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ri.supriyadi\Downloads\"/>
    </mc:Choice>
  </mc:AlternateContent>
  <bookViews>
    <workbookView xWindow="0" yWindow="0" windowWidth="20490" windowHeight="7620" tabRatio="833" firstSheet="4" activeTab="12"/>
  </bookViews>
  <sheets>
    <sheet name="Tabel 52" sheetId="19" r:id="rId1"/>
    <sheet name="Table 53" sheetId="12" r:id="rId2"/>
    <sheet name="Tabel 56" sheetId="38" r:id="rId3"/>
    <sheet name="Table 54" sheetId="13" r:id="rId4"/>
    <sheet name="Tabel_57" sheetId="18" r:id="rId5"/>
    <sheet name="Tangki RF" sheetId="34" r:id="rId6"/>
    <sheet name="CAL" sheetId="32" r:id="rId7"/>
    <sheet name="PID PP" sheetId="39" r:id="rId8"/>
    <sheet name="PDG Correction" sheetId="37" state="hidden" r:id="rId9"/>
    <sheet name="DPPU Tank" sheetId="36" r:id="rId10"/>
    <sheet name="DPPU Tank (2)" sheetId="40" r:id="rId11"/>
    <sheet name="Sheet2" sheetId="42" r:id="rId12"/>
    <sheet name="Sheet3" sheetId="43" r:id="rId13"/>
    <sheet name="PID" sheetId="44" r:id="rId14"/>
  </sheets>
  <externalReferences>
    <externalReference r:id="rId15"/>
    <externalReference r:id="rId16"/>
    <externalReference r:id="rId17"/>
    <externalReference r:id="rId18"/>
  </externalReferences>
  <definedNames>
    <definedName name="_DAR07" localSheetId="0">#REF!</definedName>
    <definedName name="_DAR07" localSheetId="2">#REF!</definedName>
    <definedName name="_DAR07" localSheetId="4">#REF!</definedName>
    <definedName name="_DAR07">#REF!</definedName>
    <definedName name="_Dar12" localSheetId="0">#REF!</definedName>
    <definedName name="_Dar12" localSheetId="2">#REF!</definedName>
    <definedName name="_Dar12" localSheetId="4">#REF!</definedName>
    <definedName name="_Dar12">#REF!</definedName>
    <definedName name="_DAR9" localSheetId="0">#REF!</definedName>
    <definedName name="_DAR9" localSheetId="2">#REF!</definedName>
    <definedName name="_DAR9" localSheetId="4">#REF!</definedName>
    <definedName name="_DAR9">#REF!</definedName>
    <definedName name="_xlnm._FilterDatabase" localSheetId="6" hidden="1">CAL!$A$1:$H$11</definedName>
    <definedName name="_xlnm._FilterDatabase" localSheetId="2" hidden="1">'Tabel 56'!#REF!</definedName>
    <definedName name="_xlnm._FilterDatabase" localSheetId="4" hidden="1">Tabel_57!#REF!</definedName>
    <definedName name="a" localSheetId="0">[1]TABELASTM53!#REF!</definedName>
    <definedName name="a" localSheetId="2">[1]TABELASTM53!#REF!</definedName>
    <definedName name="a" localSheetId="4">[1]TABELASTM53!#REF!</definedName>
    <definedName name="a">[1]TABELASTM53!#REF!</definedName>
    <definedName name="AAAA">[1]TABELASTM57!$C$7:$D$606</definedName>
    <definedName name="AD" localSheetId="0">#REF!</definedName>
    <definedName name="AD" localSheetId="2">#REF!</definedName>
    <definedName name="AD" localSheetId="4">#REF!</definedName>
    <definedName name="AD">#REF!</definedName>
    <definedName name="AD1BELAWAN" localSheetId="0">#REF!</definedName>
    <definedName name="AD1BELAWAN" localSheetId="2">#REF!</definedName>
    <definedName name="AD1BELAWAN" localSheetId="4">#REF!</definedName>
    <definedName name="AD1BELAWAN">#REF!</definedName>
    <definedName name="AS" localSheetId="0">#REF!</definedName>
    <definedName name="AS" localSheetId="2">#REF!</definedName>
    <definedName name="AS" localSheetId="4">#REF!</definedName>
    <definedName name="AS">#REF!</definedName>
    <definedName name="ba" localSheetId="0">#REF!</definedName>
    <definedName name="ba" localSheetId="2">#REF!</definedName>
    <definedName name="ba" localSheetId="4">#REF!</definedName>
    <definedName name="ba">#REF!</definedName>
    <definedName name="BAR" localSheetId="0">#REF!</definedName>
    <definedName name="BAR" localSheetId="2">#REF!</definedName>
    <definedName name="BAR" localSheetId="4">#REF!</definedName>
    <definedName name="BAR">#REF!</definedName>
    <definedName name="bd" localSheetId="0">[2]TABELASTM53!#REF!</definedName>
    <definedName name="bd" localSheetId="2">[2]TABELASTM53!#REF!</definedName>
    <definedName name="bd" localSheetId="4">[2]TABELASTM53!#REF!</definedName>
    <definedName name="bd">[2]TABELASTM53!#REF!</definedName>
    <definedName name="Dar" localSheetId="0">#REF!</definedName>
    <definedName name="Dar" localSheetId="2">#REF!</definedName>
    <definedName name="Dar" localSheetId="4">#REF!</definedName>
    <definedName name="Dar">#REF!</definedName>
    <definedName name="DAR10A" localSheetId="0">#REF!</definedName>
    <definedName name="DAR10A" localSheetId="2">#REF!</definedName>
    <definedName name="DAR10A" localSheetId="4">#REF!</definedName>
    <definedName name="DAR10A">#REF!</definedName>
    <definedName name="DarT04" localSheetId="0">#REF!</definedName>
    <definedName name="DarT04" localSheetId="2">#REF!</definedName>
    <definedName name="DarT04" localSheetId="4">#REF!</definedName>
    <definedName name="DarT04">#REF!</definedName>
    <definedName name="Formula.tgl7" localSheetId="0">#REF!</definedName>
    <definedName name="Formula.tgl7" localSheetId="2">#REF!</definedName>
    <definedName name="Formula.tgl7" localSheetId="4">#REF!</definedName>
    <definedName name="Formula.tgl7">#REF!</definedName>
    <definedName name="Hari_Wibowo_T.">#REF!</definedName>
    <definedName name="MOVEMENT" localSheetId="0">#REF!</definedName>
    <definedName name="MOVEMENT" localSheetId="2">#REF!</definedName>
    <definedName name="MOVEMENT" localSheetId="4">#REF!</definedName>
    <definedName name="MOVEMENT">#REF!</definedName>
    <definedName name="NEWPRODUCT" localSheetId="0">#REF!</definedName>
    <definedName name="NEWPRODUCT" localSheetId="2">#REF!</definedName>
    <definedName name="NEWPRODUCT" localSheetId="4">#REF!</definedName>
    <definedName name="NEWPRODUCT">#REF!</definedName>
    <definedName name="produck" localSheetId="0">#REF!</definedName>
    <definedName name="produck" localSheetId="2">#REF!</definedName>
    <definedName name="produck" localSheetId="4">#REF!</definedName>
    <definedName name="produck">#REF!</definedName>
    <definedName name="PRODUK">[1]PRODUK!$D$3:$D$170</definedName>
    <definedName name="PRODUK2" localSheetId="0">#REF!</definedName>
    <definedName name="PRODUK2" localSheetId="2">#REF!</definedName>
    <definedName name="PRODUK2" localSheetId="4">#REF!</definedName>
    <definedName name="PRODUK2">#REF!</definedName>
    <definedName name="SS" localSheetId="0">#REF!</definedName>
    <definedName name="SS" localSheetId="2">#REF!</definedName>
    <definedName name="SS" localSheetId="4">#REF!</definedName>
    <definedName name="SS">#REF!</definedName>
    <definedName name="STOCK" localSheetId="0">#REF!</definedName>
    <definedName name="STOCK" localSheetId="2">#REF!</definedName>
    <definedName name="STOCK" localSheetId="4">#REF!</definedName>
    <definedName name="STOCK">#REF!</definedName>
    <definedName name="T03A" localSheetId="0">#REF!</definedName>
    <definedName name="T03A" localSheetId="2">#REF!</definedName>
    <definedName name="T03A" localSheetId="4">#REF!</definedName>
    <definedName name="T03A">#REF!</definedName>
    <definedName name="T08A" localSheetId="0">#REF!</definedName>
    <definedName name="T08A" localSheetId="2">#REF!</definedName>
    <definedName name="T08A" localSheetId="4">#REF!</definedName>
    <definedName name="T08A">#REF!</definedName>
    <definedName name="T08B" localSheetId="0">#REF!</definedName>
    <definedName name="T08B" localSheetId="2">#REF!</definedName>
    <definedName name="T08B" localSheetId="4">#REF!</definedName>
    <definedName name="T08B">#REF!</definedName>
    <definedName name="T14A" localSheetId="0">#REF!</definedName>
    <definedName name="T14A" localSheetId="2">#REF!</definedName>
    <definedName name="T14A" localSheetId="4">#REF!</definedName>
    <definedName name="T14A">#REF!</definedName>
    <definedName name="T14B" localSheetId="0">#REF!</definedName>
    <definedName name="T14B" localSheetId="2">#REF!</definedName>
    <definedName name="T14B" localSheetId="4">#REF!</definedName>
    <definedName name="T14B">#REF!</definedName>
    <definedName name="ta" localSheetId="0">#REF!</definedName>
    <definedName name="ta" localSheetId="2">#REF!</definedName>
    <definedName name="ta" localSheetId="4">#REF!</definedName>
    <definedName name="ta">#REF!</definedName>
    <definedName name="tabel" localSheetId="0">#REF!</definedName>
    <definedName name="tabel" localSheetId="2">#REF!</definedName>
    <definedName name="tabel" localSheetId="4">#REF!</definedName>
    <definedName name="tabel">#REF!</definedName>
    <definedName name="TABEL002" localSheetId="0">#REF!</definedName>
    <definedName name="TABEL002" localSheetId="2">#REF!</definedName>
    <definedName name="TABEL002" localSheetId="4">#REF!</definedName>
    <definedName name="TABEL002">#REF!</definedName>
    <definedName name="tabel13" localSheetId="0">#REF!</definedName>
    <definedName name="tabel13" localSheetId="2">#REF!</definedName>
    <definedName name="tabel13" localSheetId="4">#REF!</definedName>
    <definedName name="tabel13">#REF!</definedName>
    <definedName name="TABEL15A" localSheetId="0">#REF!</definedName>
    <definedName name="TABEL15A" localSheetId="2">#REF!</definedName>
    <definedName name="TABEL15A" localSheetId="4">#REF!</definedName>
    <definedName name="TABEL15A">#REF!</definedName>
    <definedName name="TABEL15B" localSheetId="0">#REF!</definedName>
    <definedName name="TABEL15B" localSheetId="2">#REF!</definedName>
    <definedName name="TABEL15B" localSheetId="4">#REF!</definedName>
    <definedName name="TABEL15B">#REF!</definedName>
    <definedName name="TABEL16BARU" localSheetId="0">#REF!</definedName>
    <definedName name="TABEL16BARU" localSheetId="2">#REF!</definedName>
    <definedName name="TABEL16BARU" localSheetId="4">#REF!</definedName>
    <definedName name="TABEL16BARU">#REF!</definedName>
    <definedName name="tabel3333" localSheetId="0">#REF!</definedName>
    <definedName name="tabel3333" localSheetId="2">#REF!</definedName>
    <definedName name="tabel3333" localSheetId="4">#REF!</definedName>
    <definedName name="tabel3333">#REF!</definedName>
    <definedName name="TABEL52">'[3]CLS before disc'!#REF!</definedName>
    <definedName name="TABEL53A">'[3]CLS before disc'!#REF!</definedName>
    <definedName name="Tabel56">[4]TABEL56!$C$6:$D$456</definedName>
    <definedName name="tabel57">[4]TABEL57!$C$7:$D$606</definedName>
    <definedName name="TABEL6">'[3]CLS before disc'!#REF!</definedName>
    <definedName name="tabel7" localSheetId="0">#REF!</definedName>
    <definedName name="tabel7" localSheetId="2">#REF!</definedName>
    <definedName name="tabel7" localSheetId="4">#REF!</definedName>
    <definedName name="tabel7">#REF!</definedName>
    <definedName name="TABEL98" localSheetId="0">#REF!</definedName>
    <definedName name="TABEL98" localSheetId="2">#REF!</definedName>
    <definedName name="TABEL98" localSheetId="4">#REF!</definedName>
    <definedName name="TABEL98">#REF!</definedName>
    <definedName name="TABEL99" localSheetId="0">#REF!</definedName>
    <definedName name="TABEL99" localSheetId="2">#REF!</definedName>
    <definedName name="TABEL99" localSheetId="4">#REF!</definedName>
    <definedName name="TABEL99">#REF!</definedName>
    <definedName name="TABELPROD" localSheetId="0">#REF!</definedName>
    <definedName name="TABELPROD" localSheetId="2">#REF!</definedName>
    <definedName name="TABELPROD" localSheetId="4">#REF!</definedName>
    <definedName name="TABELPROD">#REF!</definedName>
    <definedName name="tabeltanki1" localSheetId="0">'[1]Tabel Tanki No.84'!#REF!</definedName>
    <definedName name="tabeltanki1" localSheetId="2">'[1]Tabel Tanki No.84'!#REF!</definedName>
    <definedName name="tabeltanki1" localSheetId="4">'[1]Tabel Tanki No.84'!#REF!</definedName>
    <definedName name="tabeltanki1">'[1]Tabel Tanki No.84'!#REF!</definedName>
    <definedName name="TABELTANKINO.1" localSheetId="0">#REF!</definedName>
    <definedName name="TABELTANKINO.1" localSheetId="2">#REF!</definedName>
    <definedName name="TABELTANKINO.1" localSheetId="4">#REF!</definedName>
    <definedName name="TABELTANKINO.1">#REF!</definedName>
    <definedName name="tabnel1" localSheetId="0">#REF!</definedName>
    <definedName name="tabnel1" localSheetId="2">#REF!</definedName>
    <definedName name="tabnel1" localSheetId="4">#REF!</definedName>
    <definedName name="tabnel1">#REF!</definedName>
    <definedName name="TANKI002" localSheetId="0">#REF!</definedName>
    <definedName name="TANKI002" localSheetId="2">#REF!</definedName>
    <definedName name="TANKI002" localSheetId="4">#REF!</definedName>
    <definedName name="TANKI002">#REF!</definedName>
    <definedName name="Tanki1" localSheetId="0">#REF!</definedName>
    <definedName name="Tanki1" localSheetId="2">#REF!</definedName>
    <definedName name="Tanki1" localSheetId="4">#REF!</definedName>
    <definedName name="Tanki1">#REF!</definedName>
    <definedName name="Tanki10" localSheetId="0">#REF!</definedName>
    <definedName name="Tanki10" localSheetId="2">#REF!</definedName>
    <definedName name="Tanki10" localSheetId="4">#REF!</definedName>
    <definedName name="Tanki10">#REF!</definedName>
    <definedName name="Tanki11" localSheetId="0">#REF!</definedName>
    <definedName name="Tanki11" localSheetId="2">#REF!</definedName>
    <definedName name="Tanki11" localSheetId="4">#REF!</definedName>
    <definedName name="Tanki11">#REF!</definedName>
    <definedName name="Tanki12" localSheetId="0">#REF!</definedName>
    <definedName name="Tanki12" localSheetId="2">#REF!</definedName>
    <definedName name="Tanki12" localSheetId="4">#REF!</definedName>
    <definedName name="Tanki12">#REF!</definedName>
    <definedName name="Tanki13" localSheetId="0">#REF!</definedName>
    <definedName name="Tanki13" localSheetId="2">#REF!</definedName>
    <definedName name="Tanki13" localSheetId="4">#REF!</definedName>
    <definedName name="Tanki13">#REF!</definedName>
    <definedName name="Tanki14" localSheetId="0">#REF!</definedName>
    <definedName name="Tanki14" localSheetId="2">#REF!</definedName>
    <definedName name="Tanki14" localSheetId="4">#REF!</definedName>
    <definedName name="Tanki14">#REF!</definedName>
    <definedName name="Tanki140" localSheetId="0">#REF!</definedName>
    <definedName name="Tanki140" localSheetId="2">#REF!</definedName>
    <definedName name="Tanki140" localSheetId="4">#REF!</definedName>
    <definedName name="Tanki140">#REF!</definedName>
    <definedName name="Tanki15" localSheetId="0">#REF!</definedName>
    <definedName name="Tanki15" localSheetId="2">#REF!</definedName>
    <definedName name="Tanki15" localSheetId="4">#REF!</definedName>
    <definedName name="Tanki15">#REF!</definedName>
    <definedName name="Tanki16" localSheetId="0">#REF!</definedName>
    <definedName name="Tanki16" localSheetId="2">#REF!</definedName>
    <definedName name="Tanki16" localSheetId="4">#REF!</definedName>
    <definedName name="Tanki16">#REF!</definedName>
    <definedName name="Tanki18" localSheetId="0">#REF!</definedName>
    <definedName name="Tanki18" localSheetId="2">#REF!</definedName>
    <definedName name="Tanki18" localSheetId="4">#REF!</definedName>
    <definedName name="Tanki18">#REF!</definedName>
    <definedName name="Tanki2" localSheetId="0">#REF!</definedName>
    <definedName name="Tanki2" localSheetId="2">#REF!</definedName>
    <definedName name="Tanki2" localSheetId="4">#REF!</definedName>
    <definedName name="Tanki2">#REF!</definedName>
    <definedName name="Tanki3" localSheetId="0">#REF!</definedName>
    <definedName name="Tanki3" localSheetId="2">#REF!</definedName>
    <definedName name="Tanki3" localSheetId="4">#REF!</definedName>
    <definedName name="Tanki3">#REF!</definedName>
    <definedName name="Tanki4" localSheetId="0">#REF!</definedName>
    <definedName name="Tanki4" localSheetId="2">#REF!</definedName>
    <definedName name="Tanki4" localSheetId="4">#REF!</definedName>
    <definedName name="Tanki4">#REF!</definedName>
    <definedName name="TANKI5" localSheetId="0">#REF!</definedName>
    <definedName name="TANKI5" localSheetId="2">#REF!</definedName>
    <definedName name="TANKI5" localSheetId="4">#REF!</definedName>
    <definedName name="TANKI5">#REF!</definedName>
    <definedName name="TANKI6" localSheetId="0">#REF!</definedName>
    <definedName name="TANKI6" localSheetId="2">#REF!</definedName>
    <definedName name="TANKI6" localSheetId="4">#REF!</definedName>
    <definedName name="TANKI6">#REF!</definedName>
    <definedName name="Tanki7" localSheetId="0">#REF!</definedName>
    <definedName name="Tanki7" localSheetId="2">#REF!</definedName>
    <definedName name="Tanki7" localSheetId="4">#REF!</definedName>
    <definedName name="Tanki7">#REF!</definedName>
    <definedName name="Tanki8" localSheetId="0">#REF!</definedName>
    <definedName name="Tanki8" localSheetId="2">#REF!</definedName>
    <definedName name="Tanki8" localSheetId="4">#REF!</definedName>
    <definedName name="Tanki8">#REF!</definedName>
    <definedName name="Tanki87" localSheetId="0">#REF!</definedName>
    <definedName name="Tanki87" localSheetId="2">#REF!</definedName>
    <definedName name="Tanki87" localSheetId="4">#REF!</definedName>
    <definedName name="Tanki87">#REF!</definedName>
    <definedName name="TANKI9" localSheetId="0">#REF!</definedName>
    <definedName name="TANKI9" localSheetId="2">#REF!</definedName>
    <definedName name="TANKI9" localSheetId="4">#REF!</definedName>
    <definedName name="TANKI9">#REF!</definedName>
    <definedName name="tp" localSheetId="0">[1]PRODUK!#REF!</definedName>
    <definedName name="tp" localSheetId="2">[1]PRODUK!#REF!</definedName>
    <definedName name="tp" localSheetId="4">[1]PRODUK!#REF!</definedName>
    <definedName name="tp">[1]PRODUK!#REF!</definedName>
    <definedName name="WWW" localSheetId="0">#REF!</definedName>
    <definedName name="WWW" localSheetId="2">#REF!</definedName>
    <definedName name="WWW" localSheetId="4">#REF!</definedName>
    <definedName name="WWW">#REF!</definedName>
  </definedNames>
  <calcPr calcId="162913" concurrentCalc="0"/>
  <customWorkbookViews>
    <customWorkbookView name="DPPU-NGURAH RAI - Personal View" guid="{93A6F0C7-95F0-11D7-9A06-003084411553}" mergeInterval="0" personalView="1" maximized="1" windowWidth="796" windowHeight="427" activeSheetId="6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3" l="1"/>
  <c r="D2" i="43"/>
  <c r="B6" i="32"/>
  <c r="C2" i="18"/>
  <c r="B2" i="18"/>
  <c r="D2" i="18"/>
  <c r="D3" i="18"/>
  <c r="B3" i="18"/>
  <c r="C3" i="18"/>
  <c r="E10" i="32"/>
  <c r="B5" i="32"/>
  <c r="E167" i="13"/>
  <c r="G166" i="13"/>
  <c r="G167" i="13"/>
  <c r="E166" i="13"/>
  <c r="F166" i="13"/>
  <c r="F167" i="13"/>
  <c r="G168" i="13"/>
  <c r="G169" i="13"/>
  <c r="G170" i="13"/>
  <c r="F168" i="13"/>
  <c r="F169" i="13"/>
  <c r="F170" i="13"/>
  <c r="G171" i="13"/>
  <c r="B7" i="32"/>
  <c r="B8" i="32"/>
  <c r="C4" i="18"/>
  <c r="B10" i="32"/>
  <c r="F3" i="18"/>
  <c r="F2" i="18"/>
  <c r="F309" i="18"/>
  <c r="E23" i="32"/>
  <c r="E25" i="32"/>
  <c r="E24" i="32"/>
  <c r="E22" i="32"/>
  <c r="B12" i="43"/>
  <c r="B8" i="43"/>
  <c r="B11" i="43"/>
  <c r="B10" i="43"/>
  <c r="A2" i="42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302" i="42"/>
  <c r="A303" i="42"/>
  <c r="A304" i="42"/>
  <c r="A305" i="42"/>
  <c r="A306" i="42"/>
  <c r="A307" i="42"/>
  <c r="A308" i="42"/>
  <c r="A309" i="42"/>
  <c r="A310" i="42"/>
  <c r="A311" i="42"/>
  <c r="A312" i="42"/>
  <c r="A313" i="42"/>
  <c r="A314" i="42"/>
  <c r="A315" i="42"/>
  <c r="A316" i="42"/>
  <c r="A317" i="42"/>
  <c r="A318" i="42"/>
  <c r="A319" i="42"/>
  <c r="A320" i="42"/>
  <c r="A321" i="42"/>
  <c r="A322" i="42"/>
  <c r="A323" i="42"/>
  <c r="A324" i="42"/>
  <c r="A325" i="42"/>
  <c r="A326" i="42"/>
  <c r="A327" i="42"/>
  <c r="A328" i="42"/>
  <c r="A329" i="42"/>
  <c r="A330" i="42"/>
  <c r="A331" i="42"/>
  <c r="A332" i="42"/>
  <c r="A333" i="42"/>
  <c r="A334" i="42"/>
  <c r="A335" i="42"/>
  <c r="A336" i="42"/>
  <c r="A337" i="42"/>
  <c r="A338" i="42"/>
  <c r="A339" i="42"/>
  <c r="A340" i="42"/>
  <c r="A341" i="42"/>
  <c r="A342" i="42"/>
  <c r="A343" i="42"/>
  <c r="A344" i="42"/>
  <c r="A345" i="42"/>
  <c r="A346" i="42"/>
  <c r="A347" i="42"/>
  <c r="A348" i="42"/>
  <c r="A349" i="42"/>
  <c r="A350" i="42"/>
  <c r="A351" i="42"/>
  <c r="A352" i="42"/>
  <c r="A353" i="42"/>
  <c r="A354" i="42"/>
  <c r="A355" i="42"/>
  <c r="A356" i="42"/>
  <c r="A357" i="42"/>
  <c r="A358" i="42"/>
  <c r="A359" i="42"/>
  <c r="A360" i="42"/>
  <c r="A361" i="42"/>
  <c r="A362" i="42"/>
  <c r="A363" i="42"/>
  <c r="A364" i="42"/>
  <c r="A365" i="42"/>
  <c r="A366" i="42"/>
  <c r="A367" i="42"/>
  <c r="A368" i="42"/>
  <c r="A369" i="42"/>
  <c r="A370" i="42"/>
  <c r="A371" i="42"/>
  <c r="A372" i="42"/>
  <c r="A373" i="42"/>
  <c r="A374" i="42"/>
  <c r="A375" i="42"/>
  <c r="A376" i="42"/>
  <c r="A377" i="42"/>
  <c r="A378" i="42"/>
  <c r="A379" i="42"/>
  <c r="A380" i="42"/>
  <c r="A381" i="42"/>
  <c r="A382" i="42"/>
  <c r="A383" i="42"/>
  <c r="A384" i="42"/>
  <c r="A385" i="42"/>
  <c r="A386" i="42"/>
  <c r="A387" i="42"/>
  <c r="A388" i="42"/>
  <c r="A389" i="42"/>
  <c r="A390" i="42"/>
  <c r="A391" i="42"/>
  <c r="A392" i="42"/>
  <c r="A393" i="42"/>
  <c r="A394" i="42"/>
  <c r="A395" i="42"/>
  <c r="A396" i="42"/>
  <c r="A397" i="42"/>
  <c r="A398" i="42"/>
  <c r="A399" i="42"/>
  <c r="A400" i="42"/>
  <c r="A401" i="42"/>
  <c r="A402" i="42"/>
  <c r="A403" i="42"/>
  <c r="A404" i="42"/>
  <c r="A405" i="42"/>
  <c r="A406" i="42"/>
  <c r="A407" i="42"/>
  <c r="A408" i="42"/>
  <c r="A409" i="42"/>
  <c r="A410" i="42"/>
  <c r="A411" i="42"/>
  <c r="A412" i="42"/>
  <c r="A413" i="42"/>
  <c r="A414" i="42"/>
  <c r="A415" i="42"/>
  <c r="A416" i="42"/>
  <c r="A417" i="42"/>
  <c r="A418" i="42"/>
  <c r="A419" i="42"/>
  <c r="A420" i="42"/>
  <c r="A421" i="42"/>
  <c r="A422" i="42"/>
  <c r="A423" i="42"/>
  <c r="A424" i="42"/>
  <c r="A425" i="42"/>
  <c r="A426" i="42"/>
  <c r="A427" i="42"/>
  <c r="A428" i="42"/>
  <c r="A429" i="42"/>
  <c r="A430" i="42"/>
  <c r="A431" i="42"/>
  <c r="A432" i="42"/>
  <c r="A433" i="42"/>
  <c r="A434" i="42"/>
  <c r="A435" i="42"/>
  <c r="A436" i="42"/>
  <c r="A437" i="42"/>
  <c r="A438" i="42"/>
  <c r="A439" i="42"/>
  <c r="A440" i="42"/>
  <c r="A441" i="42"/>
  <c r="A442" i="42"/>
  <c r="A443" i="42"/>
  <c r="A444" i="42"/>
  <c r="A445" i="42"/>
  <c r="A446" i="42"/>
  <c r="A447" i="42"/>
  <c r="A448" i="42"/>
  <c r="A449" i="42"/>
  <c r="A450" i="42"/>
  <c r="A451" i="42"/>
  <c r="A452" i="42"/>
  <c r="A453" i="42"/>
  <c r="A454" i="42"/>
  <c r="A455" i="42"/>
  <c r="A456" i="42"/>
  <c r="A457" i="42"/>
  <c r="A458" i="42"/>
  <c r="A459" i="42"/>
  <c r="A460" i="42"/>
  <c r="A461" i="42"/>
  <c r="A462" i="42"/>
  <c r="A463" i="42"/>
  <c r="A464" i="42"/>
  <c r="A465" i="42"/>
  <c r="A466" i="42"/>
  <c r="A467" i="42"/>
  <c r="A468" i="42"/>
  <c r="A469" i="42"/>
  <c r="A470" i="42"/>
  <c r="A471" i="42"/>
  <c r="A472" i="42"/>
  <c r="A473" i="42"/>
  <c r="A474" i="42"/>
  <c r="A475" i="42"/>
  <c r="A476" i="42"/>
  <c r="A477" i="42"/>
  <c r="A478" i="42"/>
  <c r="A479" i="42"/>
  <c r="A480" i="42"/>
  <c r="A481" i="42"/>
  <c r="A482" i="42"/>
  <c r="A483" i="42"/>
  <c r="A484" i="42"/>
  <c r="A485" i="42"/>
  <c r="A486" i="42"/>
  <c r="A487" i="42"/>
  <c r="A488" i="42"/>
  <c r="A489" i="42"/>
  <c r="A490" i="42"/>
  <c r="A491" i="42"/>
  <c r="A492" i="42"/>
  <c r="A493" i="42"/>
  <c r="A494" i="42"/>
  <c r="A495" i="42"/>
  <c r="A496" i="42"/>
  <c r="A1" i="42"/>
  <c r="B4" i="43"/>
  <c r="B3" i="43"/>
  <c r="G39" i="44"/>
  <c r="I39" i="44"/>
  <c r="C39" i="44"/>
  <c r="E39" i="44"/>
  <c r="F39" i="44"/>
  <c r="J39" i="44"/>
  <c r="I38" i="44"/>
  <c r="G38" i="44"/>
  <c r="H38" i="44"/>
  <c r="E38" i="44"/>
  <c r="F38" i="44"/>
  <c r="J38" i="44"/>
  <c r="C38" i="44"/>
  <c r="I37" i="44"/>
  <c r="H37" i="44"/>
  <c r="G37" i="44"/>
  <c r="C37" i="44"/>
  <c r="E37" i="44"/>
  <c r="F37" i="44"/>
  <c r="J37" i="44"/>
  <c r="G36" i="44"/>
  <c r="I36" i="44"/>
  <c r="C36" i="44"/>
  <c r="E36" i="44"/>
  <c r="F36" i="44"/>
  <c r="J36" i="44"/>
  <c r="G35" i="44"/>
  <c r="I35" i="44"/>
  <c r="C35" i="44"/>
  <c r="E35" i="44"/>
  <c r="F35" i="44"/>
  <c r="J35" i="44"/>
  <c r="I34" i="44"/>
  <c r="G34" i="44"/>
  <c r="H34" i="44"/>
  <c r="E34" i="44"/>
  <c r="F34" i="44"/>
  <c r="J34" i="44"/>
  <c r="C34" i="44"/>
  <c r="I33" i="44"/>
  <c r="H33" i="44"/>
  <c r="G33" i="44"/>
  <c r="C33" i="44"/>
  <c r="E33" i="44"/>
  <c r="F33" i="44"/>
  <c r="J33" i="44"/>
  <c r="G32" i="44"/>
  <c r="I32" i="44"/>
  <c r="C32" i="44"/>
  <c r="E32" i="44"/>
  <c r="F32" i="44"/>
  <c r="J32" i="44"/>
  <c r="G31" i="44"/>
  <c r="I31" i="44"/>
  <c r="C31" i="44"/>
  <c r="E31" i="44"/>
  <c r="F31" i="44"/>
  <c r="J31" i="44"/>
  <c r="I30" i="44"/>
  <c r="G30" i="44"/>
  <c r="H30" i="44"/>
  <c r="E30" i="44"/>
  <c r="F30" i="44"/>
  <c r="J30" i="44"/>
  <c r="C30" i="44"/>
  <c r="I29" i="44"/>
  <c r="H29" i="44"/>
  <c r="G29" i="44"/>
  <c r="C29" i="44"/>
  <c r="E29" i="44"/>
  <c r="F29" i="44"/>
  <c r="J29" i="44"/>
  <c r="G28" i="44"/>
  <c r="I28" i="44"/>
  <c r="C28" i="44"/>
  <c r="E28" i="44"/>
  <c r="F28" i="44"/>
  <c r="J28" i="44"/>
  <c r="G27" i="44"/>
  <c r="I27" i="44"/>
  <c r="C27" i="44"/>
  <c r="E27" i="44"/>
  <c r="F27" i="44"/>
  <c r="J27" i="44"/>
  <c r="W26" i="44"/>
  <c r="G26" i="44"/>
  <c r="I26" i="44"/>
  <c r="C26" i="44"/>
  <c r="E26" i="44"/>
  <c r="F26" i="44"/>
  <c r="J26" i="44"/>
  <c r="G25" i="44"/>
  <c r="I25" i="44"/>
  <c r="C25" i="44"/>
  <c r="E25" i="44"/>
  <c r="F25" i="44"/>
  <c r="J25" i="44"/>
  <c r="X24" i="44"/>
  <c r="G24" i="44"/>
  <c r="I24" i="44"/>
  <c r="C24" i="44"/>
  <c r="E24" i="44"/>
  <c r="F24" i="44"/>
  <c r="J24" i="44"/>
  <c r="X23" i="44"/>
  <c r="G23" i="44"/>
  <c r="I23" i="44"/>
  <c r="C23" i="44"/>
  <c r="E23" i="44"/>
  <c r="F23" i="44"/>
  <c r="J23" i="44"/>
  <c r="X22" i="44"/>
  <c r="X26" i="44"/>
  <c r="G22" i="44"/>
  <c r="I22" i="44"/>
  <c r="C22" i="44"/>
  <c r="E22" i="44"/>
  <c r="F22" i="44"/>
  <c r="J22" i="44"/>
  <c r="X21" i="44"/>
  <c r="G21" i="44"/>
  <c r="I21" i="44"/>
  <c r="C21" i="44"/>
  <c r="E21" i="44"/>
  <c r="Y20" i="44"/>
  <c r="X20" i="44"/>
  <c r="X19" i="44"/>
  <c r="X18" i="44"/>
  <c r="X17" i="44"/>
  <c r="X16" i="44"/>
  <c r="G16" i="44"/>
  <c r="C16" i="44"/>
  <c r="X15" i="44"/>
  <c r="P15" i="44"/>
  <c r="H15" i="44"/>
  <c r="E15" i="44"/>
  <c r="D15" i="44"/>
  <c r="F15" i="44"/>
  <c r="I15" i="44"/>
  <c r="X14" i="44"/>
  <c r="P14" i="44"/>
  <c r="H14" i="44"/>
  <c r="T14" i="44"/>
  <c r="F14" i="44"/>
  <c r="I14" i="44"/>
  <c r="E14" i="44"/>
  <c r="D14" i="44"/>
  <c r="X13" i="44"/>
  <c r="P13" i="44"/>
  <c r="H13" i="44"/>
  <c r="E13" i="44"/>
  <c r="F13" i="44"/>
  <c r="D13" i="44"/>
  <c r="X12" i="44"/>
  <c r="P12" i="44"/>
  <c r="H12" i="44"/>
  <c r="E12" i="44"/>
  <c r="D12" i="44"/>
  <c r="F12" i="44"/>
  <c r="X11" i="44"/>
  <c r="P11" i="44"/>
  <c r="H11" i="44"/>
  <c r="E11" i="44"/>
  <c r="D11" i="44"/>
  <c r="F11" i="44"/>
  <c r="I11" i="44"/>
  <c r="X10" i="44"/>
  <c r="P10" i="44"/>
  <c r="H10" i="44"/>
  <c r="T10" i="44"/>
  <c r="F10" i="44"/>
  <c r="I10" i="44"/>
  <c r="E10" i="44"/>
  <c r="D10" i="44"/>
  <c r="X9" i="44"/>
  <c r="P9" i="44"/>
  <c r="H9" i="44"/>
  <c r="E9" i="44"/>
  <c r="F9" i="44"/>
  <c r="D9" i="44"/>
  <c r="X8" i="44"/>
  <c r="P8" i="44"/>
  <c r="H8" i="44"/>
  <c r="H16" i="44"/>
  <c r="E8" i="44"/>
  <c r="E16" i="44"/>
  <c r="D8" i="44"/>
  <c r="F8" i="44"/>
  <c r="L15" i="44"/>
  <c r="J15" i="44"/>
  <c r="K15" i="44"/>
  <c r="I9" i="44"/>
  <c r="T9" i="44"/>
  <c r="T11" i="44"/>
  <c r="F41" i="44"/>
  <c r="F21" i="44"/>
  <c r="N15" i="44"/>
  <c r="I13" i="44"/>
  <c r="T13" i="44"/>
  <c r="N16" i="44"/>
  <c r="T12" i="44"/>
  <c r="I12" i="44"/>
  <c r="J14" i="44"/>
  <c r="K14" i="44"/>
  <c r="L14" i="44"/>
  <c r="T15" i="44"/>
  <c r="T8" i="44"/>
  <c r="I8" i="44"/>
  <c r="F16" i="44"/>
  <c r="T16" i="44"/>
  <c r="J10" i="44"/>
  <c r="K10" i="44"/>
  <c r="L10" i="44"/>
  <c r="J11" i="44"/>
  <c r="K11" i="44"/>
  <c r="L11" i="44"/>
  <c r="H26" i="44"/>
  <c r="H28" i="44"/>
  <c r="H32" i="44"/>
  <c r="H36" i="44"/>
  <c r="C40" i="44"/>
  <c r="D16" i="44"/>
  <c r="H21" i="44"/>
  <c r="H22" i="44"/>
  <c r="H23" i="44"/>
  <c r="H24" i="44"/>
  <c r="H25" i="44"/>
  <c r="H27" i="44"/>
  <c r="H31" i="44"/>
  <c r="H35" i="44"/>
  <c r="H39" i="44"/>
  <c r="J21" i="44"/>
  <c r="F40" i="44"/>
  <c r="L9" i="44"/>
  <c r="J9" i="44"/>
  <c r="K9" i="44"/>
  <c r="I16" i="44"/>
  <c r="I18" i="44"/>
  <c r="M18" i="44"/>
  <c r="L8" i="44"/>
  <c r="J8" i="44"/>
  <c r="L12" i="44"/>
  <c r="J12" i="44"/>
  <c r="K12" i="44"/>
  <c r="J13" i="44"/>
  <c r="K13" i="44"/>
  <c r="L13" i="44"/>
  <c r="K8" i="44"/>
  <c r="K16" i="44"/>
  <c r="J16" i="44"/>
  <c r="I17" i="44"/>
  <c r="L16" i="44"/>
  <c r="F39" i="34"/>
  <c r="F38" i="34"/>
  <c r="F37" i="34"/>
  <c r="F36" i="34"/>
  <c r="F35" i="34"/>
  <c r="F34" i="34"/>
  <c r="F48" i="34"/>
  <c r="F47" i="34"/>
  <c r="F46" i="34"/>
  <c r="F45" i="34"/>
  <c r="F44" i="34"/>
  <c r="F43" i="34"/>
  <c r="F42" i="34"/>
  <c r="F41" i="34"/>
  <c r="F40" i="34"/>
  <c r="F56" i="34"/>
  <c r="F55" i="34"/>
  <c r="F54" i="34"/>
  <c r="F53" i="34"/>
  <c r="F52" i="34"/>
  <c r="F51" i="34"/>
  <c r="F50" i="34"/>
  <c r="F49" i="34"/>
  <c r="F57" i="34"/>
  <c r="F66" i="34"/>
  <c r="F65" i="34"/>
  <c r="F64" i="34"/>
  <c r="F63" i="34"/>
  <c r="F62" i="34"/>
  <c r="F61" i="34"/>
  <c r="F60" i="34"/>
  <c r="F59" i="34"/>
  <c r="F58" i="34"/>
  <c r="F67" i="34"/>
  <c r="F71" i="34"/>
  <c r="F70" i="34"/>
  <c r="F69" i="34"/>
  <c r="F68" i="34"/>
  <c r="F72" i="34"/>
  <c r="F73" i="34"/>
  <c r="Q3" i="40"/>
  <c r="W5" i="40"/>
  <c r="AA7" i="40"/>
  <c r="W7" i="40"/>
  <c r="W8" i="40"/>
  <c r="Y5" i="40"/>
  <c r="Y8" i="40"/>
  <c r="Y7" i="40"/>
  <c r="Z5" i="40"/>
  <c r="X5" i="40"/>
  <c r="X8" i="40"/>
  <c r="Z7" i="40"/>
  <c r="Z8" i="40"/>
  <c r="X7" i="40"/>
  <c r="I5" i="40"/>
  <c r="C2" i="38"/>
  <c r="B2" i="38"/>
  <c r="B3" i="38"/>
  <c r="G5" i="40"/>
  <c r="H5" i="40"/>
  <c r="H17" i="40"/>
  <c r="M7" i="40"/>
  <c r="L7" i="40"/>
  <c r="K7" i="40"/>
  <c r="J7" i="40"/>
  <c r="M5" i="40"/>
  <c r="L5" i="40"/>
  <c r="K5" i="40"/>
  <c r="J5" i="40"/>
  <c r="N5" i="40"/>
  <c r="G7" i="40"/>
  <c r="I7" i="40"/>
  <c r="I8" i="40"/>
  <c r="M17" i="40"/>
  <c r="C23" i="40"/>
  <c r="M8" i="40"/>
  <c r="J8" i="40"/>
  <c r="N7" i="40"/>
  <c r="K8" i="40"/>
  <c r="J17" i="40"/>
  <c r="C20" i="40"/>
  <c r="L8" i="40"/>
  <c r="N17" i="40"/>
  <c r="K17" i="40"/>
  <c r="C21" i="40"/>
  <c r="L17" i="40"/>
  <c r="C22" i="40"/>
  <c r="I17" i="40"/>
  <c r="B10" i="39"/>
  <c r="B13" i="39"/>
  <c r="C19" i="40"/>
  <c r="H7" i="40"/>
  <c r="N8" i="40"/>
  <c r="C24" i="40"/>
  <c r="E173" i="13"/>
  <c r="F173" i="13"/>
  <c r="F174" i="13"/>
  <c r="H8" i="40"/>
  <c r="C18" i="40"/>
  <c r="C7" i="40"/>
  <c r="B3" i="39"/>
  <c r="E174" i="13"/>
  <c r="G173" i="13"/>
  <c r="G174" i="13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F176" i="13"/>
  <c r="G176" i="13"/>
  <c r="T9" i="36"/>
  <c r="B6" i="37"/>
  <c r="B4" i="37"/>
  <c r="M7" i="36"/>
  <c r="L7" i="36"/>
  <c r="K7" i="36"/>
  <c r="J7" i="36"/>
  <c r="M5" i="36"/>
  <c r="L5" i="36"/>
  <c r="K5" i="36"/>
  <c r="J5" i="36"/>
  <c r="Q12" i="36"/>
  <c r="Q11" i="36"/>
  <c r="Q10" i="36"/>
  <c r="Q9" i="36"/>
  <c r="Q8" i="36"/>
  <c r="Q7" i="36"/>
  <c r="Q6" i="36"/>
  <c r="Q5" i="36"/>
  <c r="Q4" i="36"/>
  <c r="G5" i="36"/>
  <c r="H17" i="36"/>
  <c r="I5" i="36"/>
  <c r="M17" i="36"/>
  <c r="C23" i="36"/>
  <c r="N5" i="36"/>
  <c r="M8" i="36"/>
  <c r="L8" i="36"/>
  <c r="H5" i="36"/>
  <c r="J8" i="36"/>
  <c r="K8" i="36"/>
  <c r="J17" i="36"/>
  <c r="C20" i="36"/>
  <c r="N17" i="36"/>
  <c r="G7" i="36"/>
  <c r="I7" i="36"/>
  <c r="K17" i="36"/>
  <c r="C21" i="36"/>
  <c r="L17" i="36"/>
  <c r="C22" i="36"/>
  <c r="I17" i="36"/>
  <c r="I8" i="36"/>
  <c r="C19" i="36"/>
  <c r="N7" i="36"/>
  <c r="N8" i="36"/>
  <c r="H7" i="36"/>
  <c r="H8" i="36"/>
  <c r="D2" i="38"/>
  <c r="D3" i="38"/>
  <c r="C3" i="38"/>
  <c r="F11" i="32"/>
  <c r="C24" i="36"/>
  <c r="C18" i="36"/>
  <c r="AH2" i="13"/>
  <c r="AT2" i="13"/>
  <c r="C7" i="36"/>
  <c r="H10" i="36"/>
  <c r="G175" i="13"/>
  <c r="G177" i="13"/>
  <c r="B3" i="19"/>
  <c r="F175" i="13"/>
  <c r="F177" i="13"/>
  <c r="G178" i="13"/>
  <c r="D1" i="39"/>
  <c r="I167" i="13"/>
  <c r="BT2" i="13"/>
  <c r="BU2" i="13"/>
  <c r="BS2" i="13"/>
  <c r="BQ2" i="13"/>
  <c r="BK2" i="13"/>
  <c r="AU1" i="13"/>
  <c r="AT1" i="13"/>
  <c r="GL81" i="12"/>
  <c r="C7" i="39"/>
  <c r="D7" i="39"/>
  <c r="C9" i="39"/>
  <c r="D9" i="39"/>
  <c r="C10" i="39"/>
  <c r="C6" i="39"/>
  <c r="D6" i="39"/>
  <c r="C8" i="39"/>
  <c r="D8" i="39"/>
  <c r="C11" i="39"/>
  <c r="D3" i="19"/>
  <c r="D10" i="39"/>
  <c r="C13" i="39"/>
  <c r="D11" i="39"/>
  <c r="D13" i="39"/>
  <c r="B14" i="39"/>
  <c r="B11" i="32"/>
  <c r="B9" i="32"/>
  <c r="D10" i="40"/>
  <c r="G14" i="40"/>
  <c r="AB14" i="40"/>
  <c r="G12" i="40"/>
  <c r="AB12" i="40"/>
  <c r="H1" i="40"/>
  <c r="J1" i="40"/>
  <c r="U12" i="40"/>
  <c r="I12" i="40"/>
  <c r="N12" i="40"/>
  <c r="AA12" i="40"/>
  <c r="M12" i="40"/>
  <c r="Y12" i="40"/>
  <c r="Z12" i="40"/>
  <c r="L12" i="40"/>
  <c r="V12" i="40"/>
  <c r="X12" i="40"/>
  <c r="J12" i="40"/>
  <c r="Y19" i="40"/>
  <c r="AA19" i="40"/>
  <c r="X19" i="40"/>
  <c r="AB18" i="40"/>
  <c r="W19" i="40"/>
  <c r="AA18" i="40"/>
  <c r="Z19" i="40"/>
  <c r="U14" i="40"/>
  <c r="W12" i="40"/>
  <c r="AB19" i="40"/>
  <c r="Y18" i="40"/>
  <c r="V18" i="40"/>
  <c r="W18" i="40"/>
  <c r="X18" i="40"/>
  <c r="V19" i="40"/>
  <c r="Z18" i="40"/>
  <c r="H12" i="40"/>
  <c r="K12" i="40"/>
  <c r="J18" i="40"/>
  <c r="H18" i="40"/>
  <c r="J19" i="40"/>
  <c r="L19" i="40"/>
  <c r="M19" i="40"/>
  <c r="K18" i="40"/>
  <c r="L18" i="40"/>
  <c r="M18" i="40"/>
  <c r="K19" i="40"/>
  <c r="I19" i="40"/>
  <c r="I18" i="40"/>
  <c r="N18" i="40"/>
  <c r="N19" i="40"/>
  <c r="H19" i="40"/>
  <c r="R24" i="40"/>
  <c r="N14" i="40"/>
  <c r="D24" i="40"/>
  <c r="AA14" i="40"/>
  <c r="R23" i="40"/>
  <c r="M14" i="40"/>
  <c r="D23" i="40"/>
  <c r="Y14" i="40"/>
  <c r="R21" i="40"/>
  <c r="Z14" i="40"/>
  <c r="R22" i="40"/>
  <c r="L14" i="40"/>
  <c r="D22" i="40"/>
  <c r="V14" i="40"/>
  <c r="R18" i="40"/>
  <c r="X14" i="40"/>
  <c r="R20" i="40"/>
  <c r="J14" i="40"/>
  <c r="D20" i="40"/>
  <c r="W14" i="40"/>
  <c r="R19" i="40"/>
  <c r="I14" i="40"/>
  <c r="D19" i="40"/>
  <c r="H14" i="40"/>
  <c r="D18" i="40"/>
  <c r="K14" i="40"/>
  <c r="D21" i="40"/>
  <c r="R11" i="40"/>
  <c r="D11" i="40"/>
  <c r="Q5" i="40"/>
  <c r="U5" i="40"/>
  <c r="V5" i="40"/>
  <c r="Z17" i="40"/>
  <c r="Q22" i="40"/>
  <c r="AA5" i="40"/>
  <c r="X17" i="40"/>
  <c r="Q20" i="40"/>
  <c r="AB17" i="40"/>
  <c r="Y17" i="40"/>
  <c r="Q21" i="40"/>
  <c r="W17" i="40"/>
  <c r="Q19" i="40"/>
  <c r="V17" i="40"/>
  <c r="Q18" i="40"/>
  <c r="AA17" i="40"/>
  <c r="U7" i="40"/>
  <c r="V7" i="40"/>
  <c r="V8" i="40"/>
  <c r="AB5" i="40"/>
  <c r="AB7" i="40"/>
  <c r="Q24" i="40"/>
  <c r="AA8" i="40"/>
  <c r="AB8" i="40"/>
  <c r="Q23" i="40"/>
  <c r="Q7" i="40"/>
  <c r="R13" i="40"/>
  <c r="R10" i="40"/>
  <c r="V1" i="40"/>
  <c r="X1" i="40"/>
</calcChain>
</file>

<file path=xl/sharedStrings.xml><?xml version="1.0" encoding="utf-8"?>
<sst xmlns="http://schemas.openxmlformats.org/spreadsheetml/2006/main" count="3945" uniqueCount="779">
  <si>
    <t>Liter</t>
  </si>
  <si>
    <t>BB6</t>
  </si>
  <si>
    <t>TABLE 53</t>
  </si>
  <si>
    <t>DENSITY OBSERVED</t>
  </si>
  <si>
    <t>TABLE 54</t>
  </si>
  <si>
    <t>Correction Factor 15 °C</t>
  </si>
  <si>
    <t>TEMP</t>
  </si>
  <si>
    <t>,,9463</t>
  </si>
  <si>
    <t>,9328/</t>
  </si>
  <si>
    <t xml:space="preserve">          TABEL 57 ASTM D-1250 , TH 1953</t>
  </si>
  <si>
    <t>Den 15 C</t>
  </si>
  <si>
    <t>Tab. 57</t>
  </si>
  <si>
    <t>TABEL  52 LAMA</t>
  </si>
  <si>
    <t>Bbl 60 F/ 1000 liter 15 C</t>
  </si>
  <si>
    <t>Penerimaan</t>
  </si>
  <si>
    <t>2 Before</t>
  </si>
  <si>
    <t>DEN OBS</t>
  </si>
  <si>
    <t>TEMP OBS</t>
  </si>
  <si>
    <t>DENS 15</t>
  </si>
  <si>
    <t>VCF</t>
  </si>
  <si>
    <t>LITER 15</t>
  </si>
  <si>
    <t>VOL OBS</t>
  </si>
  <si>
    <t>kg/l</t>
  </si>
  <si>
    <t>Celcius</t>
  </si>
  <si>
    <t>Barrel 60 F</t>
  </si>
  <si>
    <t>TABLE 52</t>
  </si>
  <si>
    <t>TABLE 57</t>
  </si>
  <si>
    <t>TABLE 56</t>
  </si>
  <si>
    <t>DATA</t>
  </si>
  <si>
    <t xml:space="preserve">LongTON </t>
  </si>
  <si>
    <t>MetricTON</t>
  </si>
  <si>
    <t>T</t>
  </si>
  <si>
    <t>D</t>
  </si>
  <si>
    <t>MATCH</t>
  </si>
  <si>
    <t>INDEX</t>
  </si>
  <si>
    <t>HND-02</t>
  </si>
  <si>
    <t>HND-09</t>
  </si>
  <si>
    <t>HND-18</t>
  </si>
  <si>
    <t>HND-20</t>
  </si>
  <si>
    <t>HND-22</t>
  </si>
  <si>
    <t>HND-23</t>
  </si>
  <si>
    <t>HND-24</t>
  </si>
  <si>
    <t>Tinggi (cm)</t>
  </si>
  <si>
    <t>Volume (liter)</t>
  </si>
  <si>
    <t>Volume (Liter)</t>
  </si>
  <si>
    <t>REFUELLER DIP (02,09,18,20,22,23,24)</t>
  </si>
  <si>
    <t>VOLUME TANGKI</t>
  </si>
  <si>
    <t>HND-</t>
  </si>
  <si>
    <t>TINGGI</t>
  </si>
  <si>
    <t>VOLUME</t>
  </si>
  <si>
    <t>T101</t>
  </si>
  <si>
    <t>CM</t>
  </si>
  <si>
    <t>T102</t>
  </si>
  <si>
    <t>FULL</t>
  </si>
  <si>
    <t>T103</t>
  </si>
  <si>
    <t>T104</t>
  </si>
  <si>
    <t>D101</t>
  </si>
  <si>
    <t>D102</t>
  </si>
  <si>
    <t>D301</t>
  </si>
  <si>
    <t>D302</t>
  </si>
  <si>
    <t>T501</t>
  </si>
  <si>
    <t>liter</t>
  </si>
  <si>
    <t>Vesel Filter Max Flow Rate</t>
  </si>
  <si>
    <t>PDG Actual Reading</t>
  </si>
  <si>
    <t>Actual Flow Rate</t>
  </si>
  <si>
    <t>LPM</t>
  </si>
  <si>
    <t>PSI</t>
  </si>
  <si>
    <t>PDG Correction</t>
  </si>
  <si>
    <t>1313</t>
  </si>
  <si>
    <t>L</t>
  </si>
  <si>
    <t>L15</t>
  </si>
  <si>
    <t>INPUT</t>
  </si>
  <si>
    <t>MT</t>
  </si>
  <si>
    <t>Tab. 56</t>
  </si>
  <si>
    <t>LTO</t>
  </si>
  <si>
    <t>DENS</t>
  </si>
  <si>
    <t>DENS15</t>
  </si>
  <si>
    <t>OPENING STOCK</t>
  </si>
  <si>
    <t>RECEIVING</t>
  </si>
  <si>
    <t>SALES</t>
  </si>
  <si>
    <t>CLOSING STOCK</t>
  </si>
  <si>
    <t>CHECK STOCK</t>
  </si>
  <si>
    <t>HRUSNYA -STOK RF DAN PIPE</t>
  </si>
  <si>
    <t>RF STOCK H-1</t>
  </si>
  <si>
    <t>R/L PP</t>
  </si>
  <si>
    <t xml:space="preserve"> (L)</t>
  </si>
  <si>
    <t>TOPPING</t>
  </si>
  <si>
    <t>STOK AWAL</t>
  </si>
  <si>
    <t>DIP AWAL</t>
  </si>
  <si>
    <t>mm</t>
  </si>
  <si>
    <t>R/L</t>
  </si>
  <si>
    <t>G/L</t>
  </si>
  <si>
    <t>JT798</t>
  </si>
  <si>
    <t>JT1798</t>
  </si>
  <si>
    <t>ID6260</t>
  </si>
  <si>
    <t>ID7701</t>
  </si>
  <si>
    <t>GA650</t>
  </si>
  <si>
    <t>ID6136</t>
  </si>
  <si>
    <t>SJ582</t>
  </si>
  <si>
    <t>SJ5820</t>
  </si>
  <si>
    <t>GA658</t>
  </si>
  <si>
    <t>ID6160</t>
  </si>
  <si>
    <t>SJ584</t>
  </si>
  <si>
    <t>SJ588</t>
  </si>
  <si>
    <t>QG250</t>
  </si>
  <si>
    <t>SJ173</t>
  </si>
  <si>
    <t>QG212</t>
  </si>
  <si>
    <t>SJ572</t>
  </si>
  <si>
    <t>GA698</t>
  </si>
  <si>
    <t>SJ782</t>
  </si>
  <si>
    <t>JT880</t>
  </si>
  <si>
    <t>GA640</t>
  </si>
  <si>
    <t>SJ598</t>
  </si>
  <si>
    <t>ID6196</t>
  </si>
  <si>
    <t>ID8196</t>
  </si>
  <si>
    <t>SJ604</t>
  </si>
  <si>
    <t>QG341</t>
  </si>
  <si>
    <t>GA654</t>
  </si>
  <si>
    <t>JT817</t>
  </si>
  <si>
    <t>SJ574</t>
  </si>
  <si>
    <t>8B622</t>
  </si>
  <si>
    <t>QG343</t>
  </si>
  <si>
    <t>SJ546</t>
  </si>
  <si>
    <t>IW1393</t>
  </si>
  <si>
    <t>IW1940</t>
  </si>
  <si>
    <t>JT773</t>
  </si>
  <si>
    <t>8B627</t>
  </si>
  <si>
    <t>GA368</t>
  </si>
  <si>
    <t>GA611</t>
  </si>
  <si>
    <t>8B723</t>
  </si>
  <si>
    <t>GA675</t>
  </si>
  <si>
    <t>ID6818</t>
  </si>
  <si>
    <t>ID6886</t>
  </si>
  <si>
    <t>ID6872</t>
  </si>
  <si>
    <t>IW1310</t>
  </si>
  <si>
    <t>IW1206</t>
  </si>
  <si>
    <t>IW1332</t>
  </si>
  <si>
    <t>JT891</t>
  </si>
  <si>
    <t>QG213</t>
  </si>
  <si>
    <t>JT708</t>
  </si>
  <si>
    <t>JT784</t>
  </si>
  <si>
    <t>JT986</t>
  </si>
  <si>
    <t>QG310</t>
  </si>
  <si>
    <t>IW1316</t>
  </si>
  <si>
    <t>JT781</t>
  </si>
  <si>
    <t>JT841</t>
  </si>
  <si>
    <t>JT871</t>
  </si>
  <si>
    <t>JT792</t>
  </si>
  <si>
    <t>JT738</t>
  </si>
  <si>
    <t>JT741</t>
  </si>
  <si>
    <t>SJ596</t>
  </si>
  <si>
    <t>SJ591</t>
  </si>
  <si>
    <t>GA604</t>
  </si>
  <si>
    <t>ID6289</t>
  </si>
  <si>
    <t>JT791</t>
  </si>
  <si>
    <t>SJ565</t>
  </si>
  <si>
    <t>SJ566</t>
  </si>
  <si>
    <t>SJ576</t>
  </si>
  <si>
    <t>SJ556</t>
  </si>
  <si>
    <t>SJ718</t>
  </si>
  <si>
    <t>IW1350</t>
  </si>
  <si>
    <t>IW1355</t>
  </si>
  <si>
    <t>IW1383</t>
  </si>
  <si>
    <t>ID6288</t>
  </si>
  <si>
    <t>ID6192</t>
  </si>
  <si>
    <t>ID6232</t>
  </si>
  <si>
    <t>JT1708</t>
  </si>
  <si>
    <t>GA641</t>
  </si>
  <si>
    <t>ID6137</t>
  </si>
  <si>
    <t>JT897</t>
  </si>
  <si>
    <t>QG428</t>
  </si>
  <si>
    <t>ID6197</t>
  </si>
  <si>
    <t>IW1306</t>
  </si>
  <si>
    <t>JT104</t>
  </si>
  <si>
    <t>QG333</t>
  </si>
  <si>
    <t>GA617</t>
  </si>
  <si>
    <t>ID6161</t>
  </si>
  <si>
    <t>ID6265</t>
  </si>
  <si>
    <t>ID6198</t>
  </si>
  <si>
    <t>JT795</t>
  </si>
  <si>
    <t>GA642</t>
  </si>
  <si>
    <t>SJ560</t>
  </si>
  <si>
    <t>IW1300</t>
  </si>
  <si>
    <t>ID6182</t>
  </si>
  <si>
    <t>JT641</t>
  </si>
  <si>
    <t>SJ760</t>
  </si>
  <si>
    <t>QG306</t>
  </si>
  <si>
    <t>IW1204</t>
  </si>
  <si>
    <t>IW1314</t>
  </si>
  <si>
    <t>JT786</t>
  </si>
  <si>
    <t>8B623</t>
  </si>
  <si>
    <t>JT778</t>
  </si>
  <si>
    <t>IW1869</t>
  </si>
  <si>
    <t>GA605</t>
  </si>
  <si>
    <t>JT852</t>
  </si>
  <si>
    <t>JT992</t>
  </si>
  <si>
    <t>GA651</t>
  </si>
  <si>
    <t>IW1326</t>
  </si>
  <si>
    <t>IW1302</t>
  </si>
  <si>
    <t>IW1311</t>
  </si>
  <si>
    <t>JT793</t>
  </si>
  <si>
    <t>ID6687</t>
  </si>
  <si>
    <t>ID7109</t>
  </si>
  <si>
    <t>ID7708</t>
  </si>
  <si>
    <t>QG351</t>
  </si>
  <si>
    <t>SJ567</t>
  </si>
  <si>
    <t>SJ593</t>
  </si>
  <si>
    <t>QG251</t>
  </si>
  <si>
    <t>GA608</t>
  </si>
  <si>
    <t>JT883</t>
  </si>
  <si>
    <t>SJ578</t>
  </si>
  <si>
    <t>JT709</t>
  </si>
  <si>
    <t>SJ581</t>
  </si>
  <si>
    <t>QG778</t>
  </si>
  <si>
    <t>IW1304</t>
  </si>
  <si>
    <t>ID6292</t>
  </si>
  <si>
    <t>SJ715</t>
  </si>
  <si>
    <t>GA659</t>
  </si>
  <si>
    <t>ID6284</t>
  </si>
  <si>
    <t>JT886</t>
  </si>
  <si>
    <t>8B625</t>
  </si>
  <si>
    <t>JT707</t>
  </si>
  <si>
    <t>JT797</t>
  </si>
  <si>
    <t>JT1797</t>
  </si>
  <si>
    <t>JT1709</t>
  </si>
  <si>
    <t>SJ594</t>
  </si>
  <si>
    <t>JT994</t>
  </si>
  <si>
    <t>JT779</t>
  </si>
  <si>
    <t>GA643</t>
  </si>
  <si>
    <t>ID6230</t>
  </si>
  <si>
    <t>ID6191</t>
  </si>
  <si>
    <t>ID6233</t>
  </si>
  <si>
    <t>ID6285</t>
  </si>
  <si>
    <t>IW1308</t>
  </si>
  <si>
    <t>IW1327</t>
  </si>
  <si>
    <t>JT672</t>
  </si>
  <si>
    <t>JT676</t>
  </si>
  <si>
    <t>JT745</t>
  </si>
  <si>
    <t>QG307</t>
  </si>
  <si>
    <t>GA678</t>
  </si>
  <si>
    <t>JT892</t>
  </si>
  <si>
    <t>GA655</t>
  </si>
  <si>
    <t>JT662</t>
  </si>
  <si>
    <t>JT787</t>
  </si>
  <si>
    <t>AK331</t>
  </si>
  <si>
    <t>JT777</t>
  </si>
  <si>
    <t>JT785</t>
  </si>
  <si>
    <t>JT995</t>
  </si>
  <si>
    <t>SJ785</t>
  </si>
  <si>
    <t>GA609</t>
  </si>
  <si>
    <t>ID6293</t>
  </si>
  <si>
    <t>QG332</t>
  </si>
  <si>
    <t>JT996</t>
  </si>
  <si>
    <t>SJ727</t>
  </si>
  <si>
    <t>ID6269</t>
  </si>
  <si>
    <t>SJ563</t>
  </si>
  <si>
    <t>SJ583</t>
  </si>
  <si>
    <t>SJ585</t>
  </si>
  <si>
    <t>ID6231</t>
  </si>
  <si>
    <t>JT523</t>
  </si>
  <si>
    <t>GA613</t>
  </si>
  <si>
    <t>JT875</t>
  </si>
  <si>
    <t>ID6183</t>
  </si>
  <si>
    <t>SJ713</t>
  </si>
  <si>
    <t>JT740</t>
  </si>
  <si>
    <t>JT780</t>
  </si>
  <si>
    <t>QG427</t>
  </si>
  <si>
    <t>JT721</t>
  </si>
  <si>
    <t>SJ589</t>
  </si>
  <si>
    <t/>
  </si>
  <si>
    <t>8B187</t>
  </si>
  <si>
    <t>8B520</t>
  </si>
  <si>
    <t>8B617</t>
  </si>
  <si>
    <t>8B621</t>
  </si>
  <si>
    <t>8B772</t>
  </si>
  <si>
    <t>8B775</t>
  </si>
  <si>
    <t>8B778</t>
  </si>
  <si>
    <t>8B814</t>
  </si>
  <si>
    <t>8B817</t>
  </si>
  <si>
    <t>8B819</t>
  </si>
  <si>
    <t>8B823</t>
  </si>
  <si>
    <t>AD100</t>
  </si>
  <si>
    <t>AK330</t>
  </si>
  <si>
    <t>AL001</t>
  </si>
  <si>
    <t>B8136</t>
  </si>
  <si>
    <t>BK001</t>
  </si>
  <si>
    <t>BK01</t>
  </si>
  <si>
    <t>BK101</t>
  </si>
  <si>
    <t>BK200GT</t>
  </si>
  <si>
    <t>DH001</t>
  </si>
  <si>
    <t>EL001</t>
  </si>
  <si>
    <t>EL002</t>
  </si>
  <si>
    <t>ELI001</t>
  </si>
  <si>
    <t>ET001</t>
  </si>
  <si>
    <t>EW-483TI</t>
  </si>
  <si>
    <t>FS001</t>
  </si>
  <si>
    <t>FS112</t>
  </si>
  <si>
    <t>FS113</t>
  </si>
  <si>
    <t>FS115</t>
  </si>
  <si>
    <t>FS120</t>
  </si>
  <si>
    <t>FS122</t>
  </si>
  <si>
    <t>FS210</t>
  </si>
  <si>
    <t>FS220</t>
  </si>
  <si>
    <t>FS221</t>
  </si>
  <si>
    <t>FS223</t>
  </si>
  <si>
    <t>FS224</t>
  </si>
  <si>
    <t>FS230</t>
  </si>
  <si>
    <t>FS233</t>
  </si>
  <si>
    <t>FS410</t>
  </si>
  <si>
    <t>FS420</t>
  </si>
  <si>
    <t>GA001</t>
  </si>
  <si>
    <t>GA027</t>
  </si>
  <si>
    <t>GA127</t>
  </si>
  <si>
    <t>GA127F</t>
  </si>
  <si>
    <t>GA270</t>
  </si>
  <si>
    <t>GA27F</t>
  </si>
  <si>
    <t>GA600</t>
  </si>
  <si>
    <t>GA6040</t>
  </si>
  <si>
    <t>GA6091</t>
  </si>
  <si>
    <t>GA610</t>
  </si>
  <si>
    <t>GA6131</t>
  </si>
  <si>
    <t>GA615</t>
  </si>
  <si>
    <t>GA616</t>
  </si>
  <si>
    <t>GA619</t>
  </si>
  <si>
    <t>GA620</t>
  </si>
  <si>
    <t>GA621</t>
  </si>
  <si>
    <t>GA630</t>
  </si>
  <si>
    <t>GA646</t>
  </si>
  <si>
    <t>GA653</t>
  </si>
  <si>
    <t>GA656</t>
  </si>
  <si>
    <t>GA657</t>
  </si>
  <si>
    <t>GA660</t>
  </si>
  <si>
    <t>GA661</t>
  </si>
  <si>
    <t>GA670</t>
  </si>
  <si>
    <t>GA676</t>
  </si>
  <si>
    <t>GA968</t>
  </si>
  <si>
    <t>GM107</t>
  </si>
  <si>
    <t>GM300</t>
  </si>
  <si>
    <t>GM302</t>
  </si>
  <si>
    <t>GM707</t>
  </si>
  <si>
    <t>HUB001</t>
  </si>
  <si>
    <t>HUB01</t>
  </si>
  <si>
    <t>IA001</t>
  </si>
  <si>
    <t>IAT</t>
  </si>
  <si>
    <t>IAT001</t>
  </si>
  <si>
    <t>IAT002</t>
  </si>
  <si>
    <t>IAT01</t>
  </si>
  <si>
    <t>IAT02</t>
  </si>
  <si>
    <t>ID6127</t>
  </si>
  <si>
    <t>ID6132</t>
  </si>
  <si>
    <t>ID6165</t>
  </si>
  <si>
    <t>ID6168</t>
  </si>
  <si>
    <t>ID6242</t>
  </si>
  <si>
    <t>ID6249</t>
  </si>
  <si>
    <t>ID6262</t>
  </si>
  <si>
    <t>ID6263</t>
  </si>
  <si>
    <t>ID6267</t>
  </si>
  <si>
    <t>ID6268</t>
  </si>
  <si>
    <t>ID6294</t>
  </si>
  <si>
    <t>ID6295</t>
  </si>
  <si>
    <t>ID6296</t>
  </si>
  <si>
    <t>ID6298</t>
  </si>
  <si>
    <t>ID6686</t>
  </si>
  <si>
    <t>ID6722</t>
  </si>
  <si>
    <t>ID6884</t>
  </si>
  <si>
    <t>ID7702</t>
  </si>
  <si>
    <t>IN5630</t>
  </si>
  <si>
    <t>IW1207</t>
  </si>
  <si>
    <t>IW1214</t>
  </si>
  <si>
    <t>IW1216</t>
  </si>
  <si>
    <t>IW1240</t>
  </si>
  <si>
    <t>IW1264</t>
  </si>
  <si>
    <t>IW1301</t>
  </si>
  <si>
    <t>IW1303</t>
  </si>
  <si>
    <t>IW1305</t>
  </si>
  <si>
    <t>IW1307</t>
  </si>
  <si>
    <t>IW1315</t>
  </si>
  <si>
    <t>IW1317</t>
  </si>
  <si>
    <t>IW1318</t>
  </si>
  <si>
    <t>IW1322</t>
  </si>
  <si>
    <t>IW1328</t>
  </si>
  <si>
    <t>IW1351</t>
  </si>
  <si>
    <t>IW1353</t>
  </si>
  <si>
    <t>IW1354</t>
  </si>
  <si>
    <t>IW1390</t>
  </si>
  <si>
    <t>IW1392</t>
  </si>
  <si>
    <t>IW1398</t>
  </si>
  <si>
    <t>IW1689</t>
  </si>
  <si>
    <t>IW1859</t>
  </si>
  <si>
    <t>IW1868</t>
  </si>
  <si>
    <t>IW1941</t>
  </si>
  <si>
    <t>JHON001</t>
  </si>
  <si>
    <t>JT000</t>
  </si>
  <si>
    <t>JT001</t>
  </si>
  <si>
    <t>JT002</t>
  </si>
  <si>
    <t>JT082</t>
  </si>
  <si>
    <t>JT084</t>
  </si>
  <si>
    <t>JT090</t>
  </si>
  <si>
    <t>JT091</t>
  </si>
  <si>
    <t>JT092</t>
  </si>
  <si>
    <t>JT094</t>
  </si>
  <si>
    <t>JT095</t>
  </si>
  <si>
    <t>JT096</t>
  </si>
  <si>
    <t>JT097</t>
  </si>
  <si>
    <t>JT101</t>
  </si>
  <si>
    <t>JT105</t>
  </si>
  <si>
    <t>JT110</t>
  </si>
  <si>
    <t>JT112</t>
  </si>
  <si>
    <t>JT113</t>
  </si>
  <si>
    <t>JT119</t>
  </si>
  <si>
    <t>JT2740</t>
  </si>
  <si>
    <t>JT3707</t>
  </si>
  <si>
    <t>JT3745</t>
  </si>
  <si>
    <t>JT3779</t>
  </si>
  <si>
    <t>JT3896</t>
  </si>
  <si>
    <t>JT3944</t>
  </si>
  <si>
    <t>JT3986</t>
  </si>
  <si>
    <t>JT3992</t>
  </si>
  <si>
    <t>JT3994</t>
  </si>
  <si>
    <t>JT3996</t>
  </si>
  <si>
    <t>JT5003</t>
  </si>
  <si>
    <t>JT643</t>
  </si>
  <si>
    <t>JT671</t>
  </si>
  <si>
    <t>JT679</t>
  </si>
  <si>
    <t>JT706</t>
  </si>
  <si>
    <t>JT7345</t>
  </si>
  <si>
    <t>JT739</t>
  </si>
  <si>
    <t>JT769</t>
  </si>
  <si>
    <t>JT776</t>
  </si>
  <si>
    <t>JT7875</t>
  </si>
  <si>
    <t>JT789</t>
  </si>
  <si>
    <t>JT801</t>
  </si>
  <si>
    <t>JT816</t>
  </si>
  <si>
    <t>JT821</t>
  </si>
  <si>
    <t>JT878</t>
  </si>
  <si>
    <t>JT879</t>
  </si>
  <si>
    <t>JT882</t>
  </si>
  <si>
    <t>JT887</t>
  </si>
  <si>
    <t>JT936</t>
  </si>
  <si>
    <t>JT987</t>
  </si>
  <si>
    <t>JT998</t>
  </si>
  <si>
    <t>KB001</t>
  </si>
  <si>
    <t>LYC402</t>
  </si>
  <si>
    <t>MEDIC25</t>
  </si>
  <si>
    <t>MI141</t>
  </si>
  <si>
    <t>MI142</t>
  </si>
  <si>
    <t>MI143</t>
  </si>
  <si>
    <t>MI144</t>
  </si>
  <si>
    <t>MMF001</t>
  </si>
  <si>
    <t>MY001</t>
  </si>
  <si>
    <t>MY27F</t>
  </si>
  <si>
    <t>MY27L</t>
  </si>
  <si>
    <t>N779LG</t>
  </si>
  <si>
    <t>P001</t>
  </si>
  <si>
    <t>PKCAN</t>
  </si>
  <si>
    <t>PKCAY</t>
  </si>
  <si>
    <t>PKJBK</t>
  </si>
  <si>
    <t>PKJBP</t>
  </si>
  <si>
    <t>PKKJG</t>
  </si>
  <si>
    <t>PKTVK</t>
  </si>
  <si>
    <t>PKVSP</t>
  </si>
  <si>
    <t>PKYGW</t>
  </si>
  <si>
    <t>PL101</t>
  </si>
  <si>
    <t>POLRI001</t>
  </si>
  <si>
    <t>PRIVATE</t>
  </si>
  <si>
    <t>QG311</t>
  </si>
  <si>
    <t>QG335</t>
  </si>
  <si>
    <t>QG355</t>
  </si>
  <si>
    <t>QG426</t>
  </si>
  <si>
    <t>QG9343</t>
  </si>
  <si>
    <t>QG9345</t>
  </si>
  <si>
    <t>QG9346</t>
  </si>
  <si>
    <t>QG9347</t>
  </si>
  <si>
    <t>QG9847</t>
  </si>
  <si>
    <t>QQ7751</t>
  </si>
  <si>
    <t>SJ174</t>
  </si>
  <si>
    <t>SJ175</t>
  </si>
  <si>
    <t>SJ263</t>
  </si>
  <si>
    <t>SJ562</t>
  </si>
  <si>
    <t>SJ587</t>
  </si>
  <si>
    <t>SJ5890</t>
  </si>
  <si>
    <t>SJ602</t>
  </si>
  <si>
    <t>SJ603</t>
  </si>
  <si>
    <t>SJ714</t>
  </si>
  <si>
    <t>SJ780</t>
  </si>
  <si>
    <t>SJ7800</t>
  </si>
  <si>
    <t>SJ7883</t>
  </si>
  <si>
    <t>SJ7887</t>
  </si>
  <si>
    <t>SS01</t>
  </si>
  <si>
    <t>SU001</t>
  </si>
  <si>
    <t>SUS001</t>
  </si>
  <si>
    <t>SUSI</t>
  </si>
  <si>
    <t>TM001</t>
  </si>
  <si>
    <t>TM002</t>
  </si>
  <si>
    <t>TM01</t>
  </si>
  <si>
    <t>TM02</t>
  </si>
  <si>
    <t>TM107</t>
  </si>
  <si>
    <t>TM117</t>
  </si>
  <si>
    <t>TM717</t>
  </si>
  <si>
    <t>TMG001</t>
  </si>
  <si>
    <t>TMG107</t>
  </si>
  <si>
    <t>TMG117</t>
  </si>
  <si>
    <t>TMG302</t>
  </si>
  <si>
    <t>TMG707</t>
  </si>
  <si>
    <t>TMG717</t>
  </si>
  <si>
    <t>TR001</t>
  </si>
  <si>
    <t>TR003</t>
  </si>
  <si>
    <t>TR03</t>
  </si>
  <si>
    <t>TR04</t>
  </si>
  <si>
    <t>TRAVIRA</t>
  </si>
  <si>
    <t>TRI001</t>
  </si>
  <si>
    <t>TRI002</t>
  </si>
  <si>
    <t>TRV001</t>
  </si>
  <si>
    <t>TV001</t>
  </si>
  <si>
    <t>U6215</t>
  </si>
  <si>
    <t>VHOVS</t>
  </si>
  <si>
    <t>WF000</t>
  </si>
  <si>
    <t>WF001</t>
  </si>
  <si>
    <t>WIRA</t>
  </si>
  <si>
    <t>FLIGHT NO</t>
  </si>
  <si>
    <t>DEST</t>
  </si>
  <si>
    <t>STD</t>
  </si>
  <si>
    <t>DENSITY</t>
  </si>
  <si>
    <t>REQUEST</t>
  </si>
  <si>
    <t>REMAIN</t>
  </si>
  <si>
    <t>FINAL FUEL</t>
  </si>
  <si>
    <t>est Fuel Uplift</t>
  </si>
  <si>
    <t>MB5B</t>
  </si>
  <si>
    <t>VCF (T54)</t>
  </si>
  <si>
    <t>Total recipt</t>
  </si>
  <si>
    <t>BB6 (T52)</t>
  </si>
  <si>
    <t>Total issue</t>
  </si>
  <si>
    <t>LT (T57)</t>
  </si>
  <si>
    <t>MT (T56)</t>
  </si>
  <si>
    <t>TGL KEMARIN</t>
  </si>
  <si>
    <t>TGL HARI INI</t>
  </si>
  <si>
    <t>TANK</t>
  </si>
  <si>
    <t>OPEN (ZM519)</t>
  </si>
  <si>
    <t>GI</t>
  </si>
  <si>
    <t>GR</t>
  </si>
  <si>
    <t>BALANCE</t>
  </si>
  <si>
    <t>CLOSE (ZM519)</t>
  </si>
  <si>
    <t>G/L (BB6)</t>
  </si>
  <si>
    <t>G/L D15 (LITER)</t>
  </si>
  <si>
    <t>G/L REKAP (LITER)</t>
  </si>
  <si>
    <t>G/L BB6*159</t>
  </si>
  <si>
    <t>Mb5b &amp; Balance</t>
  </si>
  <si>
    <t>D101A</t>
  </si>
  <si>
    <t>D101B</t>
  </si>
  <si>
    <t>D301A</t>
  </si>
  <si>
    <t>D302B</t>
  </si>
  <si>
    <t>%</t>
  </si>
  <si>
    <t>max 0.02%</t>
  </si>
  <si>
    <t>LITERS</t>
  </si>
  <si>
    <r>
      <rPr>
        <sz val="11"/>
        <color indexed="8"/>
        <rFont val="Calibri"/>
        <family val="2"/>
      </rPr>
      <t xml:space="preserve">± </t>
    </r>
    <r>
      <rPr>
        <sz val="11"/>
        <color indexed="8"/>
        <rFont val="Arial"/>
        <family val="2"/>
      </rPr>
      <t xml:space="preserve">Samakan dgn R/L </t>
    </r>
    <r>
      <rPr>
        <b/>
        <sz val="11"/>
        <color indexed="8"/>
        <rFont val="Arial"/>
        <family val="2"/>
      </rPr>
      <t>PP</t>
    </r>
    <r>
      <rPr>
        <sz val="11"/>
        <color indexed="8"/>
        <rFont val="Arial"/>
        <family val="2"/>
      </rPr>
      <t xml:space="preserve"> di ISSUE SHEET (REKAP)</t>
    </r>
  </si>
  <si>
    <t>BARREL</t>
  </si>
  <si>
    <r>
      <t xml:space="preserve">Harus Sama dengan </t>
    </r>
    <r>
      <rPr>
        <b/>
        <sz val="11"/>
        <color indexed="8"/>
        <rFont val="Arial"/>
        <family val="2"/>
      </rPr>
      <t>ZMM_GLPOST</t>
    </r>
  </si>
  <si>
    <t>PID REFUELLER</t>
  </si>
  <si>
    <t>RF</t>
  </si>
  <si>
    <t>RF STOCK</t>
  </si>
  <si>
    <t>O3QCITEST</t>
  </si>
  <si>
    <t>MCBA</t>
  </si>
  <si>
    <t>LITER</t>
  </si>
  <si>
    <t>Lton</t>
  </si>
  <si>
    <t>LITER OBS</t>
  </si>
  <si>
    <t>RF02</t>
  </si>
  <si>
    <t>RF04</t>
  </si>
  <si>
    <t>RF05</t>
  </si>
  <si>
    <t>RF06</t>
  </si>
  <si>
    <t>RF07</t>
  </si>
  <si>
    <t>RF08</t>
  </si>
  <si>
    <t>RF09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</si>
  <si>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</si>
  <si>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</si>
  <si>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</si>
  <si>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</si>
  <si>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</si>
  <si>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</si>
  <si>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</si>
  <si>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</si>
  <si>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</si>
  <si>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 22</t>
  </si>
  <si>
    <t>RF 23</t>
  </si>
  <si>
    <t>RF 24</t>
  </si>
  <si>
    <r>
      <rPr>
        <sz val="11"/>
        <color indexed="8"/>
        <rFont val="Calibri"/>
        <family val="2"/>
      </rPr>
      <t>±</t>
    </r>
    <r>
      <rPr>
        <sz val="11"/>
        <color indexed="8"/>
        <rFont val="Arial"/>
        <family val="2"/>
      </rPr>
      <t xml:space="preserve"> Samakan dgn R/L</t>
    </r>
    <r>
      <rPr>
        <b/>
        <sz val="11"/>
        <color indexed="8"/>
        <rFont val="Arial"/>
        <family val="2"/>
      </rPr>
      <t xml:space="preserve"> P</t>
    </r>
    <r>
      <rPr>
        <sz val="11"/>
        <color indexed="8"/>
        <rFont val="Arial"/>
        <family val="2"/>
      </rPr>
      <t xml:space="preserve"> di ISSUE SHEET (REKAP)</t>
    </r>
  </si>
  <si>
    <r>
      <t xml:space="preserve">Harus Sama dengan </t>
    </r>
    <r>
      <rPr>
        <b/>
        <sz val="11"/>
        <color indexed="8"/>
        <rFont val="Arial"/>
        <family val="2"/>
      </rPr>
      <t>MI09 / MI20</t>
    </r>
  </si>
  <si>
    <t>ETD</t>
  </si>
  <si>
    <t>OLD STD</t>
  </si>
  <si>
    <t>AV REQ</t>
  </si>
  <si>
    <t>SP</t>
  </si>
  <si>
    <t>SH</t>
  </si>
  <si>
    <t>SIN</t>
  </si>
  <si>
    <t>BUW</t>
  </si>
  <si>
    <t>BANGKOK</t>
  </si>
  <si>
    <t>SUB</t>
  </si>
  <si>
    <t>TIM</t>
  </si>
  <si>
    <t>CGK</t>
  </si>
  <si>
    <t>JOG</t>
  </si>
  <si>
    <t>LOC</t>
  </si>
  <si>
    <t>BTO</t>
  </si>
  <si>
    <t>BYB</t>
  </si>
  <si>
    <t>BXB</t>
  </si>
  <si>
    <t>HLP</t>
  </si>
  <si>
    <t>SQR</t>
  </si>
  <si>
    <t>TTR</t>
  </si>
  <si>
    <t>MDC</t>
  </si>
  <si>
    <t>AMQ</t>
  </si>
  <si>
    <t>KDI</t>
  </si>
  <si>
    <t>BPN</t>
  </si>
  <si>
    <t>DPS</t>
  </si>
  <si>
    <t>PLW</t>
  </si>
  <si>
    <t>BDO</t>
  </si>
  <si>
    <t>MED</t>
  </si>
  <si>
    <t>BDJ</t>
  </si>
  <si>
    <t>GTO</t>
  </si>
  <si>
    <t>MKW</t>
  </si>
  <si>
    <t>TRK</t>
  </si>
  <si>
    <t>LOP</t>
  </si>
  <si>
    <t>PNK</t>
  </si>
  <si>
    <t>YIA</t>
  </si>
  <si>
    <t>DJJ</t>
  </si>
  <si>
    <t>JED</t>
  </si>
  <si>
    <t>PDG</t>
  </si>
  <si>
    <t>KOE</t>
  </si>
  <si>
    <t>SOQ</t>
  </si>
  <si>
    <t>MJU</t>
  </si>
  <si>
    <t>BIK</t>
  </si>
  <si>
    <t>BMU</t>
  </si>
  <si>
    <t>BTW</t>
  </si>
  <si>
    <t>RAQ</t>
  </si>
  <si>
    <t>LLO</t>
  </si>
  <si>
    <t>PUM</t>
  </si>
  <si>
    <t>PSJ</t>
  </si>
  <si>
    <t>YKR</t>
  </si>
  <si>
    <t>MOF</t>
  </si>
  <si>
    <t>MOH</t>
  </si>
  <si>
    <t>KBU</t>
  </si>
  <si>
    <t>BMW</t>
  </si>
  <si>
    <t>PCB</t>
  </si>
  <si>
    <t>BTM</t>
  </si>
  <si>
    <t>BTH</t>
  </si>
  <si>
    <t>BTA</t>
  </si>
  <si>
    <t>BTN</t>
  </si>
  <si>
    <t>SRG</t>
  </si>
  <si>
    <t>LUW</t>
  </si>
  <si>
    <t>TTE</t>
  </si>
  <si>
    <t>PKU</t>
  </si>
  <si>
    <t>SUN</t>
  </si>
  <si>
    <t>KNG</t>
  </si>
  <si>
    <t>POM</t>
  </si>
  <si>
    <t>LBJ</t>
  </si>
  <si>
    <t>KSR</t>
  </si>
  <si>
    <t>WSSL</t>
  </si>
  <si>
    <t>KUL</t>
  </si>
  <si>
    <t>SRI</t>
  </si>
  <si>
    <t>MKQ</t>
  </si>
  <si>
    <t>AAP</t>
  </si>
  <si>
    <t>TTM</t>
  </si>
  <si>
    <t>BOQ</t>
  </si>
  <si>
    <t>JHB</t>
  </si>
  <si>
    <t>SHA</t>
  </si>
  <si>
    <t>KUPANG</t>
  </si>
  <si>
    <t>DRW</t>
  </si>
  <si>
    <t>UTP</t>
  </si>
  <si>
    <t>na</t>
  </si>
  <si>
    <t>(BDJ)</t>
  </si>
  <si>
    <t>(KDI)</t>
  </si>
  <si>
    <t>(BTW)</t>
  </si>
  <si>
    <t>(PLW)</t>
  </si>
  <si>
    <t>(CGK)</t>
  </si>
  <si>
    <t>JT96</t>
  </si>
  <si>
    <t>(MED)</t>
  </si>
  <si>
    <t>JT873</t>
  </si>
  <si>
    <t>(HLP)</t>
  </si>
  <si>
    <t>(LUW)</t>
  </si>
  <si>
    <t>JT742</t>
  </si>
  <si>
    <t>(MDC)</t>
  </si>
  <si>
    <t>(SUB)</t>
  </si>
  <si>
    <t>ID8779</t>
  </si>
  <si>
    <t>ID6237</t>
  </si>
  <si>
    <t>ID6143</t>
  </si>
  <si>
    <t>(SOC)</t>
  </si>
  <si>
    <t>ID6297</t>
  </si>
  <si>
    <t>JT703</t>
  </si>
  <si>
    <t>JT705</t>
  </si>
  <si>
    <t>JT885</t>
  </si>
  <si>
    <t>ID8783</t>
  </si>
  <si>
    <t>JT803</t>
  </si>
  <si>
    <t>ID8289</t>
  </si>
  <si>
    <t>JT899</t>
  </si>
  <si>
    <t>(DJJ)</t>
  </si>
  <si>
    <t>(BIK)</t>
  </si>
  <si>
    <t>ID6142</t>
  </si>
  <si>
    <t>(LUV)</t>
  </si>
  <si>
    <t>(SOQ)</t>
  </si>
  <si>
    <t>GA640A</t>
  </si>
  <si>
    <t>(AMQ)</t>
  </si>
  <si>
    <t>JT783</t>
  </si>
  <si>
    <t>SJ5700</t>
  </si>
  <si>
    <t>(MKW)</t>
  </si>
  <si>
    <t>JT771</t>
  </si>
  <si>
    <t>JT786Z</t>
  </si>
  <si>
    <t>(GTO)</t>
  </si>
  <si>
    <t>SJ6101</t>
  </si>
  <si>
    <t>ID6261</t>
  </si>
  <si>
    <t>SJ5701</t>
  </si>
  <si>
    <t>SJ788</t>
  </si>
  <si>
    <t>SJ704</t>
  </si>
  <si>
    <t>(MKQ)</t>
  </si>
  <si>
    <t>SJ558</t>
  </si>
  <si>
    <t>(KAZ)</t>
  </si>
  <si>
    <t>JT92</t>
  </si>
  <si>
    <t>SJ570</t>
  </si>
  <si>
    <t>SJ5880</t>
  </si>
  <si>
    <t>(TIM)</t>
  </si>
  <si>
    <t>GA6115</t>
  </si>
  <si>
    <t>GA6175</t>
  </si>
  <si>
    <t>Load earlier flights</t>
  </si>
  <si>
    <t>700061</t>
  </si>
  <si>
    <t>759394</t>
  </si>
  <si>
    <t>700066</t>
  </si>
  <si>
    <t>879271</t>
  </si>
  <si>
    <t>741744</t>
  </si>
  <si>
    <t>700102</t>
  </si>
  <si>
    <t>759221</t>
  </si>
  <si>
    <t>700111</t>
  </si>
  <si>
    <t>758918</t>
  </si>
  <si>
    <t>700126</t>
  </si>
  <si>
    <t>760950</t>
  </si>
  <si>
    <t>700132</t>
  </si>
  <si>
    <t>741347</t>
  </si>
  <si>
    <t>700145</t>
  </si>
  <si>
    <t>759226</t>
  </si>
  <si>
    <t>700149</t>
  </si>
  <si>
    <t>760691</t>
  </si>
  <si>
    <t>740858</t>
  </si>
  <si>
    <t>700154</t>
  </si>
  <si>
    <t>759136</t>
  </si>
  <si>
    <t>920908</t>
  </si>
  <si>
    <t>700182</t>
  </si>
  <si>
    <t>761036</t>
  </si>
  <si>
    <t>700197</t>
  </si>
  <si>
    <t>700216</t>
  </si>
  <si>
    <t>713005</t>
  </si>
  <si>
    <t>713006</t>
  </si>
  <si>
    <t>761107</t>
  </si>
  <si>
    <t>715606</t>
  </si>
  <si>
    <t>761164</t>
  </si>
  <si>
    <t>776981</t>
  </si>
  <si>
    <t>776983</t>
  </si>
  <si>
    <t>808756</t>
  </si>
  <si>
    <t>810936</t>
  </si>
  <si>
    <t>810248</t>
  </si>
  <si>
    <t>810279</t>
  </si>
  <si>
    <t>813828</t>
  </si>
  <si>
    <t>813849</t>
  </si>
  <si>
    <t>816957</t>
  </si>
  <si>
    <t>759138</t>
  </si>
  <si>
    <t>823889</t>
  </si>
  <si>
    <t>760961</t>
  </si>
  <si>
    <t>824646</t>
  </si>
  <si>
    <t>826317</t>
  </si>
  <si>
    <t>845416</t>
  </si>
  <si>
    <t>845417</t>
  </si>
  <si>
    <t>700190</t>
  </si>
  <si>
    <t>776900</t>
  </si>
  <si>
    <t>776906</t>
  </si>
  <si>
    <t>813916</t>
  </si>
  <si>
    <t>814743</t>
  </si>
  <si>
    <t>835528</t>
  </si>
  <si>
    <t>899073</t>
  </si>
  <si>
    <t>809467</t>
  </si>
  <si>
    <t>809468</t>
  </si>
  <si>
    <t>881593</t>
  </si>
  <si>
    <t>881599</t>
  </si>
  <si>
    <t>Local Time</t>
  </si>
  <si>
    <t>x</t>
  </si>
  <si>
    <t>y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</si>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</sst>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0"/>
    <numFmt numFmtId="167" formatCode="#,##0.0000"/>
    <numFmt numFmtId="168" formatCode="0.0000"/>
    <numFmt numFmtId="169" formatCode="0.000000"/>
    <numFmt numFmtId="170" formatCode="0.000"/>
    <numFmt numFmtId="171" formatCode="0.0"/>
    <numFmt numFmtId="172" formatCode="_(* #,##0.0000_);_(* \(#,##0.0000\);_(* &quot;-&quot;??_);_(@_)"/>
    <numFmt numFmtId="173" formatCode="0.0000000"/>
    <numFmt numFmtId="174" formatCode="00"/>
    <numFmt numFmtId="175" formatCode="#,##0.0"/>
    <numFmt numFmtId="176" formatCode="_(* #,##0.0_);_(* \(#,##0.0\);_(* &quot;-&quot;??_);_(@_)"/>
    <numFmt numFmtId="177" formatCode="#,##0.000000"/>
    <numFmt numFmtId="178" formatCode="_(* #,##0.0_);_(* \(#,##0.0\);_(* &quot;-&quot;_);_(@_)"/>
    <numFmt numFmtId="179" formatCode="_(* #,##0.0_);_(* \(#,##0.0\);_(* &quot;-&quot;?_);_(@_)"/>
    <numFmt numFmtId="180" formatCode="@* \:\ \ \ \ "/>
    <numFmt numFmtId="181" formatCode="#,##0\ &quot;°C&quot;"/>
    <numFmt numFmtId="182" formatCode="_-* #,##0.0_-;\-* #,##0.0_-;_-* &quot;-&quot;?_-;_-@_-"/>
    <numFmt numFmtId="183" formatCode="_-* #,##0.0_-;\-* #,##0.0_-;_-* &quot;-&quot;_-;_-@_-"/>
    <numFmt numFmtId="184" formatCode="_(* #,##0.00_);_(* \(#,##0.00\);_(* &quot;-&quot;_);_(@_)"/>
    <numFmt numFmtId="185" formatCode="h:mm;@"/>
    <numFmt numFmtId="186" formatCode="0.00000"/>
    <numFmt numFmtId="187" formatCode="0.000000000000000"/>
    <numFmt numFmtId="188" formatCode="0.00000000000000000"/>
  </numFmts>
  <fonts count="57" x14ac:knownFonts="1">
    <font>
      <sz val="10"/>
      <name val="Arial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charset val="1"/>
      <scheme val="minor"/>
    </font>
    <font>
      <sz val="11"/>
      <color theme="1"/>
      <name val="Gill Sans MT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u/>
      <sz val="9"/>
      <color indexed="12"/>
      <name val="Times New Roman"/>
      <family val="1"/>
    </font>
    <font>
      <sz val="11"/>
      <color theme="1"/>
      <name val="Gill Sans MT"/>
      <family val="2"/>
      <charset val="1"/>
      <scheme val="minor"/>
    </font>
    <font>
      <sz val="11"/>
      <color theme="1"/>
      <name val="Gill Sans MT"/>
      <family val="2"/>
      <scheme val="minor"/>
    </font>
    <font>
      <sz val="36"/>
      <color indexed="10"/>
      <name val="Arial"/>
      <family val="2"/>
    </font>
    <font>
      <sz val="24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Gill Sans MT"/>
      <family val="2"/>
      <scheme val="minor"/>
    </font>
    <font>
      <sz val="10"/>
      <color indexed="9"/>
      <name val="Times New Roman"/>
      <family val="1"/>
    </font>
    <font>
      <sz val="10"/>
      <name val="Courier"/>
      <family val="3"/>
    </font>
    <font>
      <b/>
      <sz val="10"/>
      <name val="Courier"/>
      <family val="3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0"/>
      <color indexed="12"/>
      <name val="Times New Roman"/>
      <family val="1"/>
    </font>
    <font>
      <sz val="10"/>
      <color indexed="14"/>
      <name val="Times New Roman"/>
      <family val="1"/>
    </font>
    <font>
      <sz val="10"/>
      <name val="Arial Cyr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Gill Sans MT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6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22" fillId="0" borderId="0"/>
    <xf numFmtId="0" fontId="3" fillId="0" borderId="0"/>
    <xf numFmtId="3" fontId="5" fillId="0" borderId="0"/>
    <xf numFmtId="0" fontId="28" fillId="0" borderId="0"/>
    <xf numFmtId="41" fontId="30" fillId="0" borderId="0" applyFont="0" applyFill="0" applyBorder="0" applyAlignment="0" applyProtection="0"/>
    <xf numFmtId="0" fontId="5" fillId="0" borderId="0"/>
    <xf numFmtId="9" fontId="45" fillId="0" borderId="0" applyFont="0" applyFill="0" applyBorder="0" applyAlignment="0" applyProtection="0"/>
  </cellStyleXfs>
  <cellXfs count="339">
    <xf numFmtId="0" fontId="0" fillId="0" borderId="0" xfId="0"/>
    <xf numFmtId="0" fontId="5" fillId="0" borderId="0" xfId="0" applyFont="1"/>
    <xf numFmtId="0" fontId="12" fillId="0" borderId="0" xfId="0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 applyProtection="1">
      <alignment horizontal="center"/>
      <protection hidden="1"/>
    </xf>
    <xf numFmtId="3" fontId="13" fillId="0" borderId="0" xfId="0" applyNumberFormat="1" applyFont="1" applyFill="1" applyBorder="1" applyAlignment="1" applyProtection="1">
      <alignment horizontal="center"/>
      <protection hidden="1"/>
    </xf>
    <xf numFmtId="170" fontId="14" fillId="0" borderId="7" xfId="0" applyNumberFormat="1" applyFont="1" applyFill="1" applyBorder="1" applyAlignment="1" applyProtection="1">
      <alignment horizontal="center"/>
      <protection hidden="1"/>
    </xf>
    <xf numFmtId="3" fontId="14" fillId="0" borderId="0" xfId="0" applyNumberFormat="1" applyFont="1" applyFill="1" applyBorder="1" applyAlignment="1" applyProtection="1">
      <alignment horizontal="center"/>
      <protection hidden="1"/>
    </xf>
    <xf numFmtId="170" fontId="14" fillId="0" borderId="0" xfId="0" applyNumberFormat="1" applyFont="1" applyFill="1" applyBorder="1" applyAlignment="1" applyProtection="1">
      <alignment horizontal="center"/>
      <protection hidden="1"/>
    </xf>
    <xf numFmtId="171" fontId="7" fillId="0" borderId="7" xfId="0" applyNumberFormat="1" applyFont="1" applyFill="1" applyBorder="1" applyAlignment="1" applyProtection="1">
      <alignment horizontal="center"/>
      <protection hidden="1"/>
    </xf>
    <xf numFmtId="3" fontId="7" fillId="0" borderId="0" xfId="0" applyNumberFormat="1" applyFont="1" applyFill="1" applyBorder="1" applyAlignment="1" applyProtection="1">
      <alignment horizontal="center"/>
      <protection hidden="1"/>
    </xf>
    <xf numFmtId="168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7" xfId="0" applyNumberFormat="1" applyFont="1" applyFill="1" applyBorder="1" applyAlignment="1" applyProtection="1">
      <alignment horizontal="center"/>
      <protection hidden="1"/>
    </xf>
    <xf numFmtId="0" fontId="7" fillId="0" borderId="0" xfId="0" applyNumberFormat="1" applyFont="1" applyFill="1" applyBorder="1" applyAlignment="1" applyProtection="1">
      <alignment horizontal="center"/>
      <protection hidden="1"/>
    </xf>
    <xf numFmtId="166" fontId="7" fillId="0" borderId="0" xfId="0" applyNumberFormat="1" applyFont="1" applyFill="1" applyBorder="1" applyAlignment="1" applyProtection="1">
      <alignment horizontal="center"/>
      <protection hidden="1"/>
    </xf>
    <xf numFmtId="167" fontId="7" fillId="0" borderId="0" xfId="0" applyNumberFormat="1" applyFont="1" applyFill="1" applyBorder="1" applyAlignment="1" applyProtection="1">
      <alignment horizontal="center"/>
      <protection hidden="1"/>
    </xf>
    <xf numFmtId="170" fontId="6" fillId="0" borderId="11" xfId="4" applyNumberFormat="1" applyFont="1" applyFill="1" applyBorder="1" applyAlignment="1" applyProtection="1">
      <alignment horizontal="center" vertical="center"/>
      <protection hidden="1"/>
    </xf>
    <xf numFmtId="168" fontId="6" fillId="0" borderId="11" xfId="4" applyNumberFormat="1" applyFont="1" applyFill="1" applyBorder="1" applyAlignment="1" applyProtection="1">
      <alignment horizontal="center" vertical="center"/>
      <protection hidden="1"/>
    </xf>
    <xf numFmtId="169" fontId="6" fillId="0" borderId="11" xfId="4" applyNumberFormat="1" applyFont="1" applyFill="1" applyBorder="1" applyAlignment="1" applyProtection="1">
      <alignment horizontal="center" vertical="center"/>
      <protection hidden="1"/>
    </xf>
    <xf numFmtId="0" fontId="7" fillId="0" borderId="11" xfId="4" applyFont="1" applyFill="1" applyBorder="1" applyAlignment="1" applyProtection="1">
      <alignment horizontal="center" vertical="center"/>
      <protection hidden="1"/>
    </xf>
    <xf numFmtId="0" fontId="7" fillId="0" borderId="11" xfId="2" applyNumberFormat="1" applyFont="1" applyFill="1" applyBorder="1" applyAlignment="1" applyProtection="1">
      <alignment horizontal="center" vertical="center"/>
      <protection hidden="1"/>
    </xf>
    <xf numFmtId="172" fontId="7" fillId="0" borderId="11" xfId="2" applyNumberFormat="1" applyFont="1" applyFill="1" applyBorder="1" applyAlignment="1" applyProtection="1">
      <alignment horizontal="center" vertical="center"/>
      <protection hidden="1"/>
    </xf>
    <xf numFmtId="168" fontId="7" fillId="0" borderId="11" xfId="4" applyNumberFormat="1" applyFont="1" applyFill="1" applyBorder="1" applyAlignment="1" applyProtection="1">
      <alignment horizontal="center" vertical="center"/>
      <protection hidden="1"/>
    </xf>
    <xf numFmtId="170" fontId="7" fillId="0" borderId="12" xfId="4" applyNumberFormat="1" applyFont="1" applyFill="1" applyBorder="1" applyAlignment="1" applyProtection="1">
      <alignment horizontal="center" vertical="center" wrapText="1"/>
      <protection hidden="1"/>
    </xf>
    <xf numFmtId="168" fontId="7" fillId="0" borderId="12" xfId="4" applyNumberFormat="1" applyFont="1" applyFill="1" applyBorder="1" applyAlignment="1" applyProtection="1">
      <alignment horizontal="center" vertical="center" wrapText="1"/>
      <protection hidden="1"/>
    </xf>
    <xf numFmtId="169" fontId="7" fillId="0" borderId="12" xfId="4" applyNumberFormat="1" applyFont="1" applyFill="1" applyBorder="1" applyAlignment="1" applyProtection="1">
      <alignment horizontal="center" vertical="center" wrapText="1"/>
      <protection hidden="1"/>
    </xf>
    <xf numFmtId="168" fontId="6" fillId="0" borderId="12" xfId="4" applyNumberFormat="1" applyFont="1" applyFill="1" applyBorder="1" applyAlignment="1" applyProtection="1">
      <alignment horizontal="center" vertical="center" wrapText="1"/>
      <protection hidden="1"/>
    </xf>
    <xf numFmtId="0" fontId="7" fillId="0" borderId="12" xfId="4" applyFont="1" applyFill="1" applyBorder="1" applyAlignment="1" applyProtection="1">
      <alignment horizontal="center" vertical="center"/>
      <protection hidden="1"/>
    </xf>
    <xf numFmtId="0" fontId="7" fillId="0" borderId="12" xfId="2" applyNumberFormat="1" applyFont="1" applyFill="1" applyBorder="1" applyAlignment="1" applyProtection="1">
      <alignment horizontal="center" vertical="center"/>
      <protection hidden="1"/>
    </xf>
    <xf numFmtId="172" fontId="7" fillId="0" borderId="12" xfId="2" applyNumberFormat="1" applyFont="1" applyFill="1" applyBorder="1" applyAlignment="1" applyProtection="1">
      <alignment horizontal="center" vertical="center"/>
      <protection hidden="1"/>
    </xf>
    <xf numFmtId="173" fontId="7" fillId="0" borderId="12" xfId="2" applyNumberFormat="1" applyFont="1" applyFill="1" applyBorder="1" applyAlignment="1" applyProtection="1">
      <alignment horizontal="center" vertical="center"/>
      <protection hidden="1"/>
    </xf>
    <xf numFmtId="169" fontId="7" fillId="0" borderId="12" xfId="4" applyNumberFormat="1" applyFont="1" applyFill="1" applyBorder="1" applyAlignment="1" applyProtection="1">
      <alignment horizontal="center" vertical="center"/>
      <protection hidden="1"/>
    </xf>
    <xf numFmtId="168" fontId="7" fillId="0" borderId="12" xfId="4" applyNumberFormat="1" applyFont="1" applyFill="1" applyBorder="1" applyAlignment="1" applyProtection="1">
      <alignment horizontal="center" vertical="center"/>
      <protection hidden="1"/>
    </xf>
    <xf numFmtId="170" fontId="15" fillId="0" borderId="12" xfId="4" applyNumberFormat="1" applyFont="1" applyFill="1" applyBorder="1" applyAlignment="1" applyProtection="1">
      <alignment horizontal="center" vertical="center"/>
      <protection hidden="1"/>
    </xf>
    <xf numFmtId="174" fontId="15" fillId="0" borderId="12" xfId="4" applyNumberFormat="1" applyFont="1" applyFill="1" applyBorder="1" applyAlignment="1" applyProtection="1">
      <alignment horizontal="center" vertical="center"/>
      <protection hidden="1"/>
    </xf>
    <xf numFmtId="170" fontId="15" fillId="0" borderId="12" xfId="2" applyNumberFormat="1" applyFont="1" applyFill="1" applyBorder="1" applyAlignment="1" applyProtection="1">
      <alignment horizontal="center" vertical="center"/>
      <protection hidden="1"/>
    </xf>
    <xf numFmtId="175" fontId="6" fillId="0" borderId="12" xfId="2" applyNumberFormat="1" applyFont="1" applyFill="1" applyBorder="1" applyAlignment="1" applyProtection="1">
      <alignment horizontal="center" vertical="center"/>
      <protection hidden="1"/>
    </xf>
    <xf numFmtId="174" fontId="16" fillId="0" borderId="12" xfId="4" applyNumberFormat="1" applyFont="1" applyFill="1" applyBorder="1" applyAlignment="1" applyProtection="1">
      <alignment horizontal="center" vertical="center"/>
      <protection hidden="1"/>
    </xf>
    <xf numFmtId="170" fontId="7" fillId="0" borderId="12" xfId="4" applyNumberFormat="1" applyFont="1" applyFill="1" applyBorder="1" applyAlignment="1" applyProtection="1">
      <alignment horizontal="center" vertical="center"/>
      <protection hidden="1"/>
    </xf>
    <xf numFmtId="168" fontId="6" fillId="0" borderId="12" xfId="4" applyNumberFormat="1" applyFont="1" applyFill="1" applyBorder="1" applyAlignment="1" applyProtection="1">
      <alignment horizontal="center" vertical="center"/>
      <protection hidden="1"/>
    </xf>
    <xf numFmtId="168" fontId="7" fillId="0" borderId="12" xfId="2" applyNumberFormat="1" applyFont="1" applyFill="1" applyBorder="1" applyAlignment="1" applyProtection="1">
      <alignment horizontal="center" vertical="center"/>
      <protection hidden="1"/>
    </xf>
    <xf numFmtId="174" fontId="17" fillId="0" borderId="12" xfId="4" applyNumberFormat="1" applyFont="1" applyFill="1" applyBorder="1" applyAlignment="1" applyProtection="1">
      <alignment horizontal="center" vertical="center"/>
      <protection hidden="1"/>
    </xf>
    <xf numFmtId="0" fontId="6" fillId="0" borderId="12" xfId="4" applyFont="1" applyFill="1" applyBorder="1" applyAlignment="1" applyProtection="1">
      <alignment horizontal="center" vertical="center"/>
      <protection hidden="1"/>
    </xf>
    <xf numFmtId="168" fontId="18" fillId="0" borderId="12" xfId="4" applyNumberFormat="1" applyFont="1" applyFill="1" applyBorder="1" applyAlignment="1" applyProtection="1">
      <alignment horizontal="center" vertical="center"/>
      <protection hidden="1"/>
    </xf>
    <xf numFmtId="168" fontId="17" fillId="0" borderId="12" xfId="4" applyNumberFormat="1" applyFont="1" applyFill="1" applyBorder="1" applyAlignment="1" applyProtection="1">
      <alignment horizontal="center" vertical="center"/>
      <protection hidden="1"/>
    </xf>
    <xf numFmtId="168" fontId="19" fillId="0" borderId="12" xfId="4" applyNumberFormat="1" applyFont="1" applyFill="1" applyBorder="1" applyAlignment="1" applyProtection="1">
      <alignment horizontal="center" vertical="center"/>
      <protection hidden="1"/>
    </xf>
    <xf numFmtId="168" fontId="16" fillId="0" borderId="12" xfId="4" applyNumberFormat="1" applyFont="1" applyFill="1" applyBorder="1" applyAlignment="1" applyProtection="1">
      <alignment horizontal="center" vertical="center"/>
      <protection hidden="1"/>
    </xf>
    <xf numFmtId="176" fontId="6" fillId="0" borderId="12" xfId="2" applyNumberFormat="1" applyFont="1" applyFill="1" applyBorder="1" applyAlignment="1" applyProtection="1">
      <alignment horizontal="center" vertical="center"/>
      <protection hidden="1"/>
    </xf>
    <xf numFmtId="170" fontId="7" fillId="0" borderId="12" xfId="2" applyNumberFormat="1" applyFont="1" applyFill="1" applyBorder="1" applyAlignment="1" applyProtection="1">
      <alignment horizontal="center" vertical="center"/>
      <protection hidden="1"/>
    </xf>
    <xf numFmtId="168" fontId="6" fillId="0" borderId="12" xfId="2" applyNumberFormat="1" applyFont="1" applyFill="1" applyBorder="1" applyAlignment="1" applyProtection="1">
      <alignment horizontal="center" vertical="center"/>
      <protection hidden="1"/>
    </xf>
    <xf numFmtId="169" fontId="7" fillId="0" borderId="12" xfId="2" applyNumberFormat="1" applyFont="1" applyFill="1" applyBorder="1" applyAlignment="1" applyProtection="1">
      <alignment horizontal="center" vertical="center"/>
      <protection hidden="1"/>
    </xf>
    <xf numFmtId="0" fontId="4" fillId="0" borderId="0" xfId="188"/>
    <xf numFmtId="0" fontId="20" fillId="0" borderId="0" xfId="188" applyFont="1" applyFill="1" applyBorder="1"/>
    <xf numFmtId="168" fontId="22" fillId="5" borderId="0" xfId="189" applyNumberFormat="1" applyFill="1" applyBorder="1"/>
    <xf numFmtId="168" fontId="22" fillId="6" borderId="0" xfId="189" applyNumberFormat="1" applyFill="1" applyBorder="1"/>
    <xf numFmtId="168" fontId="22" fillId="5" borderId="0" xfId="189" applyNumberFormat="1" applyFont="1" applyFill="1" applyBorder="1"/>
    <xf numFmtId="168" fontId="4" fillId="0" borderId="0" xfId="188" applyNumberFormat="1"/>
    <xf numFmtId="0" fontId="24" fillId="0" borderId="0" xfId="188" applyFont="1"/>
    <xf numFmtId="0" fontId="24" fillId="4" borderId="0" xfId="188" applyFont="1" applyFill="1"/>
    <xf numFmtId="0" fontId="25" fillId="4" borderId="0" xfId="188" applyFont="1" applyFill="1"/>
    <xf numFmtId="168" fontId="24" fillId="4" borderId="0" xfId="188" applyNumberFormat="1" applyFont="1" applyFill="1"/>
    <xf numFmtId="0" fontId="24" fillId="4" borderId="0" xfId="188" applyFont="1" applyFill="1" applyAlignment="1">
      <alignment horizontal="right"/>
    </xf>
    <xf numFmtId="2" fontId="24" fillId="0" borderId="0" xfId="188" applyNumberFormat="1" applyFont="1" applyAlignment="1">
      <alignment horizontal="center"/>
    </xf>
    <xf numFmtId="0" fontId="27" fillId="0" borderId="0" xfId="188" applyFont="1"/>
    <xf numFmtId="168" fontId="8" fillId="0" borderId="0" xfId="188" applyNumberFormat="1" applyFont="1" applyFill="1"/>
    <xf numFmtId="0" fontId="24" fillId="0" borderId="0" xfId="188" applyFont="1" applyFill="1"/>
    <xf numFmtId="0" fontId="8" fillId="0" borderId="0" xfId="188" applyFont="1" applyFill="1"/>
    <xf numFmtId="0" fontId="24" fillId="0" borderId="0" xfId="188" applyFont="1" applyBorder="1"/>
    <xf numFmtId="0" fontId="24" fillId="0" borderId="16" xfId="188" applyFont="1" applyBorder="1"/>
    <xf numFmtId="2" fontId="26" fillId="0" borderId="16" xfId="188" applyNumberFormat="1" applyFont="1" applyBorder="1" applyAlignment="1">
      <alignment horizontal="center"/>
    </xf>
    <xf numFmtId="0" fontId="26" fillId="0" borderId="1" xfId="188" applyFont="1" applyBorder="1" applyAlignment="1">
      <alignment horizontal="center"/>
    </xf>
    <xf numFmtId="0" fontId="24" fillId="0" borderId="0" xfId="188" applyFont="1" applyFill="1" applyBorder="1"/>
    <xf numFmtId="0" fontId="8" fillId="0" borderId="0" xfId="188" applyFont="1" applyFill="1" applyBorder="1"/>
    <xf numFmtId="0" fontId="4" fillId="0" borderId="0" xfId="188" applyFill="1" applyBorder="1"/>
    <xf numFmtId="0" fontId="4" fillId="0" borderId="0" xfId="188" applyFill="1"/>
    <xf numFmtId="170" fontId="0" fillId="0" borderId="0" xfId="0" applyNumberFormat="1"/>
    <xf numFmtId="169" fontId="0" fillId="0" borderId="0" xfId="0" applyNumberFormat="1"/>
    <xf numFmtId="170" fontId="7" fillId="0" borderId="13" xfId="2" applyNumberFormat="1" applyFont="1" applyFill="1" applyBorder="1" applyAlignment="1" applyProtection="1">
      <alignment horizontal="center" vertical="center"/>
      <protection hidden="1"/>
    </xf>
    <xf numFmtId="170" fontId="7" fillId="0" borderId="13" xfId="4" applyNumberFormat="1" applyFont="1" applyFill="1" applyBorder="1" applyAlignment="1" applyProtection="1">
      <alignment horizontal="center" vertical="center"/>
      <protection hidden="1"/>
    </xf>
    <xf numFmtId="170" fontId="7" fillId="0" borderId="14" xfId="2" applyNumberFormat="1" applyFont="1" applyFill="1" applyBorder="1" applyAlignment="1" applyProtection="1">
      <alignment horizontal="center" vertical="center"/>
      <protection hidden="1"/>
    </xf>
    <xf numFmtId="170" fontId="7" fillId="0" borderId="17" xfId="2" applyNumberFormat="1" applyFont="1" applyFill="1" applyBorder="1" applyAlignment="1" applyProtection="1">
      <alignment horizontal="center" vertical="center"/>
      <protection hidden="1"/>
    </xf>
    <xf numFmtId="170" fontId="7" fillId="0" borderId="18" xfId="2" applyNumberFormat="1" applyFont="1" applyFill="1" applyBorder="1" applyAlignment="1" applyProtection="1">
      <alignment horizontal="center" vertical="center"/>
      <protection hidden="1"/>
    </xf>
    <xf numFmtId="1" fontId="7" fillId="7" borderId="21" xfId="2" applyNumberFormat="1" applyFont="1" applyFill="1" applyBorder="1" applyAlignment="1" applyProtection="1">
      <alignment horizontal="center" vertical="center"/>
      <protection hidden="1"/>
    </xf>
    <xf numFmtId="170" fontId="7" fillId="0" borderId="22" xfId="2" applyNumberFormat="1" applyFont="1" applyFill="1" applyBorder="1" applyAlignment="1" applyProtection="1">
      <alignment horizontal="center" vertical="center"/>
      <protection hidden="1"/>
    </xf>
    <xf numFmtId="170" fontId="7" fillId="7" borderId="21" xfId="2" applyNumberFormat="1" applyFont="1" applyFill="1" applyBorder="1" applyAlignment="1" applyProtection="1">
      <alignment horizontal="center" vertical="center"/>
      <protection hidden="1"/>
    </xf>
    <xf numFmtId="170" fontId="7" fillId="0" borderId="21" xfId="2" applyNumberFormat="1" applyFont="1" applyFill="1" applyBorder="1" applyAlignment="1" applyProtection="1">
      <alignment horizontal="center" vertical="center"/>
      <protection hidden="1"/>
    </xf>
    <xf numFmtId="168" fontId="7" fillId="0" borderId="22" xfId="2" applyNumberFormat="1" applyFont="1" applyFill="1" applyBorder="1" applyAlignment="1" applyProtection="1">
      <alignment horizontal="center" vertical="center"/>
      <protection hidden="1"/>
    </xf>
    <xf numFmtId="170" fontId="7" fillId="0" borderId="23" xfId="2" applyNumberFormat="1" applyFont="1" applyFill="1" applyBorder="1" applyAlignment="1" applyProtection="1">
      <alignment horizontal="center" vertical="center"/>
      <protection hidden="1"/>
    </xf>
    <xf numFmtId="168" fontId="7" fillId="0" borderId="24" xfId="2" applyNumberFormat="1" applyFont="1" applyFill="1" applyBorder="1" applyAlignment="1" applyProtection="1">
      <alignment horizontal="center" vertical="center"/>
      <protection hidden="1"/>
    </xf>
    <xf numFmtId="169" fontId="7" fillId="3" borderId="25" xfId="2" applyNumberFormat="1" applyFont="1" applyFill="1" applyBorder="1" applyAlignment="1" applyProtection="1">
      <alignment horizontal="center" vertical="center"/>
      <protection hidden="1"/>
    </xf>
    <xf numFmtId="0" fontId="21" fillId="4" borderId="8" xfId="188" applyFont="1" applyFill="1" applyBorder="1"/>
    <xf numFmtId="0" fontId="4" fillId="4" borderId="9" xfId="188" applyFill="1" applyBorder="1"/>
    <xf numFmtId="0" fontId="4" fillId="4" borderId="4" xfId="188" applyFill="1" applyBorder="1"/>
    <xf numFmtId="0" fontId="23" fillId="0" borderId="10" xfId="189" applyFont="1" applyFill="1" applyBorder="1"/>
    <xf numFmtId="168" fontId="4" fillId="5" borderId="2" xfId="188" applyNumberFormat="1" applyFill="1" applyBorder="1"/>
    <xf numFmtId="168" fontId="22" fillId="5" borderId="2" xfId="189" quotePrefix="1" applyNumberFormat="1" applyFont="1" applyFill="1" applyBorder="1"/>
    <xf numFmtId="0" fontId="23" fillId="0" borderId="5" xfId="189" applyFont="1" applyFill="1" applyBorder="1"/>
    <xf numFmtId="168" fontId="22" fillId="0" borderId="3" xfId="189" quotePrefix="1" applyNumberFormat="1" applyFont="1" applyFill="1" applyBorder="1"/>
    <xf numFmtId="168" fontId="22" fillId="0" borderId="3" xfId="189" applyNumberFormat="1" applyFill="1" applyBorder="1"/>
    <xf numFmtId="168" fontId="22" fillId="0" borderId="6" xfId="189" quotePrefix="1" applyNumberFormat="1" applyFont="1" applyFill="1" applyBorder="1"/>
    <xf numFmtId="170" fontId="8" fillId="0" borderId="7" xfId="188" applyNumberFormat="1" applyFont="1" applyFill="1" applyBorder="1"/>
    <xf numFmtId="3" fontId="0" fillId="0" borderId="0" xfId="0" applyNumberFormat="1" applyFill="1" applyBorder="1"/>
    <xf numFmtId="181" fontId="32" fillId="0" borderId="0" xfId="194" applyNumberFormat="1" applyFont="1" applyFill="1" applyBorder="1" applyAlignment="1" applyProtection="1">
      <alignment horizontal="left"/>
      <protection locked="0"/>
    </xf>
    <xf numFmtId="169" fontId="29" fillId="0" borderId="0" xfId="194" applyNumberFormat="1" applyFont="1" applyFill="1" applyBorder="1" applyAlignment="1" applyProtection="1">
      <alignment horizontal="right"/>
      <protection locked="0"/>
    </xf>
    <xf numFmtId="0" fontId="29" fillId="0" borderId="0" xfId="194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 vertical="center"/>
    </xf>
    <xf numFmtId="41" fontId="34" fillId="0" borderId="26" xfId="193" applyNumberFormat="1" applyFont="1" applyBorder="1" applyAlignment="1">
      <alignment horizontal="center"/>
    </xf>
    <xf numFmtId="183" fontId="34" fillId="0" borderId="26" xfId="193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41" fontId="35" fillId="0" borderId="0" xfId="193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8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39" fillId="0" borderId="0" xfId="0" applyFont="1"/>
    <xf numFmtId="0" fontId="39" fillId="0" borderId="2" xfId="0" applyFont="1" applyBorder="1"/>
    <xf numFmtId="0" fontId="40" fillId="0" borderId="10" xfId="0" applyFont="1" applyBorder="1"/>
    <xf numFmtId="164" fontId="37" fillId="9" borderId="15" xfId="193" applyNumberFormat="1" applyFont="1" applyFill="1" applyBorder="1" applyAlignment="1">
      <alignment horizontal="center" vertical="center"/>
    </xf>
    <xf numFmtId="164" fontId="37" fillId="10" borderId="31" xfId="193" applyNumberFormat="1" applyFont="1" applyFill="1" applyBorder="1" applyAlignment="1">
      <alignment horizontal="center" vertical="center"/>
    </xf>
    <xf numFmtId="178" fontId="5" fillId="0" borderId="0" xfId="0" applyNumberFormat="1" applyFont="1"/>
    <xf numFmtId="178" fontId="5" fillId="0" borderId="0" xfId="0" applyNumberFormat="1" applyFont="1" applyAlignment="1">
      <alignment horizontal="center" vertical="center"/>
    </xf>
    <xf numFmtId="179" fontId="5" fillId="0" borderId="0" xfId="0" applyNumberFormat="1" applyFont="1"/>
    <xf numFmtId="0" fontId="5" fillId="0" borderId="0" xfId="0" applyFont="1" applyFill="1" applyBorder="1"/>
    <xf numFmtId="0" fontId="42" fillId="0" borderId="0" xfId="0" applyFont="1" applyFill="1" applyBorder="1" applyAlignment="1">
      <alignment vertical="center"/>
    </xf>
    <xf numFmtId="168" fontId="5" fillId="0" borderId="0" xfId="194" applyNumberFormat="1" applyFont="1" applyFill="1" applyBorder="1" applyAlignment="1" applyProtection="1">
      <alignment horizontal="left"/>
      <protection locked="0"/>
    </xf>
    <xf numFmtId="168" fontId="5" fillId="0" borderId="0" xfId="194" applyNumberFormat="1" applyFont="1" applyFill="1" applyBorder="1" applyAlignment="1">
      <alignment horizontal="left"/>
    </xf>
    <xf numFmtId="168" fontId="5" fillId="0" borderId="0" xfId="194" applyNumberFormat="1" applyFont="1" applyFill="1" applyBorder="1" applyAlignment="1" applyProtection="1">
      <alignment vertical="center"/>
      <protection locked="0"/>
    </xf>
    <xf numFmtId="0" fontId="40" fillId="0" borderId="5" xfId="0" applyFont="1" applyBorder="1"/>
    <xf numFmtId="164" fontId="37" fillId="9" borderId="32" xfId="193" applyNumberFormat="1" applyFont="1" applyFill="1" applyBorder="1" applyAlignment="1">
      <alignment horizontal="center" vertical="center"/>
    </xf>
    <xf numFmtId="164" fontId="37" fillId="10" borderId="33" xfId="193" applyNumberFormat="1" applyFont="1" applyFill="1" applyBorder="1" applyAlignment="1">
      <alignment horizontal="center" vertical="center"/>
    </xf>
    <xf numFmtId="169" fontId="5" fillId="0" borderId="0" xfId="194" applyNumberFormat="1" applyFont="1" applyFill="1" applyBorder="1" applyAlignment="1">
      <alignment horizontal="left"/>
    </xf>
    <xf numFmtId="0" fontId="40" fillId="0" borderId="0" xfId="0" applyFont="1"/>
    <xf numFmtId="43" fontId="5" fillId="0" borderId="0" xfId="0" applyNumberFormat="1" applyFont="1" applyAlignment="1">
      <alignment horizontal="center"/>
    </xf>
    <xf numFmtId="170" fontId="5" fillId="0" borderId="0" xfId="194" applyNumberFormat="1" applyFont="1" applyFill="1" applyBorder="1" applyAlignment="1">
      <alignment horizontal="left"/>
    </xf>
    <xf numFmtId="0" fontId="5" fillId="0" borderId="0" xfId="194" applyFont="1" applyFill="1" applyBorder="1" applyProtection="1">
      <protection locked="0"/>
    </xf>
    <xf numFmtId="0" fontId="5" fillId="0" borderId="0" xfId="194" applyFont="1" applyFill="1" applyBorder="1" applyAlignment="1" applyProtection="1">
      <alignment horizontal="left"/>
      <protection locked="0"/>
    </xf>
    <xf numFmtId="0" fontId="5" fillId="0" borderId="0" xfId="0" quotePrefix="1" applyFont="1"/>
    <xf numFmtId="0" fontId="31" fillId="0" borderId="0" xfId="0" applyFont="1"/>
    <xf numFmtId="0" fontId="36" fillId="0" borderId="1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165" fontId="5" fillId="0" borderId="0" xfId="0" applyNumberFormat="1" applyFont="1"/>
    <xf numFmtId="182" fontId="5" fillId="0" borderId="0" xfId="0" applyNumberFormat="1" applyFont="1"/>
    <xf numFmtId="178" fontId="36" fillId="11" borderId="35" xfId="193" applyNumberFormat="1" applyFont="1" applyFill="1" applyBorder="1" applyAlignment="1">
      <alignment horizontal="center" vertical="center"/>
    </xf>
    <xf numFmtId="178" fontId="36" fillId="11" borderId="36" xfId="193" applyNumberFormat="1" applyFont="1" applyFill="1" applyBorder="1" applyAlignment="1">
      <alignment vertical="center"/>
    </xf>
    <xf numFmtId="0" fontId="36" fillId="11" borderId="37" xfId="0" applyFont="1" applyFill="1" applyBorder="1" applyAlignment="1">
      <alignment horizontal="center" vertical="center"/>
    </xf>
    <xf numFmtId="178" fontId="36" fillId="11" borderId="7" xfId="193" applyNumberFormat="1" applyFont="1" applyFill="1" applyBorder="1" applyAlignment="1">
      <alignment horizontal="center" vertical="center"/>
    </xf>
    <xf numFmtId="178" fontId="36" fillId="11" borderId="0" xfId="193" applyNumberFormat="1" applyFont="1" applyFill="1" applyAlignment="1">
      <alignment vertical="center"/>
    </xf>
    <xf numFmtId="0" fontId="36" fillId="11" borderId="38" xfId="0" applyFont="1" applyFill="1" applyBorder="1" applyAlignment="1">
      <alignment horizontal="center" vertical="center"/>
    </xf>
    <xf numFmtId="178" fontId="36" fillId="11" borderId="1" xfId="193" applyNumberFormat="1" applyFont="1" applyFill="1" applyBorder="1" applyAlignment="1">
      <alignment horizontal="center" vertical="center"/>
    </xf>
    <xf numFmtId="178" fontId="36" fillId="11" borderId="16" xfId="193" applyNumberFormat="1" applyFont="1" applyFill="1" applyBorder="1" applyAlignment="1">
      <alignment vertical="center"/>
    </xf>
    <xf numFmtId="0" fontId="36" fillId="11" borderId="34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82" fontId="31" fillId="0" borderId="0" xfId="0" applyNumberFormat="1" applyFont="1"/>
    <xf numFmtId="41" fontId="31" fillId="0" borderId="26" xfId="193" applyFont="1" applyBorder="1" applyAlignment="1">
      <alignment horizontal="center"/>
    </xf>
    <xf numFmtId="49" fontId="5" fillId="0" borderId="0" xfId="0" applyNumberFormat="1" applyFont="1"/>
    <xf numFmtId="0" fontId="5" fillId="0" borderId="0" xfId="0" applyNumberFormat="1" applyFont="1" applyAlignment="1">
      <alignment horizontal="center" vertical="center"/>
    </xf>
    <xf numFmtId="164" fontId="39" fillId="0" borderId="0" xfId="0" quotePrefix="1" applyNumberFormat="1" applyFont="1"/>
    <xf numFmtId="0" fontId="0" fillId="0" borderId="0" xfId="0" applyAlignment="1">
      <alignment horizontal="center"/>
    </xf>
    <xf numFmtId="0" fontId="2" fillId="0" borderId="0" xfId="188" applyFont="1"/>
    <xf numFmtId="170" fontId="22" fillId="2" borderId="0" xfId="189" applyNumberFormat="1" applyFill="1" applyBorder="1"/>
    <xf numFmtId="170" fontId="22" fillId="5" borderId="0" xfId="189" applyNumberFormat="1" applyFont="1" applyFill="1" applyBorder="1"/>
    <xf numFmtId="170" fontId="22" fillId="5" borderId="2" xfId="189" quotePrefix="1" applyNumberFormat="1" applyFont="1" applyFill="1" applyBorder="1"/>
    <xf numFmtId="175" fontId="0" fillId="0" borderId="0" xfId="0" applyNumberFormat="1" applyFill="1" applyBorder="1"/>
    <xf numFmtId="175" fontId="0" fillId="0" borderId="0" xfId="0" applyNumberFormat="1"/>
    <xf numFmtId="4" fontId="0" fillId="0" borderId="0" xfId="0" applyNumberFormat="1" applyFill="1" applyBorder="1"/>
    <xf numFmtId="3" fontId="0" fillId="0" borderId="0" xfId="0" applyNumberFormat="1"/>
    <xf numFmtId="4" fontId="0" fillId="0" borderId="0" xfId="0" applyNumberFormat="1"/>
    <xf numFmtId="175" fontId="0" fillId="0" borderId="0" xfId="0" applyNumberFormat="1" applyAlignment="1">
      <alignment horizontal="center"/>
    </xf>
    <xf numFmtId="3" fontId="0" fillId="3" borderId="0" xfId="0" applyNumberFormat="1" applyFill="1" applyBorder="1"/>
    <xf numFmtId="3" fontId="0" fillId="3" borderId="0" xfId="0" applyNumberFormat="1" applyFill="1"/>
    <xf numFmtId="166" fontId="0" fillId="0" borderId="0" xfId="0" applyNumberFormat="1" applyAlignment="1"/>
    <xf numFmtId="3" fontId="0" fillId="0" borderId="0" xfId="0" applyNumberFormat="1" applyAlignment="1"/>
    <xf numFmtId="164" fontId="5" fillId="0" borderId="0" xfId="0" applyNumberFormat="1" applyFont="1"/>
    <xf numFmtId="164" fontId="37" fillId="10" borderId="0" xfId="193" applyNumberFormat="1" applyFont="1" applyFill="1" applyAlignment="1">
      <alignment vertical="center"/>
    </xf>
    <xf numFmtId="0" fontId="44" fillId="0" borderId="0" xfId="0" applyFont="1" applyFill="1" applyBorder="1" applyAlignment="1">
      <alignment vertical="center"/>
    </xf>
    <xf numFmtId="1" fontId="5" fillId="0" borderId="0" xfId="0" applyNumberFormat="1" applyFont="1"/>
    <xf numFmtId="41" fontId="31" fillId="13" borderId="26" xfId="193" applyFont="1" applyFill="1" applyBorder="1" applyAlignment="1">
      <alignment horizontal="center"/>
    </xf>
    <xf numFmtId="0" fontId="0" fillId="13" borderId="0" xfId="0" applyFill="1"/>
    <xf numFmtId="178" fontId="36" fillId="14" borderId="35" xfId="193" applyNumberFormat="1" applyFont="1" applyFill="1" applyBorder="1" applyAlignment="1">
      <alignment horizontal="center" vertical="center"/>
    </xf>
    <xf numFmtId="184" fontId="36" fillId="14" borderId="36" xfId="193" applyNumberFormat="1" applyFont="1" applyFill="1" applyBorder="1" applyAlignment="1">
      <alignment vertical="center"/>
    </xf>
    <xf numFmtId="178" fontId="36" fillId="14" borderId="7" xfId="193" applyNumberFormat="1" applyFont="1" applyFill="1" applyBorder="1" applyAlignment="1">
      <alignment horizontal="center" vertical="center"/>
    </xf>
    <xf numFmtId="178" fontId="36" fillId="14" borderId="1" xfId="193" applyNumberFormat="1" applyFont="1" applyFill="1" applyBorder="1" applyAlignment="1">
      <alignment horizontal="center" vertical="center"/>
    </xf>
    <xf numFmtId="178" fontId="36" fillId="14" borderId="16" xfId="193" applyNumberFormat="1" applyFont="1" applyFill="1" applyBorder="1" applyAlignment="1">
      <alignment vertical="center"/>
    </xf>
    <xf numFmtId="0" fontId="31" fillId="14" borderId="8" xfId="0" applyFont="1" applyFill="1" applyBorder="1"/>
    <xf numFmtId="0" fontId="36" fillId="14" borderId="39" xfId="0" applyFont="1" applyFill="1" applyBorder="1" applyAlignment="1">
      <alignment horizontal="center"/>
    </xf>
    <xf numFmtId="0" fontId="36" fillId="14" borderId="40" xfId="0" applyFont="1" applyFill="1" applyBorder="1" applyAlignment="1">
      <alignment horizontal="center"/>
    </xf>
    <xf numFmtId="0" fontId="36" fillId="14" borderId="41" xfId="0" applyFont="1" applyFill="1" applyBorder="1" applyAlignment="1">
      <alignment horizontal="center"/>
    </xf>
    <xf numFmtId="0" fontId="31" fillId="14" borderId="10" xfId="0" applyFont="1" applyFill="1" applyBorder="1"/>
    <xf numFmtId="0" fontId="36" fillId="14" borderId="42" xfId="0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178" fontId="36" fillId="14" borderId="0" xfId="193" applyNumberFormat="1" applyFont="1" applyFill="1" applyBorder="1" applyAlignment="1">
      <alignment vertical="center"/>
    </xf>
    <xf numFmtId="0" fontId="36" fillId="14" borderId="43" xfId="0" applyFont="1" applyFill="1" applyBorder="1" applyAlignment="1">
      <alignment horizontal="center" vertical="center"/>
    </xf>
    <xf numFmtId="0" fontId="31" fillId="14" borderId="0" xfId="0" applyFont="1" applyFill="1" applyBorder="1" applyAlignment="1">
      <alignment horizontal="center" vertical="center"/>
    </xf>
    <xf numFmtId="0" fontId="31" fillId="14" borderId="0" xfId="0" applyFont="1" applyFill="1" applyBorder="1"/>
    <xf numFmtId="0" fontId="31" fillId="14" borderId="2" xfId="0" applyFont="1" applyFill="1" applyBorder="1"/>
    <xf numFmtId="0" fontId="31" fillId="14" borderId="5" xfId="0" applyFont="1" applyFill="1" applyBorder="1"/>
    <xf numFmtId="182" fontId="31" fillId="14" borderId="3" xfId="0" applyNumberFormat="1" applyFont="1" applyFill="1" applyBorder="1"/>
    <xf numFmtId="0" fontId="31" fillId="14" borderId="3" xfId="0" applyFont="1" applyFill="1" applyBorder="1"/>
    <xf numFmtId="0" fontId="31" fillId="14" borderId="6" xfId="0" applyFont="1" applyFill="1" applyBorder="1"/>
    <xf numFmtId="178" fontId="42" fillId="10" borderId="0" xfId="193" applyNumberFormat="1" applyFont="1" applyFill="1" applyAlignment="1">
      <alignment vertical="center"/>
    </xf>
    <xf numFmtId="0" fontId="32" fillId="0" borderId="4" xfId="0" applyFont="1" applyBorder="1" applyAlignment="1">
      <alignment vertical="center"/>
    </xf>
    <xf numFmtId="0" fontId="40" fillId="0" borderId="2" xfId="0" applyFont="1" applyBorder="1"/>
    <xf numFmtId="0" fontId="32" fillId="0" borderId="0" xfId="0" applyFont="1" applyFill="1" applyBorder="1"/>
    <xf numFmtId="164" fontId="44" fillId="10" borderId="0" xfId="193" applyNumberFormat="1" applyFont="1" applyFill="1" applyAlignment="1">
      <alignment vertical="center"/>
    </xf>
    <xf numFmtId="0" fontId="5" fillId="14" borderId="0" xfId="0" applyFont="1" applyFill="1" applyAlignment="1">
      <alignment horizontal="center" vertical="center"/>
    </xf>
    <xf numFmtId="164" fontId="5" fillId="14" borderId="0" xfId="0" applyNumberFormat="1" applyFont="1" applyFill="1" applyAlignment="1">
      <alignment vertical="center"/>
    </xf>
    <xf numFmtId="41" fontId="0" fillId="0" borderId="0" xfId="0" applyNumberFormat="1"/>
    <xf numFmtId="1" fontId="5" fillId="0" borderId="0" xfId="194" applyNumberFormat="1" applyFont="1" applyFill="1" applyBorder="1" applyAlignment="1">
      <alignment horizontal="center" vertical="center"/>
    </xf>
    <xf numFmtId="18" fontId="0" fillId="0" borderId="0" xfId="0" applyNumberFormat="1"/>
    <xf numFmtId="18" fontId="0" fillId="0" borderId="0" xfId="0" applyNumberFormat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68" fontId="0" fillId="0" borderId="0" xfId="0" applyNumberFormat="1"/>
    <xf numFmtId="185" fontId="0" fillId="0" borderId="0" xfId="0" applyNumberFormat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0" fontId="46" fillId="8" borderId="44" xfId="0" applyFont="1" applyFill="1" applyBorder="1" applyAlignment="1">
      <alignment horizontal="center" vertical="center"/>
    </xf>
    <xf numFmtId="0" fontId="46" fillId="3" borderId="44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7" fillId="0" borderId="0" xfId="0" applyFont="1"/>
    <xf numFmtId="0" fontId="47" fillId="15" borderId="44" xfId="0" applyFont="1" applyFill="1" applyBorder="1" applyAlignment="1">
      <alignment horizontal="right" vertical="center"/>
    </xf>
    <xf numFmtId="4" fontId="47" fillId="0" borderId="44" xfId="0" applyNumberFormat="1" applyFont="1" applyBorder="1"/>
    <xf numFmtId="170" fontId="47" fillId="0" borderId="44" xfId="0" applyNumberFormat="1" applyFont="1" applyBorder="1"/>
    <xf numFmtId="0" fontId="47" fillId="0" borderId="44" xfId="0" applyFont="1" applyBorder="1"/>
    <xf numFmtId="4" fontId="47" fillId="0" borderId="0" xfId="0" applyNumberFormat="1" applyFont="1" applyBorder="1"/>
    <xf numFmtId="0" fontId="46" fillId="0" borderId="0" xfId="0" applyFont="1" applyAlignment="1">
      <alignment horizontal="center" vertical="center"/>
    </xf>
    <xf numFmtId="0" fontId="47" fillId="0" borderId="0" xfId="0" applyFont="1" applyBorder="1"/>
    <xf numFmtId="0" fontId="47" fillId="0" borderId="0" xfId="0" applyFont="1" applyFill="1" applyBorder="1" applyAlignment="1">
      <alignment horizontal="right" vertical="center"/>
    </xf>
    <xf numFmtId="0" fontId="46" fillId="0" borderId="0" xfId="0" applyFont="1" applyAlignment="1">
      <alignment horizontal="center"/>
    </xf>
    <xf numFmtId="170" fontId="48" fillId="0" borderId="0" xfId="0" applyNumberFormat="1" applyFont="1"/>
    <xf numFmtId="0" fontId="47" fillId="0" borderId="0" xfId="0" applyFont="1" applyBorder="1" applyAlignment="1">
      <alignment horizontal="right" vertical="center"/>
    </xf>
    <xf numFmtId="0" fontId="46" fillId="15" borderId="0" xfId="0" applyFont="1" applyFill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9" fillId="15" borderId="0" xfId="0" applyFont="1" applyFill="1" applyAlignment="1">
      <alignment horizontal="center"/>
    </xf>
    <xf numFmtId="4" fontId="48" fillId="0" borderId="0" xfId="0" applyNumberFormat="1" applyFont="1" applyAlignment="1">
      <alignment horizontal="right"/>
    </xf>
    <xf numFmtId="4" fontId="48" fillId="16" borderId="0" xfId="0" applyNumberFormat="1" applyFont="1" applyFill="1"/>
    <xf numFmtId="4" fontId="48" fillId="16" borderId="0" xfId="0" applyNumberFormat="1" applyFont="1" applyFill="1" applyAlignment="1">
      <alignment horizontal="right"/>
    </xf>
    <xf numFmtId="170" fontId="48" fillId="16" borderId="0" xfId="0" applyNumberFormat="1" applyFont="1" applyFill="1"/>
    <xf numFmtId="1" fontId="48" fillId="16" borderId="0" xfId="0" applyNumberFormat="1" applyFont="1" applyFill="1"/>
    <xf numFmtId="3" fontId="48" fillId="16" borderId="0" xfId="0" applyNumberFormat="1" applyFont="1" applyFill="1"/>
    <xf numFmtId="1" fontId="47" fillId="0" borderId="0" xfId="0" applyNumberFormat="1" applyFont="1"/>
    <xf numFmtId="4" fontId="47" fillId="0" borderId="0" xfId="0" applyNumberFormat="1" applyFont="1" applyAlignment="1">
      <alignment horizontal="center"/>
    </xf>
    <xf numFmtId="166" fontId="48" fillId="16" borderId="0" xfId="0" applyNumberFormat="1" applyFont="1" applyFill="1"/>
    <xf numFmtId="4" fontId="48" fillId="16" borderId="0" xfId="0" applyNumberFormat="1" applyFont="1" applyFill="1" applyBorder="1"/>
    <xf numFmtId="186" fontId="47" fillId="0" borderId="0" xfId="0" applyNumberFormat="1" applyFont="1"/>
    <xf numFmtId="2" fontId="49" fillId="16" borderId="0" xfId="0" applyNumberFormat="1" applyFont="1" applyFill="1"/>
    <xf numFmtId="170" fontId="49" fillId="16" borderId="0" xfId="0" applyNumberFormat="1" applyFont="1" applyFill="1"/>
    <xf numFmtId="1" fontId="49" fillId="16" borderId="0" xfId="0" applyNumberFormat="1" applyFont="1" applyFill="1"/>
    <xf numFmtId="10" fontId="47" fillId="0" borderId="0" xfId="0" applyNumberFormat="1" applyFont="1"/>
    <xf numFmtId="0" fontId="49" fillId="0" borderId="0" xfId="0" applyFont="1" applyAlignment="1">
      <alignment horizontal="center"/>
    </xf>
    <xf numFmtId="170" fontId="48" fillId="0" borderId="0" xfId="0" applyNumberFormat="1" applyFont="1" applyAlignment="1">
      <alignment horizontal="right"/>
    </xf>
    <xf numFmtId="1" fontId="50" fillId="3" borderId="45" xfId="0" applyNumberFormat="1" applyFont="1" applyFill="1" applyBorder="1" applyAlignment="1">
      <alignment horizontal="center"/>
    </xf>
    <xf numFmtId="170" fontId="50" fillId="3" borderId="46" xfId="0" applyNumberFormat="1" applyFont="1" applyFill="1" applyBorder="1" applyAlignment="1">
      <alignment horizontal="center"/>
    </xf>
    <xf numFmtId="0" fontId="52" fillId="15" borderId="15" xfId="0" applyFont="1" applyFill="1" applyBorder="1" applyAlignment="1">
      <alignment horizontal="center" vertical="center"/>
    </xf>
    <xf numFmtId="0" fontId="52" fillId="15" borderId="47" xfId="0" applyFont="1" applyFill="1" applyBorder="1" applyAlignment="1">
      <alignment horizontal="center" vertical="center"/>
    </xf>
    <xf numFmtId="2" fontId="53" fillId="15" borderId="15" xfId="0" applyNumberFormat="1" applyFont="1" applyFill="1" applyBorder="1" applyAlignment="1">
      <alignment horizontal="center" vertical="center"/>
    </xf>
    <xf numFmtId="2" fontId="54" fillId="15" borderId="15" xfId="0" applyNumberFormat="1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5" fillId="17" borderId="48" xfId="0" applyFont="1" applyFill="1" applyBorder="1" applyAlignment="1">
      <alignment horizontal="center"/>
    </xf>
    <xf numFmtId="3" fontId="47" fillId="0" borderId="15" xfId="0" applyNumberFormat="1" applyFont="1" applyBorder="1"/>
    <xf numFmtId="166" fontId="47" fillId="3" borderId="49" xfId="2" applyNumberFormat="1" applyFont="1" applyFill="1" applyBorder="1"/>
    <xf numFmtId="166" fontId="47" fillId="18" borderId="15" xfId="2" applyNumberFormat="1" applyFont="1" applyFill="1" applyBorder="1" applyAlignment="1">
      <alignment horizontal="right"/>
    </xf>
    <xf numFmtId="166" fontId="48" fillId="16" borderId="15" xfId="0" applyNumberFormat="1" applyFont="1" applyFill="1" applyBorder="1" applyAlignment="1">
      <alignment horizontal="right"/>
    </xf>
    <xf numFmtId="3" fontId="54" fillId="19" borderId="15" xfId="0" applyNumberFormat="1" applyFont="1" applyFill="1" applyBorder="1" applyAlignment="1">
      <alignment horizontal="right"/>
    </xf>
    <xf numFmtId="166" fontId="47" fillId="0" borderId="15" xfId="0" applyNumberFormat="1" applyFont="1" applyBorder="1"/>
    <xf numFmtId="3" fontId="54" fillId="0" borderId="0" xfId="0" applyNumberFormat="1" applyFont="1" applyFill="1" applyBorder="1" applyAlignment="1">
      <alignment horizontal="right"/>
    </xf>
    <xf numFmtId="170" fontId="47" fillId="0" borderId="0" xfId="0" applyNumberFormat="1" applyFont="1"/>
    <xf numFmtId="9" fontId="47" fillId="0" borderId="0" xfId="195" applyFont="1"/>
    <xf numFmtId="0" fontId="55" fillId="3" borderId="48" xfId="0" applyFont="1" applyFill="1" applyBorder="1" applyAlignment="1">
      <alignment horizontal="center"/>
    </xf>
    <xf numFmtId="3" fontId="47" fillId="3" borderId="15" xfId="0" applyNumberFormat="1" applyFont="1" applyFill="1" applyBorder="1"/>
    <xf numFmtId="3" fontId="47" fillId="18" borderId="15" xfId="2" applyNumberFormat="1" applyFont="1" applyFill="1" applyBorder="1" applyAlignment="1">
      <alignment horizontal="right"/>
    </xf>
    <xf numFmtId="4" fontId="47" fillId="0" borderId="0" xfId="0" applyNumberFormat="1" applyFont="1"/>
    <xf numFmtId="166" fontId="54" fillId="19" borderId="15" xfId="0" applyNumberFormat="1" applyFont="1" applyFill="1" applyBorder="1" applyAlignment="1">
      <alignment horizontal="right"/>
    </xf>
    <xf numFmtId="166" fontId="0" fillId="0" borderId="0" xfId="0" applyNumberFormat="1"/>
    <xf numFmtId="166" fontId="47" fillId="0" borderId="0" xfId="0" applyNumberFormat="1" applyFont="1" applyFill="1" applyBorder="1" applyAlignment="1">
      <alignment horizontal="right" vertical="center"/>
    </xf>
    <xf numFmtId="3" fontId="56" fillId="3" borderId="15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right"/>
    </xf>
    <xf numFmtId="166" fontId="50" fillId="3" borderId="15" xfId="0" applyNumberFormat="1" applyFont="1" applyFill="1" applyBorder="1" applyAlignment="1">
      <alignment horizontal="center" vertical="center"/>
    </xf>
    <xf numFmtId="2" fontId="47" fillId="0" borderId="0" xfId="0" applyNumberFormat="1" applyFont="1"/>
    <xf numFmtId="185" fontId="0" fillId="0" borderId="0" xfId="0" applyNumberFormat="1"/>
    <xf numFmtId="17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187" fontId="0" fillId="0" borderId="0" xfId="0" applyNumberFormat="1"/>
    <xf numFmtId="188" fontId="32" fillId="0" borderId="0" xfId="0" applyNumberFormat="1" applyFont="1"/>
    <xf numFmtId="186" fontId="22" fillId="2" borderId="0" xfId="189" applyNumberFormat="1" applyFill="1" applyBorder="1"/>
    <xf numFmtId="0" fontId="4" fillId="3" borderId="0" xfId="188" applyFill="1"/>
    <xf numFmtId="0" fontId="1" fillId="0" borderId="0" xfId="188" applyFont="1" applyFill="1" applyBorder="1"/>
    <xf numFmtId="186" fontId="1" fillId="0" borderId="0" xfId="188" applyNumberFormat="1" applyFont="1" applyFill="1" applyBorder="1"/>
    <xf numFmtId="187" fontId="1" fillId="0" borderId="0" xfId="188" applyNumberFormat="1" applyFont="1" applyFill="1" applyBorder="1"/>
    <xf numFmtId="173" fontId="22" fillId="0" borderId="3" xfId="189" applyNumberFormat="1" applyFill="1" applyBorder="1"/>
    <xf numFmtId="0" fontId="6" fillId="0" borderId="0" xfId="0" applyFont="1" applyFill="1" applyBorder="1" applyAlignment="1" applyProtection="1">
      <alignment horizontal="center"/>
      <protection hidden="1"/>
    </xf>
    <xf numFmtId="170" fontId="6" fillId="0" borderId="11" xfId="4" applyNumberFormat="1" applyFont="1" applyFill="1" applyBorder="1" applyAlignment="1" applyProtection="1">
      <alignment horizontal="center" vertical="center"/>
      <protection hidden="1"/>
    </xf>
    <xf numFmtId="170" fontId="6" fillId="0" borderId="12" xfId="4" applyNumberFormat="1" applyFont="1" applyFill="1" applyBorder="1" applyAlignment="1" applyProtection="1">
      <alignment horizontal="center" vertical="center" wrapText="1"/>
      <protection hidden="1"/>
    </xf>
    <xf numFmtId="0" fontId="7" fillId="0" borderId="12" xfId="4" applyFont="1" applyFill="1" applyBorder="1" applyAlignment="1" applyProtection="1">
      <alignment horizontal="center" vertical="center" wrapText="1"/>
      <protection hidden="1"/>
    </xf>
    <xf numFmtId="169" fontId="7" fillId="0" borderId="13" xfId="2" applyNumberFormat="1" applyFont="1" applyFill="1" applyBorder="1" applyAlignment="1" applyProtection="1">
      <alignment horizontal="center" vertical="center"/>
      <protection hidden="1"/>
    </xf>
    <xf numFmtId="169" fontId="7" fillId="0" borderId="14" xfId="2" applyNumberFormat="1" applyFont="1" applyFill="1" applyBorder="1" applyAlignment="1" applyProtection="1">
      <alignment horizontal="center" vertical="center"/>
      <protection hidden="1"/>
    </xf>
    <xf numFmtId="169" fontId="7" fillId="0" borderId="13" xfId="4" applyNumberFormat="1" applyFont="1" applyFill="1" applyBorder="1" applyAlignment="1" applyProtection="1">
      <alignment horizontal="center" vertical="center"/>
      <protection hidden="1"/>
    </xf>
    <xf numFmtId="169" fontId="7" fillId="0" borderId="14" xfId="4" applyNumberFormat="1" applyFont="1" applyFill="1" applyBorder="1" applyAlignment="1" applyProtection="1">
      <alignment horizontal="center" vertical="center"/>
      <protection hidden="1"/>
    </xf>
    <xf numFmtId="0" fontId="7" fillId="0" borderId="13" xfId="2" applyNumberFormat="1" applyFont="1" applyFill="1" applyBorder="1" applyAlignment="1" applyProtection="1">
      <alignment horizontal="center" vertical="center"/>
      <protection hidden="1"/>
    </xf>
    <xf numFmtId="0" fontId="7" fillId="0" borderId="14" xfId="2" applyNumberFormat="1" applyFont="1" applyFill="1" applyBorder="1" applyAlignment="1" applyProtection="1">
      <alignment horizontal="center" vertical="center"/>
      <protection hidden="1"/>
    </xf>
    <xf numFmtId="0" fontId="7" fillId="0" borderId="19" xfId="2" applyNumberFormat="1" applyFont="1" applyFill="1" applyBorder="1" applyAlignment="1" applyProtection="1">
      <alignment horizontal="center" vertical="center"/>
      <protection hidden="1"/>
    </xf>
    <xf numFmtId="0" fontId="7" fillId="0" borderId="20" xfId="2" applyNumberFormat="1" applyFont="1" applyFill="1" applyBorder="1" applyAlignment="1" applyProtection="1">
      <alignment horizontal="center" vertical="center"/>
      <protection hidden="1"/>
    </xf>
    <xf numFmtId="180" fontId="29" fillId="0" borderId="0" xfId="194" applyNumberFormat="1" applyFont="1" applyFill="1" applyBorder="1" applyProtection="1">
      <protection locked="0"/>
    </xf>
    <xf numFmtId="0" fontId="43" fillId="10" borderId="10" xfId="0" applyFont="1" applyFill="1" applyBorder="1" applyAlignment="1">
      <alignment horizontal="right" vertical="center"/>
    </xf>
    <xf numFmtId="164" fontId="41" fillId="10" borderId="36" xfId="193" applyNumberFormat="1" applyFont="1" applyFill="1" applyBorder="1" applyAlignment="1">
      <alignment horizontal="center" vertical="center"/>
    </xf>
    <xf numFmtId="164" fontId="41" fillId="10" borderId="0" xfId="193" applyNumberFormat="1" applyFont="1" applyFill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80" fontId="33" fillId="0" borderId="0" xfId="194" applyNumberFormat="1" applyFont="1" applyFill="1" applyBorder="1" applyProtection="1">
      <protection locked="0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6" fillId="3" borderId="8" xfId="0" applyFont="1" applyFill="1" applyBorder="1" applyAlignment="1">
      <alignment horizontal="right" vertical="center"/>
    </xf>
    <xf numFmtId="0" fontId="36" fillId="3" borderId="10" xfId="0" applyFont="1" applyFill="1" applyBorder="1" applyAlignment="1">
      <alignment horizontal="right" vertical="center"/>
    </xf>
    <xf numFmtId="0" fontId="38" fillId="3" borderId="27" xfId="0" applyFont="1" applyFill="1" applyBorder="1" applyAlignment="1">
      <alignment horizontal="center" vertical="center"/>
    </xf>
    <xf numFmtId="0" fontId="38" fillId="3" borderId="15" xfId="0" applyFont="1" applyFill="1" applyBorder="1" applyAlignment="1">
      <alignment horizontal="center" vertical="center"/>
    </xf>
    <xf numFmtId="0" fontId="36" fillId="9" borderId="10" xfId="0" applyFont="1" applyFill="1" applyBorder="1" applyAlignment="1">
      <alignment horizontal="right" vertical="center"/>
    </xf>
    <xf numFmtId="178" fontId="41" fillId="9" borderId="15" xfId="193" applyNumberFormat="1" applyFont="1" applyFill="1" applyBorder="1" applyAlignment="1">
      <alignment vertical="center"/>
    </xf>
    <xf numFmtId="0" fontId="42" fillId="0" borderId="2" xfId="0" applyFont="1" applyBorder="1" applyAlignment="1">
      <alignment horizontal="center" vertical="center"/>
    </xf>
    <xf numFmtId="164" fontId="41" fillId="10" borderId="0" xfId="193" applyNumberFormat="1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80" fontId="33" fillId="0" borderId="0" xfId="194" applyNumberFormat="1" applyFont="1" applyFill="1" applyBorder="1" applyAlignment="1" applyProtection="1">
      <alignment horizontal="center" wrapText="1"/>
      <protection locked="0"/>
    </xf>
    <xf numFmtId="180" fontId="29" fillId="0" borderId="0" xfId="194" applyNumberFormat="1" applyFont="1" applyFill="1" applyBorder="1" applyAlignment="1" applyProtection="1">
      <alignment horizontal="right"/>
      <protection locked="0"/>
    </xf>
    <xf numFmtId="0" fontId="47" fillId="0" borderId="16" xfId="0" applyFont="1" applyBorder="1" applyAlignment="1">
      <alignment horizontal="center" vertical="center"/>
    </xf>
    <xf numFmtId="0" fontId="0" fillId="3" borderId="0" xfId="0" applyFill="1" applyBorder="1"/>
    <xf numFmtId="166" fontId="0" fillId="0" borderId="0" xfId="0" applyNumberFormat="1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5" fillId="0" borderId="2" xfId="0" applyFont="1" applyBorder="1"/>
    <xf numFmtId="0" fontId="5" fillId="12" borderId="2" xfId="0" applyFont="1" applyFill="1" applyBorder="1"/>
    <xf numFmtId="166" fontId="0" fillId="0" borderId="3" xfId="0" applyNumberFormat="1" applyFill="1" applyBorder="1"/>
    <xf numFmtId="170" fontId="5" fillId="0" borderId="6" xfId="0" applyNumberFormat="1" applyFont="1" applyBorder="1"/>
    <xf numFmtId="0" fontId="0" fillId="0" borderId="10" xfId="0" applyFill="1" applyBorder="1"/>
    <xf numFmtId="0" fontId="5" fillId="0" borderId="10" xfId="0" applyFont="1" applyFill="1" applyBorder="1"/>
    <xf numFmtId="0" fontId="5" fillId="0" borderId="5" xfId="0" applyFont="1" applyFill="1" applyBorder="1"/>
    <xf numFmtId="168" fontId="29" fillId="0" borderId="0" xfId="0" applyNumberFormat="1" applyFont="1" applyFill="1" applyBorder="1"/>
    <xf numFmtId="177" fontId="0" fillId="0" borderId="0" xfId="0" applyNumberFormat="1" applyFill="1" applyBorder="1"/>
    <xf numFmtId="175" fontId="0" fillId="3" borderId="0" xfId="0" applyNumberFormat="1" applyFill="1" applyBorder="1"/>
    <xf numFmtId="171" fontId="0" fillId="3" borderId="0" xfId="0" applyNumberFormat="1" applyFill="1" applyBorder="1"/>
  </cellXfs>
  <cellStyles count="196">
    <cellStyle name="Comma [0]" xfId="193" builtinId="6"/>
    <cellStyle name="Comma [0] 2" xfId="1"/>
    <cellStyle name="Comma 2" xfId="2"/>
    <cellStyle name="Hyperlink 2" xfId="3"/>
    <cellStyle name="Normal" xfId="0" builtinId="0"/>
    <cellStyle name="Normal 10" xfId="188"/>
    <cellStyle name="Normal 10 2" xfId="4"/>
    <cellStyle name="Normal 11" xfId="190"/>
    <cellStyle name="Normal 12" xfId="191"/>
    <cellStyle name="Normal 2" xfId="5"/>
    <cellStyle name="Normal 2 3" xfId="6"/>
    <cellStyle name="Normal 3" xfId="7"/>
    <cellStyle name="Normal 3 10" xfId="8"/>
    <cellStyle name="Normal 3 11" xfId="9"/>
    <cellStyle name="Normal 3 12" xfId="10"/>
    <cellStyle name="Normal 3 13" xfId="11"/>
    <cellStyle name="Normal 3 14" xfId="12"/>
    <cellStyle name="Normal 3 15" xfId="13"/>
    <cellStyle name="Normal 3 16" xfId="14"/>
    <cellStyle name="Normal 3 17" xfId="15"/>
    <cellStyle name="Normal 3 18" xfId="16"/>
    <cellStyle name="Normal 3 19" xfId="17"/>
    <cellStyle name="Normal 3 2" xfId="18"/>
    <cellStyle name="Normal 3 20" xfId="19"/>
    <cellStyle name="Normal 3 21" xfId="20"/>
    <cellStyle name="Normal 3 22" xfId="21"/>
    <cellStyle name="Normal 3 23" xfId="22"/>
    <cellStyle name="Normal 3 24" xfId="23"/>
    <cellStyle name="Normal 3 25" xfId="24"/>
    <cellStyle name="Normal 3 26" xfId="25"/>
    <cellStyle name="Normal 3 27" xfId="26"/>
    <cellStyle name="Normal 3 28" xfId="27"/>
    <cellStyle name="Normal 3 29" xfId="28"/>
    <cellStyle name="Normal 3 3" xfId="29"/>
    <cellStyle name="Normal 3 30" xfId="30"/>
    <cellStyle name="Normal 3 31" xfId="31"/>
    <cellStyle name="Normal 3 32" xfId="32"/>
    <cellStyle name="Normal 3 33" xfId="33"/>
    <cellStyle name="Normal 3 34" xfId="34"/>
    <cellStyle name="Normal 3 35" xfId="35"/>
    <cellStyle name="Normal 3 36" xfId="36"/>
    <cellStyle name="Normal 3 37" xfId="37"/>
    <cellStyle name="Normal 3 38" xfId="38"/>
    <cellStyle name="Normal 3 39" xfId="39"/>
    <cellStyle name="Normal 3 4" xfId="40"/>
    <cellStyle name="Normal 3 40" xfId="41"/>
    <cellStyle name="Normal 3 41" xfId="42"/>
    <cellStyle name="Normal 3 42" xfId="43"/>
    <cellStyle name="Normal 3 43" xfId="44"/>
    <cellStyle name="Normal 3 44" xfId="45"/>
    <cellStyle name="Normal 3 45" xfId="46"/>
    <cellStyle name="Normal 3 46" xfId="47"/>
    <cellStyle name="Normal 3 47" xfId="48"/>
    <cellStyle name="Normal 3 48" xfId="49"/>
    <cellStyle name="Normal 3 49" xfId="50"/>
    <cellStyle name="Normal 3 5" xfId="51"/>
    <cellStyle name="Normal 3 50" xfId="52"/>
    <cellStyle name="Normal 3 51" xfId="53"/>
    <cellStyle name="Normal 3 52" xfId="54"/>
    <cellStyle name="Normal 3 53" xfId="55"/>
    <cellStyle name="Normal 3 54" xfId="56"/>
    <cellStyle name="Normal 3 55" xfId="57"/>
    <cellStyle name="Normal 3 56" xfId="58"/>
    <cellStyle name="Normal 3 57" xfId="59"/>
    <cellStyle name="Normal 3 6" xfId="60"/>
    <cellStyle name="Normal 3 7" xfId="61"/>
    <cellStyle name="Normal 3 8" xfId="62"/>
    <cellStyle name="Normal 3 9" xfId="63"/>
    <cellStyle name="Normal 3_15.00-23.00" xfId="64"/>
    <cellStyle name="Normal 4" xfId="65"/>
    <cellStyle name="Normal 4 10" xfId="66"/>
    <cellStyle name="Normal 4 11" xfId="67"/>
    <cellStyle name="Normal 4 12" xfId="68"/>
    <cellStyle name="Normal 4 13" xfId="69"/>
    <cellStyle name="Normal 4 14" xfId="70"/>
    <cellStyle name="Normal 4 15" xfId="71"/>
    <cellStyle name="Normal 4 16" xfId="72"/>
    <cellStyle name="Normal 4 17" xfId="73"/>
    <cellStyle name="Normal 4 18" xfId="74"/>
    <cellStyle name="Normal 4 19" xfId="75"/>
    <cellStyle name="Normal 4 2" xfId="76"/>
    <cellStyle name="Normal 4 20" xfId="77"/>
    <cellStyle name="Normal 4 21" xfId="78"/>
    <cellStyle name="Normal 4 22" xfId="79"/>
    <cellStyle name="Normal 4 23" xfId="80"/>
    <cellStyle name="Normal 4 24" xfId="81"/>
    <cellStyle name="Normal 4 25" xfId="82"/>
    <cellStyle name="Normal 4 26" xfId="83"/>
    <cellStyle name="Normal 4 27" xfId="84"/>
    <cellStyle name="Normal 4 28" xfId="85"/>
    <cellStyle name="Normal 4 29" xfId="86"/>
    <cellStyle name="Normal 4 3" xfId="87"/>
    <cellStyle name="Normal 4 30" xfId="88"/>
    <cellStyle name="Normal 4 31" xfId="89"/>
    <cellStyle name="Normal 4 32" xfId="90"/>
    <cellStyle name="Normal 4 33" xfId="91"/>
    <cellStyle name="Normal 4 34" xfId="92"/>
    <cellStyle name="Normal 4 35" xfId="93"/>
    <cellStyle name="Normal 4 36" xfId="94"/>
    <cellStyle name="Normal 4 37" xfId="95"/>
    <cellStyle name="Normal 4 38" xfId="96"/>
    <cellStyle name="Normal 4 39" xfId="97"/>
    <cellStyle name="Normal 4 4" xfId="98"/>
    <cellStyle name="Normal 4 40" xfId="99"/>
    <cellStyle name="Normal 4 41" xfId="100"/>
    <cellStyle name="Normal 4 42" xfId="101"/>
    <cellStyle name="Normal 4 43" xfId="102"/>
    <cellStyle name="Normal 4 44" xfId="103"/>
    <cellStyle name="Normal 4 45" xfId="104"/>
    <cellStyle name="Normal 4 46" xfId="105"/>
    <cellStyle name="Normal 4 47" xfId="106"/>
    <cellStyle name="Normal 4 48" xfId="107"/>
    <cellStyle name="Normal 4 49" xfId="108"/>
    <cellStyle name="Normal 4 5" xfId="109"/>
    <cellStyle name="Normal 4 50" xfId="110"/>
    <cellStyle name="Normal 4 51" xfId="111"/>
    <cellStyle name="Normal 4 52" xfId="112"/>
    <cellStyle name="Normal 4 53" xfId="113"/>
    <cellStyle name="Normal 4 54" xfId="114"/>
    <cellStyle name="Normal 4 55" xfId="115"/>
    <cellStyle name="Normal 4 56" xfId="116"/>
    <cellStyle name="Normal 4 57" xfId="117"/>
    <cellStyle name="Normal 4 6" xfId="118"/>
    <cellStyle name="Normal 4 7" xfId="119"/>
    <cellStyle name="Normal 4 8" xfId="120"/>
    <cellStyle name="Normal 4 9" xfId="121"/>
    <cellStyle name="Normal 5" xfId="122"/>
    <cellStyle name="Normal 5 10" xfId="123"/>
    <cellStyle name="Normal 5 11" xfId="124"/>
    <cellStyle name="Normal 5 12" xfId="125"/>
    <cellStyle name="Normal 5 13" xfId="126"/>
    <cellStyle name="Normal 5 14" xfId="127"/>
    <cellStyle name="Normal 5 15" xfId="128"/>
    <cellStyle name="Normal 5 16" xfId="129"/>
    <cellStyle name="Normal 5 17" xfId="130"/>
    <cellStyle name="Normal 5 18" xfId="131"/>
    <cellStyle name="Normal 5 19" xfId="132"/>
    <cellStyle name="Normal 5 2" xfId="133"/>
    <cellStyle name="Normal 5 20" xfId="134"/>
    <cellStyle name="Normal 5 21" xfId="135"/>
    <cellStyle name="Normal 5 22" xfId="136"/>
    <cellStyle name="Normal 5 23" xfId="137"/>
    <cellStyle name="Normal 5 24" xfId="138"/>
    <cellStyle name="Normal 5 25" xfId="139"/>
    <cellStyle name="Normal 5 26" xfId="140"/>
    <cellStyle name="Normal 5 27" xfId="141"/>
    <cellStyle name="Normal 5 28" xfId="142"/>
    <cellStyle name="Normal 5 29" xfId="143"/>
    <cellStyle name="Normal 5 3" xfId="144"/>
    <cellStyle name="Normal 5 30" xfId="145"/>
    <cellStyle name="Normal 5 31" xfId="146"/>
    <cellStyle name="Normal 5 32" xfId="147"/>
    <cellStyle name="Normal 5 33" xfId="148"/>
    <cellStyle name="Normal 5 34" xfId="149"/>
    <cellStyle name="Normal 5 35" xfId="150"/>
    <cellStyle name="Normal 5 36" xfId="151"/>
    <cellStyle name="Normal 5 37" xfId="152"/>
    <cellStyle name="Normal 5 38" xfId="153"/>
    <cellStyle name="Normal 5 39" xfId="154"/>
    <cellStyle name="Normal 5 4" xfId="155"/>
    <cellStyle name="Normal 5 40" xfId="156"/>
    <cellStyle name="Normal 5 41" xfId="157"/>
    <cellStyle name="Normal 5 42" xfId="158"/>
    <cellStyle name="Normal 5 43" xfId="159"/>
    <cellStyle name="Normal 5 44" xfId="160"/>
    <cellStyle name="Normal 5 45" xfId="161"/>
    <cellStyle name="Normal 5 46" xfId="162"/>
    <cellStyle name="Normal 5 47" xfId="163"/>
    <cellStyle name="Normal 5 48" xfId="164"/>
    <cellStyle name="Normal 5 49" xfId="165"/>
    <cellStyle name="Normal 5 5" xfId="166"/>
    <cellStyle name="Normal 5 50" xfId="167"/>
    <cellStyle name="Normal 5 51" xfId="168"/>
    <cellStyle name="Normal 5 52" xfId="169"/>
    <cellStyle name="Normal 5 53" xfId="170"/>
    <cellStyle name="Normal 5 54" xfId="171"/>
    <cellStyle name="Normal 5 55" xfId="172"/>
    <cellStyle name="Normal 5 56" xfId="173"/>
    <cellStyle name="Normal 5 57" xfId="174"/>
    <cellStyle name="Normal 5 58" xfId="175"/>
    <cellStyle name="Normal 5 59" xfId="176"/>
    <cellStyle name="Normal 5 6" xfId="177"/>
    <cellStyle name="Normal 5 7" xfId="178"/>
    <cellStyle name="Normal 5 8" xfId="179"/>
    <cellStyle name="Normal 5 9" xfId="180"/>
    <cellStyle name="Normal 5_15.00-23.00" xfId="181"/>
    <cellStyle name="Normal 6" xfId="182"/>
    <cellStyle name="Normal 67" xfId="183"/>
    <cellStyle name="Normal 7" xfId="184"/>
    <cellStyle name="Normal 8" xfId="185"/>
    <cellStyle name="Normal 9" xfId="186"/>
    <cellStyle name="Normal_form data penerimaan" xfId="194"/>
    <cellStyle name="Normal_Sheet1_1" xfId="189"/>
    <cellStyle name="Percent" xfId="195" builtinId="5"/>
    <cellStyle name="Percent 2" xfId="187"/>
    <cellStyle name="Обычный_ASTM Formulas &amp; Tables" xfId="192"/>
  </cellStyles>
  <dxfs count="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53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53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53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 val="0"/>
        <i val="0"/>
        <condense val="0"/>
        <extend val="0"/>
        <color auto="1"/>
      </font>
    </dxf>
  </dxfs>
  <tableStyles count="0" defaultTableStyle="TableStyleMedium9" defaultPivotStyle="PivotStyleLight16"/>
  <colors>
    <mruColors>
      <color rgb="FF99FF99"/>
      <color rgb="FF66FF33"/>
      <color rgb="FFFF3300"/>
      <color rgb="FFCCFFCC"/>
      <color rgb="FFFF9999"/>
      <color rgb="FFCC99FF"/>
      <color rgb="FFFF99CC"/>
      <color rgb="FFF46262"/>
      <color rgb="FFFF3B3B"/>
      <color rgb="FFE7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ublic\Documents\AAAAAAA%20CARGO\2.%20DISCHARGE\2017\Users\Public\Documents\CQD%20TANJUNG%20UB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I%20PAKNING%202016\CARGO%20BARU\SEI%20PAKNING\CARGO%20&amp;%20CO%20FILE\CARGO%20CALCULATION%20SOLAR%20&amp;%20PREMIUM\COMP.LOG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Voy%2003%20D1%20AVTUR%20BD%20STS%20Kalbut%2017.02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ublic\Documents\AAAAAAA%20CARGO\2.%20DISCHARGE\2017\Users\Public\Documents\Tabel%2053-54-56-57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Tanki No.90"/>
      <sheetName val="Tabel Tanki No.60"/>
      <sheetName val="Tabel Tanki No.30"/>
      <sheetName val="Tabel Tanki No.25"/>
      <sheetName val="Tabel Tanki No.123"/>
      <sheetName val="Tabel Tanki No.83"/>
      <sheetName val="CQD M.DIESEL"/>
      <sheetName val="CQD M.SLOP"/>
      <sheetName val="CQD M.BAKAR"/>
      <sheetName val="Tabel Tanki No.138"/>
      <sheetName val="Tabel Tanki No.134"/>
      <sheetName val="Tabel Tanki No.133"/>
      <sheetName val="Tabel Tanki No.132"/>
      <sheetName val="Tabel Tanki No.129"/>
      <sheetName val="Tabel Tanki No.128"/>
      <sheetName val="Tabel Tanki No.126"/>
      <sheetName val="Tabel Tanki No.125"/>
      <sheetName val="Tabel Tanki No.122"/>
      <sheetName val="Tabel Tanki No.82"/>
      <sheetName val="Tabel Tanki No.127"/>
      <sheetName val="Tabel Tanki No.124"/>
      <sheetName val="Tabel Tanki No.81"/>
      <sheetName val="CQD M.SOLAR"/>
      <sheetName val="CQD M.TANAH"/>
      <sheetName val="CQD PERTAMAX PLUS"/>
      <sheetName val="CQD PREMIUM"/>
      <sheetName val="PROTES"/>
      <sheetName val="SELISIH"/>
      <sheetName val="CGO RECEIPT"/>
      <sheetName val="DISIIIR"/>
      <sheetName val="QUERY"/>
      <sheetName val="BACA TABEL TANKI"/>
      <sheetName val="Tabel Tanki No.130"/>
      <sheetName val="Tabel Tanki No.84"/>
      <sheetName val="PRODUK"/>
      <sheetName val="TABELASTM54"/>
      <sheetName val="TABELASTM56"/>
      <sheetName val="TABELASTM57"/>
      <sheetName val="TABELASTM53"/>
      <sheetName val="TABELASTM5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">
          <cell r="G16">
            <v>0.73399999999999999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7">
          <cell r="D27" t="str">
            <v>SLOP</v>
          </cell>
        </row>
        <row r="32">
          <cell r="D32" t="str">
            <v>SLOP</v>
          </cell>
        </row>
        <row r="62">
          <cell r="D62" t="str">
            <v>M.DIESEL</v>
          </cell>
        </row>
        <row r="83">
          <cell r="D83" t="str">
            <v>PERTAMAX PLUS</v>
          </cell>
        </row>
        <row r="84">
          <cell r="D84" t="str">
            <v>M.SOLAR</v>
          </cell>
        </row>
        <row r="85">
          <cell r="D85" t="str">
            <v>M.BAKAR</v>
          </cell>
        </row>
        <row r="86">
          <cell r="D86" t="str">
            <v>PREMIUM</v>
          </cell>
        </row>
        <row r="92">
          <cell r="D92" t="str">
            <v>M.DIESEL</v>
          </cell>
        </row>
        <row r="124">
          <cell r="D124" t="str">
            <v>M.SOLAR</v>
          </cell>
        </row>
        <row r="125">
          <cell r="D125" t="str">
            <v>M.BAKAR</v>
          </cell>
        </row>
        <row r="126">
          <cell r="D126" t="str">
            <v>M.TANAH</v>
          </cell>
        </row>
        <row r="127">
          <cell r="D127" t="str">
            <v>M.SOLAR</v>
          </cell>
        </row>
        <row r="128">
          <cell r="D128" t="str">
            <v>M.SOLAR</v>
          </cell>
        </row>
        <row r="129">
          <cell r="D129" t="str">
            <v>M.TANAH</v>
          </cell>
        </row>
        <row r="130">
          <cell r="D130" t="str">
            <v>M.SOLAR</v>
          </cell>
        </row>
        <row r="131">
          <cell r="D131" t="str">
            <v>M.SOLAR</v>
          </cell>
        </row>
        <row r="132">
          <cell r="D132" t="str">
            <v>PREMIUM</v>
          </cell>
        </row>
        <row r="134">
          <cell r="D134" t="str">
            <v>M.SOLAR</v>
          </cell>
        </row>
        <row r="135">
          <cell r="D135" t="str">
            <v>M.SOLAR</v>
          </cell>
        </row>
        <row r="136">
          <cell r="D136" t="str">
            <v>M.SOLAR</v>
          </cell>
        </row>
        <row r="140">
          <cell r="D140" t="str">
            <v>M.SOLAR</v>
          </cell>
        </row>
      </sheetData>
      <sheetData sheetId="35"/>
      <sheetData sheetId="36"/>
      <sheetData sheetId="37">
        <row r="7">
          <cell r="C7">
            <v>0.501</v>
          </cell>
          <cell r="D7">
            <v>0.49199999999999999</v>
          </cell>
        </row>
        <row r="8">
          <cell r="C8">
            <v>0.502</v>
          </cell>
          <cell r="D8">
            <v>0.4929</v>
          </cell>
        </row>
        <row r="9">
          <cell r="C9">
            <v>0.503</v>
          </cell>
          <cell r="D9">
            <v>0.49390000000000001</v>
          </cell>
        </row>
        <row r="10">
          <cell r="C10">
            <v>0.504</v>
          </cell>
          <cell r="D10">
            <v>0.49490000000000001</v>
          </cell>
        </row>
        <row r="11">
          <cell r="C11">
            <v>0.505</v>
          </cell>
          <cell r="D11">
            <v>0.49590000000000001</v>
          </cell>
        </row>
        <row r="12">
          <cell r="C12">
            <v>0.50600000000000001</v>
          </cell>
          <cell r="D12">
            <v>0.49690000000000001</v>
          </cell>
        </row>
        <row r="13">
          <cell r="C13">
            <v>0.50700000000000001</v>
          </cell>
          <cell r="D13">
            <v>0.49790000000000001</v>
          </cell>
        </row>
        <row r="14">
          <cell r="C14">
            <v>0.50800000000000001</v>
          </cell>
          <cell r="D14">
            <v>0.49880000000000002</v>
          </cell>
        </row>
        <row r="15">
          <cell r="C15">
            <v>0.50900000000000001</v>
          </cell>
          <cell r="D15">
            <v>0.49980000000000002</v>
          </cell>
        </row>
        <row r="16">
          <cell r="C16">
            <v>0.51</v>
          </cell>
          <cell r="D16">
            <v>0.50080000000000002</v>
          </cell>
        </row>
        <row r="17">
          <cell r="C17">
            <v>0.51100000000000001</v>
          </cell>
          <cell r="D17">
            <v>0.50180000000000002</v>
          </cell>
        </row>
        <row r="18">
          <cell r="C18">
            <v>0.51200000000000001</v>
          </cell>
          <cell r="D18">
            <v>0.50280000000000002</v>
          </cell>
        </row>
        <row r="19">
          <cell r="C19">
            <v>0.51300000000000001</v>
          </cell>
          <cell r="D19">
            <v>0.50380000000000003</v>
          </cell>
        </row>
        <row r="20">
          <cell r="C20">
            <v>0.51400000000000001</v>
          </cell>
          <cell r="D20">
            <v>0.50480000000000003</v>
          </cell>
        </row>
        <row r="21">
          <cell r="C21">
            <v>0.51500000000000001</v>
          </cell>
          <cell r="D21">
            <v>0.50570000000000004</v>
          </cell>
        </row>
        <row r="22">
          <cell r="C22">
            <v>0.51600000000000001</v>
          </cell>
          <cell r="D22">
            <v>0.50670000000000004</v>
          </cell>
        </row>
        <row r="23">
          <cell r="C23">
            <v>0.51700000000000002</v>
          </cell>
          <cell r="D23">
            <v>0.50770000000000004</v>
          </cell>
        </row>
        <row r="24">
          <cell r="C24">
            <v>0.51800000000000002</v>
          </cell>
          <cell r="D24">
            <v>0.50870000000000004</v>
          </cell>
        </row>
        <row r="25">
          <cell r="C25">
            <v>0.51900000000000002</v>
          </cell>
          <cell r="D25">
            <v>0.50970000000000004</v>
          </cell>
        </row>
        <row r="26">
          <cell r="C26">
            <v>0.52</v>
          </cell>
          <cell r="D26">
            <v>0.51070000000000004</v>
          </cell>
        </row>
        <row r="27">
          <cell r="C27">
            <v>0.52100000000000002</v>
          </cell>
          <cell r="D27">
            <v>0.51160000000000005</v>
          </cell>
        </row>
        <row r="28">
          <cell r="C28">
            <v>0.52200000000000002</v>
          </cell>
          <cell r="D28">
            <v>0.51260000000000006</v>
          </cell>
        </row>
        <row r="29">
          <cell r="C29">
            <v>0.52300000000000002</v>
          </cell>
          <cell r="D29">
            <v>0.51360000000000006</v>
          </cell>
        </row>
        <row r="30">
          <cell r="C30">
            <v>0.52400000000000002</v>
          </cell>
          <cell r="D30">
            <v>0.51460000000000006</v>
          </cell>
        </row>
        <row r="31">
          <cell r="C31">
            <v>0.52500000000000002</v>
          </cell>
          <cell r="D31">
            <v>0.51560000000000006</v>
          </cell>
        </row>
        <row r="32">
          <cell r="C32">
            <v>0.52600000000000002</v>
          </cell>
          <cell r="D32">
            <v>0.51660000000000006</v>
          </cell>
        </row>
        <row r="33">
          <cell r="C33">
            <v>0.52700000000000002</v>
          </cell>
          <cell r="D33">
            <v>0.51760000000000006</v>
          </cell>
        </row>
        <row r="34">
          <cell r="C34">
            <v>0.52800000000000002</v>
          </cell>
          <cell r="D34">
            <v>0.51850000000000007</v>
          </cell>
        </row>
        <row r="35">
          <cell r="C35">
            <v>0.52900000000000003</v>
          </cell>
          <cell r="D35">
            <v>0.51950000000000007</v>
          </cell>
        </row>
        <row r="36">
          <cell r="C36">
            <v>0.53</v>
          </cell>
          <cell r="D36">
            <v>0.52050000000000007</v>
          </cell>
        </row>
        <row r="37">
          <cell r="C37">
            <v>0.53100000000000003</v>
          </cell>
          <cell r="D37">
            <v>0.52150000000000007</v>
          </cell>
        </row>
        <row r="38">
          <cell r="C38">
            <v>0.53200000000000003</v>
          </cell>
          <cell r="D38">
            <v>0.52250000000000008</v>
          </cell>
        </row>
        <row r="39">
          <cell r="C39">
            <v>0.53300000000000003</v>
          </cell>
          <cell r="D39">
            <v>0.52350000000000008</v>
          </cell>
        </row>
        <row r="40">
          <cell r="C40">
            <v>0.53400000000000003</v>
          </cell>
          <cell r="D40">
            <v>0.52440000000000009</v>
          </cell>
        </row>
        <row r="41">
          <cell r="C41">
            <v>0.53500000000000003</v>
          </cell>
          <cell r="D41">
            <v>0.52540000000000009</v>
          </cell>
        </row>
        <row r="42">
          <cell r="C42">
            <v>0.53600000000000003</v>
          </cell>
          <cell r="D42">
            <v>0.52640000000000009</v>
          </cell>
        </row>
        <row r="43">
          <cell r="C43">
            <v>0.53700000000000003</v>
          </cell>
          <cell r="D43">
            <v>0.52740000000000009</v>
          </cell>
        </row>
        <row r="44">
          <cell r="C44">
            <v>0.53800000000000003</v>
          </cell>
          <cell r="D44">
            <v>0.52840000000000009</v>
          </cell>
        </row>
        <row r="45">
          <cell r="C45">
            <v>0.53900000000000003</v>
          </cell>
          <cell r="D45">
            <v>0.52940000000000009</v>
          </cell>
        </row>
        <row r="46">
          <cell r="C46">
            <v>0.54</v>
          </cell>
          <cell r="D46">
            <v>0.5303000000000001</v>
          </cell>
        </row>
        <row r="47">
          <cell r="C47">
            <v>0.54100000000000004</v>
          </cell>
          <cell r="D47">
            <v>0.53130000000000011</v>
          </cell>
        </row>
        <row r="48">
          <cell r="C48">
            <v>0.54200000000000004</v>
          </cell>
          <cell r="D48">
            <v>0.53230000000000011</v>
          </cell>
        </row>
        <row r="49">
          <cell r="C49">
            <v>0.54300000000000004</v>
          </cell>
          <cell r="D49">
            <v>0.53330000000000011</v>
          </cell>
        </row>
        <row r="50">
          <cell r="C50">
            <v>0.54400000000000004</v>
          </cell>
          <cell r="D50">
            <v>0.53430000000000011</v>
          </cell>
        </row>
        <row r="51">
          <cell r="C51">
            <v>0.54500000000000004</v>
          </cell>
          <cell r="D51">
            <v>0.53530000000000011</v>
          </cell>
        </row>
        <row r="52">
          <cell r="C52">
            <v>0.54600000000000004</v>
          </cell>
          <cell r="D52">
            <v>0.53630000000000011</v>
          </cell>
        </row>
        <row r="53">
          <cell r="C53">
            <v>0.54700000000000004</v>
          </cell>
          <cell r="D53">
            <v>0.53720000000000012</v>
          </cell>
        </row>
        <row r="54">
          <cell r="C54">
            <v>0.54800000000000004</v>
          </cell>
          <cell r="D54">
            <v>0.53820000000000012</v>
          </cell>
        </row>
        <row r="55">
          <cell r="C55">
            <v>0.54900000000000004</v>
          </cell>
          <cell r="D55">
            <v>0.53920000000000012</v>
          </cell>
        </row>
        <row r="56">
          <cell r="C56">
            <v>0.55000000000000004</v>
          </cell>
          <cell r="D56">
            <v>0.54020000000000001</v>
          </cell>
        </row>
        <row r="57">
          <cell r="C57">
            <v>0.55100000000000005</v>
          </cell>
          <cell r="D57">
            <v>0.54120000000000001</v>
          </cell>
        </row>
        <row r="58">
          <cell r="C58">
            <v>0.55200000000000005</v>
          </cell>
          <cell r="D58">
            <v>0.54220000000000002</v>
          </cell>
        </row>
        <row r="59">
          <cell r="C59">
            <v>0.55300000000000005</v>
          </cell>
          <cell r="D59">
            <v>0.54310000000000003</v>
          </cell>
        </row>
        <row r="60">
          <cell r="C60">
            <v>0.55400000000000005</v>
          </cell>
          <cell r="D60">
            <v>0.54410000000000003</v>
          </cell>
        </row>
        <row r="61">
          <cell r="C61">
            <v>0.55500000000000005</v>
          </cell>
          <cell r="D61">
            <v>0.54510000000000003</v>
          </cell>
        </row>
        <row r="62">
          <cell r="C62">
            <v>0.55600000000000005</v>
          </cell>
          <cell r="D62">
            <v>0.54610000000000003</v>
          </cell>
        </row>
        <row r="63">
          <cell r="C63">
            <v>0.55700000000000005</v>
          </cell>
          <cell r="D63">
            <v>0.54710000000000003</v>
          </cell>
        </row>
        <row r="64">
          <cell r="C64">
            <v>0.55800000000000005</v>
          </cell>
          <cell r="D64">
            <v>0.54810000000000003</v>
          </cell>
        </row>
        <row r="65">
          <cell r="C65">
            <v>0.55900000000000005</v>
          </cell>
          <cell r="D65">
            <v>0.54900000000000004</v>
          </cell>
        </row>
        <row r="66">
          <cell r="C66">
            <v>0.56000000000000005</v>
          </cell>
          <cell r="D66">
            <v>0.55000000000000004</v>
          </cell>
        </row>
        <row r="67">
          <cell r="C67">
            <v>0.56100000000000005</v>
          </cell>
          <cell r="D67">
            <v>0.55100000000000005</v>
          </cell>
        </row>
        <row r="68">
          <cell r="C68">
            <v>0.56200000000000006</v>
          </cell>
          <cell r="D68">
            <v>0.55200000000000005</v>
          </cell>
        </row>
        <row r="69">
          <cell r="C69">
            <v>0.56300000000000006</v>
          </cell>
          <cell r="D69">
            <v>0.55300000000000005</v>
          </cell>
        </row>
        <row r="70">
          <cell r="C70">
            <v>0.56400000000000006</v>
          </cell>
          <cell r="D70">
            <v>0.55400000000000005</v>
          </cell>
        </row>
        <row r="71">
          <cell r="C71">
            <v>0.56500000000000006</v>
          </cell>
          <cell r="D71">
            <v>0.55500000000000005</v>
          </cell>
        </row>
        <row r="72">
          <cell r="C72">
            <v>0.56600000000000006</v>
          </cell>
          <cell r="D72">
            <v>0.55590000000000006</v>
          </cell>
        </row>
        <row r="73">
          <cell r="C73">
            <v>0.56700000000000006</v>
          </cell>
          <cell r="D73">
            <v>0.55690000000000006</v>
          </cell>
        </row>
        <row r="74">
          <cell r="C74">
            <v>0.56800000000000006</v>
          </cell>
          <cell r="D74">
            <v>0.55790000000000006</v>
          </cell>
        </row>
        <row r="75">
          <cell r="C75">
            <v>0.56900000000000006</v>
          </cell>
          <cell r="D75">
            <v>0.55890000000000006</v>
          </cell>
        </row>
        <row r="76">
          <cell r="C76">
            <v>0.57000000000000006</v>
          </cell>
          <cell r="D76">
            <v>0.55990000000000006</v>
          </cell>
        </row>
        <row r="77">
          <cell r="C77">
            <v>0.57100000000000006</v>
          </cell>
          <cell r="D77">
            <v>0.56090000000000007</v>
          </cell>
        </row>
        <row r="78">
          <cell r="C78">
            <v>0.57200000000000006</v>
          </cell>
          <cell r="D78">
            <v>0.56180000000000008</v>
          </cell>
        </row>
        <row r="79">
          <cell r="C79">
            <v>0.57300000000000006</v>
          </cell>
          <cell r="D79">
            <v>0.56280000000000008</v>
          </cell>
        </row>
        <row r="80">
          <cell r="C80">
            <v>0.57400000000000007</v>
          </cell>
          <cell r="D80">
            <v>0.56380000000000008</v>
          </cell>
        </row>
        <row r="81">
          <cell r="C81">
            <v>0.57500000000000007</v>
          </cell>
          <cell r="D81">
            <v>0.56480000000000008</v>
          </cell>
        </row>
        <row r="82">
          <cell r="C82">
            <v>0.57600000000000007</v>
          </cell>
          <cell r="D82">
            <v>0.56580000000000008</v>
          </cell>
        </row>
        <row r="83">
          <cell r="C83">
            <v>0.57700000000000007</v>
          </cell>
          <cell r="D83">
            <v>0.56680000000000008</v>
          </cell>
        </row>
        <row r="84">
          <cell r="C84">
            <v>0.57800000000000007</v>
          </cell>
          <cell r="D84">
            <v>0.56780000000000008</v>
          </cell>
        </row>
        <row r="85">
          <cell r="C85">
            <v>0.57900000000000007</v>
          </cell>
          <cell r="D85">
            <v>0.56870000000000009</v>
          </cell>
        </row>
        <row r="86">
          <cell r="C86">
            <v>0.58000000000000007</v>
          </cell>
          <cell r="D86">
            <v>0.5697000000000001</v>
          </cell>
        </row>
        <row r="87">
          <cell r="C87">
            <v>0.58100000000000007</v>
          </cell>
          <cell r="D87">
            <v>0.5707000000000001</v>
          </cell>
        </row>
        <row r="88">
          <cell r="C88">
            <v>0.58200000000000007</v>
          </cell>
          <cell r="D88">
            <v>0.5717000000000001</v>
          </cell>
        </row>
        <row r="89">
          <cell r="C89">
            <v>0.58300000000000007</v>
          </cell>
          <cell r="D89">
            <v>0.5727000000000001</v>
          </cell>
        </row>
        <row r="90">
          <cell r="C90">
            <v>0.58400000000000007</v>
          </cell>
          <cell r="D90">
            <v>0.5737000000000001</v>
          </cell>
        </row>
        <row r="91">
          <cell r="C91">
            <v>0.58500000000000008</v>
          </cell>
          <cell r="D91">
            <v>0.57460000000000011</v>
          </cell>
        </row>
        <row r="92">
          <cell r="C92">
            <v>0.58600000000000008</v>
          </cell>
          <cell r="D92">
            <v>0.57560000000000011</v>
          </cell>
        </row>
        <row r="93">
          <cell r="C93">
            <v>0.58700000000000008</v>
          </cell>
          <cell r="D93">
            <v>0.57660000000000011</v>
          </cell>
        </row>
        <row r="94">
          <cell r="C94">
            <v>0.58800000000000008</v>
          </cell>
          <cell r="D94">
            <v>0.57760000000000011</v>
          </cell>
        </row>
        <row r="95">
          <cell r="C95">
            <v>0.58900000000000008</v>
          </cell>
          <cell r="D95">
            <v>0.57860000000000011</v>
          </cell>
        </row>
        <row r="96">
          <cell r="C96">
            <v>0.59000000000000008</v>
          </cell>
          <cell r="D96">
            <v>0.57960000000000012</v>
          </cell>
        </row>
        <row r="97">
          <cell r="C97">
            <v>0.59100000000000008</v>
          </cell>
          <cell r="D97">
            <v>0.58050000000000013</v>
          </cell>
        </row>
        <row r="98">
          <cell r="C98">
            <v>0.59200000000000008</v>
          </cell>
          <cell r="D98">
            <v>0.58150000000000013</v>
          </cell>
        </row>
        <row r="99">
          <cell r="C99">
            <v>0.59300000000000008</v>
          </cell>
          <cell r="D99">
            <v>0.58250000000000013</v>
          </cell>
        </row>
        <row r="100">
          <cell r="C100">
            <v>0.59400000000000008</v>
          </cell>
          <cell r="D100">
            <v>0.58350000000000013</v>
          </cell>
        </row>
        <row r="101">
          <cell r="C101">
            <v>0.59500000000000008</v>
          </cell>
          <cell r="D101">
            <v>0.58450000000000013</v>
          </cell>
        </row>
        <row r="102">
          <cell r="C102">
            <v>0.59600000000000009</v>
          </cell>
          <cell r="D102">
            <v>0.58550000000000013</v>
          </cell>
        </row>
        <row r="103">
          <cell r="C103">
            <v>0.59700000000000009</v>
          </cell>
          <cell r="D103">
            <v>0.58650000000000013</v>
          </cell>
        </row>
        <row r="104">
          <cell r="C104">
            <v>0.59800000000000009</v>
          </cell>
          <cell r="D104">
            <v>0.58740000000000014</v>
          </cell>
        </row>
        <row r="105">
          <cell r="C105">
            <v>0.59900000000000009</v>
          </cell>
          <cell r="D105">
            <v>0.58840000000000015</v>
          </cell>
        </row>
        <row r="106">
          <cell r="C106">
            <v>0.6</v>
          </cell>
          <cell r="D106">
            <v>0.58940000000000003</v>
          </cell>
        </row>
        <row r="107">
          <cell r="C107">
            <v>0.60099999999999998</v>
          </cell>
          <cell r="D107">
            <v>0.59040000000000004</v>
          </cell>
        </row>
        <row r="108">
          <cell r="C108">
            <v>0.60199999999999998</v>
          </cell>
          <cell r="D108">
            <v>0.59140000000000004</v>
          </cell>
        </row>
        <row r="109">
          <cell r="C109">
            <v>0.60299999999999998</v>
          </cell>
          <cell r="D109">
            <v>0.59240000000000004</v>
          </cell>
        </row>
        <row r="110">
          <cell r="C110">
            <v>0.60399999999999998</v>
          </cell>
          <cell r="D110">
            <v>0.59330000000000005</v>
          </cell>
        </row>
        <row r="111">
          <cell r="C111">
            <v>0.60499999999999998</v>
          </cell>
          <cell r="D111">
            <v>0.59430000000000005</v>
          </cell>
        </row>
        <row r="112">
          <cell r="C112">
            <v>0.60599999999999998</v>
          </cell>
          <cell r="D112">
            <v>0.59530000000000005</v>
          </cell>
        </row>
        <row r="113">
          <cell r="C113">
            <v>0.60699999999999998</v>
          </cell>
          <cell r="D113">
            <v>0.59630000000000005</v>
          </cell>
        </row>
        <row r="114">
          <cell r="C114">
            <v>0.60799999999999998</v>
          </cell>
          <cell r="D114">
            <v>0.59730000000000005</v>
          </cell>
        </row>
        <row r="115">
          <cell r="C115">
            <v>0.60899999999999999</v>
          </cell>
          <cell r="D115">
            <v>0.59830000000000005</v>
          </cell>
        </row>
        <row r="116">
          <cell r="C116">
            <v>0.61</v>
          </cell>
          <cell r="D116">
            <v>0.59930000000000005</v>
          </cell>
        </row>
        <row r="117">
          <cell r="C117">
            <v>0.61099999999999999</v>
          </cell>
          <cell r="D117">
            <v>0.60020000000000007</v>
          </cell>
        </row>
        <row r="118">
          <cell r="C118">
            <v>0.61199999999999999</v>
          </cell>
          <cell r="D118">
            <v>0.60120000000000007</v>
          </cell>
        </row>
        <row r="119">
          <cell r="C119">
            <v>0.61299999999999999</v>
          </cell>
          <cell r="D119">
            <v>0.60220000000000007</v>
          </cell>
        </row>
        <row r="120">
          <cell r="C120">
            <v>0.61399999999999999</v>
          </cell>
          <cell r="D120">
            <v>0.60320000000000007</v>
          </cell>
        </row>
        <row r="121">
          <cell r="C121">
            <v>0.61499999999999999</v>
          </cell>
          <cell r="D121">
            <v>0.60420000000000007</v>
          </cell>
        </row>
        <row r="122">
          <cell r="C122">
            <v>0.61599999999999999</v>
          </cell>
          <cell r="D122">
            <v>0.60520000000000007</v>
          </cell>
        </row>
        <row r="123">
          <cell r="C123">
            <v>0.61699999999999999</v>
          </cell>
          <cell r="D123">
            <v>0.60610000000000008</v>
          </cell>
        </row>
        <row r="124">
          <cell r="C124">
            <v>0.61799999999999999</v>
          </cell>
          <cell r="D124">
            <v>0.60710000000000008</v>
          </cell>
        </row>
        <row r="125">
          <cell r="C125">
            <v>0.61899999999999999</v>
          </cell>
          <cell r="D125">
            <v>0.60810000000000008</v>
          </cell>
        </row>
        <row r="126">
          <cell r="C126">
            <v>0.62</v>
          </cell>
          <cell r="D126">
            <v>0.60910000000000009</v>
          </cell>
        </row>
        <row r="127">
          <cell r="C127">
            <v>0.621</v>
          </cell>
          <cell r="D127">
            <v>0.61010000000000009</v>
          </cell>
        </row>
        <row r="128">
          <cell r="C128">
            <v>0.622</v>
          </cell>
          <cell r="D128">
            <v>0.61110000000000009</v>
          </cell>
        </row>
        <row r="129">
          <cell r="C129">
            <v>0.623</v>
          </cell>
          <cell r="D129">
            <v>0.6120000000000001</v>
          </cell>
        </row>
        <row r="130">
          <cell r="C130">
            <v>0.624</v>
          </cell>
          <cell r="D130">
            <v>0.6130000000000001</v>
          </cell>
        </row>
        <row r="131">
          <cell r="C131">
            <v>0.625</v>
          </cell>
          <cell r="D131">
            <v>0.6140000000000001</v>
          </cell>
        </row>
        <row r="132">
          <cell r="C132">
            <v>0.626</v>
          </cell>
          <cell r="D132">
            <v>0.6150000000000001</v>
          </cell>
        </row>
        <row r="133">
          <cell r="C133">
            <v>0.627</v>
          </cell>
          <cell r="D133">
            <v>0.6160000000000001</v>
          </cell>
        </row>
        <row r="134">
          <cell r="C134">
            <v>0.628</v>
          </cell>
          <cell r="D134">
            <v>0.6170000000000001</v>
          </cell>
        </row>
        <row r="135">
          <cell r="C135">
            <v>0.629</v>
          </cell>
          <cell r="D135">
            <v>0.6180000000000001</v>
          </cell>
        </row>
        <row r="136">
          <cell r="C136">
            <v>0.63</v>
          </cell>
          <cell r="D136">
            <v>0.61890000000000012</v>
          </cell>
        </row>
        <row r="137">
          <cell r="C137">
            <v>0.63100000000000001</v>
          </cell>
          <cell r="D137">
            <v>0.61990000000000012</v>
          </cell>
        </row>
        <row r="138">
          <cell r="C138">
            <v>0.63200000000000001</v>
          </cell>
          <cell r="D138">
            <v>0.62090000000000012</v>
          </cell>
        </row>
        <row r="139">
          <cell r="C139">
            <v>0.63300000000000001</v>
          </cell>
          <cell r="D139">
            <v>0.62190000000000012</v>
          </cell>
        </row>
        <row r="140">
          <cell r="C140">
            <v>0.63400000000000001</v>
          </cell>
          <cell r="D140">
            <v>0.62290000000000012</v>
          </cell>
        </row>
        <row r="141">
          <cell r="C141">
            <v>0.63500000000000001</v>
          </cell>
          <cell r="D141">
            <v>0.62390000000000012</v>
          </cell>
        </row>
        <row r="142">
          <cell r="C142">
            <v>0.63600000000000001</v>
          </cell>
          <cell r="D142">
            <v>0.62480000000000013</v>
          </cell>
        </row>
        <row r="143">
          <cell r="C143">
            <v>0.63700000000000001</v>
          </cell>
          <cell r="D143">
            <v>0.62580000000000013</v>
          </cell>
        </row>
        <row r="144">
          <cell r="C144">
            <v>0.63800000000000001</v>
          </cell>
          <cell r="D144">
            <v>0.62680000000000013</v>
          </cell>
        </row>
        <row r="145">
          <cell r="C145">
            <v>0.63900000000000001</v>
          </cell>
          <cell r="D145">
            <v>0.62780000000000014</v>
          </cell>
        </row>
        <row r="146">
          <cell r="C146">
            <v>0.64</v>
          </cell>
          <cell r="D146">
            <v>0.62880000000000014</v>
          </cell>
        </row>
        <row r="147">
          <cell r="C147">
            <v>0.64100000000000001</v>
          </cell>
          <cell r="D147">
            <v>0.62980000000000014</v>
          </cell>
        </row>
        <row r="148">
          <cell r="C148">
            <v>0.64200000000000002</v>
          </cell>
          <cell r="D148">
            <v>0.63080000000000014</v>
          </cell>
        </row>
        <row r="149">
          <cell r="C149">
            <v>0.64300000000000002</v>
          </cell>
          <cell r="D149">
            <v>0.63170000000000015</v>
          </cell>
        </row>
        <row r="150">
          <cell r="C150">
            <v>0.64400000000000002</v>
          </cell>
          <cell r="D150">
            <v>0.63270000000000015</v>
          </cell>
        </row>
        <row r="151">
          <cell r="C151">
            <v>0.64500000000000002</v>
          </cell>
          <cell r="D151">
            <v>0.63370000000000015</v>
          </cell>
        </row>
        <row r="152">
          <cell r="C152">
            <v>0.64600000000000002</v>
          </cell>
          <cell r="D152">
            <v>0.63470000000000015</v>
          </cell>
        </row>
        <row r="153">
          <cell r="C153">
            <v>0.64700000000000002</v>
          </cell>
          <cell r="D153">
            <v>0.63570000000000015</v>
          </cell>
        </row>
        <row r="154">
          <cell r="C154">
            <v>0.64800000000000002</v>
          </cell>
          <cell r="D154">
            <v>0.63670000000000015</v>
          </cell>
        </row>
        <row r="155">
          <cell r="C155">
            <v>0.64900000000000002</v>
          </cell>
          <cell r="D155">
            <v>0.63760000000000017</v>
          </cell>
        </row>
        <row r="156">
          <cell r="C156">
            <v>0.65</v>
          </cell>
          <cell r="D156">
            <v>0.63859999999999995</v>
          </cell>
        </row>
        <row r="157">
          <cell r="C157">
            <v>0.65100000000000002</v>
          </cell>
          <cell r="D157">
            <v>0.63959999999999995</v>
          </cell>
        </row>
        <row r="158">
          <cell r="C158">
            <v>0.65200000000000002</v>
          </cell>
          <cell r="D158">
            <v>0.64059999999999995</v>
          </cell>
        </row>
        <row r="159">
          <cell r="C159">
            <v>0.65300000000000002</v>
          </cell>
          <cell r="D159">
            <v>0.64159999999999995</v>
          </cell>
        </row>
        <row r="160">
          <cell r="C160">
            <v>0.65400000000000003</v>
          </cell>
          <cell r="D160">
            <v>0.64259999999999995</v>
          </cell>
        </row>
        <row r="161">
          <cell r="C161">
            <v>0.65500000000000003</v>
          </cell>
          <cell r="D161">
            <v>0.64349999999999996</v>
          </cell>
        </row>
        <row r="162">
          <cell r="C162">
            <v>0.65600000000000003</v>
          </cell>
          <cell r="D162">
            <v>0.64449999999999996</v>
          </cell>
        </row>
        <row r="163">
          <cell r="C163">
            <v>0.65700000000000003</v>
          </cell>
          <cell r="D163">
            <v>0.64549999999999996</v>
          </cell>
        </row>
        <row r="164">
          <cell r="C164">
            <v>0.65800000000000003</v>
          </cell>
          <cell r="D164">
            <v>0.64649999999999996</v>
          </cell>
        </row>
        <row r="165">
          <cell r="C165">
            <v>0.65900000000000003</v>
          </cell>
          <cell r="D165">
            <v>0.64749999999999996</v>
          </cell>
        </row>
        <row r="166">
          <cell r="C166">
            <v>0.66</v>
          </cell>
          <cell r="D166">
            <v>0.64849999999999997</v>
          </cell>
        </row>
        <row r="167">
          <cell r="C167">
            <v>0.66100000000000003</v>
          </cell>
          <cell r="D167">
            <v>0.64949999999999997</v>
          </cell>
        </row>
        <row r="168">
          <cell r="C168">
            <v>0.66200000000000003</v>
          </cell>
          <cell r="D168">
            <v>0.65039999999999998</v>
          </cell>
        </row>
        <row r="169">
          <cell r="C169">
            <v>0.66300000000000003</v>
          </cell>
          <cell r="D169">
            <v>0.65139999999999998</v>
          </cell>
        </row>
        <row r="170">
          <cell r="C170">
            <v>0.66400000000000003</v>
          </cell>
          <cell r="D170">
            <v>0.65239999999999998</v>
          </cell>
        </row>
        <row r="171">
          <cell r="C171">
            <v>0.66500000000000004</v>
          </cell>
          <cell r="D171">
            <v>0.65339999999999998</v>
          </cell>
        </row>
        <row r="172">
          <cell r="C172">
            <v>0.66600000000000004</v>
          </cell>
          <cell r="D172">
            <v>0.65439999999999998</v>
          </cell>
        </row>
        <row r="173">
          <cell r="C173">
            <v>0.66700000000000004</v>
          </cell>
          <cell r="D173">
            <v>0.65539999999999998</v>
          </cell>
        </row>
        <row r="174">
          <cell r="C174">
            <v>0.66800000000000004</v>
          </cell>
          <cell r="D174">
            <v>0.65629999999999999</v>
          </cell>
        </row>
        <row r="175">
          <cell r="C175">
            <v>0.66900000000000004</v>
          </cell>
          <cell r="D175">
            <v>0.6573</v>
          </cell>
        </row>
        <row r="176">
          <cell r="C176">
            <v>0.67</v>
          </cell>
          <cell r="D176">
            <v>0.6583</v>
          </cell>
        </row>
        <row r="177">
          <cell r="C177">
            <v>0.67100000000000004</v>
          </cell>
          <cell r="D177">
            <v>0.6593</v>
          </cell>
        </row>
        <row r="178">
          <cell r="C178">
            <v>0.67200000000000004</v>
          </cell>
          <cell r="D178">
            <v>0.6603</v>
          </cell>
        </row>
        <row r="179">
          <cell r="C179">
            <v>0.67300000000000004</v>
          </cell>
          <cell r="D179">
            <v>0.6613</v>
          </cell>
        </row>
        <row r="180">
          <cell r="C180">
            <v>0.67400000000000004</v>
          </cell>
          <cell r="D180">
            <v>0.6623</v>
          </cell>
        </row>
        <row r="181">
          <cell r="C181">
            <v>0.67500000000000004</v>
          </cell>
          <cell r="D181">
            <v>0.66320000000000001</v>
          </cell>
        </row>
        <row r="182">
          <cell r="C182">
            <v>0.67600000000000005</v>
          </cell>
          <cell r="D182">
            <v>0.66420000000000001</v>
          </cell>
        </row>
        <row r="183">
          <cell r="C183">
            <v>0.67700000000000005</v>
          </cell>
          <cell r="D183">
            <v>0.66520000000000001</v>
          </cell>
        </row>
        <row r="184">
          <cell r="C184">
            <v>0.67800000000000005</v>
          </cell>
          <cell r="D184">
            <v>0.66620000000000001</v>
          </cell>
        </row>
        <row r="185">
          <cell r="C185">
            <v>0.67900000000000005</v>
          </cell>
          <cell r="D185">
            <v>0.66720000000000002</v>
          </cell>
        </row>
        <row r="186">
          <cell r="C186">
            <v>0.68</v>
          </cell>
          <cell r="D186">
            <v>0.66820000000000002</v>
          </cell>
        </row>
        <row r="187">
          <cell r="C187">
            <v>0.68100000000000005</v>
          </cell>
          <cell r="D187">
            <v>0.66910000000000003</v>
          </cell>
        </row>
        <row r="188">
          <cell r="C188">
            <v>0.68200000000000005</v>
          </cell>
          <cell r="D188">
            <v>0.67010000000000003</v>
          </cell>
        </row>
        <row r="189">
          <cell r="C189">
            <v>0.68300000000000005</v>
          </cell>
          <cell r="D189">
            <v>0.67110000000000003</v>
          </cell>
        </row>
        <row r="190">
          <cell r="C190">
            <v>0.68400000000000005</v>
          </cell>
          <cell r="D190">
            <v>0.67210000000000003</v>
          </cell>
        </row>
        <row r="191">
          <cell r="C191">
            <v>0.68500000000000005</v>
          </cell>
          <cell r="D191">
            <v>0.67310000000000003</v>
          </cell>
        </row>
        <row r="192">
          <cell r="C192">
            <v>0.68600000000000005</v>
          </cell>
          <cell r="D192">
            <v>0.67410000000000003</v>
          </cell>
        </row>
        <row r="193">
          <cell r="C193">
            <v>0.68700000000000006</v>
          </cell>
          <cell r="D193">
            <v>0.67500000000000004</v>
          </cell>
        </row>
        <row r="194">
          <cell r="C194">
            <v>0.68800000000000006</v>
          </cell>
          <cell r="D194">
            <v>0.67600000000000005</v>
          </cell>
        </row>
        <row r="195">
          <cell r="C195">
            <v>0.68900000000000006</v>
          </cell>
          <cell r="D195">
            <v>0.67700000000000005</v>
          </cell>
        </row>
        <row r="196">
          <cell r="C196">
            <v>0.69000000000000006</v>
          </cell>
          <cell r="D196">
            <v>0.67800000000000005</v>
          </cell>
        </row>
        <row r="197">
          <cell r="C197">
            <v>0.69100000000000006</v>
          </cell>
          <cell r="D197">
            <v>0.67900000000000005</v>
          </cell>
        </row>
        <row r="198">
          <cell r="C198">
            <v>0.69200000000000006</v>
          </cell>
          <cell r="D198">
            <v>0.68</v>
          </cell>
        </row>
        <row r="199">
          <cell r="C199">
            <v>0.69300000000000006</v>
          </cell>
          <cell r="D199">
            <v>0.68100000000000005</v>
          </cell>
        </row>
        <row r="200">
          <cell r="C200">
            <v>0.69400000000000006</v>
          </cell>
          <cell r="D200">
            <v>0.68190000000000006</v>
          </cell>
        </row>
        <row r="201">
          <cell r="C201">
            <v>0.69500000000000006</v>
          </cell>
          <cell r="D201">
            <v>0.68290000000000006</v>
          </cell>
        </row>
        <row r="202">
          <cell r="C202">
            <v>0.69600000000000006</v>
          </cell>
          <cell r="D202">
            <v>0.68390000000000006</v>
          </cell>
        </row>
        <row r="203">
          <cell r="C203">
            <v>0.69700000000000006</v>
          </cell>
          <cell r="D203">
            <v>0.68490000000000006</v>
          </cell>
        </row>
        <row r="204">
          <cell r="C204">
            <v>0.69800000000000006</v>
          </cell>
          <cell r="D204">
            <v>0.68590000000000007</v>
          </cell>
        </row>
        <row r="205">
          <cell r="C205">
            <v>0.69900000000000007</v>
          </cell>
          <cell r="D205">
            <v>0.68690000000000007</v>
          </cell>
        </row>
        <row r="206">
          <cell r="C206">
            <v>0.7</v>
          </cell>
          <cell r="D206">
            <v>0.68779999999999997</v>
          </cell>
        </row>
        <row r="207">
          <cell r="C207">
            <v>0.70099999999999996</v>
          </cell>
          <cell r="D207">
            <v>0.68879999999999997</v>
          </cell>
        </row>
        <row r="208">
          <cell r="C208">
            <v>0.70199999999999996</v>
          </cell>
          <cell r="D208">
            <v>0.68979999999999997</v>
          </cell>
        </row>
        <row r="209">
          <cell r="C209">
            <v>0.70299999999999996</v>
          </cell>
          <cell r="D209">
            <v>0.69079999999999997</v>
          </cell>
        </row>
        <row r="210">
          <cell r="C210">
            <v>0.70399999999999996</v>
          </cell>
          <cell r="D210">
            <v>0.69179999999999997</v>
          </cell>
        </row>
        <row r="211">
          <cell r="C211">
            <v>0.70499999999999996</v>
          </cell>
          <cell r="D211">
            <v>0.69279999999999997</v>
          </cell>
        </row>
        <row r="212">
          <cell r="C212">
            <v>0.70599999999999996</v>
          </cell>
          <cell r="D212">
            <v>0.69369999999999998</v>
          </cell>
        </row>
        <row r="213">
          <cell r="C213">
            <v>0.70699999999999996</v>
          </cell>
          <cell r="D213">
            <v>0.69469999999999998</v>
          </cell>
        </row>
        <row r="214">
          <cell r="C214">
            <v>0.70799999999999996</v>
          </cell>
          <cell r="D214">
            <v>0.69569999999999999</v>
          </cell>
        </row>
        <row r="215">
          <cell r="C215">
            <v>0.70899999999999996</v>
          </cell>
          <cell r="D215">
            <v>0.69669999999999999</v>
          </cell>
        </row>
        <row r="216">
          <cell r="C216">
            <v>0.71</v>
          </cell>
          <cell r="D216">
            <v>0.69769999999999999</v>
          </cell>
        </row>
        <row r="217">
          <cell r="C217">
            <v>0.71099999999999997</v>
          </cell>
          <cell r="D217">
            <v>0.69869999999999999</v>
          </cell>
        </row>
        <row r="218">
          <cell r="C218">
            <v>0.71199999999999997</v>
          </cell>
          <cell r="D218">
            <v>0.69969999999999999</v>
          </cell>
        </row>
        <row r="219">
          <cell r="C219">
            <v>0.71299999999999997</v>
          </cell>
          <cell r="D219">
            <v>0.7006</v>
          </cell>
        </row>
        <row r="220">
          <cell r="C220">
            <v>0.71399999999999997</v>
          </cell>
          <cell r="D220">
            <v>0.7016</v>
          </cell>
        </row>
        <row r="221">
          <cell r="C221">
            <v>0.71499999999999997</v>
          </cell>
          <cell r="D221">
            <v>0.7026</v>
          </cell>
        </row>
        <row r="222">
          <cell r="C222">
            <v>0.71599999999999997</v>
          </cell>
          <cell r="D222">
            <v>0.7036</v>
          </cell>
        </row>
        <row r="223">
          <cell r="C223">
            <v>0.71699999999999997</v>
          </cell>
          <cell r="D223">
            <v>0.7046</v>
          </cell>
        </row>
        <row r="224">
          <cell r="C224">
            <v>0.71799999999999997</v>
          </cell>
          <cell r="D224">
            <v>0.7056</v>
          </cell>
        </row>
        <row r="225">
          <cell r="C225">
            <v>0.71899999999999997</v>
          </cell>
          <cell r="D225">
            <v>0.70650000000000002</v>
          </cell>
        </row>
        <row r="226">
          <cell r="C226">
            <v>0.72</v>
          </cell>
          <cell r="D226">
            <v>0.70750000000000002</v>
          </cell>
        </row>
        <row r="227">
          <cell r="C227">
            <v>0.72099999999999997</v>
          </cell>
          <cell r="D227">
            <v>0.70850000000000002</v>
          </cell>
        </row>
        <row r="228">
          <cell r="C228">
            <v>0.72199999999999998</v>
          </cell>
          <cell r="D228">
            <v>0.70950000000000002</v>
          </cell>
        </row>
        <row r="229">
          <cell r="C229">
            <v>0.72299999999999998</v>
          </cell>
          <cell r="D229">
            <v>0.71050000000000002</v>
          </cell>
        </row>
        <row r="230">
          <cell r="C230">
            <v>0.72399999999999998</v>
          </cell>
          <cell r="D230">
            <v>0.71150000000000002</v>
          </cell>
        </row>
        <row r="231">
          <cell r="C231">
            <v>0.72499999999999998</v>
          </cell>
          <cell r="D231">
            <v>0.71250000000000002</v>
          </cell>
        </row>
        <row r="232">
          <cell r="C232">
            <v>0.72599999999999998</v>
          </cell>
          <cell r="D232">
            <v>0.71340000000000003</v>
          </cell>
        </row>
        <row r="233">
          <cell r="C233">
            <v>0.72699999999999998</v>
          </cell>
          <cell r="D233">
            <v>0.71440000000000003</v>
          </cell>
        </row>
        <row r="234">
          <cell r="C234">
            <v>0.72799999999999998</v>
          </cell>
          <cell r="D234">
            <v>0.71540000000000004</v>
          </cell>
        </row>
        <row r="235">
          <cell r="C235">
            <v>0.72899999999999998</v>
          </cell>
          <cell r="D235">
            <v>0.71640000000000004</v>
          </cell>
        </row>
        <row r="236">
          <cell r="C236">
            <v>0.73</v>
          </cell>
          <cell r="D236">
            <v>0.71740000000000004</v>
          </cell>
        </row>
        <row r="237">
          <cell r="C237">
            <v>0.73099999999999998</v>
          </cell>
          <cell r="D237">
            <v>0.71840000000000004</v>
          </cell>
        </row>
        <row r="238">
          <cell r="C238">
            <v>0.73199999999999998</v>
          </cell>
          <cell r="D238">
            <v>0.71930000000000005</v>
          </cell>
        </row>
        <row r="239">
          <cell r="C239">
            <v>0.73299999999999998</v>
          </cell>
          <cell r="D239">
            <v>0.72030000000000005</v>
          </cell>
        </row>
        <row r="240">
          <cell r="C240">
            <v>0.73399999999999999</v>
          </cell>
          <cell r="D240">
            <v>0.72130000000000005</v>
          </cell>
        </row>
        <row r="241">
          <cell r="C241">
            <v>0.73499999999999999</v>
          </cell>
          <cell r="D241">
            <v>0.72230000000000005</v>
          </cell>
        </row>
        <row r="242">
          <cell r="C242">
            <v>0.73599999999999999</v>
          </cell>
          <cell r="D242">
            <v>0.72330000000000005</v>
          </cell>
        </row>
        <row r="243">
          <cell r="C243">
            <v>0.73699999999999999</v>
          </cell>
          <cell r="D243">
            <v>0.72430000000000005</v>
          </cell>
        </row>
        <row r="244">
          <cell r="C244">
            <v>0.73799999999999999</v>
          </cell>
          <cell r="D244">
            <v>0.72520000000000007</v>
          </cell>
        </row>
        <row r="245">
          <cell r="C245">
            <v>0.73899999999999999</v>
          </cell>
          <cell r="D245">
            <v>0.72620000000000007</v>
          </cell>
        </row>
        <row r="246">
          <cell r="C246">
            <v>0.74</v>
          </cell>
          <cell r="D246">
            <v>0.72720000000000007</v>
          </cell>
        </row>
        <row r="247">
          <cell r="C247">
            <v>0.74099999999999999</v>
          </cell>
          <cell r="D247">
            <v>0.72820000000000007</v>
          </cell>
        </row>
        <row r="248">
          <cell r="C248">
            <v>0.74199999999999999</v>
          </cell>
          <cell r="D248">
            <v>0.72920000000000007</v>
          </cell>
        </row>
        <row r="249">
          <cell r="C249">
            <v>0.74299999999999999</v>
          </cell>
          <cell r="D249">
            <v>0.73020000000000007</v>
          </cell>
        </row>
        <row r="250">
          <cell r="C250">
            <v>0.74399999999999999</v>
          </cell>
          <cell r="D250">
            <v>0.73120000000000007</v>
          </cell>
        </row>
        <row r="251">
          <cell r="C251">
            <v>0.745</v>
          </cell>
          <cell r="D251">
            <v>0.73210000000000008</v>
          </cell>
        </row>
        <row r="252">
          <cell r="C252">
            <v>0.746</v>
          </cell>
          <cell r="D252">
            <v>0.73310000000000008</v>
          </cell>
        </row>
        <row r="253">
          <cell r="C253">
            <v>0.747</v>
          </cell>
          <cell r="D253">
            <v>0.73410000000000009</v>
          </cell>
        </row>
        <row r="254">
          <cell r="C254">
            <v>0.748</v>
          </cell>
          <cell r="D254">
            <v>0.73510000000000009</v>
          </cell>
        </row>
        <row r="255">
          <cell r="C255">
            <v>0.749</v>
          </cell>
          <cell r="D255">
            <v>0.73610000000000009</v>
          </cell>
        </row>
        <row r="256">
          <cell r="C256">
            <v>0.75</v>
          </cell>
          <cell r="D256">
            <v>0.73709999999999998</v>
          </cell>
        </row>
        <row r="257">
          <cell r="C257">
            <v>0.751</v>
          </cell>
          <cell r="D257">
            <v>0.73799999999999999</v>
          </cell>
        </row>
        <row r="258">
          <cell r="C258">
            <v>0.752</v>
          </cell>
          <cell r="D258">
            <v>0.73899999999999999</v>
          </cell>
        </row>
        <row r="259">
          <cell r="C259">
            <v>0.753</v>
          </cell>
          <cell r="D259">
            <v>0.74</v>
          </cell>
        </row>
        <row r="260">
          <cell r="C260">
            <v>0.754</v>
          </cell>
          <cell r="D260">
            <v>0.74099999999999999</v>
          </cell>
        </row>
        <row r="261">
          <cell r="C261">
            <v>0.755</v>
          </cell>
          <cell r="D261">
            <v>0.74199999999999999</v>
          </cell>
        </row>
        <row r="262">
          <cell r="C262">
            <v>0.75600000000000001</v>
          </cell>
          <cell r="D262">
            <v>0.74299999999999999</v>
          </cell>
        </row>
        <row r="263">
          <cell r="C263">
            <v>0.75700000000000001</v>
          </cell>
          <cell r="D263">
            <v>0.74399999999999999</v>
          </cell>
        </row>
        <row r="264">
          <cell r="C264">
            <v>0.75800000000000001</v>
          </cell>
          <cell r="D264">
            <v>0.74490000000000001</v>
          </cell>
        </row>
        <row r="265">
          <cell r="C265">
            <v>0.75900000000000001</v>
          </cell>
          <cell r="D265">
            <v>0.74590000000000001</v>
          </cell>
        </row>
        <row r="266">
          <cell r="C266">
            <v>0.76</v>
          </cell>
          <cell r="D266">
            <v>0.74690000000000001</v>
          </cell>
        </row>
        <row r="267">
          <cell r="C267">
            <v>0.76100000000000001</v>
          </cell>
          <cell r="D267">
            <v>0.74790000000000001</v>
          </cell>
        </row>
        <row r="268">
          <cell r="C268">
            <v>0.76200000000000001</v>
          </cell>
          <cell r="D268">
            <v>0.74890000000000001</v>
          </cell>
        </row>
        <row r="269">
          <cell r="C269">
            <v>0.76300000000000001</v>
          </cell>
          <cell r="D269">
            <v>0.74990000000000001</v>
          </cell>
        </row>
        <row r="270">
          <cell r="C270">
            <v>0.76400000000000001</v>
          </cell>
          <cell r="D270">
            <v>0.75080000000000002</v>
          </cell>
        </row>
        <row r="271">
          <cell r="C271">
            <v>0.76500000000000001</v>
          </cell>
          <cell r="D271">
            <v>0.75180000000000002</v>
          </cell>
        </row>
        <row r="272">
          <cell r="C272">
            <v>0.76600000000000001</v>
          </cell>
          <cell r="D272">
            <v>0.75280000000000002</v>
          </cell>
        </row>
        <row r="273">
          <cell r="C273">
            <v>0.76700000000000002</v>
          </cell>
          <cell r="D273">
            <v>0.75380000000000003</v>
          </cell>
        </row>
        <row r="274">
          <cell r="C274">
            <v>0.76800000000000002</v>
          </cell>
          <cell r="D274">
            <v>0.75480000000000003</v>
          </cell>
        </row>
        <row r="275">
          <cell r="C275">
            <v>0.76900000000000002</v>
          </cell>
          <cell r="D275">
            <v>0.75580000000000003</v>
          </cell>
        </row>
        <row r="276">
          <cell r="C276">
            <v>0.77</v>
          </cell>
          <cell r="D276">
            <v>0.75670000000000004</v>
          </cell>
        </row>
        <row r="277">
          <cell r="C277">
            <v>0.77100000000000002</v>
          </cell>
          <cell r="D277">
            <v>0.75770000000000004</v>
          </cell>
        </row>
        <row r="278">
          <cell r="C278">
            <v>0.77200000000000002</v>
          </cell>
          <cell r="D278">
            <v>0.75870000000000004</v>
          </cell>
        </row>
        <row r="279">
          <cell r="C279">
            <v>0.77300000000000002</v>
          </cell>
          <cell r="D279">
            <v>0.75970000000000004</v>
          </cell>
        </row>
        <row r="280">
          <cell r="C280">
            <v>0.77400000000000002</v>
          </cell>
          <cell r="D280">
            <v>0.76070000000000004</v>
          </cell>
        </row>
        <row r="281">
          <cell r="C281">
            <v>0.77500000000000002</v>
          </cell>
          <cell r="D281">
            <v>0.76170000000000004</v>
          </cell>
        </row>
        <row r="282">
          <cell r="C282">
            <v>0.77600000000000002</v>
          </cell>
          <cell r="D282">
            <v>0.76270000000000004</v>
          </cell>
        </row>
        <row r="283">
          <cell r="C283">
            <v>0.77700000000000002</v>
          </cell>
          <cell r="D283">
            <v>0.76360000000000006</v>
          </cell>
        </row>
        <row r="284">
          <cell r="C284">
            <v>0.77800000000000002</v>
          </cell>
          <cell r="D284">
            <v>0.76460000000000006</v>
          </cell>
        </row>
        <row r="285">
          <cell r="C285">
            <v>0.77900000000000003</v>
          </cell>
          <cell r="D285">
            <v>0.76560000000000006</v>
          </cell>
        </row>
        <row r="286">
          <cell r="C286">
            <v>0.78</v>
          </cell>
          <cell r="D286">
            <v>0.76660000000000006</v>
          </cell>
        </row>
        <row r="287">
          <cell r="C287">
            <v>0.78100000000000003</v>
          </cell>
          <cell r="D287">
            <v>0.76760000000000006</v>
          </cell>
        </row>
        <row r="288">
          <cell r="C288">
            <v>0.78200000000000003</v>
          </cell>
          <cell r="D288">
            <v>0.76860000000000006</v>
          </cell>
        </row>
        <row r="289">
          <cell r="C289">
            <v>0.78300000000000003</v>
          </cell>
          <cell r="D289">
            <v>0.76950000000000007</v>
          </cell>
        </row>
        <row r="290">
          <cell r="C290">
            <v>0.78400000000000003</v>
          </cell>
          <cell r="D290">
            <v>0.77050000000000007</v>
          </cell>
        </row>
        <row r="291">
          <cell r="C291">
            <v>0.78500000000000003</v>
          </cell>
          <cell r="D291">
            <v>0.77150000000000007</v>
          </cell>
        </row>
        <row r="292">
          <cell r="C292">
            <v>0.78600000000000003</v>
          </cell>
          <cell r="D292">
            <v>0.77250000000000008</v>
          </cell>
        </row>
        <row r="293">
          <cell r="C293">
            <v>0.78700000000000003</v>
          </cell>
          <cell r="D293">
            <v>0.77350000000000008</v>
          </cell>
        </row>
        <row r="294">
          <cell r="C294">
            <v>0.78800000000000003</v>
          </cell>
          <cell r="D294">
            <v>0.77450000000000008</v>
          </cell>
        </row>
        <row r="295">
          <cell r="C295">
            <v>0.78900000000000003</v>
          </cell>
          <cell r="D295">
            <v>0.77550000000000008</v>
          </cell>
        </row>
        <row r="296">
          <cell r="C296">
            <v>0.79</v>
          </cell>
          <cell r="D296">
            <v>0.77640000000000009</v>
          </cell>
        </row>
        <row r="297">
          <cell r="C297">
            <v>0.79100000000000004</v>
          </cell>
          <cell r="D297">
            <v>0.77740000000000009</v>
          </cell>
        </row>
        <row r="298">
          <cell r="C298">
            <v>0.79200000000000004</v>
          </cell>
          <cell r="D298">
            <v>0.77840000000000009</v>
          </cell>
        </row>
        <row r="299">
          <cell r="C299">
            <v>0.79300000000000004</v>
          </cell>
          <cell r="D299">
            <v>0.77940000000000009</v>
          </cell>
        </row>
        <row r="300">
          <cell r="C300">
            <v>0.79400000000000004</v>
          </cell>
          <cell r="D300">
            <v>0.78040000000000009</v>
          </cell>
        </row>
        <row r="301">
          <cell r="C301">
            <v>0.79500000000000004</v>
          </cell>
          <cell r="D301">
            <v>0.78140000000000009</v>
          </cell>
        </row>
        <row r="302">
          <cell r="C302">
            <v>0.79600000000000004</v>
          </cell>
          <cell r="D302">
            <v>0.78230000000000011</v>
          </cell>
        </row>
        <row r="303">
          <cell r="C303">
            <v>0.79700000000000004</v>
          </cell>
          <cell r="D303">
            <v>0.78330000000000011</v>
          </cell>
        </row>
        <row r="304">
          <cell r="C304">
            <v>0.79800000000000004</v>
          </cell>
          <cell r="D304">
            <v>0.78430000000000011</v>
          </cell>
        </row>
        <row r="305">
          <cell r="C305">
            <v>0.79900000000000004</v>
          </cell>
          <cell r="D305">
            <v>0.78530000000000011</v>
          </cell>
        </row>
        <row r="306">
          <cell r="C306">
            <v>0.8</v>
          </cell>
          <cell r="D306">
            <v>0.7863</v>
          </cell>
        </row>
        <row r="307">
          <cell r="C307">
            <v>0.80100000000000005</v>
          </cell>
          <cell r="D307">
            <v>0.7873</v>
          </cell>
        </row>
        <row r="308">
          <cell r="C308">
            <v>0.80200000000000005</v>
          </cell>
          <cell r="D308">
            <v>0.78820000000000001</v>
          </cell>
        </row>
        <row r="309">
          <cell r="C309">
            <v>0.80300000000000005</v>
          </cell>
          <cell r="D309">
            <v>0.78920000000000001</v>
          </cell>
        </row>
        <row r="310">
          <cell r="C310">
            <v>0.80400000000000005</v>
          </cell>
          <cell r="D310">
            <v>0.79020000000000001</v>
          </cell>
        </row>
        <row r="311">
          <cell r="C311">
            <v>0.80500000000000005</v>
          </cell>
          <cell r="D311">
            <v>0.79120000000000001</v>
          </cell>
        </row>
        <row r="312">
          <cell r="C312">
            <v>0.80600000000000005</v>
          </cell>
          <cell r="D312">
            <v>0.79220000000000002</v>
          </cell>
        </row>
        <row r="313">
          <cell r="C313">
            <v>0.80700000000000005</v>
          </cell>
          <cell r="D313">
            <v>0.79320000000000002</v>
          </cell>
        </row>
        <row r="314">
          <cell r="C314">
            <v>0.80800000000000005</v>
          </cell>
          <cell r="D314">
            <v>0.79420000000000002</v>
          </cell>
        </row>
        <row r="315">
          <cell r="C315">
            <v>0.80900000000000005</v>
          </cell>
          <cell r="D315">
            <v>0.79510000000000003</v>
          </cell>
        </row>
        <row r="316">
          <cell r="C316">
            <v>0.81</v>
          </cell>
          <cell r="D316">
            <v>0.79610000000000003</v>
          </cell>
        </row>
        <row r="317">
          <cell r="C317">
            <v>0.81100000000000005</v>
          </cell>
          <cell r="D317">
            <v>0.79710000000000003</v>
          </cell>
        </row>
        <row r="318">
          <cell r="C318">
            <v>0.81200000000000006</v>
          </cell>
          <cell r="D318">
            <v>0.79810000000000003</v>
          </cell>
        </row>
        <row r="319">
          <cell r="C319">
            <v>0.81300000000000006</v>
          </cell>
          <cell r="D319">
            <v>0.79910000000000003</v>
          </cell>
        </row>
        <row r="320">
          <cell r="C320">
            <v>0.81400000000000006</v>
          </cell>
          <cell r="D320">
            <v>0.80010000000000003</v>
          </cell>
        </row>
        <row r="321">
          <cell r="C321">
            <v>0.81500000000000006</v>
          </cell>
          <cell r="D321">
            <v>0.80100000000000005</v>
          </cell>
        </row>
        <row r="322">
          <cell r="C322">
            <v>0.81600000000000006</v>
          </cell>
          <cell r="D322">
            <v>0.80200000000000005</v>
          </cell>
        </row>
        <row r="323">
          <cell r="C323">
            <v>0.81700000000000006</v>
          </cell>
          <cell r="D323">
            <v>0.80300000000000005</v>
          </cell>
        </row>
        <row r="324">
          <cell r="C324">
            <v>0.81800000000000006</v>
          </cell>
          <cell r="D324">
            <v>0.80400000000000005</v>
          </cell>
        </row>
        <row r="325">
          <cell r="C325">
            <v>0.81900000000000006</v>
          </cell>
          <cell r="D325">
            <v>0.80500000000000005</v>
          </cell>
        </row>
        <row r="326">
          <cell r="C326">
            <v>0.82000000000000006</v>
          </cell>
          <cell r="D326">
            <v>0.80600000000000005</v>
          </cell>
        </row>
        <row r="327">
          <cell r="C327">
            <v>0.82100000000000006</v>
          </cell>
          <cell r="D327">
            <v>0.80700000000000005</v>
          </cell>
        </row>
        <row r="328">
          <cell r="C328">
            <v>0.82200000000000006</v>
          </cell>
          <cell r="D328">
            <v>0.80790000000000006</v>
          </cell>
        </row>
        <row r="329">
          <cell r="C329">
            <v>0.82300000000000006</v>
          </cell>
          <cell r="D329">
            <v>0.80890000000000006</v>
          </cell>
        </row>
        <row r="330">
          <cell r="C330">
            <v>0.82400000000000007</v>
          </cell>
          <cell r="D330">
            <v>0.80990000000000006</v>
          </cell>
        </row>
        <row r="331">
          <cell r="C331">
            <v>0.82500000000000007</v>
          </cell>
          <cell r="D331">
            <v>0.81090000000000007</v>
          </cell>
        </row>
        <row r="332">
          <cell r="C332">
            <v>0.82600000000000007</v>
          </cell>
          <cell r="D332">
            <v>0.81190000000000007</v>
          </cell>
        </row>
        <row r="333">
          <cell r="C333">
            <v>0.82700000000000007</v>
          </cell>
          <cell r="D333">
            <v>0.81290000000000007</v>
          </cell>
        </row>
        <row r="334">
          <cell r="C334">
            <v>0.82800000000000007</v>
          </cell>
          <cell r="D334">
            <v>0.81380000000000008</v>
          </cell>
        </row>
        <row r="335">
          <cell r="C335">
            <v>0.82900000000000007</v>
          </cell>
          <cell r="D335">
            <v>0.81480000000000008</v>
          </cell>
        </row>
        <row r="336">
          <cell r="C336">
            <v>0.83000000000000007</v>
          </cell>
          <cell r="D336">
            <v>0.81580000000000008</v>
          </cell>
        </row>
        <row r="337">
          <cell r="C337">
            <v>0.83100000000000007</v>
          </cell>
          <cell r="D337">
            <v>0.81680000000000008</v>
          </cell>
        </row>
        <row r="338">
          <cell r="C338">
            <v>0.83200000000000007</v>
          </cell>
          <cell r="D338">
            <v>0.81780000000000008</v>
          </cell>
        </row>
        <row r="339">
          <cell r="C339">
            <v>0.83300000000000007</v>
          </cell>
          <cell r="D339">
            <v>0.81880000000000008</v>
          </cell>
        </row>
        <row r="340">
          <cell r="C340">
            <v>0.83400000000000007</v>
          </cell>
          <cell r="D340">
            <v>0.8197000000000001</v>
          </cell>
        </row>
        <row r="341">
          <cell r="C341">
            <v>0.83500000000000008</v>
          </cell>
          <cell r="D341">
            <v>0.8207000000000001</v>
          </cell>
        </row>
        <row r="342">
          <cell r="C342">
            <v>0.83600000000000008</v>
          </cell>
          <cell r="D342">
            <v>0.8217000000000001</v>
          </cell>
        </row>
        <row r="343">
          <cell r="C343">
            <v>0.83700000000000008</v>
          </cell>
          <cell r="D343">
            <v>0.8227000000000001</v>
          </cell>
        </row>
        <row r="344">
          <cell r="C344">
            <v>0.83800000000000008</v>
          </cell>
          <cell r="D344">
            <v>0.8237000000000001</v>
          </cell>
        </row>
        <row r="345">
          <cell r="C345">
            <v>0.83900000000000008</v>
          </cell>
          <cell r="D345">
            <v>0.8247000000000001</v>
          </cell>
        </row>
        <row r="346">
          <cell r="C346">
            <v>0.84000000000000008</v>
          </cell>
          <cell r="D346">
            <v>0.8257000000000001</v>
          </cell>
        </row>
        <row r="347">
          <cell r="C347">
            <v>0.84100000000000008</v>
          </cell>
          <cell r="D347">
            <v>0.82660000000000011</v>
          </cell>
        </row>
        <row r="348">
          <cell r="C348">
            <v>0.84200000000000008</v>
          </cell>
          <cell r="D348">
            <v>0.82760000000000011</v>
          </cell>
        </row>
        <row r="349">
          <cell r="C349">
            <v>0.84300000000000008</v>
          </cell>
          <cell r="D349">
            <v>0.82860000000000011</v>
          </cell>
        </row>
        <row r="350">
          <cell r="C350">
            <v>0.84400000000000008</v>
          </cell>
          <cell r="D350">
            <v>0.82960000000000012</v>
          </cell>
        </row>
        <row r="351">
          <cell r="C351">
            <v>0.84500000000000008</v>
          </cell>
          <cell r="D351">
            <v>0.83060000000000012</v>
          </cell>
        </row>
        <row r="352">
          <cell r="C352">
            <v>0.84600000000000009</v>
          </cell>
          <cell r="D352">
            <v>0.83160000000000012</v>
          </cell>
        </row>
        <row r="353">
          <cell r="C353">
            <v>0.84700000000000009</v>
          </cell>
          <cell r="D353">
            <v>0.83250000000000013</v>
          </cell>
        </row>
        <row r="354">
          <cell r="C354">
            <v>0.84800000000000009</v>
          </cell>
          <cell r="D354">
            <v>0.83350000000000013</v>
          </cell>
        </row>
        <row r="355">
          <cell r="C355">
            <v>0.84900000000000009</v>
          </cell>
          <cell r="D355">
            <v>0.83450000000000013</v>
          </cell>
        </row>
        <row r="356">
          <cell r="C356">
            <v>0.85</v>
          </cell>
          <cell r="D356">
            <v>0.83550000000000002</v>
          </cell>
        </row>
        <row r="357">
          <cell r="C357">
            <v>0.85099999999999998</v>
          </cell>
          <cell r="D357">
            <v>0.83650000000000002</v>
          </cell>
        </row>
        <row r="358">
          <cell r="C358">
            <v>0.85199999999999998</v>
          </cell>
          <cell r="D358">
            <v>0.83750000000000002</v>
          </cell>
        </row>
        <row r="359">
          <cell r="C359">
            <v>0.85299999999999998</v>
          </cell>
          <cell r="D359">
            <v>0.83840000000000003</v>
          </cell>
        </row>
        <row r="360">
          <cell r="C360">
            <v>0.85399999999999998</v>
          </cell>
          <cell r="D360">
            <v>0.83940000000000003</v>
          </cell>
        </row>
        <row r="361">
          <cell r="C361">
            <v>0.85499999999999998</v>
          </cell>
          <cell r="D361">
            <v>0.84040000000000004</v>
          </cell>
        </row>
        <row r="362">
          <cell r="C362">
            <v>0.85599999999999998</v>
          </cell>
          <cell r="D362">
            <v>0.84140000000000004</v>
          </cell>
        </row>
        <row r="363">
          <cell r="C363">
            <v>0.85699999999999998</v>
          </cell>
          <cell r="D363">
            <v>0.84240000000000004</v>
          </cell>
        </row>
        <row r="364">
          <cell r="C364">
            <v>0.85799999999999998</v>
          </cell>
          <cell r="D364">
            <v>0.84340000000000004</v>
          </cell>
        </row>
        <row r="365">
          <cell r="C365">
            <v>0.85899999999999999</v>
          </cell>
          <cell r="D365">
            <v>0.84440000000000004</v>
          </cell>
        </row>
        <row r="366">
          <cell r="C366">
            <v>0.86</v>
          </cell>
          <cell r="D366">
            <v>0.84530000000000005</v>
          </cell>
        </row>
        <row r="367">
          <cell r="C367">
            <v>0.86099999999999999</v>
          </cell>
          <cell r="D367">
            <v>0.84630000000000005</v>
          </cell>
        </row>
        <row r="368">
          <cell r="C368">
            <v>0.86199999999999999</v>
          </cell>
          <cell r="D368">
            <v>0.84730000000000005</v>
          </cell>
        </row>
        <row r="369">
          <cell r="C369">
            <v>0.86299999999999999</v>
          </cell>
          <cell r="D369">
            <v>0.84830000000000005</v>
          </cell>
        </row>
        <row r="370">
          <cell r="C370">
            <v>0.86399999999999999</v>
          </cell>
          <cell r="D370">
            <v>0.84930000000000005</v>
          </cell>
        </row>
        <row r="371">
          <cell r="C371">
            <v>0.86499999999999999</v>
          </cell>
          <cell r="D371">
            <v>0.85030000000000006</v>
          </cell>
        </row>
        <row r="372">
          <cell r="C372">
            <v>0.86599999999999999</v>
          </cell>
          <cell r="D372">
            <v>0.85120000000000007</v>
          </cell>
        </row>
        <row r="373">
          <cell r="C373">
            <v>0.86699999999999999</v>
          </cell>
          <cell r="D373">
            <v>0.85220000000000007</v>
          </cell>
        </row>
        <row r="374">
          <cell r="C374">
            <v>0.86799999999999999</v>
          </cell>
          <cell r="D374">
            <v>0.85320000000000007</v>
          </cell>
        </row>
        <row r="375">
          <cell r="C375">
            <v>0.86899999999999999</v>
          </cell>
          <cell r="D375">
            <v>0.85420000000000007</v>
          </cell>
        </row>
        <row r="376">
          <cell r="C376">
            <v>0.87</v>
          </cell>
          <cell r="D376">
            <v>0.85520000000000007</v>
          </cell>
        </row>
        <row r="377">
          <cell r="C377">
            <v>0.871</v>
          </cell>
          <cell r="D377">
            <v>0.85620000000000007</v>
          </cell>
        </row>
        <row r="378">
          <cell r="C378">
            <v>0.872</v>
          </cell>
          <cell r="D378">
            <v>0.85720000000000007</v>
          </cell>
        </row>
        <row r="379">
          <cell r="C379">
            <v>0.873</v>
          </cell>
          <cell r="D379">
            <v>0.85810000000000008</v>
          </cell>
        </row>
        <row r="380">
          <cell r="C380">
            <v>0.874</v>
          </cell>
          <cell r="D380">
            <v>0.85910000000000009</v>
          </cell>
        </row>
        <row r="381">
          <cell r="C381">
            <v>0.875</v>
          </cell>
          <cell r="D381">
            <v>0.86010000000000009</v>
          </cell>
        </row>
        <row r="382">
          <cell r="C382">
            <v>0.876</v>
          </cell>
          <cell r="D382">
            <v>0.86110000000000009</v>
          </cell>
        </row>
        <row r="383">
          <cell r="C383">
            <v>0.877</v>
          </cell>
          <cell r="D383">
            <v>0.86210000000000009</v>
          </cell>
        </row>
        <row r="384">
          <cell r="C384">
            <v>0.878</v>
          </cell>
          <cell r="D384">
            <v>0.86310000000000009</v>
          </cell>
        </row>
        <row r="385">
          <cell r="C385">
            <v>0.879</v>
          </cell>
          <cell r="D385">
            <v>0.8640000000000001</v>
          </cell>
        </row>
        <row r="386">
          <cell r="C386">
            <v>0.88</v>
          </cell>
          <cell r="D386">
            <v>0.8650000000000001</v>
          </cell>
        </row>
        <row r="387">
          <cell r="C387">
            <v>0.88100000000000001</v>
          </cell>
          <cell r="D387">
            <v>0.8660000000000001</v>
          </cell>
        </row>
        <row r="388">
          <cell r="C388">
            <v>0.88200000000000001</v>
          </cell>
          <cell r="D388">
            <v>0.8670000000000001</v>
          </cell>
        </row>
        <row r="389">
          <cell r="C389">
            <v>0.88300000000000001</v>
          </cell>
          <cell r="D389">
            <v>0.8680000000000001</v>
          </cell>
        </row>
        <row r="390">
          <cell r="C390">
            <v>0.88400000000000001</v>
          </cell>
          <cell r="D390">
            <v>0.86900000000000011</v>
          </cell>
        </row>
        <row r="391">
          <cell r="C391">
            <v>0.88500000000000001</v>
          </cell>
          <cell r="D391">
            <v>0.86990000000000012</v>
          </cell>
        </row>
        <row r="392">
          <cell r="C392">
            <v>0.88600000000000001</v>
          </cell>
          <cell r="D392">
            <v>0.87090000000000012</v>
          </cell>
        </row>
        <row r="393">
          <cell r="C393">
            <v>0.88700000000000001</v>
          </cell>
          <cell r="D393">
            <v>0.87190000000000012</v>
          </cell>
        </row>
        <row r="394">
          <cell r="C394">
            <v>0.88800000000000001</v>
          </cell>
          <cell r="D394">
            <v>0.87290000000000012</v>
          </cell>
        </row>
        <row r="395">
          <cell r="C395">
            <v>0.88900000000000001</v>
          </cell>
          <cell r="D395">
            <v>0.87390000000000012</v>
          </cell>
        </row>
        <row r="396">
          <cell r="C396">
            <v>0.89</v>
          </cell>
          <cell r="D396">
            <v>0.87490000000000012</v>
          </cell>
        </row>
        <row r="397">
          <cell r="C397">
            <v>0.89100000000000001</v>
          </cell>
          <cell r="D397">
            <v>0.87590000000000012</v>
          </cell>
        </row>
        <row r="398">
          <cell r="C398">
            <v>0.89200000000000002</v>
          </cell>
          <cell r="D398">
            <v>0.87680000000000013</v>
          </cell>
        </row>
        <row r="399">
          <cell r="C399">
            <v>0.89300000000000002</v>
          </cell>
          <cell r="D399">
            <v>0.87780000000000014</v>
          </cell>
        </row>
        <row r="400">
          <cell r="C400">
            <v>0.89400000000000002</v>
          </cell>
          <cell r="D400">
            <v>0.87880000000000014</v>
          </cell>
        </row>
        <row r="401">
          <cell r="C401">
            <v>0.89500000000000002</v>
          </cell>
          <cell r="D401">
            <v>0.87980000000000014</v>
          </cell>
        </row>
        <row r="402">
          <cell r="C402">
            <v>0.89600000000000002</v>
          </cell>
          <cell r="D402">
            <v>0.88080000000000014</v>
          </cell>
        </row>
        <row r="403">
          <cell r="C403">
            <v>0.89700000000000002</v>
          </cell>
          <cell r="D403">
            <v>0.88180000000000014</v>
          </cell>
        </row>
        <row r="404">
          <cell r="C404">
            <v>0.89800000000000002</v>
          </cell>
          <cell r="D404">
            <v>0.88270000000000015</v>
          </cell>
        </row>
        <row r="405">
          <cell r="C405">
            <v>0.89900000000000002</v>
          </cell>
          <cell r="D405">
            <v>0.88370000000000015</v>
          </cell>
        </row>
        <row r="406">
          <cell r="C406">
            <v>0.9</v>
          </cell>
          <cell r="D406">
            <v>0.88470000000000004</v>
          </cell>
        </row>
        <row r="407">
          <cell r="C407">
            <v>0.90100000000000002</v>
          </cell>
          <cell r="D407">
            <v>0.88570000000000004</v>
          </cell>
        </row>
        <row r="408">
          <cell r="C408">
            <v>0.90200000000000002</v>
          </cell>
          <cell r="D408">
            <v>0.88670000000000004</v>
          </cell>
        </row>
        <row r="409">
          <cell r="C409">
            <v>0.90300000000000002</v>
          </cell>
          <cell r="D409">
            <v>0.88770000000000004</v>
          </cell>
        </row>
        <row r="410">
          <cell r="C410">
            <v>0.90400000000000003</v>
          </cell>
          <cell r="D410">
            <v>0.88870000000000005</v>
          </cell>
        </row>
        <row r="411">
          <cell r="C411">
            <v>0.90500000000000003</v>
          </cell>
          <cell r="D411">
            <v>0.88960000000000006</v>
          </cell>
        </row>
        <row r="412">
          <cell r="C412">
            <v>0.90600000000000003</v>
          </cell>
          <cell r="D412">
            <v>0.89060000000000006</v>
          </cell>
        </row>
        <row r="413">
          <cell r="C413">
            <v>0.90700000000000003</v>
          </cell>
          <cell r="D413">
            <v>0.89160000000000006</v>
          </cell>
        </row>
        <row r="414">
          <cell r="C414">
            <v>0.90800000000000003</v>
          </cell>
          <cell r="D414">
            <v>0.89260000000000006</v>
          </cell>
        </row>
        <row r="415">
          <cell r="C415">
            <v>0.90900000000000003</v>
          </cell>
          <cell r="D415">
            <v>0.89360000000000006</v>
          </cell>
        </row>
        <row r="416">
          <cell r="C416">
            <v>0.91</v>
          </cell>
          <cell r="D416">
            <v>0.89460000000000006</v>
          </cell>
        </row>
        <row r="417">
          <cell r="C417">
            <v>0.91100000000000003</v>
          </cell>
          <cell r="D417">
            <v>0.89550000000000007</v>
          </cell>
        </row>
        <row r="418">
          <cell r="C418">
            <v>0.91200000000000003</v>
          </cell>
          <cell r="D418">
            <v>0.89650000000000007</v>
          </cell>
        </row>
        <row r="419">
          <cell r="C419">
            <v>0.91300000000000003</v>
          </cell>
          <cell r="D419">
            <v>0.89750000000000008</v>
          </cell>
        </row>
        <row r="420">
          <cell r="C420">
            <v>0.91400000000000003</v>
          </cell>
          <cell r="D420">
            <v>0.89850000000000008</v>
          </cell>
        </row>
        <row r="421">
          <cell r="C421">
            <v>0.91500000000000004</v>
          </cell>
          <cell r="D421">
            <v>0.89950000000000008</v>
          </cell>
        </row>
        <row r="422">
          <cell r="C422">
            <v>0.91600000000000004</v>
          </cell>
          <cell r="D422">
            <v>0.90050000000000008</v>
          </cell>
        </row>
        <row r="423">
          <cell r="C423">
            <v>0.91700000000000004</v>
          </cell>
          <cell r="D423">
            <v>0.90140000000000009</v>
          </cell>
        </row>
        <row r="424">
          <cell r="C424">
            <v>0.91800000000000004</v>
          </cell>
          <cell r="D424">
            <v>0.90240000000000009</v>
          </cell>
        </row>
        <row r="425">
          <cell r="C425">
            <v>0.91900000000000004</v>
          </cell>
          <cell r="D425">
            <v>0.90340000000000009</v>
          </cell>
        </row>
        <row r="426">
          <cell r="C426">
            <v>0.92</v>
          </cell>
          <cell r="D426">
            <v>0.90440000000000009</v>
          </cell>
        </row>
        <row r="427">
          <cell r="C427">
            <v>0.92100000000000004</v>
          </cell>
          <cell r="D427">
            <v>0.90540000000000009</v>
          </cell>
        </row>
        <row r="428">
          <cell r="C428">
            <v>0.92200000000000004</v>
          </cell>
          <cell r="D428">
            <v>0.90640000000000009</v>
          </cell>
        </row>
        <row r="429">
          <cell r="C429">
            <v>0.92300000000000004</v>
          </cell>
          <cell r="D429">
            <v>0.9074000000000001</v>
          </cell>
        </row>
        <row r="430">
          <cell r="C430">
            <v>0.92400000000000004</v>
          </cell>
          <cell r="D430">
            <v>0.90830000000000011</v>
          </cell>
        </row>
        <row r="431">
          <cell r="C431">
            <v>0.92500000000000004</v>
          </cell>
          <cell r="D431">
            <v>0.90930000000000011</v>
          </cell>
        </row>
        <row r="432">
          <cell r="C432">
            <v>0.92600000000000005</v>
          </cell>
          <cell r="D432">
            <v>0.91030000000000011</v>
          </cell>
        </row>
        <row r="433">
          <cell r="C433">
            <v>0.92700000000000005</v>
          </cell>
          <cell r="D433">
            <v>0.91130000000000011</v>
          </cell>
        </row>
        <row r="434">
          <cell r="C434">
            <v>0.92800000000000005</v>
          </cell>
          <cell r="D434">
            <v>0.91230000000000011</v>
          </cell>
        </row>
        <row r="435">
          <cell r="C435">
            <v>0.92900000000000005</v>
          </cell>
          <cell r="D435">
            <v>0.91330000000000011</v>
          </cell>
        </row>
        <row r="436">
          <cell r="C436">
            <v>0.93</v>
          </cell>
          <cell r="D436">
            <v>0.91420000000000012</v>
          </cell>
        </row>
        <row r="437">
          <cell r="C437">
            <v>0.93100000000000005</v>
          </cell>
          <cell r="D437">
            <v>0.91520000000000012</v>
          </cell>
        </row>
        <row r="438">
          <cell r="C438">
            <v>0.93200000000000005</v>
          </cell>
          <cell r="D438">
            <v>0.91620000000000013</v>
          </cell>
        </row>
        <row r="439">
          <cell r="C439">
            <v>0.93300000000000005</v>
          </cell>
          <cell r="D439">
            <v>0.91720000000000013</v>
          </cell>
        </row>
        <row r="440">
          <cell r="C440">
            <v>0.93400000000000005</v>
          </cell>
          <cell r="D440">
            <v>0.91820000000000013</v>
          </cell>
        </row>
        <row r="441">
          <cell r="C441">
            <v>0.93500000000000005</v>
          </cell>
          <cell r="D441">
            <v>0.91920000000000013</v>
          </cell>
        </row>
        <row r="442">
          <cell r="C442">
            <v>0.93600000000000005</v>
          </cell>
          <cell r="D442">
            <v>0.92020000000000013</v>
          </cell>
        </row>
        <row r="443">
          <cell r="C443">
            <v>0.93700000000000006</v>
          </cell>
          <cell r="D443">
            <v>0.92110000000000014</v>
          </cell>
        </row>
        <row r="444">
          <cell r="C444">
            <v>0.93800000000000006</v>
          </cell>
          <cell r="D444">
            <v>0.92210000000000014</v>
          </cell>
        </row>
        <row r="445">
          <cell r="C445">
            <v>0.93900000000000006</v>
          </cell>
          <cell r="D445">
            <v>0.92310000000000014</v>
          </cell>
        </row>
        <row r="446">
          <cell r="C446">
            <v>0.94000000000000006</v>
          </cell>
          <cell r="D446">
            <v>0.92410000000000014</v>
          </cell>
        </row>
        <row r="447">
          <cell r="C447">
            <v>0.94100000000000006</v>
          </cell>
          <cell r="D447">
            <v>0.92510000000000014</v>
          </cell>
        </row>
        <row r="448">
          <cell r="C448">
            <v>0.94200000000000006</v>
          </cell>
          <cell r="D448">
            <v>0.92610000000000015</v>
          </cell>
        </row>
        <row r="449">
          <cell r="C449">
            <v>0.94300000000000006</v>
          </cell>
          <cell r="D449">
            <v>0.92700000000000016</v>
          </cell>
        </row>
        <row r="450">
          <cell r="C450">
            <v>0.94400000000000006</v>
          </cell>
          <cell r="D450">
            <v>0.92800000000000016</v>
          </cell>
        </row>
        <row r="451">
          <cell r="C451">
            <v>0.94500000000000006</v>
          </cell>
          <cell r="D451">
            <v>0.92900000000000016</v>
          </cell>
        </row>
        <row r="452">
          <cell r="C452">
            <v>0.94600000000000006</v>
          </cell>
          <cell r="D452">
            <v>0.93000000000000016</v>
          </cell>
        </row>
        <row r="453">
          <cell r="C453">
            <v>0.94700000000000006</v>
          </cell>
          <cell r="D453">
            <v>0.93100000000000016</v>
          </cell>
        </row>
        <row r="454">
          <cell r="C454">
            <v>0.94800000000000006</v>
          </cell>
          <cell r="D454">
            <v>0.93200000000000016</v>
          </cell>
        </row>
        <row r="455">
          <cell r="C455">
            <v>0.94900000000000007</v>
          </cell>
          <cell r="D455">
            <v>0.93290000000000017</v>
          </cell>
        </row>
        <row r="456">
          <cell r="C456">
            <v>0.95</v>
          </cell>
          <cell r="D456">
            <v>0.93389999999999995</v>
          </cell>
        </row>
        <row r="457">
          <cell r="C457">
            <v>0.95099999999999996</v>
          </cell>
          <cell r="D457">
            <v>0.93489999999999995</v>
          </cell>
        </row>
        <row r="458">
          <cell r="C458">
            <v>0.95199999999999996</v>
          </cell>
          <cell r="D458">
            <v>0.93589999999999995</v>
          </cell>
        </row>
        <row r="459">
          <cell r="C459">
            <v>0.95299999999999996</v>
          </cell>
          <cell r="D459">
            <v>0.93689999999999996</v>
          </cell>
        </row>
        <row r="460">
          <cell r="C460">
            <v>0.95399999999999996</v>
          </cell>
          <cell r="D460">
            <v>0.93789999999999996</v>
          </cell>
        </row>
        <row r="461">
          <cell r="C461">
            <v>0.95499999999999996</v>
          </cell>
          <cell r="D461">
            <v>0.93889999999999996</v>
          </cell>
        </row>
        <row r="462">
          <cell r="C462">
            <v>0.95599999999999996</v>
          </cell>
          <cell r="D462">
            <v>0.93979999999999997</v>
          </cell>
        </row>
        <row r="463">
          <cell r="C463">
            <v>0.95699999999999996</v>
          </cell>
          <cell r="D463">
            <v>0.94079999999999997</v>
          </cell>
        </row>
        <row r="464">
          <cell r="C464">
            <v>0.95799999999999996</v>
          </cell>
          <cell r="D464">
            <v>0.94179999999999997</v>
          </cell>
        </row>
        <row r="465">
          <cell r="C465">
            <v>0.95899999999999996</v>
          </cell>
          <cell r="D465">
            <v>0.94279999999999997</v>
          </cell>
        </row>
        <row r="466">
          <cell r="C466">
            <v>0.96</v>
          </cell>
          <cell r="D466">
            <v>0.94379999999999997</v>
          </cell>
        </row>
        <row r="467">
          <cell r="C467">
            <v>0.96099999999999997</v>
          </cell>
          <cell r="D467">
            <v>0.94479999999999997</v>
          </cell>
        </row>
        <row r="468">
          <cell r="C468">
            <v>0.96199999999999997</v>
          </cell>
          <cell r="D468">
            <v>0.94569999999999999</v>
          </cell>
        </row>
        <row r="469">
          <cell r="C469">
            <v>0.96299999999999997</v>
          </cell>
          <cell r="D469">
            <v>0.94669999999999999</v>
          </cell>
        </row>
        <row r="470">
          <cell r="C470">
            <v>0.96399999999999997</v>
          </cell>
          <cell r="D470">
            <v>0.94769999999999999</v>
          </cell>
        </row>
        <row r="471">
          <cell r="C471">
            <v>0.96499999999999997</v>
          </cell>
          <cell r="D471">
            <v>0.94869999999999999</v>
          </cell>
        </row>
        <row r="472">
          <cell r="C472">
            <v>0.96599999999999997</v>
          </cell>
          <cell r="D472">
            <v>0.94969999999999999</v>
          </cell>
        </row>
        <row r="473">
          <cell r="C473">
            <v>0.96699999999999997</v>
          </cell>
          <cell r="D473">
            <v>0.95069999999999999</v>
          </cell>
        </row>
        <row r="474">
          <cell r="C474">
            <v>0.96799999999999997</v>
          </cell>
          <cell r="D474">
            <v>0.95169999999999999</v>
          </cell>
        </row>
        <row r="475">
          <cell r="C475">
            <v>0.96899999999999997</v>
          </cell>
          <cell r="D475">
            <v>0.9526</v>
          </cell>
        </row>
        <row r="476">
          <cell r="C476">
            <v>0.97</v>
          </cell>
          <cell r="D476">
            <v>0.9536</v>
          </cell>
        </row>
        <row r="477">
          <cell r="C477">
            <v>0.97099999999999997</v>
          </cell>
          <cell r="D477">
            <v>0.9546</v>
          </cell>
        </row>
        <row r="478">
          <cell r="C478">
            <v>0.97199999999999998</v>
          </cell>
          <cell r="D478">
            <v>0.9556</v>
          </cell>
        </row>
        <row r="479">
          <cell r="C479">
            <v>0.97299999999999998</v>
          </cell>
          <cell r="D479">
            <v>0.95660000000000001</v>
          </cell>
        </row>
        <row r="480">
          <cell r="C480">
            <v>0.97399999999999998</v>
          </cell>
          <cell r="D480">
            <v>0.95760000000000001</v>
          </cell>
        </row>
        <row r="481">
          <cell r="C481">
            <v>0.97499999999999998</v>
          </cell>
          <cell r="D481">
            <v>0.95850000000000002</v>
          </cell>
        </row>
        <row r="482">
          <cell r="C482">
            <v>0.97599999999999998</v>
          </cell>
          <cell r="D482">
            <v>0.95950000000000002</v>
          </cell>
        </row>
        <row r="483">
          <cell r="C483">
            <v>0.97699999999999998</v>
          </cell>
          <cell r="D483">
            <v>0.96050000000000002</v>
          </cell>
        </row>
        <row r="484">
          <cell r="C484">
            <v>0.97799999999999998</v>
          </cell>
          <cell r="D484">
            <v>0.96150000000000002</v>
          </cell>
        </row>
        <row r="485">
          <cell r="C485">
            <v>0.97899999999999998</v>
          </cell>
          <cell r="D485">
            <v>0.96250000000000002</v>
          </cell>
        </row>
        <row r="486">
          <cell r="C486">
            <v>0.98</v>
          </cell>
          <cell r="D486">
            <v>0.96350000000000002</v>
          </cell>
        </row>
        <row r="487">
          <cell r="C487">
            <v>0.98099999999999998</v>
          </cell>
          <cell r="D487">
            <v>0.96440000000000003</v>
          </cell>
        </row>
        <row r="488">
          <cell r="C488">
            <v>0.98199999999999998</v>
          </cell>
          <cell r="D488">
            <v>0.96540000000000004</v>
          </cell>
        </row>
        <row r="489">
          <cell r="C489">
            <v>0.98299999999999998</v>
          </cell>
          <cell r="D489">
            <v>0.96640000000000004</v>
          </cell>
        </row>
        <row r="490">
          <cell r="C490">
            <v>0.98399999999999999</v>
          </cell>
          <cell r="D490">
            <v>0.96740000000000004</v>
          </cell>
        </row>
        <row r="491">
          <cell r="C491">
            <v>0.98499999999999999</v>
          </cell>
          <cell r="D491">
            <v>0.96840000000000004</v>
          </cell>
        </row>
        <row r="492">
          <cell r="C492">
            <v>0.98599999999999999</v>
          </cell>
          <cell r="D492">
            <v>0.96940000000000004</v>
          </cell>
        </row>
        <row r="493">
          <cell r="C493">
            <v>0.98699999999999999</v>
          </cell>
          <cell r="D493">
            <v>0.97040000000000004</v>
          </cell>
        </row>
        <row r="494">
          <cell r="C494">
            <v>0.98799999999999999</v>
          </cell>
          <cell r="D494">
            <v>0.97130000000000005</v>
          </cell>
        </row>
        <row r="495">
          <cell r="C495">
            <v>0.98899999999999999</v>
          </cell>
          <cell r="D495">
            <v>0.97230000000000005</v>
          </cell>
        </row>
        <row r="496">
          <cell r="C496">
            <v>0.99</v>
          </cell>
          <cell r="D496">
            <v>0.97330000000000005</v>
          </cell>
        </row>
        <row r="497">
          <cell r="C497">
            <v>0.99099999999999999</v>
          </cell>
          <cell r="D497">
            <v>0.97430000000000005</v>
          </cell>
        </row>
        <row r="498">
          <cell r="C498">
            <v>0.99199999999999999</v>
          </cell>
          <cell r="D498">
            <v>0.97530000000000006</v>
          </cell>
        </row>
        <row r="499">
          <cell r="C499">
            <v>0.99299999999999999</v>
          </cell>
          <cell r="D499">
            <v>0.97630000000000006</v>
          </cell>
        </row>
        <row r="500">
          <cell r="C500">
            <v>0.99399999999999999</v>
          </cell>
          <cell r="D500">
            <v>0.97720000000000007</v>
          </cell>
        </row>
        <row r="501">
          <cell r="C501">
            <v>0.995</v>
          </cell>
          <cell r="D501">
            <v>0.97820000000000007</v>
          </cell>
        </row>
        <row r="502">
          <cell r="C502">
            <v>0.996</v>
          </cell>
          <cell r="D502">
            <v>0.97920000000000007</v>
          </cell>
        </row>
        <row r="503">
          <cell r="C503">
            <v>0.997</v>
          </cell>
          <cell r="D503">
            <v>0.98020000000000007</v>
          </cell>
        </row>
        <row r="504">
          <cell r="C504">
            <v>0.998</v>
          </cell>
          <cell r="D504">
            <v>0.98120000000000007</v>
          </cell>
        </row>
        <row r="505">
          <cell r="C505">
            <v>0.999</v>
          </cell>
          <cell r="D505">
            <v>0.98220000000000007</v>
          </cell>
        </row>
        <row r="506">
          <cell r="C506">
            <v>1</v>
          </cell>
          <cell r="D506">
            <v>0.98309999999999997</v>
          </cell>
        </row>
        <row r="507">
          <cell r="C507">
            <v>1.0009999999999999</v>
          </cell>
          <cell r="D507">
            <v>0.98409999999999997</v>
          </cell>
        </row>
        <row r="508">
          <cell r="C508">
            <v>1.0019999999999998</v>
          </cell>
          <cell r="D508">
            <v>0.98509999999999998</v>
          </cell>
        </row>
        <row r="509">
          <cell r="C509">
            <v>1.0029999999999997</v>
          </cell>
          <cell r="D509">
            <v>0.98609999999999998</v>
          </cell>
        </row>
        <row r="510">
          <cell r="C510">
            <v>1.0039999999999996</v>
          </cell>
          <cell r="D510">
            <v>0.98709999999999998</v>
          </cell>
        </row>
        <row r="511">
          <cell r="C511">
            <v>1.0049999999999994</v>
          </cell>
          <cell r="D511">
            <v>0.98809999999999998</v>
          </cell>
        </row>
        <row r="512">
          <cell r="C512">
            <v>1.0059999999999993</v>
          </cell>
          <cell r="D512">
            <v>0.98909999999999998</v>
          </cell>
        </row>
        <row r="513">
          <cell r="C513">
            <v>1.0069999999999992</v>
          </cell>
          <cell r="D513">
            <v>0.99</v>
          </cell>
        </row>
        <row r="514">
          <cell r="C514">
            <v>1.0079999999999991</v>
          </cell>
          <cell r="D514">
            <v>0.99099999999999999</v>
          </cell>
        </row>
        <row r="515">
          <cell r="C515">
            <v>1.008999999999999</v>
          </cell>
          <cell r="D515">
            <v>0.99199999999999999</v>
          </cell>
        </row>
        <row r="516">
          <cell r="C516">
            <v>1.0099999999999989</v>
          </cell>
          <cell r="D516">
            <v>0.99299999999999999</v>
          </cell>
        </row>
        <row r="517">
          <cell r="C517">
            <v>1.0109999999999988</v>
          </cell>
          <cell r="D517">
            <v>0.99399999999999999</v>
          </cell>
        </row>
        <row r="518">
          <cell r="C518">
            <v>1.0119999999999987</v>
          </cell>
          <cell r="D518">
            <v>0.995</v>
          </cell>
        </row>
        <row r="519">
          <cell r="C519">
            <v>1.0129999999999986</v>
          </cell>
          <cell r="D519">
            <v>0.99590000000000001</v>
          </cell>
        </row>
        <row r="520">
          <cell r="C520">
            <v>1.0139999999999985</v>
          </cell>
          <cell r="D520">
            <v>0.99690000000000001</v>
          </cell>
        </row>
        <row r="521">
          <cell r="C521">
            <v>1.0149999999999983</v>
          </cell>
          <cell r="D521">
            <v>0.99790000000000001</v>
          </cell>
        </row>
        <row r="522">
          <cell r="C522">
            <v>1.0159999999999982</v>
          </cell>
          <cell r="D522">
            <v>0.99890000000000001</v>
          </cell>
        </row>
        <row r="523">
          <cell r="C523">
            <v>1.0169999999999981</v>
          </cell>
          <cell r="D523">
            <v>0.99990000000000001</v>
          </cell>
        </row>
        <row r="524">
          <cell r="C524">
            <v>1.017999999999998</v>
          </cell>
          <cell r="D524">
            <v>1.0008999999999999</v>
          </cell>
        </row>
        <row r="525">
          <cell r="C525">
            <v>1.0189999999999979</v>
          </cell>
          <cell r="D525">
            <v>1.0018999999999998</v>
          </cell>
        </row>
        <row r="526">
          <cell r="C526">
            <v>1.0199999999999978</v>
          </cell>
          <cell r="D526">
            <v>1.0027999999999997</v>
          </cell>
        </row>
        <row r="527">
          <cell r="C527">
            <v>1.0209999999999977</v>
          </cell>
          <cell r="D527">
            <v>1.0037999999999996</v>
          </cell>
        </row>
        <row r="528">
          <cell r="C528">
            <v>1.0219999999999976</v>
          </cell>
          <cell r="D528">
            <v>1.0047999999999995</v>
          </cell>
        </row>
        <row r="529">
          <cell r="C529">
            <v>1.0229999999999975</v>
          </cell>
          <cell r="D529">
            <v>1.0057999999999994</v>
          </cell>
        </row>
        <row r="530">
          <cell r="C530">
            <v>1.0239999999999974</v>
          </cell>
          <cell r="D530">
            <v>1.0067999999999993</v>
          </cell>
        </row>
        <row r="531">
          <cell r="C531">
            <v>1.0249999999999972</v>
          </cell>
          <cell r="D531">
            <v>1.0077999999999991</v>
          </cell>
        </row>
        <row r="532">
          <cell r="C532">
            <v>1.0259999999999971</v>
          </cell>
          <cell r="D532">
            <v>1.008699999999999</v>
          </cell>
        </row>
        <row r="533">
          <cell r="C533">
            <v>1.026999999999997</v>
          </cell>
          <cell r="D533">
            <v>1.0096999999999989</v>
          </cell>
        </row>
        <row r="534">
          <cell r="C534">
            <v>1.0279999999999969</v>
          </cell>
          <cell r="D534">
            <v>1.0106999999999988</v>
          </cell>
        </row>
        <row r="535">
          <cell r="C535">
            <v>1.0289999999999968</v>
          </cell>
          <cell r="D535">
            <v>1.0116999999999987</v>
          </cell>
        </row>
        <row r="536">
          <cell r="C536">
            <v>1.0299999999999967</v>
          </cell>
          <cell r="D536">
            <v>1.0126999999999986</v>
          </cell>
        </row>
        <row r="537">
          <cell r="C537">
            <v>1.0309999999999966</v>
          </cell>
          <cell r="D537">
            <v>1.0136999999999985</v>
          </cell>
        </row>
        <row r="538">
          <cell r="C538">
            <v>1.0319999999999965</v>
          </cell>
          <cell r="D538">
            <v>1.0145999999999984</v>
          </cell>
        </row>
        <row r="539">
          <cell r="C539">
            <v>1.0329999999999964</v>
          </cell>
          <cell r="D539">
            <v>1.0155999999999983</v>
          </cell>
        </row>
        <row r="540">
          <cell r="C540">
            <v>1.0339999999999963</v>
          </cell>
          <cell r="D540">
            <v>1.0165999999999982</v>
          </cell>
        </row>
        <row r="541">
          <cell r="C541">
            <v>1.0349999999999961</v>
          </cell>
          <cell r="D541">
            <v>1.0175999999999981</v>
          </cell>
        </row>
        <row r="542">
          <cell r="C542">
            <v>1.035999999999996</v>
          </cell>
          <cell r="D542">
            <v>1.018599999999998</v>
          </cell>
        </row>
        <row r="543">
          <cell r="C543">
            <v>1.0369999999999959</v>
          </cell>
          <cell r="D543">
            <v>1.0195999999999978</v>
          </cell>
        </row>
        <row r="544">
          <cell r="C544">
            <v>1.0379999999999958</v>
          </cell>
          <cell r="D544">
            <v>1.0205999999999977</v>
          </cell>
        </row>
        <row r="545">
          <cell r="C545">
            <v>1.0389999999999957</v>
          </cell>
          <cell r="D545">
            <v>1.0214999999999976</v>
          </cell>
        </row>
        <row r="546">
          <cell r="C546">
            <v>1.0399999999999956</v>
          </cell>
          <cell r="D546">
            <v>1.0224999999999975</v>
          </cell>
        </row>
        <row r="547">
          <cell r="C547">
            <v>1.0409999999999955</v>
          </cell>
          <cell r="D547">
            <v>1.0234999999999974</v>
          </cell>
        </row>
        <row r="548">
          <cell r="C548">
            <v>1.0419999999999954</v>
          </cell>
          <cell r="D548">
            <v>1.0244999999999973</v>
          </cell>
        </row>
        <row r="549">
          <cell r="C549">
            <v>1.0429999999999953</v>
          </cell>
          <cell r="D549">
            <v>1.0254999999999972</v>
          </cell>
        </row>
        <row r="550">
          <cell r="C550">
            <v>1.0439999999999952</v>
          </cell>
          <cell r="D550">
            <v>1.0264999999999971</v>
          </cell>
        </row>
        <row r="551">
          <cell r="C551">
            <v>1.044999999999995</v>
          </cell>
          <cell r="D551">
            <v>1.027399999999997</v>
          </cell>
        </row>
        <row r="552">
          <cell r="C552">
            <v>1.0459999999999949</v>
          </cell>
          <cell r="D552">
            <v>1.0283999999999969</v>
          </cell>
        </row>
        <row r="553">
          <cell r="C553">
            <v>1.0469999999999948</v>
          </cell>
          <cell r="D553">
            <v>1.0293999999999968</v>
          </cell>
        </row>
        <row r="554">
          <cell r="C554">
            <v>1.0479999999999947</v>
          </cell>
          <cell r="D554">
            <v>1.0303999999999967</v>
          </cell>
        </row>
        <row r="555">
          <cell r="C555">
            <v>1.0489999999999946</v>
          </cell>
          <cell r="D555">
            <v>1.0313999999999965</v>
          </cell>
        </row>
        <row r="556">
          <cell r="C556">
            <v>1.05</v>
          </cell>
          <cell r="D556">
            <v>1.0324</v>
          </cell>
        </row>
        <row r="557">
          <cell r="C557">
            <v>1.0509999999999999</v>
          </cell>
          <cell r="D557">
            <v>1.0333999999999999</v>
          </cell>
        </row>
        <row r="558">
          <cell r="C558">
            <v>1.0519999999999998</v>
          </cell>
          <cell r="D558">
            <v>1.0342999999999998</v>
          </cell>
        </row>
        <row r="559">
          <cell r="C559">
            <v>1.0529999999999997</v>
          </cell>
          <cell r="D559">
            <v>1.0352999999999997</v>
          </cell>
        </row>
        <row r="560">
          <cell r="C560">
            <v>1.0539999999999996</v>
          </cell>
          <cell r="D560">
            <v>1.0362999999999996</v>
          </cell>
        </row>
        <row r="561">
          <cell r="C561">
            <v>1.0549999999999995</v>
          </cell>
          <cell r="D561">
            <v>1.0372999999999994</v>
          </cell>
        </row>
        <row r="562">
          <cell r="C562">
            <v>1.0559999999999994</v>
          </cell>
          <cell r="D562">
            <v>1.0382999999999993</v>
          </cell>
        </row>
        <row r="563">
          <cell r="C563">
            <v>1.0569999999999993</v>
          </cell>
          <cell r="D563">
            <v>1.0392999999999992</v>
          </cell>
        </row>
        <row r="564">
          <cell r="C564">
            <v>1.0579999999999992</v>
          </cell>
          <cell r="D564">
            <v>1.0401999999999991</v>
          </cell>
        </row>
        <row r="565">
          <cell r="C565">
            <v>1.0589999999999991</v>
          </cell>
          <cell r="D565">
            <v>1.041199999999999</v>
          </cell>
        </row>
        <row r="566">
          <cell r="C566">
            <v>1.0599999999999989</v>
          </cell>
          <cell r="D566">
            <v>1.0421999999999989</v>
          </cell>
        </row>
        <row r="567">
          <cell r="C567">
            <v>1.0609999999999988</v>
          </cell>
          <cell r="D567">
            <v>1.0431999999999988</v>
          </cell>
        </row>
        <row r="568">
          <cell r="C568">
            <v>1.0619999999999987</v>
          </cell>
          <cell r="D568">
            <v>1.0441999999999987</v>
          </cell>
        </row>
        <row r="569">
          <cell r="C569">
            <v>1.0629999999999986</v>
          </cell>
          <cell r="D569">
            <v>1.0451999999999986</v>
          </cell>
        </row>
        <row r="570">
          <cell r="C570">
            <v>1.0639999999999985</v>
          </cell>
          <cell r="D570">
            <v>1.0460999999999985</v>
          </cell>
        </row>
        <row r="571">
          <cell r="C571">
            <v>1.0649999999999984</v>
          </cell>
          <cell r="D571">
            <v>1.0470999999999984</v>
          </cell>
        </row>
        <row r="572">
          <cell r="C572">
            <v>1.0659999999999983</v>
          </cell>
          <cell r="D572">
            <v>1.0480999999999983</v>
          </cell>
        </row>
        <row r="573">
          <cell r="C573">
            <v>1.0669999999999982</v>
          </cell>
          <cell r="D573">
            <v>1.0490999999999981</v>
          </cell>
        </row>
        <row r="574">
          <cell r="C574">
            <v>1.0679999999999981</v>
          </cell>
          <cell r="D574">
            <v>1.050099999999998</v>
          </cell>
        </row>
        <row r="575">
          <cell r="C575">
            <v>1.068999999999998</v>
          </cell>
          <cell r="D575">
            <v>1.0510999999999979</v>
          </cell>
        </row>
        <row r="576">
          <cell r="C576">
            <v>1.0699999999999978</v>
          </cell>
          <cell r="D576">
            <v>1.0520999999999978</v>
          </cell>
        </row>
        <row r="577">
          <cell r="C577">
            <v>1.0709999999999977</v>
          </cell>
          <cell r="D577">
            <v>1.0529999999999977</v>
          </cell>
        </row>
        <row r="578">
          <cell r="C578">
            <v>1.0719999999999976</v>
          </cell>
          <cell r="D578">
            <v>1.0539999999999976</v>
          </cell>
        </row>
        <row r="579">
          <cell r="C579">
            <v>1.0729999999999975</v>
          </cell>
          <cell r="D579">
            <v>1.0549999999999975</v>
          </cell>
        </row>
        <row r="580">
          <cell r="C580">
            <v>1.0739999999999974</v>
          </cell>
          <cell r="D580">
            <v>1.0559999999999974</v>
          </cell>
        </row>
        <row r="581">
          <cell r="C581">
            <v>1.0749999999999973</v>
          </cell>
          <cell r="D581">
            <v>1.0569999999999973</v>
          </cell>
        </row>
        <row r="582">
          <cell r="C582">
            <v>1.0759999999999972</v>
          </cell>
          <cell r="D582">
            <v>1.0579999999999972</v>
          </cell>
        </row>
        <row r="583">
          <cell r="C583">
            <v>1.0769999999999971</v>
          </cell>
          <cell r="D583">
            <v>1.0588999999999971</v>
          </cell>
        </row>
        <row r="584">
          <cell r="C584">
            <v>1.077999999999997</v>
          </cell>
          <cell r="D584">
            <v>1.059899999999997</v>
          </cell>
        </row>
        <row r="585">
          <cell r="C585">
            <v>1.0789999999999969</v>
          </cell>
          <cell r="D585">
            <v>1.0608999999999968</v>
          </cell>
        </row>
        <row r="586">
          <cell r="C586">
            <v>1.0799999999999967</v>
          </cell>
          <cell r="D586">
            <v>1.0618999999999967</v>
          </cell>
        </row>
        <row r="587">
          <cell r="C587">
            <v>1.0809999999999966</v>
          </cell>
          <cell r="D587">
            <v>1.0628999999999966</v>
          </cell>
        </row>
        <row r="588">
          <cell r="C588">
            <v>1.0819999999999965</v>
          </cell>
          <cell r="D588">
            <v>1.0638999999999965</v>
          </cell>
        </row>
        <row r="589">
          <cell r="C589">
            <v>1.0829999999999964</v>
          </cell>
          <cell r="D589">
            <v>1.0648999999999964</v>
          </cell>
        </row>
        <row r="590">
          <cell r="C590">
            <v>1.0839999999999963</v>
          </cell>
          <cell r="D590">
            <v>1.0657999999999963</v>
          </cell>
        </row>
        <row r="591">
          <cell r="C591">
            <v>1.0849999999999962</v>
          </cell>
          <cell r="D591">
            <v>1.0667999999999962</v>
          </cell>
        </row>
        <row r="592">
          <cell r="C592">
            <v>1.0859999999999961</v>
          </cell>
          <cell r="D592">
            <v>1.0677999999999961</v>
          </cell>
        </row>
        <row r="593">
          <cell r="C593">
            <v>1.086999999999996</v>
          </cell>
          <cell r="D593">
            <v>1.068799999999996</v>
          </cell>
        </row>
        <row r="594">
          <cell r="C594">
            <v>1.0879999999999959</v>
          </cell>
          <cell r="D594">
            <v>1.0697999999999959</v>
          </cell>
        </row>
        <row r="595">
          <cell r="C595">
            <v>1.0889999999999957</v>
          </cell>
          <cell r="D595">
            <v>1.0707999999999958</v>
          </cell>
        </row>
        <row r="596">
          <cell r="C596">
            <v>1.0899999999999956</v>
          </cell>
          <cell r="D596">
            <v>1.0716999999999957</v>
          </cell>
        </row>
        <row r="597">
          <cell r="C597">
            <v>1.0909999999999955</v>
          </cell>
          <cell r="D597">
            <v>1.0726999999999955</v>
          </cell>
        </row>
        <row r="598">
          <cell r="C598">
            <v>1.0919999999999954</v>
          </cell>
          <cell r="D598">
            <v>1.0736999999999954</v>
          </cell>
        </row>
        <row r="599">
          <cell r="C599">
            <v>1.0929999999999953</v>
          </cell>
          <cell r="D599">
            <v>1.0746999999999953</v>
          </cell>
        </row>
        <row r="600">
          <cell r="C600">
            <v>1.0939999999999952</v>
          </cell>
          <cell r="D600">
            <v>1.0756999999999952</v>
          </cell>
        </row>
        <row r="601">
          <cell r="C601">
            <v>1.0949999999999951</v>
          </cell>
          <cell r="D601">
            <v>1.0766999999999951</v>
          </cell>
        </row>
        <row r="602">
          <cell r="C602">
            <v>1.095999999999995</v>
          </cell>
          <cell r="D602">
            <v>1.077599999999995</v>
          </cell>
        </row>
        <row r="603">
          <cell r="C603">
            <v>1.0969999999999949</v>
          </cell>
          <cell r="D603">
            <v>1.0785999999999949</v>
          </cell>
        </row>
        <row r="604">
          <cell r="C604">
            <v>1.0979999999999948</v>
          </cell>
          <cell r="D604">
            <v>1.0795999999999948</v>
          </cell>
        </row>
        <row r="605">
          <cell r="C605">
            <v>1.0989999999999946</v>
          </cell>
          <cell r="D605">
            <v>1.0805999999999947</v>
          </cell>
        </row>
        <row r="606">
          <cell r="C606">
            <v>1.0999999999999945</v>
          </cell>
          <cell r="D606">
            <v>1.0815999999999946</v>
          </cell>
        </row>
      </sheetData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Y 04D.11"/>
      <sheetName val="VOY 04.L.11"/>
      <sheetName val="VOY.03D.11   "/>
      <sheetName val="VOY 03.L.11 (2)"/>
      <sheetName val="VOY 03.L.11"/>
      <sheetName val="VOY.02D.11  "/>
      <sheetName val="VOY.02D.11 "/>
      <sheetName val="VOY.02.L.11AMNDED"/>
      <sheetName val="VOY.02.L.11"/>
      <sheetName val="VOY.01.D2.11 "/>
      <sheetName val="VOY.01.D1.AD.11"/>
      <sheetName val="AD UBAN"/>
      <sheetName val="VOY.01D1.11"/>
      <sheetName val="VOY 01.L.11"/>
      <sheetName val="SAMBU AL"/>
      <sheetName val="SAMBU BD"/>
      <sheetName val="AFTER DISCH"/>
      <sheetName val="DISCH"/>
      <sheetName val="LOAD"/>
      <sheetName val="SAMPLE"/>
      <sheetName val="TABELASTM54"/>
      <sheetName val="TABELASTM56"/>
      <sheetName val="TABELASTM57"/>
      <sheetName val="TABELASTM53"/>
      <sheetName val="TABELASTM53 (2)"/>
      <sheetName val="Compatibilit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 52.54.56.57"/>
      <sheetName val="Tabel_57"/>
      <sheetName val="Tabel_54"/>
      <sheetName val="table ullage pakning BD"/>
      <sheetName val="PLAN"/>
      <sheetName val="Tabel_53"/>
      <sheetName val="stw plan"/>
      <sheetName val="Disch Order"/>
      <sheetName val="Disch Agreement"/>
      <sheetName val="NOR"/>
      <sheetName val="Dry Cert before"/>
      <sheetName val="Dry Cert after"/>
      <sheetName val="CLS before disc"/>
      <sheetName val="TTS  NEW"/>
      <sheetName val="Slop Tank"/>
      <sheetName val="Ltter Discrepency"/>
      <sheetName val="Tabel_52"/>
      <sheetName val="TABLEEEE5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EL53"/>
      <sheetName val="TABEL54"/>
      <sheetName val="TABEL56"/>
      <sheetName val="TABEL57"/>
    </sheetNames>
    <sheetDataSet>
      <sheetData sheetId="0"/>
      <sheetData sheetId="1">
        <row r="7">
          <cell r="E7">
            <v>0.70850000000000002</v>
          </cell>
        </row>
      </sheetData>
      <sheetData sheetId="2">
        <row r="6">
          <cell r="D6">
            <v>0.98750000000000004</v>
          </cell>
        </row>
      </sheetData>
      <sheetData sheetId="3">
        <row r="6">
          <cell r="C6">
            <v>0.65</v>
          </cell>
          <cell r="D6">
            <v>1541.1</v>
          </cell>
        </row>
        <row r="7">
          <cell r="C7">
            <v>0.65100000000000002</v>
          </cell>
          <cell r="D7">
            <v>1538.8</v>
          </cell>
        </row>
        <row r="8">
          <cell r="C8">
            <v>0.65200000000000002</v>
          </cell>
          <cell r="D8">
            <v>1536.3999999999999</v>
          </cell>
        </row>
        <row r="9">
          <cell r="C9">
            <v>0.65300000000000002</v>
          </cell>
          <cell r="D9">
            <v>1533.9999999999998</v>
          </cell>
        </row>
        <row r="10">
          <cell r="C10">
            <v>0.65400000000000003</v>
          </cell>
          <cell r="D10">
            <v>1531.6999999999998</v>
          </cell>
        </row>
        <row r="11">
          <cell r="C11">
            <v>0.65500000000000003</v>
          </cell>
          <cell r="D11">
            <v>1529.2999999999997</v>
          </cell>
        </row>
        <row r="12">
          <cell r="C12">
            <v>0.65600000000000003</v>
          </cell>
          <cell r="D12">
            <v>1526.9999999999998</v>
          </cell>
        </row>
        <row r="13">
          <cell r="C13">
            <v>0.65700000000000003</v>
          </cell>
          <cell r="D13">
            <v>1524.6999999999998</v>
          </cell>
        </row>
        <row r="14">
          <cell r="C14">
            <v>0.65800000000000003</v>
          </cell>
          <cell r="D14">
            <v>1522.3999999999999</v>
          </cell>
        </row>
        <row r="15">
          <cell r="C15">
            <v>0.65900000000000003</v>
          </cell>
          <cell r="D15">
            <v>1519.9999999999998</v>
          </cell>
        </row>
        <row r="16">
          <cell r="C16">
            <v>0.66</v>
          </cell>
          <cell r="D16">
            <v>1517.6999999999998</v>
          </cell>
        </row>
        <row r="17">
          <cell r="C17">
            <v>0.66100000000000003</v>
          </cell>
          <cell r="D17">
            <v>1515.3999999999999</v>
          </cell>
        </row>
        <row r="18">
          <cell r="C18">
            <v>0.66200000000000003</v>
          </cell>
          <cell r="D18">
            <v>1513.1</v>
          </cell>
        </row>
        <row r="19">
          <cell r="C19">
            <v>0.66300000000000003</v>
          </cell>
          <cell r="D19">
            <v>1510.8</v>
          </cell>
        </row>
        <row r="20">
          <cell r="C20">
            <v>0.66400000000000003</v>
          </cell>
          <cell r="D20">
            <v>1508.6</v>
          </cell>
        </row>
        <row r="21">
          <cell r="C21">
            <v>0.66500000000000004</v>
          </cell>
          <cell r="D21">
            <v>1506.3</v>
          </cell>
        </row>
        <row r="22">
          <cell r="C22">
            <v>0.66600000000000004</v>
          </cell>
          <cell r="D22">
            <v>1504</v>
          </cell>
        </row>
        <row r="23">
          <cell r="C23">
            <v>0.66700000000000004</v>
          </cell>
          <cell r="D23">
            <v>1501.8</v>
          </cell>
        </row>
        <row r="24">
          <cell r="C24">
            <v>0.66800000000000004</v>
          </cell>
          <cell r="D24">
            <v>1499.5</v>
          </cell>
        </row>
        <row r="25">
          <cell r="C25">
            <v>0.66900000000000004</v>
          </cell>
          <cell r="D25">
            <v>1497.3</v>
          </cell>
        </row>
        <row r="26">
          <cell r="C26">
            <v>0.67</v>
          </cell>
          <cell r="D26">
            <v>1495</v>
          </cell>
        </row>
        <row r="27">
          <cell r="C27">
            <v>0.67100000000000004</v>
          </cell>
          <cell r="D27">
            <v>1492.8</v>
          </cell>
        </row>
        <row r="28">
          <cell r="C28">
            <v>0.67200000000000004</v>
          </cell>
          <cell r="D28">
            <v>1490.6</v>
          </cell>
        </row>
        <row r="29">
          <cell r="C29">
            <v>0.67300000000000004</v>
          </cell>
          <cell r="D29">
            <v>1488.3999999999999</v>
          </cell>
        </row>
        <row r="30">
          <cell r="C30">
            <v>0.67400000000000004</v>
          </cell>
          <cell r="D30">
            <v>1486.1</v>
          </cell>
        </row>
        <row r="31">
          <cell r="C31">
            <v>0.67500000000000004</v>
          </cell>
          <cell r="D31">
            <v>1483.8999999999999</v>
          </cell>
        </row>
        <row r="32">
          <cell r="C32">
            <v>0.67600000000000005</v>
          </cell>
          <cell r="D32">
            <v>1481.6999999999998</v>
          </cell>
        </row>
        <row r="33">
          <cell r="C33">
            <v>0.67700000000000005</v>
          </cell>
          <cell r="D33">
            <v>1479.4999999999998</v>
          </cell>
        </row>
        <row r="34">
          <cell r="C34">
            <v>0.67800000000000005</v>
          </cell>
          <cell r="D34">
            <v>1477.3999999999999</v>
          </cell>
        </row>
        <row r="35">
          <cell r="C35">
            <v>0.67900000000000005</v>
          </cell>
          <cell r="D35">
            <v>1475.1999999999998</v>
          </cell>
        </row>
        <row r="36">
          <cell r="C36">
            <v>0.68</v>
          </cell>
          <cell r="D36">
            <v>1472.9999999999998</v>
          </cell>
        </row>
        <row r="37">
          <cell r="C37">
            <v>0.68100000000000005</v>
          </cell>
          <cell r="D37">
            <v>1470.7999999999997</v>
          </cell>
        </row>
        <row r="38">
          <cell r="C38">
            <v>0.68200000000000005</v>
          </cell>
          <cell r="D38">
            <v>1468.6999999999998</v>
          </cell>
        </row>
        <row r="39">
          <cell r="C39">
            <v>0.68300000000000005</v>
          </cell>
          <cell r="D39">
            <v>1466.4999999999998</v>
          </cell>
        </row>
        <row r="40">
          <cell r="C40">
            <v>0.68400000000000005</v>
          </cell>
          <cell r="D40">
            <v>1464.3999999999999</v>
          </cell>
        </row>
        <row r="41">
          <cell r="C41">
            <v>0.68500000000000005</v>
          </cell>
          <cell r="D41">
            <v>1462.1999999999998</v>
          </cell>
        </row>
        <row r="42">
          <cell r="C42">
            <v>0.68600000000000005</v>
          </cell>
          <cell r="D42">
            <v>1460.1</v>
          </cell>
        </row>
        <row r="43">
          <cell r="C43">
            <v>0.68700000000000006</v>
          </cell>
          <cell r="D43">
            <v>1458</v>
          </cell>
        </row>
        <row r="44">
          <cell r="C44">
            <v>0.68800000000000006</v>
          </cell>
          <cell r="D44">
            <v>1455.9</v>
          </cell>
        </row>
        <row r="45">
          <cell r="C45">
            <v>0.68900000000000006</v>
          </cell>
          <cell r="D45">
            <v>1453.7</v>
          </cell>
        </row>
        <row r="46">
          <cell r="C46">
            <v>0.69000000000000006</v>
          </cell>
          <cell r="D46">
            <v>1451.6000000000001</v>
          </cell>
        </row>
        <row r="47">
          <cell r="C47">
            <v>0.69100000000000006</v>
          </cell>
          <cell r="D47">
            <v>1449.5000000000002</v>
          </cell>
        </row>
        <row r="48">
          <cell r="C48">
            <v>0.69200000000000006</v>
          </cell>
          <cell r="D48">
            <v>1447.4000000000003</v>
          </cell>
        </row>
        <row r="49">
          <cell r="C49">
            <v>0.69300000000000006</v>
          </cell>
          <cell r="D49">
            <v>1445.3000000000004</v>
          </cell>
        </row>
        <row r="50">
          <cell r="C50">
            <v>0.69400000000000006</v>
          </cell>
          <cell r="D50">
            <v>1443.2000000000005</v>
          </cell>
        </row>
        <row r="51">
          <cell r="C51">
            <v>0.69500000000000006</v>
          </cell>
          <cell r="D51">
            <v>1441.2000000000005</v>
          </cell>
        </row>
        <row r="52">
          <cell r="C52">
            <v>0.69600000000000006</v>
          </cell>
          <cell r="D52">
            <v>1439.1000000000006</v>
          </cell>
        </row>
        <row r="53">
          <cell r="C53">
            <v>0.69700000000000006</v>
          </cell>
          <cell r="D53">
            <v>1437.0000000000007</v>
          </cell>
        </row>
        <row r="54">
          <cell r="C54">
            <v>0.69800000000000006</v>
          </cell>
          <cell r="D54">
            <v>1435.0000000000007</v>
          </cell>
        </row>
        <row r="55">
          <cell r="C55">
            <v>0.69900000000000007</v>
          </cell>
          <cell r="D55">
            <v>1432.9000000000008</v>
          </cell>
        </row>
        <row r="56">
          <cell r="C56">
            <v>0.7</v>
          </cell>
          <cell r="D56">
            <v>1430.9000000000008</v>
          </cell>
        </row>
        <row r="57">
          <cell r="C57">
            <v>0.70099999999999996</v>
          </cell>
          <cell r="D57">
            <v>1428.8000000000009</v>
          </cell>
        </row>
        <row r="58">
          <cell r="C58">
            <v>0.70199999999999996</v>
          </cell>
          <cell r="D58">
            <v>1426.8000000000009</v>
          </cell>
        </row>
        <row r="59">
          <cell r="C59">
            <v>0.70299999999999996</v>
          </cell>
          <cell r="D59">
            <v>1424.700000000001</v>
          </cell>
        </row>
        <row r="60">
          <cell r="C60">
            <v>0.70399999999999996</v>
          </cell>
          <cell r="D60">
            <v>1422.700000000001</v>
          </cell>
        </row>
        <row r="61">
          <cell r="C61">
            <v>0.70499999999999996</v>
          </cell>
          <cell r="D61">
            <v>1420.700000000001</v>
          </cell>
        </row>
        <row r="62">
          <cell r="C62">
            <v>0.70599999999999996</v>
          </cell>
          <cell r="D62">
            <v>1418.700000000001</v>
          </cell>
        </row>
        <row r="63">
          <cell r="C63">
            <v>0.70699999999999996</v>
          </cell>
          <cell r="D63">
            <v>1416.700000000001</v>
          </cell>
        </row>
        <row r="64">
          <cell r="C64">
            <v>0.70799999999999996</v>
          </cell>
          <cell r="D64">
            <v>1414.700000000001</v>
          </cell>
        </row>
        <row r="65">
          <cell r="C65">
            <v>0.70899999999999996</v>
          </cell>
          <cell r="D65">
            <v>1412.700000000001</v>
          </cell>
        </row>
        <row r="66">
          <cell r="C66">
            <v>0.71</v>
          </cell>
          <cell r="D66">
            <v>1410.700000000001</v>
          </cell>
        </row>
        <row r="67">
          <cell r="C67">
            <v>0.71099999999999997</v>
          </cell>
          <cell r="D67">
            <v>1408.700000000001</v>
          </cell>
        </row>
        <row r="68">
          <cell r="C68">
            <v>0.71199999999999997</v>
          </cell>
          <cell r="D68">
            <v>1406.700000000001</v>
          </cell>
        </row>
        <row r="69">
          <cell r="C69">
            <v>0.71299999999999997</v>
          </cell>
          <cell r="D69">
            <v>1404.700000000001</v>
          </cell>
        </row>
        <row r="70">
          <cell r="C70">
            <v>0.71399999999999997</v>
          </cell>
          <cell r="D70">
            <v>1402.700000000001</v>
          </cell>
        </row>
        <row r="71">
          <cell r="C71">
            <v>0.71499999999999997</v>
          </cell>
          <cell r="D71">
            <v>1400.8000000000009</v>
          </cell>
        </row>
        <row r="72">
          <cell r="C72">
            <v>0.71599999999999997</v>
          </cell>
          <cell r="D72">
            <v>1398.8000000000009</v>
          </cell>
        </row>
        <row r="73">
          <cell r="C73">
            <v>0.71699999999999997</v>
          </cell>
          <cell r="D73">
            <v>1396.9000000000008</v>
          </cell>
        </row>
        <row r="74">
          <cell r="C74">
            <v>0.71799999999999997</v>
          </cell>
          <cell r="D74">
            <v>1394.9000000000008</v>
          </cell>
        </row>
        <row r="75">
          <cell r="C75">
            <v>0.71899999999999997</v>
          </cell>
          <cell r="D75">
            <v>1393.0000000000007</v>
          </cell>
        </row>
        <row r="76">
          <cell r="C76">
            <v>0.72</v>
          </cell>
          <cell r="D76">
            <v>1391.0000000000007</v>
          </cell>
        </row>
        <row r="77">
          <cell r="C77">
            <v>0.72099999999999997</v>
          </cell>
          <cell r="D77">
            <v>1389.1000000000006</v>
          </cell>
        </row>
        <row r="78">
          <cell r="C78">
            <v>0.72199999999999998</v>
          </cell>
          <cell r="D78">
            <v>1387.2000000000005</v>
          </cell>
        </row>
        <row r="79">
          <cell r="C79">
            <v>0.72299999999999998</v>
          </cell>
          <cell r="D79">
            <v>1385.3000000000004</v>
          </cell>
        </row>
        <row r="80">
          <cell r="C80">
            <v>0.72399999999999998</v>
          </cell>
          <cell r="D80">
            <v>1383.3000000000004</v>
          </cell>
        </row>
        <row r="81">
          <cell r="C81">
            <v>0.72499999999999998</v>
          </cell>
          <cell r="D81">
            <v>1381.4000000000003</v>
          </cell>
        </row>
        <row r="82">
          <cell r="C82">
            <v>0.72599999999999998</v>
          </cell>
          <cell r="D82">
            <v>1379.5000000000002</v>
          </cell>
        </row>
        <row r="83">
          <cell r="C83">
            <v>0.72699999999999998</v>
          </cell>
          <cell r="D83">
            <v>1377.6000000000001</v>
          </cell>
        </row>
        <row r="84">
          <cell r="C84">
            <v>0.72799999999999998</v>
          </cell>
          <cell r="D84">
            <v>1375.7</v>
          </cell>
        </row>
        <row r="85">
          <cell r="C85">
            <v>0.72899999999999998</v>
          </cell>
          <cell r="D85">
            <v>1373.8</v>
          </cell>
        </row>
        <row r="86">
          <cell r="C86">
            <v>0.73</v>
          </cell>
          <cell r="D86">
            <v>1371.8999999999999</v>
          </cell>
        </row>
        <row r="87">
          <cell r="C87">
            <v>0.73099999999999998</v>
          </cell>
          <cell r="D87">
            <v>1370.1</v>
          </cell>
        </row>
        <row r="88">
          <cell r="C88">
            <v>0.73199999999999998</v>
          </cell>
          <cell r="D88">
            <v>1368.1999999999998</v>
          </cell>
        </row>
        <row r="89">
          <cell r="C89">
            <v>0.73299999999999998</v>
          </cell>
          <cell r="D89">
            <v>1366.2999999999997</v>
          </cell>
        </row>
        <row r="90">
          <cell r="C90">
            <v>0.73399999999999999</v>
          </cell>
          <cell r="D90">
            <v>1364.4999999999998</v>
          </cell>
        </row>
        <row r="91">
          <cell r="C91">
            <v>0.73499999999999999</v>
          </cell>
          <cell r="D91">
            <v>1362.5999999999997</v>
          </cell>
        </row>
        <row r="92">
          <cell r="C92">
            <v>0.73599999999999999</v>
          </cell>
          <cell r="D92">
            <v>1360.6999999999996</v>
          </cell>
        </row>
        <row r="93">
          <cell r="C93">
            <v>0.73699999999999999</v>
          </cell>
          <cell r="D93">
            <v>1358.8999999999996</v>
          </cell>
        </row>
        <row r="94">
          <cell r="C94">
            <v>0.73799999999999999</v>
          </cell>
          <cell r="D94">
            <v>1357.0999999999997</v>
          </cell>
        </row>
        <row r="95">
          <cell r="C95">
            <v>0.73899999999999999</v>
          </cell>
          <cell r="D95">
            <v>1355.1999999999996</v>
          </cell>
        </row>
        <row r="96">
          <cell r="C96">
            <v>0.74</v>
          </cell>
          <cell r="D96">
            <v>1353.3999999999996</v>
          </cell>
        </row>
        <row r="97">
          <cell r="C97">
            <v>0.74099999999999999</v>
          </cell>
          <cell r="D97">
            <v>1351.5999999999997</v>
          </cell>
        </row>
        <row r="98">
          <cell r="C98">
            <v>0.74199999999999999</v>
          </cell>
          <cell r="D98">
            <v>1349.6999999999996</v>
          </cell>
        </row>
        <row r="99">
          <cell r="C99">
            <v>0.74299999999999999</v>
          </cell>
          <cell r="D99">
            <v>1347.8999999999996</v>
          </cell>
        </row>
        <row r="100">
          <cell r="C100">
            <v>0.74399999999999999</v>
          </cell>
          <cell r="D100">
            <v>1346.0999999999997</v>
          </cell>
        </row>
        <row r="101">
          <cell r="C101">
            <v>0.745</v>
          </cell>
          <cell r="D101">
            <v>1344.2999999999997</v>
          </cell>
        </row>
        <row r="102">
          <cell r="C102">
            <v>0.746</v>
          </cell>
          <cell r="D102">
            <v>1342.4999999999998</v>
          </cell>
        </row>
        <row r="103">
          <cell r="C103">
            <v>0.747</v>
          </cell>
          <cell r="D103">
            <v>1340.6999999999998</v>
          </cell>
        </row>
        <row r="104">
          <cell r="C104">
            <v>0.748</v>
          </cell>
          <cell r="D104">
            <v>1338.8999999999999</v>
          </cell>
        </row>
        <row r="105">
          <cell r="C105">
            <v>0.749</v>
          </cell>
          <cell r="D105">
            <v>1337.1</v>
          </cell>
        </row>
        <row r="106">
          <cell r="C106">
            <v>0.75</v>
          </cell>
          <cell r="D106">
            <v>1335.3</v>
          </cell>
        </row>
        <row r="107">
          <cell r="C107">
            <v>0.751</v>
          </cell>
          <cell r="D107">
            <v>1333.5</v>
          </cell>
        </row>
        <row r="108">
          <cell r="C108">
            <v>0.752</v>
          </cell>
          <cell r="D108">
            <v>1331.7</v>
          </cell>
        </row>
        <row r="109">
          <cell r="C109">
            <v>0.753</v>
          </cell>
          <cell r="D109">
            <v>1330</v>
          </cell>
        </row>
        <row r="110">
          <cell r="C110">
            <v>0.754</v>
          </cell>
          <cell r="D110">
            <v>1328.2</v>
          </cell>
        </row>
        <row r="111">
          <cell r="C111">
            <v>0.755</v>
          </cell>
          <cell r="D111">
            <v>1326.5</v>
          </cell>
        </row>
        <row r="112">
          <cell r="C112">
            <v>0.75600000000000001</v>
          </cell>
          <cell r="D112">
            <v>1324.7</v>
          </cell>
        </row>
        <row r="113">
          <cell r="C113">
            <v>0.75700000000000001</v>
          </cell>
          <cell r="D113">
            <v>1322.9</v>
          </cell>
        </row>
        <row r="114">
          <cell r="C114">
            <v>0.75800000000000001</v>
          </cell>
          <cell r="D114">
            <v>1321.2</v>
          </cell>
        </row>
        <row r="115">
          <cell r="C115">
            <v>0.75900000000000001</v>
          </cell>
          <cell r="D115">
            <v>1319.4</v>
          </cell>
        </row>
        <row r="116">
          <cell r="C116">
            <v>0.76</v>
          </cell>
          <cell r="D116">
            <v>1317.7</v>
          </cell>
        </row>
        <row r="117">
          <cell r="C117">
            <v>0.76100000000000001</v>
          </cell>
          <cell r="D117">
            <v>1316</v>
          </cell>
        </row>
        <row r="118">
          <cell r="C118">
            <v>0.76200000000000001</v>
          </cell>
          <cell r="D118">
            <v>1314.2</v>
          </cell>
        </row>
        <row r="119">
          <cell r="C119">
            <v>0.76300000000000001</v>
          </cell>
          <cell r="D119">
            <v>1312.5</v>
          </cell>
        </row>
        <row r="120">
          <cell r="C120">
            <v>0.76400000000000001</v>
          </cell>
          <cell r="D120">
            <v>1310.8</v>
          </cell>
        </row>
        <row r="121">
          <cell r="C121">
            <v>0.76500000000000001</v>
          </cell>
          <cell r="D121">
            <v>1309.0999999999999</v>
          </cell>
        </row>
        <row r="122">
          <cell r="C122">
            <v>0.76600000000000001</v>
          </cell>
          <cell r="D122">
            <v>1307.3999999999999</v>
          </cell>
        </row>
        <row r="123">
          <cell r="C123">
            <v>0.76700000000000002</v>
          </cell>
          <cell r="D123">
            <v>1305.6999999999998</v>
          </cell>
        </row>
        <row r="124">
          <cell r="C124">
            <v>0.76800000000000002</v>
          </cell>
          <cell r="D124">
            <v>1303.9999999999998</v>
          </cell>
        </row>
        <row r="125">
          <cell r="C125">
            <v>0.76900000000000002</v>
          </cell>
          <cell r="D125">
            <v>1302.2999999999997</v>
          </cell>
        </row>
        <row r="126">
          <cell r="C126">
            <v>0.77</v>
          </cell>
          <cell r="D126">
            <v>1300.5999999999997</v>
          </cell>
        </row>
        <row r="127">
          <cell r="C127">
            <v>0.77100000000000002</v>
          </cell>
          <cell r="D127">
            <v>1298.8999999999996</v>
          </cell>
        </row>
        <row r="128">
          <cell r="C128">
            <v>0.77200000000000002</v>
          </cell>
          <cell r="D128">
            <v>1297.1999999999996</v>
          </cell>
        </row>
        <row r="129">
          <cell r="C129">
            <v>0.77300000000000002</v>
          </cell>
          <cell r="D129">
            <v>1295.4999999999995</v>
          </cell>
        </row>
        <row r="130">
          <cell r="C130">
            <v>0.77400000000000002</v>
          </cell>
          <cell r="D130">
            <v>1293.7999999999995</v>
          </cell>
        </row>
        <row r="131">
          <cell r="C131">
            <v>0.77500000000000002</v>
          </cell>
          <cell r="D131">
            <v>1292.1999999999996</v>
          </cell>
        </row>
        <row r="132">
          <cell r="C132">
            <v>0.77600000000000002</v>
          </cell>
          <cell r="D132">
            <v>1290.4999999999995</v>
          </cell>
        </row>
        <row r="133">
          <cell r="C133">
            <v>0.77700000000000002</v>
          </cell>
          <cell r="D133">
            <v>1288.7999999999995</v>
          </cell>
        </row>
        <row r="134">
          <cell r="C134">
            <v>0.77800000000000002</v>
          </cell>
          <cell r="D134">
            <v>1287.1999999999996</v>
          </cell>
        </row>
        <row r="135">
          <cell r="C135">
            <v>0.77900000000000003</v>
          </cell>
          <cell r="D135">
            <v>1285.4999999999995</v>
          </cell>
        </row>
        <row r="136">
          <cell r="C136">
            <v>0.78</v>
          </cell>
          <cell r="D136">
            <v>1283.8999999999996</v>
          </cell>
        </row>
        <row r="137">
          <cell r="C137">
            <v>0.78100000000000003</v>
          </cell>
          <cell r="D137">
            <v>1282.1999999999996</v>
          </cell>
        </row>
        <row r="138">
          <cell r="C138">
            <v>0.78200000000000003</v>
          </cell>
          <cell r="D138">
            <v>1280.5999999999997</v>
          </cell>
        </row>
        <row r="139">
          <cell r="C139">
            <v>0.78300000000000003</v>
          </cell>
          <cell r="D139">
            <v>1278.8999999999996</v>
          </cell>
        </row>
        <row r="140">
          <cell r="C140">
            <v>0.78400000000000003</v>
          </cell>
          <cell r="D140">
            <v>1277.2999999999997</v>
          </cell>
        </row>
        <row r="141">
          <cell r="C141">
            <v>0.78500000000000003</v>
          </cell>
          <cell r="D141">
            <v>1275.6999999999998</v>
          </cell>
        </row>
        <row r="142">
          <cell r="C142">
            <v>0.78600000000000003</v>
          </cell>
          <cell r="D142">
            <v>1274.0999999999999</v>
          </cell>
        </row>
        <row r="143">
          <cell r="C143">
            <v>0.78700000000000003</v>
          </cell>
          <cell r="D143">
            <v>1272.3999999999999</v>
          </cell>
        </row>
        <row r="144">
          <cell r="C144">
            <v>0.78800000000000003</v>
          </cell>
          <cell r="D144">
            <v>1270.8</v>
          </cell>
        </row>
        <row r="145">
          <cell r="C145">
            <v>0.78900000000000003</v>
          </cell>
          <cell r="D145">
            <v>1269.2</v>
          </cell>
        </row>
        <row r="146">
          <cell r="C146">
            <v>0.79</v>
          </cell>
          <cell r="D146">
            <v>1267.6000000000001</v>
          </cell>
        </row>
        <row r="147">
          <cell r="C147">
            <v>0.79100000000000004</v>
          </cell>
          <cell r="D147">
            <v>1266.0000000000002</v>
          </cell>
        </row>
        <row r="148">
          <cell r="C148">
            <v>0.79200000000000004</v>
          </cell>
          <cell r="D148">
            <v>1264.4000000000003</v>
          </cell>
        </row>
        <row r="149">
          <cell r="C149">
            <v>0.79300000000000004</v>
          </cell>
          <cell r="D149">
            <v>1262.8000000000004</v>
          </cell>
        </row>
        <row r="150">
          <cell r="C150">
            <v>0.79400000000000004</v>
          </cell>
          <cell r="D150">
            <v>1261.2000000000005</v>
          </cell>
        </row>
        <row r="151">
          <cell r="C151">
            <v>0.79500000000000004</v>
          </cell>
          <cell r="D151">
            <v>1259.6000000000006</v>
          </cell>
        </row>
        <row r="152">
          <cell r="C152">
            <v>0.79600000000000004</v>
          </cell>
          <cell r="D152">
            <v>1258.0000000000007</v>
          </cell>
        </row>
        <row r="153">
          <cell r="C153">
            <v>0.79700000000000004</v>
          </cell>
          <cell r="D153">
            <v>1256.4000000000008</v>
          </cell>
        </row>
        <row r="154">
          <cell r="C154">
            <v>0.79800000000000004</v>
          </cell>
          <cell r="D154">
            <v>1254.9000000000008</v>
          </cell>
        </row>
        <row r="155">
          <cell r="C155">
            <v>0.79900000000000004</v>
          </cell>
          <cell r="D155">
            <v>1253.3000000000009</v>
          </cell>
        </row>
        <row r="156">
          <cell r="C156">
            <v>0.8</v>
          </cell>
          <cell r="D156">
            <v>1251.7</v>
          </cell>
        </row>
        <row r="157">
          <cell r="C157">
            <v>0.80100000000000005</v>
          </cell>
          <cell r="D157">
            <v>1250.2</v>
          </cell>
        </row>
        <row r="158">
          <cell r="C158">
            <v>0.80200000000000005</v>
          </cell>
          <cell r="D158">
            <v>1248.6000000000001</v>
          </cell>
        </row>
        <row r="159">
          <cell r="C159">
            <v>0.80300000000000005</v>
          </cell>
          <cell r="D159">
            <v>1247.0000000000002</v>
          </cell>
        </row>
        <row r="160">
          <cell r="C160">
            <v>0.80400000000000005</v>
          </cell>
          <cell r="D160">
            <v>1245.5000000000002</v>
          </cell>
        </row>
        <row r="161">
          <cell r="C161">
            <v>0.80500000000000005</v>
          </cell>
          <cell r="D161">
            <v>1243.9000000000003</v>
          </cell>
        </row>
        <row r="162">
          <cell r="C162">
            <v>0.80600000000000005</v>
          </cell>
          <cell r="D162">
            <v>1242.4000000000003</v>
          </cell>
        </row>
        <row r="163">
          <cell r="C163">
            <v>0.80700000000000005</v>
          </cell>
          <cell r="D163">
            <v>1240.8000000000004</v>
          </cell>
        </row>
        <row r="164">
          <cell r="C164">
            <v>0.80800000000000005</v>
          </cell>
          <cell r="D164">
            <v>1239.3000000000004</v>
          </cell>
        </row>
        <row r="165">
          <cell r="C165">
            <v>0.80900000000000005</v>
          </cell>
          <cell r="D165">
            <v>1237.8000000000004</v>
          </cell>
        </row>
        <row r="166">
          <cell r="C166">
            <v>0.81</v>
          </cell>
          <cell r="D166">
            <v>1236.2000000000005</v>
          </cell>
        </row>
        <row r="167">
          <cell r="C167">
            <v>0.81100000000000005</v>
          </cell>
          <cell r="D167">
            <v>1234.7000000000005</v>
          </cell>
        </row>
        <row r="168">
          <cell r="C168">
            <v>0.81200000000000006</v>
          </cell>
          <cell r="D168">
            <v>1233.2000000000005</v>
          </cell>
        </row>
        <row r="169">
          <cell r="C169">
            <v>0.81300000000000006</v>
          </cell>
          <cell r="D169">
            <v>1231.7000000000005</v>
          </cell>
        </row>
        <row r="170">
          <cell r="C170">
            <v>0.81400000000000006</v>
          </cell>
          <cell r="D170">
            <v>1230.2000000000005</v>
          </cell>
        </row>
        <row r="171">
          <cell r="C171">
            <v>0.81500000000000006</v>
          </cell>
          <cell r="D171">
            <v>1228.6000000000006</v>
          </cell>
        </row>
        <row r="172">
          <cell r="C172">
            <v>0.81600000000000006</v>
          </cell>
          <cell r="D172">
            <v>1227.1000000000006</v>
          </cell>
        </row>
        <row r="173">
          <cell r="C173">
            <v>0.81700000000000006</v>
          </cell>
          <cell r="D173">
            <v>1225.6000000000006</v>
          </cell>
        </row>
        <row r="174">
          <cell r="C174">
            <v>0.81800000000000006</v>
          </cell>
          <cell r="D174">
            <v>1224.1000000000006</v>
          </cell>
        </row>
        <row r="175">
          <cell r="C175">
            <v>0.81900000000000006</v>
          </cell>
          <cell r="D175">
            <v>1222.6000000000006</v>
          </cell>
        </row>
        <row r="176">
          <cell r="C176">
            <v>0.82000000000000006</v>
          </cell>
          <cell r="D176">
            <v>1221.1000000000006</v>
          </cell>
        </row>
        <row r="177">
          <cell r="C177">
            <v>0.82100000000000006</v>
          </cell>
          <cell r="D177">
            <v>1219.7000000000005</v>
          </cell>
        </row>
        <row r="178">
          <cell r="C178">
            <v>0.82200000000000006</v>
          </cell>
          <cell r="D178">
            <v>1218.2000000000005</v>
          </cell>
        </row>
        <row r="179">
          <cell r="C179">
            <v>0.82300000000000006</v>
          </cell>
          <cell r="D179">
            <v>1216.7000000000005</v>
          </cell>
        </row>
        <row r="180">
          <cell r="C180">
            <v>0.82400000000000007</v>
          </cell>
          <cell r="D180">
            <v>1215.2000000000005</v>
          </cell>
        </row>
        <row r="181">
          <cell r="C181">
            <v>0.82500000000000007</v>
          </cell>
          <cell r="D181">
            <v>1213.7000000000005</v>
          </cell>
        </row>
        <row r="182">
          <cell r="C182">
            <v>0.82600000000000007</v>
          </cell>
          <cell r="D182">
            <v>1212.3000000000004</v>
          </cell>
        </row>
        <row r="183">
          <cell r="C183">
            <v>0.82700000000000007</v>
          </cell>
          <cell r="D183">
            <v>1210.8000000000004</v>
          </cell>
        </row>
        <row r="184">
          <cell r="C184">
            <v>0.82800000000000007</v>
          </cell>
          <cell r="D184">
            <v>1209.3000000000004</v>
          </cell>
        </row>
        <row r="185">
          <cell r="C185">
            <v>0.82900000000000007</v>
          </cell>
          <cell r="D185">
            <v>1207.9000000000003</v>
          </cell>
        </row>
        <row r="186">
          <cell r="C186">
            <v>0.83000000000000007</v>
          </cell>
          <cell r="D186">
            <v>1206.4000000000003</v>
          </cell>
        </row>
        <row r="187">
          <cell r="C187">
            <v>0.83100000000000007</v>
          </cell>
          <cell r="D187">
            <v>1205.0000000000002</v>
          </cell>
        </row>
        <row r="188">
          <cell r="C188">
            <v>0.83200000000000007</v>
          </cell>
          <cell r="D188">
            <v>1203.5000000000002</v>
          </cell>
        </row>
        <row r="189">
          <cell r="C189">
            <v>0.83300000000000007</v>
          </cell>
          <cell r="D189">
            <v>1202.1000000000001</v>
          </cell>
        </row>
        <row r="190">
          <cell r="C190">
            <v>0.83400000000000007</v>
          </cell>
          <cell r="D190">
            <v>1200.6000000000001</v>
          </cell>
        </row>
        <row r="191">
          <cell r="C191">
            <v>0.83500000000000008</v>
          </cell>
          <cell r="D191">
            <v>1199.2</v>
          </cell>
        </row>
        <row r="192">
          <cell r="C192">
            <v>0.83600000000000008</v>
          </cell>
          <cell r="D192">
            <v>1197.7</v>
          </cell>
        </row>
        <row r="193">
          <cell r="C193">
            <v>0.83700000000000008</v>
          </cell>
          <cell r="D193">
            <v>1196.3</v>
          </cell>
        </row>
        <row r="194">
          <cell r="C194">
            <v>0.83800000000000008</v>
          </cell>
          <cell r="D194">
            <v>1194.8999999999999</v>
          </cell>
        </row>
        <row r="195">
          <cell r="C195">
            <v>0.83900000000000008</v>
          </cell>
          <cell r="D195">
            <v>1193.4999999999998</v>
          </cell>
        </row>
        <row r="196">
          <cell r="C196">
            <v>0.84000000000000008</v>
          </cell>
          <cell r="D196">
            <v>1191.9999999999998</v>
          </cell>
        </row>
        <row r="197">
          <cell r="C197">
            <v>0.84100000000000008</v>
          </cell>
          <cell r="D197">
            <v>1190.5999999999997</v>
          </cell>
        </row>
        <row r="198">
          <cell r="C198">
            <v>0.84200000000000008</v>
          </cell>
          <cell r="D198">
            <v>1189.1999999999996</v>
          </cell>
        </row>
        <row r="199">
          <cell r="C199">
            <v>0.84300000000000008</v>
          </cell>
          <cell r="D199">
            <v>1187.7999999999995</v>
          </cell>
        </row>
        <row r="200">
          <cell r="C200">
            <v>0.84400000000000008</v>
          </cell>
          <cell r="D200">
            <v>1186.3999999999994</v>
          </cell>
        </row>
        <row r="201">
          <cell r="C201">
            <v>0.84500000000000008</v>
          </cell>
          <cell r="D201">
            <v>1184.9999999999993</v>
          </cell>
        </row>
        <row r="202">
          <cell r="C202">
            <v>0.84600000000000009</v>
          </cell>
          <cell r="D202">
            <v>1183.5999999999992</v>
          </cell>
        </row>
        <row r="203">
          <cell r="C203">
            <v>0.84700000000000009</v>
          </cell>
          <cell r="D203">
            <v>1182.1999999999991</v>
          </cell>
        </row>
        <row r="204">
          <cell r="C204">
            <v>0.84800000000000009</v>
          </cell>
          <cell r="D204">
            <v>1180.799999999999</v>
          </cell>
        </row>
        <row r="205">
          <cell r="C205">
            <v>0.84900000000000009</v>
          </cell>
          <cell r="D205">
            <v>1179.399999999999</v>
          </cell>
        </row>
        <row r="206">
          <cell r="C206">
            <v>0.85</v>
          </cell>
          <cell r="D206">
            <v>1177.9999999999989</v>
          </cell>
        </row>
        <row r="207">
          <cell r="C207">
            <v>0.85099999999999998</v>
          </cell>
          <cell r="D207">
            <v>1176.5999999999988</v>
          </cell>
        </row>
        <row r="208">
          <cell r="C208">
            <v>0.85199999999999998</v>
          </cell>
          <cell r="D208">
            <v>1175.1999999999987</v>
          </cell>
        </row>
        <row r="209">
          <cell r="C209">
            <v>0.85299999999999998</v>
          </cell>
          <cell r="D209">
            <v>1173.7999999999986</v>
          </cell>
        </row>
        <row r="210">
          <cell r="C210">
            <v>0.85399999999999998</v>
          </cell>
          <cell r="D210">
            <v>1172.4999999999986</v>
          </cell>
        </row>
        <row r="211">
          <cell r="C211">
            <v>0.85499999999999998</v>
          </cell>
          <cell r="D211">
            <v>1171.0999999999985</v>
          </cell>
        </row>
        <row r="212">
          <cell r="C212">
            <v>0.85599999999999998</v>
          </cell>
          <cell r="D212">
            <v>1169.6999999999985</v>
          </cell>
        </row>
        <row r="213">
          <cell r="C213">
            <v>0.85699999999999998</v>
          </cell>
          <cell r="D213">
            <v>1168.2999999999984</v>
          </cell>
        </row>
        <row r="214">
          <cell r="C214">
            <v>0.85799999999999998</v>
          </cell>
          <cell r="D214">
            <v>1166.9999999999984</v>
          </cell>
        </row>
        <row r="215">
          <cell r="C215">
            <v>0.85899999999999999</v>
          </cell>
          <cell r="D215">
            <v>1165.5999999999983</v>
          </cell>
        </row>
        <row r="216">
          <cell r="C216">
            <v>0.86</v>
          </cell>
          <cell r="D216">
            <v>1164.2999999999984</v>
          </cell>
        </row>
        <row r="217">
          <cell r="C217">
            <v>0.86099999999999999</v>
          </cell>
          <cell r="D217">
            <v>1162.8999999999983</v>
          </cell>
        </row>
        <row r="218">
          <cell r="C218">
            <v>0.86199999999999999</v>
          </cell>
          <cell r="D218">
            <v>1161.5999999999983</v>
          </cell>
        </row>
        <row r="219">
          <cell r="C219">
            <v>0.86299999999999999</v>
          </cell>
          <cell r="D219">
            <v>1160.1999999999982</v>
          </cell>
        </row>
        <row r="220">
          <cell r="C220">
            <v>0.86399999999999999</v>
          </cell>
          <cell r="D220">
            <v>1158.8999999999983</v>
          </cell>
        </row>
        <row r="221">
          <cell r="C221">
            <v>0.86499999999999999</v>
          </cell>
          <cell r="D221">
            <v>1157.4999999999982</v>
          </cell>
        </row>
        <row r="222">
          <cell r="C222">
            <v>0.86599999999999999</v>
          </cell>
          <cell r="D222">
            <v>1156.1999999999982</v>
          </cell>
        </row>
        <row r="223">
          <cell r="C223">
            <v>0.86699999999999999</v>
          </cell>
          <cell r="D223">
            <v>1154.8999999999983</v>
          </cell>
        </row>
        <row r="224">
          <cell r="C224">
            <v>0.86799999999999999</v>
          </cell>
          <cell r="D224">
            <v>1153.4999999999982</v>
          </cell>
        </row>
        <row r="225">
          <cell r="C225">
            <v>0.86899999999999999</v>
          </cell>
          <cell r="D225">
            <v>1152.1999999999982</v>
          </cell>
        </row>
        <row r="226">
          <cell r="C226">
            <v>0.87</v>
          </cell>
          <cell r="D226">
            <v>1150.8999999999983</v>
          </cell>
        </row>
        <row r="227">
          <cell r="C227">
            <v>0.871</v>
          </cell>
          <cell r="D227">
            <v>1149.4999999999982</v>
          </cell>
        </row>
        <row r="228">
          <cell r="C228">
            <v>0.872</v>
          </cell>
          <cell r="D228">
            <v>1148.1999999999982</v>
          </cell>
        </row>
        <row r="229">
          <cell r="C229">
            <v>0.873</v>
          </cell>
          <cell r="D229">
            <v>1146.8999999999983</v>
          </cell>
        </row>
        <row r="230">
          <cell r="C230">
            <v>0.874</v>
          </cell>
          <cell r="D230">
            <v>1145.5999999999983</v>
          </cell>
        </row>
        <row r="231">
          <cell r="C231">
            <v>0.875</v>
          </cell>
          <cell r="D231">
            <v>1144.2999999999984</v>
          </cell>
        </row>
        <row r="232">
          <cell r="C232">
            <v>0.876</v>
          </cell>
          <cell r="D232">
            <v>1142.9999999999984</v>
          </cell>
        </row>
        <row r="233">
          <cell r="C233">
            <v>0.877</v>
          </cell>
          <cell r="D233">
            <v>1141.6999999999985</v>
          </cell>
        </row>
        <row r="234">
          <cell r="C234">
            <v>0.878</v>
          </cell>
          <cell r="D234">
            <v>1140.3999999999985</v>
          </cell>
        </row>
        <row r="235">
          <cell r="C235">
            <v>0.879</v>
          </cell>
          <cell r="D235">
            <v>1139.0999999999985</v>
          </cell>
        </row>
        <row r="236">
          <cell r="C236">
            <v>0.88</v>
          </cell>
          <cell r="D236">
            <v>1137.7999999999986</v>
          </cell>
        </row>
        <row r="237">
          <cell r="C237">
            <v>0.88100000000000001</v>
          </cell>
          <cell r="D237">
            <v>1136.4999999999986</v>
          </cell>
        </row>
        <row r="238">
          <cell r="C238">
            <v>0.88200000000000001</v>
          </cell>
          <cell r="D238">
            <v>1135.1999999999987</v>
          </cell>
        </row>
        <row r="239">
          <cell r="C239">
            <v>0.88300000000000001</v>
          </cell>
          <cell r="D239">
            <v>1133.8999999999987</v>
          </cell>
        </row>
        <row r="240">
          <cell r="C240">
            <v>0.88400000000000001</v>
          </cell>
          <cell r="D240">
            <v>1132.5999999999988</v>
          </cell>
        </row>
        <row r="241">
          <cell r="C241">
            <v>0.88500000000000001</v>
          </cell>
          <cell r="D241">
            <v>1131.2999999999988</v>
          </cell>
        </row>
        <row r="242">
          <cell r="C242">
            <v>0.88600000000000001</v>
          </cell>
          <cell r="D242">
            <v>1130.0999999999988</v>
          </cell>
        </row>
        <row r="243">
          <cell r="C243">
            <v>0.88700000000000001</v>
          </cell>
          <cell r="D243">
            <v>1128.7999999999988</v>
          </cell>
        </row>
        <row r="244">
          <cell r="C244">
            <v>0.88800000000000001</v>
          </cell>
          <cell r="D244">
            <v>1127.4999999999989</v>
          </cell>
        </row>
        <row r="245">
          <cell r="C245">
            <v>0.88900000000000001</v>
          </cell>
          <cell r="D245">
            <v>1126.1999999999989</v>
          </cell>
        </row>
        <row r="246">
          <cell r="C246">
            <v>0.89</v>
          </cell>
          <cell r="D246">
            <v>1124.9999999999989</v>
          </cell>
        </row>
        <row r="247">
          <cell r="C247">
            <v>0.89100000000000001</v>
          </cell>
          <cell r="D247">
            <v>1123.6999999999989</v>
          </cell>
        </row>
        <row r="248">
          <cell r="C248">
            <v>0.89200000000000002</v>
          </cell>
          <cell r="D248">
            <v>1122.399999999999</v>
          </cell>
        </row>
        <row r="249">
          <cell r="C249">
            <v>0.89300000000000002</v>
          </cell>
          <cell r="D249">
            <v>1121.1999999999989</v>
          </cell>
        </row>
        <row r="250">
          <cell r="C250">
            <v>0.89400000000000002</v>
          </cell>
          <cell r="D250">
            <v>1119.899999999999</v>
          </cell>
        </row>
        <row r="251">
          <cell r="C251">
            <v>0.89500000000000002</v>
          </cell>
          <cell r="D251">
            <v>1118.6999999999989</v>
          </cell>
        </row>
        <row r="252">
          <cell r="C252">
            <v>0.89600000000000002</v>
          </cell>
          <cell r="D252">
            <v>1117.399999999999</v>
          </cell>
        </row>
        <row r="253">
          <cell r="C253">
            <v>0.89700000000000002</v>
          </cell>
          <cell r="D253">
            <v>1116.1999999999989</v>
          </cell>
        </row>
        <row r="254">
          <cell r="C254">
            <v>0.89800000000000002</v>
          </cell>
          <cell r="D254">
            <v>1114.899999999999</v>
          </cell>
        </row>
        <row r="255">
          <cell r="C255">
            <v>0.89900000000000002</v>
          </cell>
          <cell r="D255">
            <v>1113.6999999999989</v>
          </cell>
        </row>
        <row r="256">
          <cell r="C256">
            <v>0.9</v>
          </cell>
          <cell r="D256">
            <v>1112.4999999999989</v>
          </cell>
        </row>
        <row r="257">
          <cell r="C257">
            <v>0.90100000000000002</v>
          </cell>
          <cell r="D257">
            <v>1111.1999999999989</v>
          </cell>
        </row>
        <row r="258">
          <cell r="C258">
            <v>0.90200000000000002</v>
          </cell>
          <cell r="D258">
            <v>1109.9999999999989</v>
          </cell>
        </row>
        <row r="259">
          <cell r="C259">
            <v>0.90300000000000002</v>
          </cell>
          <cell r="D259">
            <v>1108.7999999999988</v>
          </cell>
        </row>
        <row r="260">
          <cell r="C260">
            <v>0.90400000000000003</v>
          </cell>
          <cell r="D260">
            <v>1107.4999999999989</v>
          </cell>
        </row>
        <row r="261">
          <cell r="C261">
            <v>0.90500000000000003</v>
          </cell>
          <cell r="D261">
            <v>1106.2999999999988</v>
          </cell>
        </row>
        <row r="262">
          <cell r="C262">
            <v>0.90600000000000003</v>
          </cell>
          <cell r="D262">
            <v>1105.0999999999988</v>
          </cell>
        </row>
        <row r="263">
          <cell r="C263">
            <v>0.90700000000000003</v>
          </cell>
          <cell r="D263">
            <v>1103.8999999999987</v>
          </cell>
        </row>
        <row r="264">
          <cell r="C264">
            <v>0.90800000000000003</v>
          </cell>
          <cell r="D264">
            <v>1102.5999999999988</v>
          </cell>
        </row>
        <row r="265">
          <cell r="C265">
            <v>0.90900000000000003</v>
          </cell>
          <cell r="D265">
            <v>1101.3999999999987</v>
          </cell>
        </row>
        <row r="266">
          <cell r="C266">
            <v>0.91</v>
          </cell>
          <cell r="D266">
            <v>1100.1999999999987</v>
          </cell>
        </row>
        <row r="267">
          <cell r="C267">
            <v>0.91100000000000003</v>
          </cell>
          <cell r="D267">
            <v>1098.9999999999986</v>
          </cell>
        </row>
        <row r="268">
          <cell r="C268">
            <v>0.91200000000000003</v>
          </cell>
          <cell r="D268">
            <v>1097.7999999999986</v>
          </cell>
        </row>
        <row r="269">
          <cell r="C269">
            <v>0.91300000000000003</v>
          </cell>
          <cell r="D269">
            <v>1096.5999999999985</v>
          </cell>
        </row>
        <row r="270">
          <cell r="C270">
            <v>0.91400000000000003</v>
          </cell>
          <cell r="D270">
            <v>1095.3999999999985</v>
          </cell>
        </row>
        <row r="271">
          <cell r="C271">
            <v>0.91500000000000004</v>
          </cell>
          <cell r="D271">
            <v>1094.1999999999985</v>
          </cell>
        </row>
        <row r="272">
          <cell r="C272">
            <v>0.91600000000000004</v>
          </cell>
          <cell r="D272">
            <v>1092.9999999999984</v>
          </cell>
        </row>
        <row r="273">
          <cell r="C273">
            <v>0.91700000000000004</v>
          </cell>
          <cell r="D273">
            <v>1091.7999999999984</v>
          </cell>
        </row>
        <row r="274">
          <cell r="C274">
            <v>0.91800000000000004</v>
          </cell>
          <cell r="D274">
            <v>1090.5999999999983</v>
          </cell>
        </row>
        <row r="275">
          <cell r="C275">
            <v>0.91900000000000004</v>
          </cell>
          <cell r="D275">
            <v>1089.3999999999983</v>
          </cell>
        </row>
        <row r="276">
          <cell r="C276">
            <v>0.92</v>
          </cell>
          <cell r="D276">
            <v>1088.1999999999982</v>
          </cell>
        </row>
        <row r="277">
          <cell r="C277">
            <v>0.92100000000000004</v>
          </cell>
          <cell r="D277">
            <v>1087.0999999999983</v>
          </cell>
        </row>
        <row r="278">
          <cell r="C278">
            <v>0.92200000000000004</v>
          </cell>
          <cell r="D278">
            <v>1085.8999999999983</v>
          </cell>
        </row>
        <row r="279">
          <cell r="C279">
            <v>0.92300000000000004</v>
          </cell>
          <cell r="D279">
            <v>1084.6999999999982</v>
          </cell>
        </row>
        <row r="280">
          <cell r="C280">
            <v>0.92400000000000004</v>
          </cell>
          <cell r="D280">
            <v>1083.4999999999982</v>
          </cell>
        </row>
        <row r="281">
          <cell r="C281">
            <v>0.92500000000000004</v>
          </cell>
          <cell r="D281">
            <v>1082.3999999999983</v>
          </cell>
        </row>
        <row r="282">
          <cell r="C282">
            <v>0.92600000000000005</v>
          </cell>
          <cell r="D282">
            <v>1081.1999999999982</v>
          </cell>
        </row>
        <row r="283">
          <cell r="C283">
            <v>0.92700000000000005</v>
          </cell>
          <cell r="D283">
            <v>1079.9999999999982</v>
          </cell>
        </row>
        <row r="284">
          <cell r="C284">
            <v>0.92800000000000005</v>
          </cell>
          <cell r="D284">
            <v>1078.7999999999981</v>
          </cell>
        </row>
        <row r="285">
          <cell r="C285">
            <v>0.92900000000000005</v>
          </cell>
          <cell r="D285">
            <v>1077.6999999999982</v>
          </cell>
        </row>
        <row r="286">
          <cell r="C286">
            <v>0.93</v>
          </cell>
          <cell r="D286">
            <v>1076.4999999999982</v>
          </cell>
        </row>
        <row r="287">
          <cell r="C287">
            <v>0.93100000000000005</v>
          </cell>
          <cell r="D287">
            <v>1075.3999999999983</v>
          </cell>
        </row>
        <row r="288">
          <cell r="C288">
            <v>0.93200000000000005</v>
          </cell>
          <cell r="D288">
            <v>1074.1999999999982</v>
          </cell>
        </row>
        <row r="289">
          <cell r="C289">
            <v>0.93300000000000005</v>
          </cell>
          <cell r="D289">
            <v>1073.0999999999983</v>
          </cell>
        </row>
        <row r="290">
          <cell r="C290">
            <v>0.93400000000000005</v>
          </cell>
          <cell r="D290">
            <v>1071.8999999999983</v>
          </cell>
        </row>
        <row r="291">
          <cell r="C291">
            <v>0.93500000000000005</v>
          </cell>
          <cell r="D291">
            <v>1070.7999999999984</v>
          </cell>
        </row>
        <row r="292">
          <cell r="C292">
            <v>0.93600000000000005</v>
          </cell>
          <cell r="D292">
            <v>1069.5999999999983</v>
          </cell>
        </row>
        <row r="293">
          <cell r="C293">
            <v>0.93700000000000006</v>
          </cell>
          <cell r="D293">
            <v>1068.4999999999984</v>
          </cell>
        </row>
        <row r="294">
          <cell r="C294">
            <v>0.93800000000000006</v>
          </cell>
          <cell r="D294">
            <v>1067.2999999999984</v>
          </cell>
        </row>
        <row r="295">
          <cell r="C295">
            <v>0.93900000000000006</v>
          </cell>
          <cell r="D295">
            <v>1066.1999999999985</v>
          </cell>
        </row>
        <row r="296">
          <cell r="C296">
            <v>0.94000000000000006</v>
          </cell>
          <cell r="D296">
            <v>1065.0999999999985</v>
          </cell>
        </row>
        <row r="297">
          <cell r="C297">
            <v>0.94100000000000006</v>
          </cell>
          <cell r="D297">
            <v>1063.8999999999985</v>
          </cell>
        </row>
        <row r="298">
          <cell r="C298">
            <v>0.94200000000000006</v>
          </cell>
          <cell r="D298">
            <v>1062.7999999999986</v>
          </cell>
        </row>
        <row r="299">
          <cell r="C299">
            <v>0.94300000000000006</v>
          </cell>
          <cell r="D299">
            <v>1061.6999999999987</v>
          </cell>
        </row>
        <row r="300">
          <cell r="C300">
            <v>0.94400000000000006</v>
          </cell>
          <cell r="D300">
            <v>1060.4999999999986</v>
          </cell>
        </row>
        <row r="301">
          <cell r="C301">
            <v>0.94500000000000006</v>
          </cell>
          <cell r="D301">
            <v>1059.3999999999987</v>
          </cell>
        </row>
        <row r="302">
          <cell r="C302">
            <v>0.94600000000000006</v>
          </cell>
          <cell r="D302">
            <v>1058.2999999999988</v>
          </cell>
        </row>
        <row r="303">
          <cell r="C303">
            <v>0.94700000000000006</v>
          </cell>
          <cell r="D303">
            <v>1057.1999999999989</v>
          </cell>
        </row>
        <row r="304">
          <cell r="C304">
            <v>0.94800000000000006</v>
          </cell>
          <cell r="D304">
            <v>1056.099999999999</v>
          </cell>
        </row>
        <row r="305">
          <cell r="C305">
            <v>0.94900000000000007</v>
          </cell>
          <cell r="D305">
            <v>1054.899999999999</v>
          </cell>
        </row>
        <row r="306">
          <cell r="C306">
            <v>0.95</v>
          </cell>
          <cell r="D306">
            <v>1053.799999999999</v>
          </cell>
        </row>
        <row r="307">
          <cell r="C307">
            <v>0.95099999999999996</v>
          </cell>
          <cell r="D307">
            <v>1052.6999999999991</v>
          </cell>
        </row>
        <row r="308">
          <cell r="C308">
            <v>0.95199999999999996</v>
          </cell>
          <cell r="D308">
            <v>1051.5999999999992</v>
          </cell>
        </row>
        <row r="309">
          <cell r="C309">
            <v>0.95299999999999996</v>
          </cell>
          <cell r="D309">
            <v>1050.4999999999993</v>
          </cell>
        </row>
        <row r="310">
          <cell r="C310">
            <v>0.95399999999999996</v>
          </cell>
          <cell r="D310">
            <v>1049.3999999999994</v>
          </cell>
        </row>
        <row r="311">
          <cell r="C311">
            <v>0.95499999999999996</v>
          </cell>
          <cell r="D311">
            <v>1048.2999999999995</v>
          </cell>
        </row>
        <row r="312">
          <cell r="C312">
            <v>0.95599999999999996</v>
          </cell>
          <cell r="D312">
            <v>1047.1999999999996</v>
          </cell>
        </row>
        <row r="313">
          <cell r="C313">
            <v>0.95699999999999996</v>
          </cell>
          <cell r="D313">
            <v>1046.0999999999997</v>
          </cell>
        </row>
        <row r="314">
          <cell r="C314">
            <v>0.95799999999999996</v>
          </cell>
          <cell r="D314">
            <v>1044.9999999999998</v>
          </cell>
        </row>
        <row r="315">
          <cell r="C315">
            <v>0.95899999999999996</v>
          </cell>
          <cell r="D315">
            <v>1043.8999999999999</v>
          </cell>
        </row>
        <row r="316">
          <cell r="C316">
            <v>0.96</v>
          </cell>
          <cell r="D316">
            <v>1042.8</v>
          </cell>
        </row>
        <row r="317">
          <cell r="C317">
            <v>0.96099999999999997</v>
          </cell>
          <cell r="D317">
            <v>1041.7</v>
          </cell>
        </row>
        <row r="318">
          <cell r="C318">
            <v>0.96199999999999997</v>
          </cell>
          <cell r="D318">
            <v>1040.7</v>
          </cell>
        </row>
        <row r="319">
          <cell r="C319">
            <v>0.96299999999999997</v>
          </cell>
          <cell r="D319">
            <v>1039.6000000000001</v>
          </cell>
        </row>
        <row r="320">
          <cell r="C320">
            <v>0.96399999999999997</v>
          </cell>
          <cell r="D320">
            <v>1038.5000000000002</v>
          </cell>
        </row>
        <row r="321">
          <cell r="C321">
            <v>0.96499999999999997</v>
          </cell>
          <cell r="D321">
            <v>1037.4000000000003</v>
          </cell>
        </row>
        <row r="322">
          <cell r="C322">
            <v>0.96599999999999997</v>
          </cell>
          <cell r="D322">
            <v>1036.4000000000003</v>
          </cell>
        </row>
        <row r="323">
          <cell r="C323">
            <v>0.96699999999999997</v>
          </cell>
          <cell r="D323">
            <v>1035.3000000000004</v>
          </cell>
        </row>
        <row r="324">
          <cell r="C324">
            <v>0.96799999999999997</v>
          </cell>
          <cell r="D324">
            <v>1034.2000000000005</v>
          </cell>
        </row>
        <row r="325">
          <cell r="C325">
            <v>0.96899999999999997</v>
          </cell>
          <cell r="D325">
            <v>1033.1000000000006</v>
          </cell>
        </row>
        <row r="326">
          <cell r="C326">
            <v>0.97</v>
          </cell>
          <cell r="D326">
            <v>1032.1000000000006</v>
          </cell>
        </row>
        <row r="327">
          <cell r="C327">
            <v>0.97099999999999997</v>
          </cell>
          <cell r="D327">
            <v>1031.0000000000007</v>
          </cell>
        </row>
        <row r="328">
          <cell r="C328">
            <v>0.97199999999999998</v>
          </cell>
          <cell r="D328">
            <v>1029.9000000000008</v>
          </cell>
        </row>
        <row r="329">
          <cell r="C329">
            <v>0.97299999999999998</v>
          </cell>
          <cell r="D329">
            <v>1028.9000000000008</v>
          </cell>
        </row>
        <row r="330">
          <cell r="C330">
            <v>0.97399999999999998</v>
          </cell>
          <cell r="D330">
            <v>1027.8000000000009</v>
          </cell>
        </row>
        <row r="331">
          <cell r="C331">
            <v>0.97499999999999998</v>
          </cell>
          <cell r="D331">
            <v>1026.8000000000009</v>
          </cell>
        </row>
        <row r="332">
          <cell r="C332">
            <v>0.97599999999999998</v>
          </cell>
          <cell r="D332">
            <v>1025.700000000001</v>
          </cell>
        </row>
        <row r="333">
          <cell r="C333">
            <v>0.97699999999999998</v>
          </cell>
          <cell r="D333">
            <v>1024.700000000001</v>
          </cell>
        </row>
        <row r="334">
          <cell r="C334">
            <v>0.97799999999999998</v>
          </cell>
          <cell r="D334">
            <v>1023.6000000000009</v>
          </cell>
        </row>
        <row r="335">
          <cell r="C335">
            <v>0.97899999999999998</v>
          </cell>
          <cell r="D335">
            <v>1022.6000000000009</v>
          </cell>
        </row>
        <row r="336">
          <cell r="C336">
            <v>0.98</v>
          </cell>
          <cell r="D336">
            <v>1021.5000000000009</v>
          </cell>
        </row>
        <row r="337">
          <cell r="C337">
            <v>0.98099999999999998</v>
          </cell>
          <cell r="D337">
            <v>1020.5000000000009</v>
          </cell>
        </row>
        <row r="338">
          <cell r="C338">
            <v>0.98199999999999998</v>
          </cell>
          <cell r="D338">
            <v>1019.4000000000009</v>
          </cell>
        </row>
        <row r="339">
          <cell r="C339">
            <v>0.98299999999999998</v>
          </cell>
          <cell r="D339">
            <v>1018.4000000000009</v>
          </cell>
        </row>
        <row r="340">
          <cell r="C340">
            <v>0.98399999999999999</v>
          </cell>
          <cell r="D340">
            <v>1017.4000000000009</v>
          </cell>
        </row>
        <row r="341">
          <cell r="C341">
            <v>0.98499999999999999</v>
          </cell>
          <cell r="D341">
            <v>1016.3000000000009</v>
          </cell>
        </row>
        <row r="342">
          <cell r="C342">
            <v>0.98599999999999999</v>
          </cell>
          <cell r="D342">
            <v>1015.3000000000009</v>
          </cell>
        </row>
        <row r="343">
          <cell r="C343">
            <v>0.98699999999999999</v>
          </cell>
          <cell r="D343">
            <v>1014.3000000000009</v>
          </cell>
        </row>
        <row r="344">
          <cell r="C344">
            <v>0.98799999999999999</v>
          </cell>
          <cell r="D344">
            <v>1013.2000000000008</v>
          </cell>
        </row>
        <row r="345">
          <cell r="C345">
            <v>0.98899999999999999</v>
          </cell>
          <cell r="D345">
            <v>1012.2000000000008</v>
          </cell>
        </row>
        <row r="346">
          <cell r="C346">
            <v>0.99</v>
          </cell>
          <cell r="D346">
            <v>1011.2000000000008</v>
          </cell>
        </row>
        <row r="347">
          <cell r="C347">
            <v>0.99099999999999999</v>
          </cell>
          <cell r="D347">
            <v>1010.2000000000008</v>
          </cell>
        </row>
        <row r="348">
          <cell r="C348">
            <v>0.99199999999999999</v>
          </cell>
          <cell r="D348">
            <v>1009.2000000000008</v>
          </cell>
        </row>
        <row r="349">
          <cell r="C349">
            <v>0.99299999999999999</v>
          </cell>
          <cell r="D349">
            <v>1008.1000000000008</v>
          </cell>
        </row>
        <row r="350">
          <cell r="C350">
            <v>0.99399999999999999</v>
          </cell>
          <cell r="D350">
            <v>1007.1000000000008</v>
          </cell>
        </row>
        <row r="351">
          <cell r="C351">
            <v>0.995</v>
          </cell>
          <cell r="D351">
            <v>1006.1000000000008</v>
          </cell>
        </row>
        <row r="352">
          <cell r="C352">
            <v>0.996</v>
          </cell>
          <cell r="D352">
            <v>1005.1000000000008</v>
          </cell>
        </row>
        <row r="353">
          <cell r="C353">
            <v>0.997</v>
          </cell>
          <cell r="D353">
            <v>1004.1000000000008</v>
          </cell>
        </row>
        <row r="354">
          <cell r="C354">
            <v>0.998</v>
          </cell>
          <cell r="D354">
            <v>1003.1000000000008</v>
          </cell>
        </row>
        <row r="355">
          <cell r="C355">
            <v>0.999</v>
          </cell>
          <cell r="D355">
            <v>1002.1000000000008</v>
          </cell>
        </row>
        <row r="356">
          <cell r="C356">
            <v>1</v>
          </cell>
          <cell r="D356">
            <v>1001.1000000000008</v>
          </cell>
        </row>
        <row r="357">
          <cell r="C357">
            <v>1.0009999999999999</v>
          </cell>
        </row>
        <row r="358">
          <cell r="C358">
            <v>1.0019999999999998</v>
          </cell>
        </row>
        <row r="359">
          <cell r="C359">
            <v>1.0029999999999997</v>
          </cell>
        </row>
        <row r="360">
          <cell r="C360">
            <v>1.0039999999999996</v>
          </cell>
        </row>
        <row r="361">
          <cell r="C361">
            <v>1.0049999999999994</v>
          </cell>
        </row>
        <row r="362">
          <cell r="C362">
            <v>1.0059999999999993</v>
          </cell>
        </row>
        <row r="363">
          <cell r="C363">
            <v>1.0069999999999992</v>
          </cell>
        </row>
        <row r="364">
          <cell r="C364">
            <v>1.0079999999999991</v>
          </cell>
        </row>
        <row r="365">
          <cell r="C365">
            <v>1.008999999999999</v>
          </cell>
        </row>
        <row r="366">
          <cell r="C366">
            <v>1.0099999999999989</v>
          </cell>
        </row>
        <row r="367">
          <cell r="C367">
            <v>1.0109999999999988</v>
          </cell>
        </row>
        <row r="368">
          <cell r="C368">
            <v>1.0119999999999987</v>
          </cell>
        </row>
        <row r="369">
          <cell r="C369">
            <v>1.0129999999999986</v>
          </cell>
        </row>
        <row r="370">
          <cell r="C370">
            <v>1.0139999999999985</v>
          </cell>
        </row>
        <row r="371">
          <cell r="C371">
            <v>1.0149999999999983</v>
          </cell>
        </row>
        <row r="372">
          <cell r="C372">
            <v>1.0159999999999982</v>
          </cell>
        </row>
        <row r="373">
          <cell r="C373">
            <v>1.0169999999999981</v>
          </cell>
        </row>
        <row r="374">
          <cell r="C374">
            <v>1.017999999999998</v>
          </cell>
        </row>
        <row r="375">
          <cell r="C375">
            <v>1.0189999999999979</v>
          </cell>
        </row>
        <row r="376">
          <cell r="C376">
            <v>1.0199999999999978</v>
          </cell>
        </row>
        <row r="377">
          <cell r="C377">
            <v>1.0209999999999977</v>
          </cell>
        </row>
        <row r="378">
          <cell r="C378">
            <v>1.0219999999999976</v>
          </cell>
        </row>
        <row r="379">
          <cell r="C379">
            <v>1.0229999999999975</v>
          </cell>
        </row>
        <row r="380">
          <cell r="C380">
            <v>1.0239999999999974</v>
          </cell>
        </row>
        <row r="381">
          <cell r="C381">
            <v>1.0249999999999972</v>
          </cell>
        </row>
        <row r="382">
          <cell r="C382">
            <v>1.0259999999999971</v>
          </cell>
        </row>
        <row r="383">
          <cell r="C383">
            <v>1.026999999999997</v>
          </cell>
        </row>
        <row r="384">
          <cell r="C384">
            <v>1.0279999999999969</v>
          </cell>
        </row>
        <row r="385">
          <cell r="C385">
            <v>1.0289999999999968</v>
          </cell>
        </row>
        <row r="386">
          <cell r="C386">
            <v>1.0299999999999967</v>
          </cell>
        </row>
        <row r="387">
          <cell r="C387">
            <v>1.0309999999999966</v>
          </cell>
        </row>
        <row r="388">
          <cell r="C388">
            <v>1.0319999999999965</v>
          </cell>
        </row>
        <row r="389">
          <cell r="C389">
            <v>1.0329999999999964</v>
          </cell>
        </row>
        <row r="390">
          <cell r="C390">
            <v>1.0339999999999963</v>
          </cell>
        </row>
        <row r="391">
          <cell r="C391">
            <v>1.0349999999999961</v>
          </cell>
        </row>
        <row r="392">
          <cell r="C392">
            <v>1.035999999999996</v>
          </cell>
        </row>
        <row r="393">
          <cell r="C393">
            <v>1.0369999999999959</v>
          </cell>
        </row>
        <row r="394">
          <cell r="C394">
            <v>1.0379999999999958</v>
          </cell>
        </row>
        <row r="395">
          <cell r="C395">
            <v>1.0389999999999957</v>
          </cell>
        </row>
        <row r="396">
          <cell r="C396">
            <v>1.0399999999999956</v>
          </cell>
        </row>
        <row r="397">
          <cell r="C397">
            <v>1.0409999999999955</v>
          </cell>
        </row>
        <row r="398">
          <cell r="C398">
            <v>1.0419999999999954</v>
          </cell>
        </row>
        <row r="399">
          <cell r="C399">
            <v>1.0429999999999953</v>
          </cell>
        </row>
        <row r="400">
          <cell r="C400">
            <v>1.0439999999999952</v>
          </cell>
        </row>
        <row r="401">
          <cell r="C401">
            <v>1.044999999999995</v>
          </cell>
        </row>
        <row r="402">
          <cell r="C402">
            <v>1.0459999999999949</v>
          </cell>
        </row>
        <row r="403">
          <cell r="C403">
            <v>1.0469999999999948</v>
          </cell>
        </row>
        <row r="404">
          <cell r="C404">
            <v>1.0479999999999947</v>
          </cell>
        </row>
        <row r="405">
          <cell r="C405">
            <v>1.0489999999999946</v>
          </cell>
        </row>
        <row r="406">
          <cell r="C406">
            <v>1.05</v>
          </cell>
        </row>
        <row r="407">
          <cell r="C407">
            <v>1.0509999999999999</v>
          </cell>
        </row>
        <row r="408">
          <cell r="C408">
            <v>1.0519999999999998</v>
          </cell>
        </row>
        <row r="409">
          <cell r="C409">
            <v>1.0529999999999997</v>
          </cell>
        </row>
        <row r="410">
          <cell r="C410">
            <v>1.0539999999999996</v>
          </cell>
        </row>
        <row r="411">
          <cell r="C411">
            <v>1.0549999999999995</v>
          </cell>
        </row>
        <row r="412">
          <cell r="C412">
            <v>1.0559999999999994</v>
          </cell>
        </row>
        <row r="413">
          <cell r="C413">
            <v>1.0569999999999993</v>
          </cell>
        </row>
        <row r="414">
          <cell r="C414">
            <v>1.0579999999999992</v>
          </cell>
        </row>
        <row r="415">
          <cell r="C415">
            <v>1.0589999999999991</v>
          </cell>
        </row>
        <row r="416">
          <cell r="C416">
            <v>1.0599999999999989</v>
          </cell>
        </row>
        <row r="417">
          <cell r="C417">
            <v>1.0609999999999988</v>
          </cell>
        </row>
        <row r="418">
          <cell r="C418">
            <v>1.0619999999999987</v>
          </cell>
        </row>
        <row r="419">
          <cell r="C419">
            <v>1.0629999999999986</v>
          </cell>
        </row>
        <row r="420">
          <cell r="C420">
            <v>1.0639999999999985</v>
          </cell>
        </row>
        <row r="421">
          <cell r="C421">
            <v>1.0649999999999984</v>
          </cell>
        </row>
        <row r="422">
          <cell r="C422">
            <v>1.0659999999999983</v>
          </cell>
        </row>
        <row r="423">
          <cell r="C423">
            <v>1.0669999999999982</v>
          </cell>
        </row>
        <row r="424">
          <cell r="C424">
            <v>1.0679999999999981</v>
          </cell>
        </row>
        <row r="425">
          <cell r="C425">
            <v>1.068999999999998</v>
          </cell>
        </row>
        <row r="426">
          <cell r="C426">
            <v>1.0699999999999978</v>
          </cell>
        </row>
        <row r="427">
          <cell r="C427">
            <v>1.0709999999999977</v>
          </cell>
        </row>
        <row r="428">
          <cell r="C428">
            <v>1.0719999999999976</v>
          </cell>
        </row>
        <row r="429">
          <cell r="C429">
            <v>1.0729999999999975</v>
          </cell>
        </row>
        <row r="430">
          <cell r="C430">
            <v>1.0739999999999974</v>
          </cell>
        </row>
        <row r="431">
          <cell r="C431">
            <v>1.0749999999999973</v>
          </cell>
        </row>
        <row r="432">
          <cell r="C432">
            <v>1.0759999999999972</v>
          </cell>
        </row>
        <row r="433">
          <cell r="C433">
            <v>1.0769999999999971</v>
          </cell>
        </row>
        <row r="434">
          <cell r="C434">
            <v>1.077999999999997</v>
          </cell>
        </row>
        <row r="435">
          <cell r="C435">
            <v>1.0789999999999969</v>
          </cell>
        </row>
        <row r="436">
          <cell r="C436">
            <v>1.0799999999999967</v>
          </cell>
        </row>
        <row r="437">
          <cell r="C437">
            <v>1.0809999999999966</v>
          </cell>
        </row>
        <row r="438">
          <cell r="C438">
            <v>1.0819999999999965</v>
          </cell>
        </row>
        <row r="439">
          <cell r="C439">
            <v>1.0829999999999964</v>
          </cell>
        </row>
        <row r="440">
          <cell r="C440">
            <v>1.0839999999999963</v>
          </cell>
        </row>
        <row r="441">
          <cell r="C441">
            <v>1.0849999999999962</v>
          </cell>
        </row>
        <row r="442">
          <cell r="C442">
            <v>1.0859999999999961</v>
          </cell>
        </row>
        <row r="443">
          <cell r="C443">
            <v>1.086999999999996</v>
          </cell>
        </row>
        <row r="444">
          <cell r="C444">
            <v>1.0879999999999959</v>
          </cell>
        </row>
        <row r="445">
          <cell r="C445">
            <v>1.0889999999999957</v>
          </cell>
        </row>
        <row r="446">
          <cell r="C446">
            <v>1.0899999999999956</v>
          </cell>
        </row>
        <row r="447">
          <cell r="C447">
            <v>1.0909999999999955</v>
          </cell>
        </row>
        <row r="448">
          <cell r="C448">
            <v>1.0919999999999954</v>
          </cell>
        </row>
        <row r="449">
          <cell r="C449">
            <v>1.0929999999999953</v>
          </cell>
        </row>
        <row r="450">
          <cell r="C450">
            <v>1.0939999999999952</v>
          </cell>
        </row>
        <row r="451">
          <cell r="C451">
            <v>1.0949999999999951</v>
          </cell>
        </row>
        <row r="452">
          <cell r="C452">
            <v>1.095999999999995</v>
          </cell>
        </row>
        <row r="453">
          <cell r="C453">
            <v>1.0969999999999949</v>
          </cell>
        </row>
        <row r="454">
          <cell r="C454">
            <v>1.0979999999999948</v>
          </cell>
        </row>
        <row r="455">
          <cell r="C455">
            <v>1.0989999999999946</v>
          </cell>
        </row>
        <row r="456">
          <cell r="C456">
            <v>1.0999999999999945</v>
          </cell>
        </row>
      </sheetData>
      <sheetData sheetId="4">
        <row r="7">
          <cell r="C7">
            <v>0.501</v>
          </cell>
          <cell r="D7">
            <v>0.49199999999999999</v>
          </cell>
        </row>
        <row r="8">
          <cell r="C8">
            <v>0.502</v>
          </cell>
          <cell r="D8">
            <v>0.4929</v>
          </cell>
        </row>
        <row r="9">
          <cell r="C9">
            <v>0.503</v>
          </cell>
          <cell r="D9">
            <v>0.49390000000000001</v>
          </cell>
        </row>
        <row r="10">
          <cell r="C10">
            <v>0.504</v>
          </cell>
          <cell r="D10">
            <v>0.49490000000000001</v>
          </cell>
        </row>
        <row r="11">
          <cell r="C11">
            <v>0.505</v>
          </cell>
          <cell r="D11">
            <v>0.49590000000000001</v>
          </cell>
        </row>
        <row r="12">
          <cell r="C12">
            <v>0.50600000000000001</v>
          </cell>
          <cell r="D12">
            <v>0.49690000000000001</v>
          </cell>
        </row>
        <row r="13">
          <cell r="C13">
            <v>0.50700000000000001</v>
          </cell>
          <cell r="D13">
            <v>0.49790000000000001</v>
          </cell>
        </row>
        <row r="14">
          <cell r="C14">
            <v>0.50800000000000001</v>
          </cell>
          <cell r="D14">
            <v>0.49880000000000002</v>
          </cell>
        </row>
        <row r="15">
          <cell r="C15">
            <v>0.50900000000000001</v>
          </cell>
          <cell r="D15">
            <v>0.49980000000000002</v>
          </cell>
        </row>
        <row r="16">
          <cell r="C16">
            <v>0.51</v>
          </cell>
          <cell r="D16">
            <v>0.50080000000000002</v>
          </cell>
        </row>
        <row r="17">
          <cell r="C17">
            <v>0.51100000000000001</v>
          </cell>
          <cell r="D17">
            <v>0.50180000000000002</v>
          </cell>
        </row>
        <row r="18">
          <cell r="C18">
            <v>0.51200000000000001</v>
          </cell>
          <cell r="D18">
            <v>0.50280000000000002</v>
          </cell>
        </row>
        <row r="19">
          <cell r="C19">
            <v>0.51300000000000001</v>
          </cell>
          <cell r="D19">
            <v>0.50380000000000003</v>
          </cell>
        </row>
        <row r="20">
          <cell r="C20">
            <v>0.51400000000000001</v>
          </cell>
          <cell r="D20">
            <v>0.50480000000000003</v>
          </cell>
        </row>
        <row r="21">
          <cell r="C21">
            <v>0.51500000000000001</v>
          </cell>
          <cell r="D21">
            <v>0.50570000000000004</v>
          </cell>
        </row>
        <row r="22">
          <cell r="C22">
            <v>0.51600000000000001</v>
          </cell>
          <cell r="D22">
            <v>0.50670000000000004</v>
          </cell>
        </row>
        <row r="23">
          <cell r="C23">
            <v>0.51700000000000002</v>
          </cell>
          <cell r="D23">
            <v>0.50770000000000004</v>
          </cell>
        </row>
        <row r="24">
          <cell r="C24">
            <v>0.51800000000000002</v>
          </cell>
          <cell r="D24">
            <v>0.50870000000000004</v>
          </cell>
        </row>
        <row r="25">
          <cell r="C25">
            <v>0.51900000000000002</v>
          </cell>
          <cell r="D25">
            <v>0.50970000000000004</v>
          </cell>
        </row>
        <row r="26">
          <cell r="C26">
            <v>0.52</v>
          </cell>
          <cell r="D26">
            <v>0.51070000000000004</v>
          </cell>
        </row>
        <row r="27">
          <cell r="C27">
            <v>0.52100000000000002</v>
          </cell>
          <cell r="D27">
            <v>0.51160000000000005</v>
          </cell>
        </row>
        <row r="28">
          <cell r="C28">
            <v>0.52200000000000002</v>
          </cell>
          <cell r="D28">
            <v>0.51260000000000006</v>
          </cell>
        </row>
        <row r="29">
          <cell r="C29">
            <v>0.52300000000000002</v>
          </cell>
          <cell r="D29">
            <v>0.51360000000000006</v>
          </cell>
        </row>
        <row r="30">
          <cell r="C30">
            <v>0.52400000000000002</v>
          </cell>
          <cell r="D30">
            <v>0.51460000000000006</v>
          </cell>
        </row>
        <row r="31">
          <cell r="C31">
            <v>0.52500000000000002</v>
          </cell>
          <cell r="D31">
            <v>0.51560000000000006</v>
          </cell>
        </row>
        <row r="32">
          <cell r="C32">
            <v>0.52600000000000002</v>
          </cell>
          <cell r="D32">
            <v>0.51660000000000006</v>
          </cell>
        </row>
        <row r="33">
          <cell r="C33">
            <v>0.52700000000000002</v>
          </cell>
          <cell r="D33">
            <v>0.51760000000000006</v>
          </cell>
        </row>
        <row r="34">
          <cell r="C34">
            <v>0.52800000000000002</v>
          </cell>
          <cell r="D34">
            <v>0.51850000000000007</v>
          </cell>
        </row>
        <row r="35">
          <cell r="C35">
            <v>0.52900000000000003</v>
          </cell>
          <cell r="D35">
            <v>0.51950000000000007</v>
          </cell>
        </row>
        <row r="36">
          <cell r="C36">
            <v>0.53</v>
          </cell>
          <cell r="D36">
            <v>0.52050000000000007</v>
          </cell>
        </row>
        <row r="37">
          <cell r="C37">
            <v>0.53100000000000003</v>
          </cell>
          <cell r="D37">
            <v>0.52150000000000007</v>
          </cell>
        </row>
        <row r="38">
          <cell r="C38">
            <v>0.53200000000000003</v>
          </cell>
          <cell r="D38">
            <v>0.52250000000000008</v>
          </cell>
        </row>
        <row r="39">
          <cell r="C39">
            <v>0.53300000000000003</v>
          </cell>
          <cell r="D39">
            <v>0.52350000000000008</v>
          </cell>
        </row>
        <row r="40">
          <cell r="C40">
            <v>0.53400000000000003</v>
          </cell>
          <cell r="D40">
            <v>0.52440000000000009</v>
          </cell>
        </row>
        <row r="41">
          <cell r="C41">
            <v>0.53500000000000003</v>
          </cell>
          <cell r="D41">
            <v>0.52540000000000009</v>
          </cell>
        </row>
        <row r="42">
          <cell r="C42">
            <v>0.53600000000000003</v>
          </cell>
          <cell r="D42">
            <v>0.52640000000000009</v>
          </cell>
        </row>
        <row r="43">
          <cell r="C43">
            <v>0.53700000000000003</v>
          </cell>
          <cell r="D43">
            <v>0.52740000000000009</v>
          </cell>
        </row>
        <row r="44">
          <cell r="C44">
            <v>0.53800000000000003</v>
          </cell>
          <cell r="D44">
            <v>0.52840000000000009</v>
          </cell>
        </row>
        <row r="45">
          <cell r="C45">
            <v>0.53900000000000003</v>
          </cell>
          <cell r="D45">
            <v>0.52940000000000009</v>
          </cell>
        </row>
        <row r="46">
          <cell r="C46">
            <v>0.54</v>
          </cell>
          <cell r="D46">
            <v>0.5303000000000001</v>
          </cell>
        </row>
        <row r="47">
          <cell r="C47">
            <v>0.54100000000000004</v>
          </cell>
          <cell r="D47">
            <v>0.53130000000000011</v>
          </cell>
        </row>
        <row r="48">
          <cell r="C48">
            <v>0.54200000000000004</v>
          </cell>
          <cell r="D48">
            <v>0.53230000000000011</v>
          </cell>
        </row>
        <row r="49">
          <cell r="C49">
            <v>0.54300000000000004</v>
          </cell>
          <cell r="D49">
            <v>0.53330000000000011</v>
          </cell>
        </row>
        <row r="50">
          <cell r="C50">
            <v>0.54400000000000004</v>
          </cell>
          <cell r="D50">
            <v>0.53430000000000011</v>
          </cell>
        </row>
        <row r="51">
          <cell r="C51">
            <v>0.54500000000000004</v>
          </cell>
          <cell r="D51">
            <v>0.53530000000000011</v>
          </cell>
        </row>
        <row r="52">
          <cell r="C52">
            <v>0.54600000000000004</v>
          </cell>
          <cell r="D52">
            <v>0.53630000000000011</v>
          </cell>
        </row>
        <row r="53">
          <cell r="C53">
            <v>0.54700000000000004</v>
          </cell>
          <cell r="D53">
            <v>0.53720000000000012</v>
          </cell>
        </row>
        <row r="54">
          <cell r="C54">
            <v>0.54800000000000004</v>
          </cell>
          <cell r="D54">
            <v>0.53820000000000012</v>
          </cell>
        </row>
        <row r="55">
          <cell r="C55">
            <v>0.54900000000000004</v>
          </cell>
          <cell r="D55">
            <v>0.53920000000000012</v>
          </cell>
        </row>
        <row r="56">
          <cell r="C56">
            <v>0.55000000000000004</v>
          </cell>
          <cell r="D56">
            <v>0.54020000000000001</v>
          </cell>
        </row>
        <row r="57">
          <cell r="C57">
            <v>0.55100000000000005</v>
          </cell>
          <cell r="D57">
            <v>0.54120000000000001</v>
          </cell>
        </row>
        <row r="58">
          <cell r="C58">
            <v>0.55200000000000005</v>
          </cell>
          <cell r="D58">
            <v>0.54220000000000002</v>
          </cell>
        </row>
        <row r="59">
          <cell r="C59">
            <v>0.55300000000000005</v>
          </cell>
          <cell r="D59">
            <v>0.54310000000000003</v>
          </cell>
        </row>
        <row r="60">
          <cell r="C60">
            <v>0.55400000000000005</v>
          </cell>
          <cell r="D60">
            <v>0.54410000000000003</v>
          </cell>
        </row>
        <row r="61">
          <cell r="C61">
            <v>0.55500000000000005</v>
          </cell>
          <cell r="D61">
            <v>0.54510000000000003</v>
          </cell>
        </row>
        <row r="62">
          <cell r="C62">
            <v>0.55600000000000005</v>
          </cell>
          <cell r="D62">
            <v>0.54610000000000003</v>
          </cell>
        </row>
        <row r="63">
          <cell r="C63">
            <v>0.55700000000000005</v>
          </cell>
          <cell r="D63">
            <v>0.54710000000000003</v>
          </cell>
        </row>
        <row r="64">
          <cell r="C64">
            <v>0.55800000000000005</v>
          </cell>
          <cell r="D64">
            <v>0.54810000000000003</v>
          </cell>
        </row>
        <row r="65">
          <cell r="C65">
            <v>0.55900000000000005</v>
          </cell>
          <cell r="D65">
            <v>0.54900000000000004</v>
          </cell>
        </row>
        <row r="66">
          <cell r="C66">
            <v>0.56000000000000005</v>
          </cell>
          <cell r="D66">
            <v>0.55000000000000004</v>
          </cell>
        </row>
        <row r="67">
          <cell r="C67">
            <v>0.56100000000000005</v>
          </cell>
          <cell r="D67">
            <v>0.55100000000000005</v>
          </cell>
        </row>
        <row r="68">
          <cell r="C68">
            <v>0.56200000000000006</v>
          </cell>
          <cell r="D68">
            <v>0.55200000000000005</v>
          </cell>
        </row>
        <row r="69">
          <cell r="C69">
            <v>0.56300000000000006</v>
          </cell>
          <cell r="D69">
            <v>0.55300000000000005</v>
          </cell>
        </row>
        <row r="70">
          <cell r="C70">
            <v>0.56400000000000006</v>
          </cell>
          <cell r="D70">
            <v>0.55400000000000005</v>
          </cell>
        </row>
        <row r="71">
          <cell r="C71">
            <v>0.56500000000000006</v>
          </cell>
          <cell r="D71">
            <v>0.55500000000000005</v>
          </cell>
        </row>
        <row r="72">
          <cell r="C72">
            <v>0.56600000000000006</v>
          </cell>
          <cell r="D72">
            <v>0.55590000000000006</v>
          </cell>
        </row>
        <row r="73">
          <cell r="C73">
            <v>0.56700000000000006</v>
          </cell>
          <cell r="D73">
            <v>0.55690000000000006</v>
          </cell>
        </row>
        <row r="74">
          <cell r="C74">
            <v>0.56800000000000006</v>
          </cell>
          <cell r="D74">
            <v>0.55790000000000006</v>
          </cell>
        </row>
        <row r="75">
          <cell r="C75">
            <v>0.56900000000000006</v>
          </cell>
          <cell r="D75">
            <v>0.55890000000000006</v>
          </cell>
        </row>
        <row r="76">
          <cell r="C76">
            <v>0.57000000000000006</v>
          </cell>
          <cell r="D76">
            <v>0.55990000000000006</v>
          </cell>
        </row>
        <row r="77">
          <cell r="C77">
            <v>0.57100000000000006</v>
          </cell>
          <cell r="D77">
            <v>0.56090000000000007</v>
          </cell>
        </row>
        <row r="78">
          <cell r="C78">
            <v>0.57200000000000006</v>
          </cell>
          <cell r="D78">
            <v>0.56180000000000008</v>
          </cell>
        </row>
        <row r="79">
          <cell r="C79">
            <v>0.57300000000000006</v>
          </cell>
          <cell r="D79">
            <v>0.56280000000000008</v>
          </cell>
        </row>
        <row r="80">
          <cell r="C80">
            <v>0.57400000000000007</v>
          </cell>
          <cell r="D80">
            <v>0.56380000000000008</v>
          </cell>
        </row>
        <row r="81">
          <cell r="C81">
            <v>0.57500000000000007</v>
          </cell>
          <cell r="D81">
            <v>0.56480000000000008</v>
          </cell>
        </row>
        <row r="82">
          <cell r="C82">
            <v>0.57600000000000007</v>
          </cell>
          <cell r="D82">
            <v>0.56580000000000008</v>
          </cell>
        </row>
        <row r="83">
          <cell r="C83">
            <v>0.57700000000000007</v>
          </cell>
          <cell r="D83">
            <v>0.56680000000000008</v>
          </cell>
        </row>
        <row r="84">
          <cell r="C84">
            <v>0.57800000000000007</v>
          </cell>
          <cell r="D84">
            <v>0.56780000000000008</v>
          </cell>
        </row>
        <row r="85">
          <cell r="C85">
            <v>0.57900000000000007</v>
          </cell>
          <cell r="D85">
            <v>0.56870000000000009</v>
          </cell>
        </row>
        <row r="86">
          <cell r="C86">
            <v>0.58000000000000007</v>
          </cell>
          <cell r="D86">
            <v>0.5697000000000001</v>
          </cell>
        </row>
        <row r="87">
          <cell r="C87">
            <v>0.58100000000000007</v>
          </cell>
          <cell r="D87">
            <v>0.5707000000000001</v>
          </cell>
        </row>
        <row r="88">
          <cell r="C88">
            <v>0.58200000000000007</v>
          </cell>
          <cell r="D88">
            <v>0.5717000000000001</v>
          </cell>
        </row>
        <row r="89">
          <cell r="C89">
            <v>0.58300000000000007</v>
          </cell>
          <cell r="D89">
            <v>0.5727000000000001</v>
          </cell>
        </row>
        <row r="90">
          <cell r="C90">
            <v>0.58400000000000007</v>
          </cell>
          <cell r="D90">
            <v>0.5737000000000001</v>
          </cell>
        </row>
        <row r="91">
          <cell r="C91">
            <v>0.58500000000000008</v>
          </cell>
          <cell r="D91">
            <v>0.57460000000000011</v>
          </cell>
        </row>
        <row r="92">
          <cell r="C92">
            <v>0.58600000000000008</v>
          </cell>
          <cell r="D92">
            <v>0.57560000000000011</v>
          </cell>
        </row>
        <row r="93">
          <cell r="C93">
            <v>0.58700000000000008</v>
          </cell>
          <cell r="D93">
            <v>0.57660000000000011</v>
          </cell>
        </row>
        <row r="94">
          <cell r="C94">
            <v>0.58800000000000008</v>
          </cell>
          <cell r="D94">
            <v>0.57760000000000011</v>
          </cell>
        </row>
        <row r="95">
          <cell r="C95">
            <v>0.58900000000000008</v>
          </cell>
          <cell r="D95">
            <v>0.57860000000000011</v>
          </cell>
        </row>
        <row r="96">
          <cell r="C96">
            <v>0.59000000000000008</v>
          </cell>
          <cell r="D96">
            <v>0.57960000000000012</v>
          </cell>
        </row>
        <row r="97">
          <cell r="C97">
            <v>0.59100000000000008</v>
          </cell>
          <cell r="D97">
            <v>0.58050000000000013</v>
          </cell>
        </row>
        <row r="98">
          <cell r="C98">
            <v>0.59200000000000008</v>
          </cell>
          <cell r="D98">
            <v>0.58150000000000013</v>
          </cell>
        </row>
        <row r="99">
          <cell r="C99">
            <v>0.59300000000000008</v>
          </cell>
          <cell r="D99">
            <v>0.58250000000000013</v>
          </cell>
        </row>
        <row r="100">
          <cell r="C100">
            <v>0.59400000000000008</v>
          </cell>
          <cell r="D100">
            <v>0.58350000000000013</v>
          </cell>
        </row>
        <row r="101">
          <cell r="C101">
            <v>0.59500000000000008</v>
          </cell>
          <cell r="D101">
            <v>0.58450000000000013</v>
          </cell>
        </row>
        <row r="102">
          <cell r="C102">
            <v>0.59600000000000009</v>
          </cell>
          <cell r="D102">
            <v>0.58550000000000013</v>
          </cell>
        </row>
        <row r="103">
          <cell r="C103">
            <v>0.59700000000000009</v>
          </cell>
          <cell r="D103">
            <v>0.58650000000000013</v>
          </cell>
        </row>
        <row r="104">
          <cell r="C104">
            <v>0.59800000000000009</v>
          </cell>
          <cell r="D104">
            <v>0.58740000000000014</v>
          </cell>
        </row>
        <row r="105">
          <cell r="C105">
            <v>0.59900000000000009</v>
          </cell>
          <cell r="D105">
            <v>0.58840000000000015</v>
          </cell>
        </row>
        <row r="106">
          <cell r="C106">
            <v>0.6</v>
          </cell>
          <cell r="D106">
            <v>0.58940000000000003</v>
          </cell>
        </row>
        <row r="107">
          <cell r="C107">
            <v>0.60099999999999998</v>
          </cell>
          <cell r="D107">
            <v>0.59040000000000004</v>
          </cell>
        </row>
        <row r="108">
          <cell r="C108">
            <v>0.60199999999999998</v>
          </cell>
          <cell r="D108">
            <v>0.59140000000000004</v>
          </cell>
        </row>
        <row r="109">
          <cell r="C109">
            <v>0.60299999999999998</v>
          </cell>
          <cell r="D109">
            <v>0.59240000000000004</v>
          </cell>
        </row>
        <row r="110">
          <cell r="C110">
            <v>0.60399999999999998</v>
          </cell>
          <cell r="D110">
            <v>0.59330000000000005</v>
          </cell>
        </row>
        <row r="111">
          <cell r="C111">
            <v>0.60499999999999998</v>
          </cell>
          <cell r="D111">
            <v>0.59430000000000005</v>
          </cell>
        </row>
        <row r="112">
          <cell r="C112">
            <v>0.60599999999999998</v>
          </cell>
          <cell r="D112">
            <v>0.59530000000000005</v>
          </cell>
        </row>
        <row r="113">
          <cell r="C113">
            <v>0.60699999999999998</v>
          </cell>
          <cell r="D113">
            <v>0.59630000000000005</v>
          </cell>
        </row>
        <row r="114">
          <cell r="C114">
            <v>0.60799999999999998</v>
          </cell>
          <cell r="D114">
            <v>0.59730000000000005</v>
          </cell>
        </row>
        <row r="115">
          <cell r="C115">
            <v>0.60899999999999999</v>
          </cell>
          <cell r="D115">
            <v>0.59830000000000005</v>
          </cell>
        </row>
        <row r="116">
          <cell r="C116">
            <v>0.61</v>
          </cell>
          <cell r="D116">
            <v>0.59930000000000005</v>
          </cell>
        </row>
        <row r="117">
          <cell r="C117">
            <v>0.61099999999999999</v>
          </cell>
          <cell r="D117">
            <v>0.60020000000000007</v>
          </cell>
        </row>
        <row r="118">
          <cell r="C118">
            <v>0.61199999999999999</v>
          </cell>
          <cell r="D118">
            <v>0.60120000000000007</v>
          </cell>
        </row>
        <row r="119">
          <cell r="C119">
            <v>0.61299999999999999</v>
          </cell>
          <cell r="D119">
            <v>0.60220000000000007</v>
          </cell>
        </row>
        <row r="120">
          <cell r="C120">
            <v>0.61399999999999999</v>
          </cell>
          <cell r="D120">
            <v>0.60320000000000007</v>
          </cell>
        </row>
        <row r="121">
          <cell r="C121">
            <v>0.61499999999999999</v>
          </cell>
          <cell r="D121">
            <v>0.60420000000000007</v>
          </cell>
        </row>
        <row r="122">
          <cell r="C122">
            <v>0.61599999999999999</v>
          </cell>
          <cell r="D122">
            <v>0.60520000000000007</v>
          </cell>
        </row>
        <row r="123">
          <cell r="C123">
            <v>0.61699999999999999</v>
          </cell>
          <cell r="D123">
            <v>0.60610000000000008</v>
          </cell>
        </row>
        <row r="124">
          <cell r="C124">
            <v>0.61799999999999999</v>
          </cell>
          <cell r="D124">
            <v>0.60710000000000008</v>
          </cell>
        </row>
        <row r="125">
          <cell r="C125">
            <v>0.61899999999999999</v>
          </cell>
          <cell r="D125">
            <v>0.60810000000000008</v>
          </cell>
        </row>
        <row r="126">
          <cell r="C126">
            <v>0.62</v>
          </cell>
          <cell r="D126">
            <v>0.60910000000000009</v>
          </cell>
        </row>
        <row r="127">
          <cell r="C127">
            <v>0.621</v>
          </cell>
          <cell r="D127">
            <v>0.61010000000000009</v>
          </cell>
        </row>
        <row r="128">
          <cell r="C128">
            <v>0.622</v>
          </cell>
          <cell r="D128">
            <v>0.61110000000000009</v>
          </cell>
        </row>
        <row r="129">
          <cell r="C129">
            <v>0.623</v>
          </cell>
          <cell r="D129">
            <v>0.6120000000000001</v>
          </cell>
        </row>
        <row r="130">
          <cell r="C130">
            <v>0.624</v>
          </cell>
          <cell r="D130">
            <v>0.6130000000000001</v>
          </cell>
        </row>
        <row r="131">
          <cell r="C131">
            <v>0.625</v>
          </cell>
          <cell r="D131">
            <v>0.6140000000000001</v>
          </cell>
        </row>
        <row r="132">
          <cell r="C132">
            <v>0.626</v>
          </cell>
          <cell r="D132">
            <v>0.6150000000000001</v>
          </cell>
        </row>
        <row r="133">
          <cell r="C133">
            <v>0.627</v>
          </cell>
          <cell r="D133">
            <v>0.6160000000000001</v>
          </cell>
        </row>
        <row r="134">
          <cell r="C134">
            <v>0.628</v>
          </cell>
          <cell r="D134">
            <v>0.6170000000000001</v>
          </cell>
        </row>
        <row r="135">
          <cell r="C135">
            <v>0.629</v>
          </cell>
          <cell r="D135">
            <v>0.6180000000000001</v>
          </cell>
        </row>
        <row r="136">
          <cell r="C136">
            <v>0.63</v>
          </cell>
          <cell r="D136">
            <v>0.61890000000000012</v>
          </cell>
        </row>
        <row r="137">
          <cell r="C137">
            <v>0.63100000000000001</v>
          </cell>
          <cell r="D137">
            <v>0.61990000000000012</v>
          </cell>
        </row>
        <row r="138">
          <cell r="C138">
            <v>0.63200000000000001</v>
          </cell>
          <cell r="D138">
            <v>0.62090000000000012</v>
          </cell>
        </row>
        <row r="139">
          <cell r="C139">
            <v>0.63300000000000001</v>
          </cell>
          <cell r="D139">
            <v>0.62190000000000012</v>
          </cell>
        </row>
        <row r="140">
          <cell r="C140">
            <v>0.63400000000000001</v>
          </cell>
          <cell r="D140">
            <v>0.62290000000000012</v>
          </cell>
        </row>
        <row r="141">
          <cell r="C141">
            <v>0.63500000000000001</v>
          </cell>
          <cell r="D141">
            <v>0.62390000000000012</v>
          </cell>
        </row>
        <row r="142">
          <cell r="C142">
            <v>0.63600000000000001</v>
          </cell>
          <cell r="D142">
            <v>0.62480000000000013</v>
          </cell>
        </row>
        <row r="143">
          <cell r="C143">
            <v>0.63700000000000001</v>
          </cell>
          <cell r="D143">
            <v>0.62580000000000013</v>
          </cell>
        </row>
        <row r="144">
          <cell r="C144">
            <v>0.63800000000000001</v>
          </cell>
          <cell r="D144">
            <v>0.62680000000000013</v>
          </cell>
        </row>
        <row r="145">
          <cell r="C145">
            <v>0.63900000000000001</v>
          </cell>
          <cell r="D145">
            <v>0.62780000000000014</v>
          </cell>
        </row>
        <row r="146">
          <cell r="C146">
            <v>0.64</v>
          </cell>
          <cell r="D146">
            <v>0.62880000000000014</v>
          </cell>
        </row>
        <row r="147">
          <cell r="C147">
            <v>0.64100000000000001</v>
          </cell>
          <cell r="D147">
            <v>0.62980000000000014</v>
          </cell>
        </row>
        <row r="148">
          <cell r="C148">
            <v>0.64200000000000002</v>
          </cell>
          <cell r="D148">
            <v>0.63080000000000014</v>
          </cell>
        </row>
        <row r="149">
          <cell r="C149">
            <v>0.64300000000000002</v>
          </cell>
          <cell r="D149">
            <v>0.63170000000000015</v>
          </cell>
        </row>
        <row r="150">
          <cell r="C150">
            <v>0.64400000000000002</v>
          </cell>
          <cell r="D150">
            <v>0.63270000000000015</v>
          </cell>
        </row>
        <row r="151">
          <cell r="C151">
            <v>0.64500000000000002</v>
          </cell>
          <cell r="D151">
            <v>0.63370000000000015</v>
          </cell>
        </row>
        <row r="152">
          <cell r="C152">
            <v>0.64600000000000002</v>
          </cell>
          <cell r="D152">
            <v>0.63470000000000015</v>
          </cell>
        </row>
        <row r="153">
          <cell r="C153">
            <v>0.64700000000000002</v>
          </cell>
          <cell r="D153">
            <v>0.63570000000000015</v>
          </cell>
        </row>
        <row r="154">
          <cell r="C154">
            <v>0.64800000000000002</v>
          </cell>
          <cell r="D154">
            <v>0.63670000000000015</v>
          </cell>
        </row>
        <row r="155">
          <cell r="C155">
            <v>0.64900000000000002</v>
          </cell>
          <cell r="D155">
            <v>0.63760000000000017</v>
          </cell>
        </row>
        <row r="156">
          <cell r="C156">
            <v>0.65</v>
          </cell>
          <cell r="D156">
            <v>0.63859999999999995</v>
          </cell>
        </row>
        <row r="157">
          <cell r="C157">
            <v>0.65100000000000002</v>
          </cell>
          <cell r="D157">
            <v>0.63959999999999995</v>
          </cell>
        </row>
        <row r="158">
          <cell r="C158">
            <v>0.65200000000000002</v>
          </cell>
          <cell r="D158">
            <v>0.64059999999999995</v>
          </cell>
        </row>
        <row r="159">
          <cell r="C159">
            <v>0.65300000000000002</v>
          </cell>
          <cell r="D159">
            <v>0.64159999999999995</v>
          </cell>
        </row>
        <row r="160">
          <cell r="C160">
            <v>0.65400000000000003</v>
          </cell>
          <cell r="D160">
            <v>0.64259999999999995</v>
          </cell>
        </row>
        <row r="161">
          <cell r="C161">
            <v>0.65500000000000003</v>
          </cell>
          <cell r="D161">
            <v>0.64349999999999996</v>
          </cell>
        </row>
        <row r="162">
          <cell r="C162">
            <v>0.65600000000000003</v>
          </cell>
          <cell r="D162">
            <v>0.64449999999999996</v>
          </cell>
        </row>
        <row r="163">
          <cell r="C163">
            <v>0.65700000000000003</v>
          </cell>
          <cell r="D163">
            <v>0.64549999999999996</v>
          </cell>
        </row>
        <row r="164">
          <cell r="C164">
            <v>0.65800000000000003</v>
          </cell>
          <cell r="D164">
            <v>0.64649999999999996</v>
          </cell>
        </row>
        <row r="165">
          <cell r="C165">
            <v>0.65900000000000003</v>
          </cell>
          <cell r="D165">
            <v>0.64749999999999996</v>
          </cell>
        </row>
        <row r="166">
          <cell r="C166">
            <v>0.66</v>
          </cell>
          <cell r="D166">
            <v>0.64849999999999997</v>
          </cell>
        </row>
        <row r="167">
          <cell r="C167">
            <v>0.66100000000000003</v>
          </cell>
          <cell r="D167">
            <v>0.64949999999999997</v>
          </cell>
        </row>
        <row r="168">
          <cell r="C168">
            <v>0.66200000000000003</v>
          </cell>
          <cell r="D168">
            <v>0.65039999999999998</v>
          </cell>
        </row>
        <row r="169">
          <cell r="C169">
            <v>0.66300000000000003</v>
          </cell>
          <cell r="D169">
            <v>0.65139999999999998</v>
          </cell>
        </row>
        <row r="170">
          <cell r="C170">
            <v>0.66400000000000003</v>
          </cell>
          <cell r="D170">
            <v>0.65239999999999998</v>
          </cell>
        </row>
        <row r="171">
          <cell r="C171">
            <v>0.66500000000000004</v>
          </cell>
          <cell r="D171">
            <v>0.65339999999999998</v>
          </cell>
        </row>
        <row r="172">
          <cell r="C172">
            <v>0.66600000000000004</v>
          </cell>
          <cell r="D172">
            <v>0.65439999999999998</v>
          </cell>
        </row>
        <row r="173">
          <cell r="C173">
            <v>0.66700000000000004</v>
          </cell>
          <cell r="D173">
            <v>0.65539999999999998</v>
          </cell>
        </row>
        <row r="174">
          <cell r="C174">
            <v>0.66800000000000004</v>
          </cell>
          <cell r="D174">
            <v>0.65629999999999999</v>
          </cell>
        </row>
        <row r="175">
          <cell r="C175">
            <v>0.66900000000000004</v>
          </cell>
          <cell r="D175">
            <v>0.6573</v>
          </cell>
        </row>
        <row r="176">
          <cell r="C176">
            <v>0.67</v>
          </cell>
          <cell r="D176">
            <v>0.6583</v>
          </cell>
        </row>
        <row r="177">
          <cell r="C177">
            <v>0.67100000000000004</v>
          </cell>
          <cell r="D177">
            <v>0.6593</v>
          </cell>
        </row>
        <row r="178">
          <cell r="C178">
            <v>0.67200000000000004</v>
          </cell>
          <cell r="D178">
            <v>0.6603</v>
          </cell>
        </row>
        <row r="179">
          <cell r="C179">
            <v>0.67300000000000004</v>
          </cell>
          <cell r="D179">
            <v>0.6613</v>
          </cell>
        </row>
        <row r="180">
          <cell r="C180">
            <v>0.67400000000000004</v>
          </cell>
          <cell r="D180">
            <v>0.6623</v>
          </cell>
        </row>
        <row r="181">
          <cell r="C181">
            <v>0.67500000000000004</v>
          </cell>
          <cell r="D181">
            <v>0.66320000000000001</v>
          </cell>
        </row>
        <row r="182">
          <cell r="C182">
            <v>0.67600000000000005</v>
          </cell>
          <cell r="D182">
            <v>0.66420000000000001</v>
          </cell>
        </row>
        <row r="183">
          <cell r="C183">
            <v>0.67700000000000005</v>
          </cell>
          <cell r="D183">
            <v>0.66520000000000001</v>
          </cell>
        </row>
        <row r="184">
          <cell r="C184">
            <v>0.67800000000000005</v>
          </cell>
          <cell r="D184">
            <v>0.66620000000000001</v>
          </cell>
        </row>
        <row r="185">
          <cell r="C185">
            <v>0.67900000000000005</v>
          </cell>
          <cell r="D185">
            <v>0.66720000000000002</v>
          </cell>
        </row>
        <row r="186">
          <cell r="C186">
            <v>0.68</v>
          </cell>
          <cell r="D186">
            <v>0.66820000000000002</v>
          </cell>
        </row>
        <row r="187">
          <cell r="C187">
            <v>0.68100000000000005</v>
          </cell>
          <cell r="D187">
            <v>0.66910000000000003</v>
          </cell>
        </row>
        <row r="188">
          <cell r="C188">
            <v>0.68200000000000005</v>
          </cell>
          <cell r="D188">
            <v>0.67010000000000003</v>
          </cell>
        </row>
        <row r="189">
          <cell r="C189">
            <v>0.68300000000000005</v>
          </cell>
          <cell r="D189">
            <v>0.67110000000000003</v>
          </cell>
        </row>
        <row r="190">
          <cell r="C190">
            <v>0.68400000000000005</v>
          </cell>
          <cell r="D190">
            <v>0.67210000000000003</v>
          </cell>
        </row>
        <row r="191">
          <cell r="C191">
            <v>0.68500000000000005</v>
          </cell>
          <cell r="D191">
            <v>0.67310000000000003</v>
          </cell>
        </row>
        <row r="192">
          <cell r="C192">
            <v>0.68600000000000005</v>
          </cell>
          <cell r="D192">
            <v>0.67410000000000003</v>
          </cell>
        </row>
        <row r="193">
          <cell r="C193">
            <v>0.68700000000000006</v>
          </cell>
          <cell r="D193">
            <v>0.67500000000000004</v>
          </cell>
        </row>
        <row r="194">
          <cell r="C194">
            <v>0.68800000000000006</v>
          </cell>
          <cell r="D194">
            <v>0.67600000000000005</v>
          </cell>
        </row>
        <row r="195">
          <cell r="C195">
            <v>0.68900000000000006</v>
          </cell>
          <cell r="D195">
            <v>0.67700000000000005</v>
          </cell>
        </row>
        <row r="196">
          <cell r="C196">
            <v>0.69000000000000006</v>
          </cell>
          <cell r="D196">
            <v>0.67800000000000005</v>
          </cell>
        </row>
        <row r="197">
          <cell r="C197">
            <v>0.69100000000000006</v>
          </cell>
          <cell r="D197">
            <v>0.67900000000000005</v>
          </cell>
        </row>
        <row r="198">
          <cell r="C198">
            <v>0.69200000000000006</v>
          </cell>
          <cell r="D198">
            <v>0.68</v>
          </cell>
        </row>
        <row r="199">
          <cell r="C199">
            <v>0.69300000000000006</v>
          </cell>
          <cell r="D199">
            <v>0.68100000000000005</v>
          </cell>
        </row>
        <row r="200">
          <cell r="C200">
            <v>0.69400000000000006</v>
          </cell>
          <cell r="D200">
            <v>0.68190000000000006</v>
          </cell>
        </row>
        <row r="201">
          <cell r="C201">
            <v>0.69500000000000006</v>
          </cell>
          <cell r="D201">
            <v>0.68290000000000006</v>
          </cell>
        </row>
        <row r="202">
          <cell r="C202">
            <v>0.69600000000000006</v>
          </cell>
          <cell r="D202">
            <v>0.68390000000000006</v>
          </cell>
        </row>
        <row r="203">
          <cell r="C203">
            <v>0.69700000000000006</v>
          </cell>
          <cell r="D203">
            <v>0.68490000000000006</v>
          </cell>
        </row>
        <row r="204">
          <cell r="C204">
            <v>0.69800000000000006</v>
          </cell>
          <cell r="D204">
            <v>0.68590000000000007</v>
          </cell>
        </row>
        <row r="205">
          <cell r="C205">
            <v>0.69900000000000007</v>
          </cell>
          <cell r="D205">
            <v>0.68690000000000007</v>
          </cell>
        </row>
        <row r="206">
          <cell r="C206">
            <v>0.7</v>
          </cell>
          <cell r="D206">
            <v>0.68779999999999997</v>
          </cell>
        </row>
        <row r="207">
          <cell r="C207">
            <v>0.70099999999999996</v>
          </cell>
          <cell r="D207">
            <v>0.68879999999999997</v>
          </cell>
        </row>
        <row r="208">
          <cell r="C208">
            <v>0.70199999999999996</v>
          </cell>
          <cell r="D208">
            <v>0.68979999999999997</v>
          </cell>
        </row>
        <row r="209">
          <cell r="C209">
            <v>0.70299999999999996</v>
          </cell>
          <cell r="D209">
            <v>0.69079999999999997</v>
          </cell>
        </row>
        <row r="210">
          <cell r="C210">
            <v>0.70399999999999996</v>
          </cell>
          <cell r="D210">
            <v>0.69179999999999997</v>
          </cell>
        </row>
        <row r="211">
          <cell r="C211">
            <v>0.70499999999999996</v>
          </cell>
          <cell r="D211">
            <v>0.69279999999999997</v>
          </cell>
        </row>
        <row r="212">
          <cell r="C212">
            <v>0.70599999999999996</v>
          </cell>
          <cell r="D212">
            <v>0.69369999999999998</v>
          </cell>
        </row>
        <row r="213">
          <cell r="C213">
            <v>0.70699999999999996</v>
          </cell>
          <cell r="D213">
            <v>0.69469999999999998</v>
          </cell>
        </row>
        <row r="214">
          <cell r="C214">
            <v>0.70799999999999996</v>
          </cell>
          <cell r="D214">
            <v>0.69569999999999999</v>
          </cell>
        </row>
        <row r="215">
          <cell r="C215">
            <v>0.70899999999999996</v>
          </cell>
          <cell r="D215">
            <v>0.69669999999999999</v>
          </cell>
        </row>
        <row r="216">
          <cell r="C216">
            <v>0.71</v>
          </cell>
          <cell r="D216">
            <v>0.69769999999999999</v>
          </cell>
        </row>
        <row r="217">
          <cell r="C217">
            <v>0.71099999999999997</v>
          </cell>
          <cell r="D217">
            <v>0.69869999999999999</v>
          </cell>
        </row>
        <row r="218">
          <cell r="C218">
            <v>0.71199999999999997</v>
          </cell>
          <cell r="D218">
            <v>0.69969999999999999</v>
          </cell>
        </row>
        <row r="219">
          <cell r="C219">
            <v>0.71299999999999997</v>
          </cell>
          <cell r="D219">
            <v>0.7006</v>
          </cell>
        </row>
        <row r="220">
          <cell r="C220">
            <v>0.71399999999999997</v>
          </cell>
          <cell r="D220">
            <v>0.7016</v>
          </cell>
        </row>
        <row r="221">
          <cell r="C221">
            <v>0.71499999999999997</v>
          </cell>
          <cell r="D221">
            <v>0.7026</v>
          </cell>
        </row>
        <row r="222">
          <cell r="C222">
            <v>0.71599999999999997</v>
          </cell>
          <cell r="D222">
            <v>0.7036</v>
          </cell>
        </row>
        <row r="223">
          <cell r="C223">
            <v>0.71699999999999997</v>
          </cell>
          <cell r="D223">
            <v>0.7046</v>
          </cell>
        </row>
        <row r="224">
          <cell r="C224">
            <v>0.71799999999999997</v>
          </cell>
          <cell r="D224">
            <v>0.7056</v>
          </cell>
        </row>
        <row r="225">
          <cell r="C225">
            <v>0.71899999999999997</v>
          </cell>
          <cell r="D225">
            <v>0.70650000000000002</v>
          </cell>
        </row>
        <row r="226">
          <cell r="C226">
            <v>0.72</v>
          </cell>
          <cell r="D226">
            <v>0.70750000000000002</v>
          </cell>
        </row>
        <row r="227">
          <cell r="C227">
            <v>0.72099999999999997</v>
          </cell>
          <cell r="D227">
            <v>0.70850000000000002</v>
          </cell>
        </row>
        <row r="228">
          <cell r="C228">
            <v>0.72199999999999998</v>
          </cell>
          <cell r="D228">
            <v>0.70950000000000002</v>
          </cell>
        </row>
        <row r="229">
          <cell r="C229">
            <v>0.72299999999999998</v>
          </cell>
          <cell r="D229">
            <v>0.71050000000000002</v>
          </cell>
        </row>
        <row r="230">
          <cell r="C230">
            <v>0.72399999999999998</v>
          </cell>
          <cell r="D230">
            <v>0.71150000000000002</v>
          </cell>
        </row>
        <row r="231">
          <cell r="C231">
            <v>0.72499999999999998</v>
          </cell>
          <cell r="D231">
            <v>0.71250000000000002</v>
          </cell>
        </row>
        <row r="232">
          <cell r="C232">
            <v>0.72599999999999998</v>
          </cell>
          <cell r="D232">
            <v>0.71340000000000003</v>
          </cell>
        </row>
        <row r="233">
          <cell r="C233">
            <v>0.72699999999999998</v>
          </cell>
          <cell r="D233">
            <v>0.71440000000000003</v>
          </cell>
        </row>
        <row r="234">
          <cell r="C234">
            <v>0.72799999999999998</v>
          </cell>
          <cell r="D234">
            <v>0.71540000000000004</v>
          </cell>
        </row>
        <row r="235">
          <cell r="C235">
            <v>0.72899999999999998</v>
          </cell>
          <cell r="D235">
            <v>0.71640000000000004</v>
          </cell>
        </row>
        <row r="236">
          <cell r="C236">
            <v>0.73</v>
          </cell>
          <cell r="D236">
            <v>0.71740000000000004</v>
          </cell>
        </row>
        <row r="237">
          <cell r="C237">
            <v>0.73099999999999998</v>
          </cell>
          <cell r="D237">
            <v>0.71840000000000004</v>
          </cell>
        </row>
        <row r="238">
          <cell r="C238">
            <v>0.73199999999999998</v>
          </cell>
          <cell r="D238">
            <v>0.71930000000000005</v>
          </cell>
        </row>
        <row r="239">
          <cell r="C239">
            <v>0.73299999999999998</v>
          </cell>
          <cell r="D239">
            <v>0.72030000000000005</v>
          </cell>
        </row>
        <row r="240">
          <cell r="C240">
            <v>0.73399999999999999</v>
          </cell>
          <cell r="D240">
            <v>0.72130000000000005</v>
          </cell>
        </row>
        <row r="241">
          <cell r="C241">
            <v>0.73499999999999999</v>
          </cell>
          <cell r="D241">
            <v>0.72230000000000005</v>
          </cell>
        </row>
        <row r="242">
          <cell r="C242">
            <v>0.73599999999999999</v>
          </cell>
          <cell r="D242">
            <v>0.72330000000000005</v>
          </cell>
        </row>
        <row r="243">
          <cell r="C243">
            <v>0.73699999999999999</v>
          </cell>
          <cell r="D243">
            <v>0.72430000000000005</v>
          </cell>
        </row>
        <row r="244">
          <cell r="C244">
            <v>0.73799999999999999</v>
          </cell>
          <cell r="D244">
            <v>0.72520000000000007</v>
          </cell>
        </row>
        <row r="245">
          <cell r="C245">
            <v>0.73899999999999999</v>
          </cell>
          <cell r="D245">
            <v>0.72620000000000007</v>
          </cell>
        </row>
        <row r="246">
          <cell r="C246">
            <v>0.74</v>
          </cell>
          <cell r="D246">
            <v>0.72720000000000007</v>
          </cell>
        </row>
        <row r="247">
          <cell r="C247">
            <v>0.74099999999999999</v>
          </cell>
          <cell r="D247">
            <v>0.72820000000000007</v>
          </cell>
        </row>
        <row r="248">
          <cell r="C248">
            <v>0.74199999999999999</v>
          </cell>
          <cell r="D248">
            <v>0.72920000000000007</v>
          </cell>
        </row>
        <row r="249">
          <cell r="C249">
            <v>0.74299999999999999</v>
          </cell>
          <cell r="D249">
            <v>0.73020000000000007</v>
          </cell>
        </row>
        <row r="250">
          <cell r="C250">
            <v>0.74399999999999999</v>
          </cell>
          <cell r="D250">
            <v>0.73120000000000007</v>
          </cell>
        </row>
        <row r="251">
          <cell r="C251">
            <v>0.745</v>
          </cell>
          <cell r="D251">
            <v>0.73210000000000008</v>
          </cell>
        </row>
        <row r="252">
          <cell r="C252">
            <v>0.746</v>
          </cell>
          <cell r="D252">
            <v>0.73310000000000008</v>
          </cell>
        </row>
        <row r="253">
          <cell r="C253">
            <v>0.747</v>
          </cell>
          <cell r="D253">
            <v>0.73410000000000009</v>
          </cell>
        </row>
        <row r="254">
          <cell r="C254">
            <v>0.748</v>
          </cell>
          <cell r="D254">
            <v>0.73510000000000009</v>
          </cell>
        </row>
        <row r="255">
          <cell r="C255">
            <v>0.749</v>
          </cell>
          <cell r="D255">
            <v>0.73610000000000009</v>
          </cell>
        </row>
        <row r="256">
          <cell r="C256">
            <v>0.75</v>
          </cell>
          <cell r="D256">
            <v>0.73709999999999998</v>
          </cell>
        </row>
        <row r="257">
          <cell r="C257">
            <v>0.751</v>
          </cell>
          <cell r="D257">
            <v>0.73799999999999999</v>
          </cell>
        </row>
        <row r="258">
          <cell r="C258">
            <v>0.752</v>
          </cell>
          <cell r="D258">
            <v>0.73899999999999999</v>
          </cell>
        </row>
        <row r="259">
          <cell r="C259">
            <v>0.753</v>
          </cell>
          <cell r="D259">
            <v>0.74</v>
          </cell>
        </row>
        <row r="260">
          <cell r="C260">
            <v>0.754</v>
          </cell>
          <cell r="D260">
            <v>0.74099999999999999</v>
          </cell>
        </row>
        <row r="261">
          <cell r="C261">
            <v>0.755</v>
          </cell>
          <cell r="D261">
            <v>0.74199999999999999</v>
          </cell>
        </row>
        <row r="262">
          <cell r="C262">
            <v>0.75600000000000001</v>
          </cell>
          <cell r="D262">
            <v>0.74299999999999999</v>
          </cell>
        </row>
        <row r="263">
          <cell r="C263">
            <v>0.75700000000000001</v>
          </cell>
          <cell r="D263">
            <v>0.74399999999999999</v>
          </cell>
        </row>
        <row r="264">
          <cell r="C264">
            <v>0.75800000000000001</v>
          </cell>
          <cell r="D264">
            <v>0.74490000000000001</v>
          </cell>
        </row>
        <row r="265">
          <cell r="C265">
            <v>0.75900000000000001</v>
          </cell>
          <cell r="D265">
            <v>0.74590000000000001</v>
          </cell>
        </row>
        <row r="266">
          <cell r="C266">
            <v>0.76</v>
          </cell>
          <cell r="D266">
            <v>0.74690000000000001</v>
          </cell>
        </row>
        <row r="267">
          <cell r="C267">
            <v>0.76100000000000001</v>
          </cell>
          <cell r="D267">
            <v>0.74790000000000001</v>
          </cell>
        </row>
        <row r="268">
          <cell r="C268">
            <v>0.76200000000000001</v>
          </cell>
          <cell r="D268">
            <v>0.74890000000000001</v>
          </cell>
        </row>
        <row r="269">
          <cell r="C269">
            <v>0.76300000000000001</v>
          </cell>
          <cell r="D269">
            <v>0.74990000000000001</v>
          </cell>
        </row>
        <row r="270">
          <cell r="C270">
            <v>0.76400000000000001</v>
          </cell>
          <cell r="D270">
            <v>0.75080000000000002</v>
          </cell>
        </row>
        <row r="271">
          <cell r="C271">
            <v>0.76500000000000001</v>
          </cell>
          <cell r="D271">
            <v>0.75180000000000002</v>
          </cell>
        </row>
        <row r="272">
          <cell r="C272">
            <v>0.76600000000000001</v>
          </cell>
          <cell r="D272">
            <v>0.75280000000000002</v>
          </cell>
        </row>
        <row r="273">
          <cell r="C273">
            <v>0.76700000000000002</v>
          </cell>
          <cell r="D273">
            <v>0.75380000000000003</v>
          </cell>
        </row>
        <row r="274">
          <cell r="C274">
            <v>0.76800000000000002</v>
          </cell>
          <cell r="D274">
            <v>0.75480000000000003</v>
          </cell>
        </row>
        <row r="275">
          <cell r="C275">
            <v>0.76900000000000002</v>
          </cell>
          <cell r="D275">
            <v>0.75580000000000003</v>
          </cell>
        </row>
        <row r="276">
          <cell r="C276">
            <v>0.77</v>
          </cell>
          <cell r="D276">
            <v>0.75670000000000004</v>
          </cell>
        </row>
        <row r="277">
          <cell r="C277">
            <v>0.77100000000000002</v>
          </cell>
          <cell r="D277">
            <v>0.75770000000000004</v>
          </cell>
        </row>
        <row r="278">
          <cell r="C278">
            <v>0.77200000000000002</v>
          </cell>
          <cell r="D278">
            <v>0.75870000000000004</v>
          </cell>
        </row>
        <row r="279">
          <cell r="C279">
            <v>0.77300000000000002</v>
          </cell>
          <cell r="D279">
            <v>0.75970000000000004</v>
          </cell>
        </row>
        <row r="280">
          <cell r="C280">
            <v>0.77400000000000002</v>
          </cell>
          <cell r="D280">
            <v>0.76070000000000004</v>
          </cell>
        </row>
        <row r="281">
          <cell r="C281">
            <v>0.77500000000000002</v>
          </cell>
          <cell r="D281">
            <v>0.76170000000000004</v>
          </cell>
        </row>
        <row r="282">
          <cell r="C282">
            <v>0.77600000000000002</v>
          </cell>
          <cell r="D282">
            <v>0.76270000000000004</v>
          </cell>
        </row>
        <row r="283">
          <cell r="C283">
            <v>0.77700000000000002</v>
          </cell>
          <cell r="D283">
            <v>0.76360000000000006</v>
          </cell>
        </row>
        <row r="284">
          <cell r="C284">
            <v>0.77800000000000002</v>
          </cell>
          <cell r="D284">
            <v>0.76460000000000006</v>
          </cell>
        </row>
        <row r="285">
          <cell r="C285">
            <v>0.77900000000000003</v>
          </cell>
          <cell r="D285">
            <v>0.76560000000000006</v>
          </cell>
        </row>
        <row r="286">
          <cell r="C286">
            <v>0.78</v>
          </cell>
          <cell r="D286">
            <v>0.76660000000000006</v>
          </cell>
        </row>
        <row r="287">
          <cell r="C287">
            <v>0.78100000000000003</v>
          </cell>
          <cell r="D287">
            <v>0.76760000000000006</v>
          </cell>
        </row>
        <row r="288">
          <cell r="C288">
            <v>0.78200000000000003</v>
          </cell>
          <cell r="D288">
            <v>0.76860000000000006</v>
          </cell>
        </row>
        <row r="289">
          <cell r="C289">
            <v>0.78300000000000003</v>
          </cell>
          <cell r="D289">
            <v>0.76950000000000007</v>
          </cell>
        </row>
        <row r="290">
          <cell r="C290">
            <v>0.78400000000000003</v>
          </cell>
          <cell r="D290">
            <v>0.77050000000000007</v>
          </cell>
        </row>
        <row r="291">
          <cell r="C291">
            <v>0.78500000000000003</v>
          </cell>
          <cell r="D291">
            <v>0.77150000000000007</v>
          </cell>
        </row>
        <row r="292">
          <cell r="C292">
            <v>0.78600000000000003</v>
          </cell>
          <cell r="D292">
            <v>0.77250000000000008</v>
          </cell>
        </row>
        <row r="293">
          <cell r="C293">
            <v>0.78700000000000003</v>
          </cell>
          <cell r="D293">
            <v>0.77350000000000008</v>
          </cell>
        </row>
        <row r="294">
          <cell r="C294">
            <v>0.78800000000000003</v>
          </cell>
          <cell r="D294">
            <v>0.77450000000000008</v>
          </cell>
        </row>
        <row r="295">
          <cell r="C295">
            <v>0.78900000000000003</v>
          </cell>
          <cell r="D295">
            <v>0.77550000000000008</v>
          </cell>
        </row>
        <row r="296">
          <cell r="C296">
            <v>0.79</v>
          </cell>
          <cell r="D296">
            <v>0.77640000000000009</v>
          </cell>
        </row>
        <row r="297">
          <cell r="C297">
            <v>0.79100000000000004</v>
          </cell>
          <cell r="D297">
            <v>0.77740000000000009</v>
          </cell>
        </row>
        <row r="298">
          <cell r="C298">
            <v>0.79200000000000004</v>
          </cell>
          <cell r="D298">
            <v>0.77840000000000009</v>
          </cell>
        </row>
        <row r="299">
          <cell r="C299">
            <v>0.79300000000000004</v>
          </cell>
          <cell r="D299">
            <v>0.77940000000000009</v>
          </cell>
        </row>
        <row r="300">
          <cell r="C300">
            <v>0.79400000000000004</v>
          </cell>
          <cell r="D300">
            <v>0.78040000000000009</v>
          </cell>
        </row>
        <row r="301">
          <cell r="C301">
            <v>0.79500000000000004</v>
          </cell>
          <cell r="D301">
            <v>0.78140000000000009</v>
          </cell>
        </row>
        <row r="302">
          <cell r="C302">
            <v>0.79600000000000004</v>
          </cell>
          <cell r="D302">
            <v>0.78230000000000011</v>
          </cell>
        </row>
        <row r="303">
          <cell r="C303">
            <v>0.79700000000000004</v>
          </cell>
          <cell r="D303">
            <v>0.78330000000000011</v>
          </cell>
        </row>
        <row r="304">
          <cell r="C304">
            <v>0.79800000000000004</v>
          </cell>
          <cell r="D304">
            <v>0.78430000000000011</v>
          </cell>
        </row>
        <row r="305">
          <cell r="C305">
            <v>0.79900000000000004</v>
          </cell>
          <cell r="D305">
            <v>0.78530000000000011</v>
          </cell>
        </row>
        <row r="306">
          <cell r="C306">
            <v>0.8</v>
          </cell>
          <cell r="D306">
            <v>0.7863</v>
          </cell>
        </row>
        <row r="307">
          <cell r="C307">
            <v>0.80100000000000005</v>
          </cell>
          <cell r="D307">
            <v>0.7873</v>
          </cell>
        </row>
        <row r="308">
          <cell r="C308">
            <v>0.80200000000000005</v>
          </cell>
          <cell r="D308">
            <v>0.78820000000000001</v>
          </cell>
        </row>
        <row r="309">
          <cell r="C309">
            <v>0.80300000000000005</v>
          </cell>
          <cell r="D309">
            <v>0.78920000000000001</v>
          </cell>
        </row>
        <row r="310">
          <cell r="C310">
            <v>0.80400000000000005</v>
          </cell>
          <cell r="D310">
            <v>0.79020000000000001</v>
          </cell>
        </row>
        <row r="311">
          <cell r="C311">
            <v>0.80500000000000005</v>
          </cell>
          <cell r="D311">
            <v>0.79120000000000001</v>
          </cell>
        </row>
        <row r="312">
          <cell r="C312">
            <v>0.80600000000000005</v>
          </cell>
          <cell r="D312">
            <v>0.79220000000000002</v>
          </cell>
        </row>
        <row r="313">
          <cell r="C313">
            <v>0.80700000000000005</v>
          </cell>
          <cell r="D313">
            <v>0.79320000000000002</v>
          </cell>
        </row>
        <row r="314">
          <cell r="C314">
            <v>0.80800000000000005</v>
          </cell>
          <cell r="D314">
            <v>0.79420000000000002</v>
          </cell>
        </row>
        <row r="315">
          <cell r="C315">
            <v>0.80900000000000005</v>
          </cell>
          <cell r="D315">
            <v>0.79510000000000003</v>
          </cell>
        </row>
        <row r="316">
          <cell r="C316">
            <v>0.81</v>
          </cell>
          <cell r="D316">
            <v>0.79610000000000003</v>
          </cell>
        </row>
        <row r="317">
          <cell r="C317">
            <v>0.81100000000000005</v>
          </cell>
          <cell r="D317">
            <v>0.79710000000000003</v>
          </cell>
        </row>
        <row r="318">
          <cell r="C318">
            <v>0.81200000000000006</v>
          </cell>
          <cell r="D318">
            <v>0.79810000000000003</v>
          </cell>
        </row>
        <row r="319">
          <cell r="C319">
            <v>0.81300000000000006</v>
          </cell>
          <cell r="D319">
            <v>0.79910000000000003</v>
          </cell>
        </row>
        <row r="320">
          <cell r="C320">
            <v>0.81400000000000006</v>
          </cell>
          <cell r="D320">
            <v>0.80010000000000003</v>
          </cell>
        </row>
        <row r="321">
          <cell r="C321">
            <v>0.81500000000000006</v>
          </cell>
          <cell r="D321">
            <v>0.80100000000000005</v>
          </cell>
        </row>
        <row r="322">
          <cell r="C322">
            <v>0.81600000000000006</v>
          </cell>
          <cell r="D322">
            <v>0.80200000000000005</v>
          </cell>
        </row>
        <row r="323">
          <cell r="C323">
            <v>0.81700000000000006</v>
          </cell>
          <cell r="D323">
            <v>0.80300000000000005</v>
          </cell>
        </row>
        <row r="324">
          <cell r="C324">
            <v>0.81800000000000006</v>
          </cell>
          <cell r="D324">
            <v>0.80400000000000005</v>
          </cell>
        </row>
        <row r="325">
          <cell r="C325">
            <v>0.81900000000000006</v>
          </cell>
          <cell r="D325">
            <v>0.80500000000000005</v>
          </cell>
        </row>
        <row r="326">
          <cell r="C326">
            <v>0.82000000000000006</v>
          </cell>
          <cell r="D326">
            <v>0.80600000000000005</v>
          </cell>
        </row>
        <row r="327">
          <cell r="C327">
            <v>0.82100000000000006</v>
          </cell>
          <cell r="D327">
            <v>0.80700000000000005</v>
          </cell>
        </row>
        <row r="328">
          <cell r="C328">
            <v>0.82200000000000006</v>
          </cell>
          <cell r="D328">
            <v>0.80790000000000006</v>
          </cell>
        </row>
        <row r="329">
          <cell r="C329">
            <v>0.82300000000000006</v>
          </cell>
          <cell r="D329">
            <v>0.80890000000000006</v>
          </cell>
        </row>
        <row r="330">
          <cell r="C330">
            <v>0.82400000000000007</v>
          </cell>
          <cell r="D330">
            <v>0.80990000000000006</v>
          </cell>
        </row>
        <row r="331">
          <cell r="C331">
            <v>0.82500000000000007</v>
          </cell>
          <cell r="D331">
            <v>0.81090000000000007</v>
          </cell>
        </row>
        <row r="332">
          <cell r="C332">
            <v>0.82600000000000007</v>
          </cell>
          <cell r="D332">
            <v>0.81190000000000007</v>
          </cell>
        </row>
        <row r="333">
          <cell r="C333">
            <v>0.82700000000000007</v>
          </cell>
          <cell r="D333">
            <v>0.81290000000000007</v>
          </cell>
        </row>
        <row r="334">
          <cell r="C334">
            <v>0.82800000000000007</v>
          </cell>
          <cell r="D334">
            <v>0.81380000000000008</v>
          </cell>
        </row>
        <row r="335">
          <cell r="C335">
            <v>0.82900000000000007</v>
          </cell>
          <cell r="D335">
            <v>0.81480000000000008</v>
          </cell>
        </row>
        <row r="336">
          <cell r="C336">
            <v>0.83000000000000007</v>
          </cell>
          <cell r="D336">
            <v>0.81580000000000008</v>
          </cell>
        </row>
        <row r="337">
          <cell r="C337">
            <v>0.83100000000000007</v>
          </cell>
          <cell r="D337">
            <v>0.81680000000000008</v>
          </cell>
        </row>
        <row r="338">
          <cell r="C338">
            <v>0.83200000000000007</v>
          </cell>
          <cell r="D338">
            <v>0.81780000000000008</v>
          </cell>
        </row>
        <row r="339">
          <cell r="C339">
            <v>0.83300000000000007</v>
          </cell>
          <cell r="D339">
            <v>0.81880000000000008</v>
          </cell>
        </row>
        <row r="340">
          <cell r="C340">
            <v>0.83400000000000007</v>
          </cell>
          <cell r="D340">
            <v>0.8197000000000001</v>
          </cell>
        </row>
        <row r="341">
          <cell r="C341">
            <v>0.83500000000000008</v>
          </cell>
          <cell r="D341">
            <v>0.8207000000000001</v>
          </cell>
        </row>
        <row r="342">
          <cell r="C342">
            <v>0.83600000000000008</v>
          </cell>
          <cell r="D342">
            <v>0.8217000000000001</v>
          </cell>
        </row>
        <row r="343">
          <cell r="C343">
            <v>0.83700000000000008</v>
          </cell>
          <cell r="D343">
            <v>0.8227000000000001</v>
          </cell>
        </row>
        <row r="344">
          <cell r="C344">
            <v>0.83800000000000008</v>
          </cell>
          <cell r="D344">
            <v>0.8237000000000001</v>
          </cell>
        </row>
        <row r="345">
          <cell r="C345">
            <v>0.83900000000000008</v>
          </cell>
          <cell r="D345">
            <v>0.8247000000000001</v>
          </cell>
        </row>
        <row r="346">
          <cell r="C346">
            <v>0.84000000000000008</v>
          </cell>
          <cell r="D346">
            <v>0.8257000000000001</v>
          </cell>
        </row>
        <row r="347">
          <cell r="C347">
            <v>0.84100000000000008</v>
          </cell>
          <cell r="D347">
            <v>0.82660000000000011</v>
          </cell>
        </row>
        <row r="348">
          <cell r="C348">
            <v>0.84200000000000008</v>
          </cell>
          <cell r="D348">
            <v>0.82760000000000011</v>
          </cell>
        </row>
        <row r="349">
          <cell r="C349">
            <v>0.84300000000000008</v>
          </cell>
          <cell r="D349">
            <v>0.82860000000000011</v>
          </cell>
        </row>
        <row r="350">
          <cell r="C350">
            <v>0.84400000000000008</v>
          </cell>
          <cell r="D350">
            <v>0.82960000000000012</v>
          </cell>
        </row>
        <row r="351">
          <cell r="C351">
            <v>0.84500000000000008</v>
          </cell>
          <cell r="D351">
            <v>0.83060000000000012</v>
          </cell>
        </row>
        <row r="352">
          <cell r="C352">
            <v>0.84600000000000009</v>
          </cell>
          <cell r="D352">
            <v>0.83160000000000012</v>
          </cell>
        </row>
        <row r="353">
          <cell r="C353">
            <v>0.84700000000000009</v>
          </cell>
          <cell r="D353">
            <v>0.83250000000000013</v>
          </cell>
        </row>
        <row r="354">
          <cell r="C354">
            <v>0.84800000000000009</v>
          </cell>
          <cell r="D354">
            <v>0.83350000000000013</v>
          </cell>
        </row>
        <row r="355">
          <cell r="C355">
            <v>0.84900000000000009</v>
          </cell>
          <cell r="D355">
            <v>0.83450000000000013</v>
          </cell>
        </row>
        <row r="356">
          <cell r="C356">
            <v>0.85</v>
          </cell>
          <cell r="D356">
            <v>0.83550000000000002</v>
          </cell>
        </row>
        <row r="357">
          <cell r="C357">
            <v>0.85099999999999998</v>
          </cell>
          <cell r="D357">
            <v>0.83650000000000002</v>
          </cell>
        </row>
        <row r="358">
          <cell r="C358">
            <v>0.85199999999999998</v>
          </cell>
          <cell r="D358">
            <v>0.83750000000000002</v>
          </cell>
        </row>
        <row r="359">
          <cell r="C359">
            <v>0.85299999999999998</v>
          </cell>
          <cell r="D359">
            <v>0.83840000000000003</v>
          </cell>
        </row>
        <row r="360">
          <cell r="C360">
            <v>0.85399999999999998</v>
          </cell>
          <cell r="D360">
            <v>0.83940000000000003</v>
          </cell>
        </row>
        <row r="361">
          <cell r="C361">
            <v>0.85499999999999998</v>
          </cell>
          <cell r="D361">
            <v>0.84040000000000004</v>
          </cell>
        </row>
        <row r="362">
          <cell r="C362">
            <v>0.85599999999999998</v>
          </cell>
          <cell r="D362">
            <v>0.84140000000000004</v>
          </cell>
        </row>
        <row r="363">
          <cell r="C363">
            <v>0.85699999999999998</v>
          </cell>
          <cell r="D363">
            <v>0.84240000000000004</v>
          </cell>
        </row>
        <row r="364">
          <cell r="C364">
            <v>0.85799999999999998</v>
          </cell>
          <cell r="D364">
            <v>0.84340000000000004</v>
          </cell>
        </row>
        <row r="365">
          <cell r="C365">
            <v>0.85899999999999999</v>
          </cell>
          <cell r="D365">
            <v>0.84440000000000004</v>
          </cell>
        </row>
        <row r="366">
          <cell r="C366">
            <v>0.86</v>
          </cell>
          <cell r="D366">
            <v>0.84530000000000005</v>
          </cell>
        </row>
        <row r="367">
          <cell r="C367">
            <v>0.86099999999999999</v>
          </cell>
          <cell r="D367">
            <v>0.84630000000000005</v>
          </cell>
        </row>
        <row r="368">
          <cell r="C368">
            <v>0.86199999999999999</v>
          </cell>
          <cell r="D368">
            <v>0.84730000000000005</v>
          </cell>
        </row>
        <row r="369">
          <cell r="C369">
            <v>0.86299999999999999</v>
          </cell>
          <cell r="D369">
            <v>0.84830000000000005</v>
          </cell>
        </row>
        <row r="370">
          <cell r="C370">
            <v>0.86399999999999999</v>
          </cell>
          <cell r="D370">
            <v>0.84930000000000005</v>
          </cell>
        </row>
        <row r="371">
          <cell r="C371">
            <v>0.86499999999999999</v>
          </cell>
          <cell r="D371">
            <v>0.85030000000000006</v>
          </cell>
        </row>
        <row r="372">
          <cell r="C372">
            <v>0.86599999999999999</v>
          </cell>
          <cell r="D372">
            <v>0.85120000000000007</v>
          </cell>
        </row>
        <row r="373">
          <cell r="C373">
            <v>0.86699999999999999</v>
          </cell>
          <cell r="D373">
            <v>0.85220000000000007</v>
          </cell>
        </row>
        <row r="374">
          <cell r="C374">
            <v>0.86799999999999999</v>
          </cell>
          <cell r="D374">
            <v>0.85320000000000007</v>
          </cell>
        </row>
        <row r="375">
          <cell r="C375">
            <v>0.86899999999999999</v>
          </cell>
          <cell r="D375">
            <v>0.85420000000000007</v>
          </cell>
        </row>
        <row r="376">
          <cell r="C376">
            <v>0.87</v>
          </cell>
          <cell r="D376">
            <v>0.85520000000000007</v>
          </cell>
        </row>
        <row r="377">
          <cell r="C377">
            <v>0.871</v>
          </cell>
          <cell r="D377">
            <v>0.85620000000000007</v>
          </cell>
        </row>
        <row r="378">
          <cell r="C378">
            <v>0.872</v>
          </cell>
          <cell r="D378">
            <v>0.85720000000000007</v>
          </cell>
        </row>
        <row r="379">
          <cell r="C379">
            <v>0.873</v>
          </cell>
          <cell r="D379">
            <v>0.85810000000000008</v>
          </cell>
        </row>
        <row r="380">
          <cell r="C380">
            <v>0.874</v>
          </cell>
          <cell r="D380">
            <v>0.85910000000000009</v>
          </cell>
        </row>
        <row r="381">
          <cell r="C381">
            <v>0.875</v>
          </cell>
          <cell r="D381">
            <v>0.86010000000000009</v>
          </cell>
        </row>
        <row r="382">
          <cell r="C382">
            <v>0.876</v>
          </cell>
          <cell r="D382">
            <v>0.86110000000000009</v>
          </cell>
        </row>
        <row r="383">
          <cell r="C383">
            <v>0.877</v>
          </cell>
          <cell r="D383">
            <v>0.86210000000000009</v>
          </cell>
        </row>
        <row r="384">
          <cell r="C384">
            <v>0.878</v>
          </cell>
          <cell r="D384">
            <v>0.86310000000000009</v>
          </cell>
        </row>
        <row r="385">
          <cell r="C385">
            <v>0.879</v>
          </cell>
          <cell r="D385">
            <v>0.8640000000000001</v>
          </cell>
        </row>
        <row r="386">
          <cell r="C386">
            <v>0.88</v>
          </cell>
          <cell r="D386">
            <v>0.8650000000000001</v>
          </cell>
        </row>
        <row r="387">
          <cell r="C387">
            <v>0.88100000000000001</v>
          </cell>
          <cell r="D387">
            <v>0.8660000000000001</v>
          </cell>
        </row>
        <row r="388">
          <cell r="C388">
            <v>0.88200000000000001</v>
          </cell>
          <cell r="D388">
            <v>0.8670000000000001</v>
          </cell>
        </row>
        <row r="389">
          <cell r="C389">
            <v>0.88300000000000001</v>
          </cell>
          <cell r="D389">
            <v>0.8680000000000001</v>
          </cell>
        </row>
        <row r="390">
          <cell r="C390">
            <v>0.88400000000000001</v>
          </cell>
          <cell r="D390">
            <v>0.86900000000000011</v>
          </cell>
        </row>
        <row r="391">
          <cell r="C391">
            <v>0.88500000000000001</v>
          </cell>
          <cell r="D391">
            <v>0.86990000000000012</v>
          </cell>
        </row>
        <row r="392">
          <cell r="C392">
            <v>0.88600000000000001</v>
          </cell>
          <cell r="D392">
            <v>0.87090000000000012</v>
          </cell>
        </row>
        <row r="393">
          <cell r="C393">
            <v>0.88700000000000001</v>
          </cell>
          <cell r="D393">
            <v>0.87190000000000012</v>
          </cell>
        </row>
        <row r="394">
          <cell r="C394">
            <v>0.88800000000000001</v>
          </cell>
          <cell r="D394">
            <v>0.87290000000000012</v>
          </cell>
        </row>
        <row r="395">
          <cell r="C395">
            <v>0.88900000000000001</v>
          </cell>
          <cell r="D395">
            <v>0.87390000000000012</v>
          </cell>
        </row>
        <row r="396">
          <cell r="C396">
            <v>0.89</v>
          </cell>
          <cell r="D396">
            <v>0.87490000000000012</v>
          </cell>
        </row>
        <row r="397">
          <cell r="C397">
            <v>0.89100000000000001</v>
          </cell>
          <cell r="D397">
            <v>0.87590000000000012</v>
          </cell>
        </row>
        <row r="398">
          <cell r="C398">
            <v>0.89200000000000002</v>
          </cell>
          <cell r="D398">
            <v>0.87680000000000013</v>
          </cell>
        </row>
        <row r="399">
          <cell r="C399">
            <v>0.89300000000000002</v>
          </cell>
          <cell r="D399">
            <v>0.87780000000000014</v>
          </cell>
        </row>
        <row r="400">
          <cell r="C400">
            <v>0.89400000000000002</v>
          </cell>
          <cell r="D400">
            <v>0.87880000000000014</v>
          </cell>
        </row>
        <row r="401">
          <cell r="C401">
            <v>0.89500000000000002</v>
          </cell>
          <cell r="D401">
            <v>0.87980000000000014</v>
          </cell>
        </row>
        <row r="402">
          <cell r="C402">
            <v>0.89600000000000002</v>
          </cell>
          <cell r="D402">
            <v>0.88080000000000014</v>
          </cell>
        </row>
        <row r="403">
          <cell r="C403">
            <v>0.89700000000000002</v>
          </cell>
          <cell r="D403">
            <v>0.88180000000000014</v>
          </cell>
        </row>
        <row r="404">
          <cell r="C404">
            <v>0.89800000000000002</v>
          </cell>
          <cell r="D404">
            <v>0.88270000000000015</v>
          </cell>
        </row>
        <row r="405">
          <cell r="C405">
            <v>0.89900000000000002</v>
          </cell>
          <cell r="D405">
            <v>0.88370000000000015</v>
          </cell>
        </row>
        <row r="406">
          <cell r="C406">
            <v>0.9</v>
          </cell>
          <cell r="D406">
            <v>0.88470000000000004</v>
          </cell>
        </row>
        <row r="407">
          <cell r="C407">
            <v>0.90100000000000002</v>
          </cell>
          <cell r="D407">
            <v>0.88570000000000004</v>
          </cell>
        </row>
        <row r="408">
          <cell r="C408">
            <v>0.90200000000000002</v>
          </cell>
          <cell r="D408">
            <v>0.88670000000000004</v>
          </cell>
        </row>
        <row r="409">
          <cell r="C409">
            <v>0.90300000000000002</v>
          </cell>
          <cell r="D409">
            <v>0.88770000000000004</v>
          </cell>
        </row>
        <row r="410">
          <cell r="C410">
            <v>0.90400000000000003</v>
          </cell>
          <cell r="D410">
            <v>0.88870000000000005</v>
          </cell>
        </row>
        <row r="411">
          <cell r="C411">
            <v>0.90500000000000003</v>
          </cell>
          <cell r="D411">
            <v>0.88960000000000006</v>
          </cell>
        </row>
        <row r="412">
          <cell r="C412">
            <v>0.90600000000000003</v>
          </cell>
          <cell r="D412">
            <v>0.89060000000000006</v>
          </cell>
        </row>
        <row r="413">
          <cell r="C413">
            <v>0.90700000000000003</v>
          </cell>
          <cell r="D413">
            <v>0.89160000000000006</v>
          </cell>
        </row>
        <row r="414">
          <cell r="C414">
            <v>0.90800000000000003</v>
          </cell>
          <cell r="D414">
            <v>0.89260000000000006</v>
          </cell>
        </row>
        <row r="415">
          <cell r="C415">
            <v>0.90900000000000003</v>
          </cell>
          <cell r="D415">
            <v>0.89360000000000006</v>
          </cell>
        </row>
        <row r="416">
          <cell r="C416">
            <v>0.91</v>
          </cell>
          <cell r="D416">
            <v>0.89460000000000006</v>
          </cell>
        </row>
        <row r="417">
          <cell r="C417">
            <v>0.91100000000000003</v>
          </cell>
          <cell r="D417">
            <v>0.89550000000000007</v>
          </cell>
        </row>
        <row r="418">
          <cell r="C418">
            <v>0.91200000000000003</v>
          </cell>
          <cell r="D418">
            <v>0.89650000000000007</v>
          </cell>
        </row>
        <row r="419">
          <cell r="C419">
            <v>0.91300000000000003</v>
          </cell>
          <cell r="D419">
            <v>0.89750000000000008</v>
          </cell>
        </row>
        <row r="420">
          <cell r="C420">
            <v>0.91400000000000003</v>
          </cell>
          <cell r="D420">
            <v>0.89850000000000008</v>
          </cell>
        </row>
        <row r="421">
          <cell r="C421">
            <v>0.91500000000000004</v>
          </cell>
          <cell r="D421">
            <v>0.89950000000000008</v>
          </cell>
        </row>
        <row r="422">
          <cell r="C422">
            <v>0.91600000000000004</v>
          </cell>
          <cell r="D422">
            <v>0.90050000000000008</v>
          </cell>
        </row>
        <row r="423">
          <cell r="C423">
            <v>0.91700000000000004</v>
          </cell>
          <cell r="D423">
            <v>0.90140000000000009</v>
          </cell>
        </row>
        <row r="424">
          <cell r="C424">
            <v>0.91800000000000004</v>
          </cell>
          <cell r="D424">
            <v>0.90240000000000009</v>
          </cell>
        </row>
        <row r="425">
          <cell r="C425">
            <v>0.91900000000000004</v>
          </cell>
          <cell r="D425">
            <v>0.90340000000000009</v>
          </cell>
        </row>
        <row r="426">
          <cell r="C426">
            <v>0.92</v>
          </cell>
          <cell r="D426">
            <v>0.90440000000000009</v>
          </cell>
        </row>
        <row r="427">
          <cell r="C427">
            <v>0.92100000000000004</v>
          </cell>
          <cell r="D427">
            <v>0.90540000000000009</v>
          </cell>
        </row>
        <row r="428">
          <cell r="C428">
            <v>0.92200000000000004</v>
          </cell>
          <cell r="D428">
            <v>0.90640000000000009</v>
          </cell>
        </row>
        <row r="429">
          <cell r="C429">
            <v>0.92300000000000004</v>
          </cell>
          <cell r="D429">
            <v>0.9074000000000001</v>
          </cell>
        </row>
        <row r="430">
          <cell r="C430">
            <v>0.92400000000000004</v>
          </cell>
          <cell r="D430">
            <v>0.90830000000000011</v>
          </cell>
        </row>
        <row r="431">
          <cell r="C431">
            <v>0.92500000000000004</v>
          </cell>
          <cell r="D431">
            <v>0.90930000000000011</v>
          </cell>
        </row>
        <row r="432">
          <cell r="C432">
            <v>0.92600000000000005</v>
          </cell>
          <cell r="D432">
            <v>0.91030000000000011</v>
          </cell>
        </row>
        <row r="433">
          <cell r="C433">
            <v>0.92700000000000005</v>
          </cell>
          <cell r="D433">
            <v>0.91130000000000011</v>
          </cell>
        </row>
        <row r="434">
          <cell r="C434">
            <v>0.92800000000000005</v>
          </cell>
          <cell r="D434">
            <v>0.91230000000000011</v>
          </cell>
        </row>
        <row r="435">
          <cell r="C435">
            <v>0.92900000000000005</v>
          </cell>
          <cell r="D435">
            <v>0.91330000000000011</v>
          </cell>
        </row>
        <row r="436">
          <cell r="C436">
            <v>0.93</v>
          </cell>
          <cell r="D436">
            <v>0.91420000000000012</v>
          </cell>
        </row>
        <row r="437">
          <cell r="C437">
            <v>0.93100000000000005</v>
          </cell>
          <cell r="D437">
            <v>0.91520000000000012</v>
          </cell>
        </row>
        <row r="438">
          <cell r="C438">
            <v>0.93200000000000005</v>
          </cell>
          <cell r="D438">
            <v>0.91620000000000013</v>
          </cell>
        </row>
        <row r="439">
          <cell r="C439">
            <v>0.93300000000000005</v>
          </cell>
          <cell r="D439">
            <v>0.91720000000000013</v>
          </cell>
        </row>
        <row r="440">
          <cell r="C440">
            <v>0.93400000000000005</v>
          </cell>
          <cell r="D440">
            <v>0.91820000000000013</v>
          </cell>
        </row>
        <row r="441">
          <cell r="C441">
            <v>0.93500000000000005</v>
          </cell>
          <cell r="D441">
            <v>0.91920000000000013</v>
          </cell>
        </row>
        <row r="442">
          <cell r="C442">
            <v>0.93600000000000005</v>
          </cell>
          <cell r="D442">
            <v>0.92020000000000013</v>
          </cell>
        </row>
        <row r="443">
          <cell r="C443">
            <v>0.93700000000000006</v>
          </cell>
          <cell r="D443">
            <v>0.92110000000000014</v>
          </cell>
        </row>
        <row r="444">
          <cell r="C444">
            <v>0.93800000000000006</v>
          </cell>
          <cell r="D444">
            <v>0.92210000000000014</v>
          </cell>
        </row>
        <row r="445">
          <cell r="C445">
            <v>0.93900000000000006</v>
          </cell>
          <cell r="D445">
            <v>0.92310000000000014</v>
          </cell>
        </row>
        <row r="446">
          <cell r="C446">
            <v>0.94000000000000006</v>
          </cell>
          <cell r="D446">
            <v>0.92410000000000014</v>
          </cell>
        </row>
        <row r="447">
          <cell r="C447">
            <v>0.94100000000000006</v>
          </cell>
          <cell r="D447">
            <v>0.92510000000000014</v>
          </cell>
        </row>
        <row r="448">
          <cell r="C448">
            <v>0.94200000000000006</v>
          </cell>
          <cell r="D448">
            <v>0.92610000000000015</v>
          </cell>
        </row>
        <row r="449">
          <cell r="C449">
            <v>0.94300000000000006</v>
          </cell>
          <cell r="D449">
            <v>0.92700000000000016</v>
          </cell>
        </row>
        <row r="450">
          <cell r="C450">
            <v>0.94400000000000006</v>
          </cell>
          <cell r="D450">
            <v>0.92800000000000016</v>
          </cell>
        </row>
        <row r="451">
          <cell r="C451">
            <v>0.94500000000000006</v>
          </cell>
          <cell r="D451">
            <v>0.92900000000000016</v>
          </cell>
        </row>
        <row r="452">
          <cell r="C452">
            <v>0.94600000000000006</v>
          </cell>
          <cell r="D452">
            <v>0.93000000000000016</v>
          </cell>
        </row>
        <row r="453">
          <cell r="C453">
            <v>0.94700000000000006</v>
          </cell>
          <cell r="D453">
            <v>0.93100000000000016</v>
          </cell>
        </row>
        <row r="454">
          <cell r="C454">
            <v>0.94800000000000006</v>
          </cell>
          <cell r="D454">
            <v>0.93200000000000016</v>
          </cell>
        </row>
        <row r="455">
          <cell r="C455">
            <v>0.94900000000000007</v>
          </cell>
          <cell r="D455">
            <v>0.93290000000000017</v>
          </cell>
        </row>
        <row r="456">
          <cell r="C456">
            <v>0.95</v>
          </cell>
          <cell r="D456">
            <v>0.93389999999999995</v>
          </cell>
        </row>
        <row r="457">
          <cell r="C457">
            <v>0.95099999999999996</v>
          </cell>
          <cell r="D457">
            <v>0.93489999999999995</v>
          </cell>
        </row>
        <row r="458">
          <cell r="C458">
            <v>0.95199999999999996</v>
          </cell>
          <cell r="D458">
            <v>0.93589999999999995</v>
          </cell>
        </row>
        <row r="459">
          <cell r="C459">
            <v>0.95299999999999996</v>
          </cell>
          <cell r="D459">
            <v>0.93689999999999996</v>
          </cell>
        </row>
        <row r="460">
          <cell r="C460">
            <v>0.95399999999999996</v>
          </cell>
          <cell r="D460">
            <v>0.93789999999999996</v>
          </cell>
        </row>
        <row r="461">
          <cell r="C461">
            <v>0.95499999999999996</v>
          </cell>
          <cell r="D461">
            <v>0.93889999999999996</v>
          </cell>
        </row>
        <row r="462">
          <cell r="C462">
            <v>0.95599999999999996</v>
          </cell>
          <cell r="D462">
            <v>0.93979999999999997</v>
          </cell>
        </row>
        <row r="463">
          <cell r="C463">
            <v>0.95699999999999996</v>
          </cell>
          <cell r="D463">
            <v>0.94079999999999997</v>
          </cell>
        </row>
        <row r="464">
          <cell r="C464">
            <v>0.95799999999999996</v>
          </cell>
          <cell r="D464">
            <v>0.94179999999999997</v>
          </cell>
        </row>
        <row r="465">
          <cell r="C465">
            <v>0.95899999999999996</v>
          </cell>
          <cell r="D465">
            <v>0.94279999999999997</v>
          </cell>
        </row>
        <row r="466">
          <cell r="C466">
            <v>0.96</v>
          </cell>
          <cell r="D466">
            <v>0.94379999999999997</v>
          </cell>
        </row>
        <row r="467">
          <cell r="C467">
            <v>0.96099999999999997</v>
          </cell>
          <cell r="D467">
            <v>0.94479999999999997</v>
          </cell>
        </row>
        <row r="468">
          <cell r="C468">
            <v>0.96199999999999997</v>
          </cell>
          <cell r="D468">
            <v>0.94569999999999999</v>
          </cell>
        </row>
        <row r="469">
          <cell r="C469">
            <v>0.96299999999999997</v>
          </cell>
          <cell r="D469">
            <v>0.94669999999999999</v>
          </cell>
        </row>
        <row r="470">
          <cell r="C470">
            <v>0.96399999999999997</v>
          </cell>
          <cell r="D470">
            <v>0.94769999999999999</v>
          </cell>
        </row>
        <row r="471">
          <cell r="C471">
            <v>0.96499999999999997</v>
          </cell>
          <cell r="D471">
            <v>0.94869999999999999</v>
          </cell>
        </row>
        <row r="472">
          <cell r="C472">
            <v>0.96599999999999997</v>
          </cell>
          <cell r="D472">
            <v>0.94969999999999999</v>
          </cell>
        </row>
        <row r="473">
          <cell r="C473">
            <v>0.96699999999999997</v>
          </cell>
          <cell r="D473">
            <v>0.95069999999999999</v>
          </cell>
        </row>
        <row r="474">
          <cell r="C474">
            <v>0.96799999999999997</v>
          </cell>
          <cell r="D474">
            <v>0.95169999999999999</v>
          </cell>
        </row>
        <row r="475">
          <cell r="C475">
            <v>0.96899999999999997</v>
          </cell>
          <cell r="D475">
            <v>0.9526</v>
          </cell>
        </row>
        <row r="476">
          <cell r="C476">
            <v>0.97</v>
          </cell>
          <cell r="D476">
            <v>0.9536</v>
          </cell>
        </row>
        <row r="477">
          <cell r="C477">
            <v>0.97099999999999997</v>
          </cell>
          <cell r="D477">
            <v>0.9546</v>
          </cell>
        </row>
        <row r="478">
          <cell r="C478">
            <v>0.97199999999999998</v>
          </cell>
          <cell r="D478">
            <v>0.9556</v>
          </cell>
        </row>
        <row r="479">
          <cell r="C479">
            <v>0.97299999999999998</v>
          </cell>
          <cell r="D479">
            <v>0.95660000000000001</v>
          </cell>
        </row>
        <row r="480">
          <cell r="C480">
            <v>0.97399999999999998</v>
          </cell>
          <cell r="D480">
            <v>0.95760000000000001</v>
          </cell>
        </row>
        <row r="481">
          <cell r="C481">
            <v>0.97499999999999998</v>
          </cell>
          <cell r="D481">
            <v>0.95850000000000002</v>
          </cell>
        </row>
        <row r="482">
          <cell r="C482">
            <v>0.97599999999999998</v>
          </cell>
          <cell r="D482">
            <v>0.95950000000000002</v>
          </cell>
        </row>
        <row r="483">
          <cell r="C483">
            <v>0.97699999999999998</v>
          </cell>
          <cell r="D483">
            <v>0.96050000000000002</v>
          </cell>
        </row>
        <row r="484">
          <cell r="C484">
            <v>0.97799999999999998</v>
          </cell>
          <cell r="D484">
            <v>0.96150000000000002</v>
          </cell>
        </row>
        <row r="485">
          <cell r="C485">
            <v>0.97899999999999998</v>
          </cell>
          <cell r="D485">
            <v>0.96250000000000002</v>
          </cell>
        </row>
        <row r="486">
          <cell r="C486">
            <v>0.98</v>
          </cell>
          <cell r="D486">
            <v>0.96350000000000002</v>
          </cell>
        </row>
        <row r="487">
          <cell r="C487">
            <v>0.98099999999999998</v>
          </cell>
          <cell r="D487">
            <v>0.96440000000000003</v>
          </cell>
        </row>
        <row r="488">
          <cell r="C488">
            <v>0.98199999999999998</v>
          </cell>
          <cell r="D488">
            <v>0.96540000000000004</v>
          </cell>
        </row>
        <row r="489">
          <cell r="C489">
            <v>0.98299999999999998</v>
          </cell>
          <cell r="D489">
            <v>0.96640000000000004</v>
          </cell>
        </row>
        <row r="490">
          <cell r="C490">
            <v>0.98399999999999999</v>
          </cell>
          <cell r="D490">
            <v>0.96740000000000004</v>
          </cell>
        </row>
        <row r="491">
          <cell r="C491">
            <v>0.98499999999999999</v>
          </cell>
          <cell r="D491">
            <v>0.96840000000000004</v>
          </cell>
        </row>
        <row r="492">
          <cell r="C492">
            <v>0.98599999999999999</v>
          </cell>
          <cell r="D492">
            <v>0.96940000000000004</v>
          </cell>
        </row>
        <row r="493">
          <cell r="C493">
            <v>0.98699999999999999</v>
          </cell>
          <cell r="D493">
            <v>0.97040000000000004</v>
          </cell>
        </row>
        <row r="494">
          <cell r="C494">
            <v>0.98799999999999999</v>
          </cell>
          <cell r="D494">
            <v>0.97130000000000005</v>
          </cell>
        </row>
        <row r="495">
          <cell r="C495">
            <v>0.98899999999999999</v>
          </cell>
          <cell r="D495">
            <v>0.97230000000000005</v>
          </cell>
        </row>
        <row r="496">
          <cell r="C496">
            <v>0.99</v>
          </cell>
          <cell r="D496">
            <v>0.97330000000000005</v>
          </cell>
        </row>
        <row r="497">
          <cell r="C497">
            <v>0.99099999999999999</v>
          </cell>
          <cell r="D497">
            <v>0.97430000000000005</v>
          </cell>
        </row>
        <row r="498">
          <cell r="C498">
            <v>0.99199999999999999</v>
          </cell>
          <cell r="D498">
            <v>0.97530000000000006</v>
          </cell>
        </row>
        <row r="499">
          <cell r="C499">
            <v>0.99299999999999999</v>
          </cell>
          <cell r="D499">
            <v>0.97630000000000006</v>
          </cell>
        </row>
        <row r="500">
          <cell r="C500">
            <v>0.99399999999999999</v>
          </cell>
          <cell r="D500">
            <v>0.97720000000000007</v>
          </cell>
        </row>
        <row r="501">
          <cell r="C501">
            <v>0.995</v>
          </cell>
          <cell r="D501">
            <v>0.97820000000000007</v>
          </cell>
        </row>
        <row r="502">
          <cell r="C502">
            <v>0.996</v>
          </cell>
          <cell r="D502">
            <v>0.97920000000000007</v>
          </cell>
        </row>
        <row r="503">
          <cell r="C503">
            <v>0.997</v>
          </cell>
          <cell r="D503">
            <v>0.98020000000000007</v>
          </cell>
        </row>
        <row r="504">
          <cell r="C504">
            <v>0.998</v>
          </cell>
          <cell r="D504">
            <v>0.98120000000000007</v>
          </cell>
        </row>
        <row r="505">
          <cell r="C505">
            <v>0.999</v>
          </cell>
          <cell r="D505">
            <v>0.98220000000000007</v>
          </cell>
        </row>
        <row r="506">
          <cell r="C506">
            <v>1</v>
          </cell>
          <cell r="D506">
            <v>0.98309999999999997</v>
          </cell>
        </row>
        <row r="507">
          <cell r="C507">
            <v>1.0009999999999999</v>
          </cell>
          <cell r="D507">
            <v>0.98409999999999997</v>
          </cell>
        </row>
        <row r="508">
          <cell r="C508">
            <v>1.0019999999999998</v>
          </cell>
          <cell r="D508">
            <v>0.98509999999999998</v>
          </cell>
        </row>
        <row r="509">
          <cell r="C509">
            <v>1.0029999999999997</v>
          </cell>
          <cell r="D509">
            <v>0.98609999999999998</v>
          </cell>
        </row>
        <row r="510">
          <cell r="C510">
            <v>1.0039999999999996</v>
          </cell>
          <cell r="D510">
            <v>0.98709999999999998</v>
          </cell>
        </row>
        <row r="511">
          <cell r="C511">
            <v>1.0049999999999994</v>
          </cell>
          <cell r="D511">
            <v>0.98809999999999998</v>
          </cell>
        </row>
        <row r="512">
          <cell r="C512">
            <v>1.0059999999999993</v>
          </cell>
          <cell r="D512">
            <v>0.98909999999999998</v>
          </cell>
        </row>
        <row r="513">
          <cell r="C513">
            <v>1.0069999999999992</v>
          </cell>
          <cell r="D513">
            <v>0.99</v>
          </cell>
        </row>
        <row r="514">
          <cell r="C514">
            <v>1.0079999999999991</v>
          </cell>
          <cell r="D514">
            <v>0.99099999999999999</v>
          </cell>
        </row>
        <row r="515">
          <cell r="C515">
            <v>1.008999999999999</v>
          </cell>
          <cell r="D515">
            <v>0.99199999999999999</v>
          </cell>
        </row>
        <row r="516">
          <cell r="C516">
            <v>1.0099999999999989</v>
          </cell>
          <cell r="D516">
            <v>0.99299999999999999</v>
          </cell>
        </row>
        <row r="517">
          <cell r="C517">
            <v>1.0109999999999988</v>
          </cell>
          <cell r="D517">
            <v>0.99399999999999999</v>
          </cell>
        </row>
        <row r="518">
          <cell r="C518">
            <v>1.0119999999999987</v>
          </cell>
          <cell r="D518">
            <v>0.995</v>
          </cell>
        </row>
        <row r="519">
          <cell r="C519">
            <v>1.0129999999999986</v>
          </cell>
          <cell r="D519">
            <v>0.99590000000000001</v>
          </cell>
        </row>
        <row r="520">
          <cell r="C520">
            <v>1.0139999999999985</v>
          </cell>
          <cell r="D520">
            <v>0.99690000000000001</v>
          </cell>
        </row>
        <row r="521">
          <cell r="C521">
            <v>1.0149999999999983</v>
          </cell>
          <cell r="D521">
            <v>0.99790000000000001</v>
          </cell>
        </row>
        <row r="522">
          <cell r="C522">
            <v>1.0159999999999982</v>
          </cell>
          <cell r="D522">
            <v>0.99890000000000001</v>
          </cell>
        </row>
        <row r="523">
          <cell r="C523">
            <v>1.0169999999999981</v>
          </cell>
          <cell r="D523">
            <v>0.99990000000000001</v>
          </cell>
        </row>
        <row r="524">
          <cell r="C524">
            <v>1.017999999999998</v>
          </cell>
          <cell r="D524">
            <v>1.0008999999999999</v>
          </cell>
        </row>
        <row r="525">
          <cell r="C525">
            <v>1.0189999999999979</v>
          </cell>
          <cell r="D525">
            <v>1.0018999999999998</v>
          </cell>
        </row>
        <row r="526">
          <cell r="C526">
            <v>1.0199999999999978</v>
          </cell>
          <cell r="D526">
            <v>1.0027999999999997</v>
          </cell>
        </row>
        <row r="527">
          <cell r="C527">
            <v>1.0209999999999977</v>
          </cell>
          <cell r="D527">
            <v>1.0037999999999996</v>
          </cell>
        </row>
        <row r="528">
          <cell r="C528">
            <v>1.0219999999999976</v>
          </cell>
          <cell r="D528">
            <v>1.0047999999999995</v>
          </cell>
        </row>
        <row r="529">
          <cell r="C529">
            <v>1.0229999999999975</v>
          </cell>
          <cell r="D529">
            <v>1.0057999999999994</v>
          </cell>
        </row>
        <row r="530">
          <cell r="C530">
            <v>1.0239999999999974</v>
          </cell>
          <cell r="D530">
            <v>1.0067999999999993</v>
          </cell>
        </row>
        <row r="531">
          <cell r="C531">
            <v>1.0249999999999972</v>
          </cell>
          <cell r="D531">
            <v>1.0077999999999991</v>
          </cell>
        </row>
        <row r="532">
          <cell r="C532">
            <v>1.0259999999999971</v>
          </cell>
          <cell r="D532">
            <v>1.008699999999999</v>
          </cell>
        </row>
        <row r="533">
          <cell r="C533">
            <v>1.026999999999997</v>
          </cell>
          <cell r="D533">
            <v>1.0096999999999989</v>
          </cell>
        </row>
        <row r="534">
          <cell r="C534">
            <v>1.0279999999999969</v>
          </cell>
          <cell r="D534">
            <v>1.0106999999999988</v>
          </cell>
        </row>
        <row r="535">
          <cell r="C535">
            <v>1.0289999999999968</v>
          </cell>
          <cell r="D535">
            <v>1.0116999999999987</v>
          </cell>
        </row>
        <row r="536">
          <cell r="C536">
            <v>1.0299999999999967</v>
          </cell>
          <cell r="D536">
            <v>1.0126999999999986</v>
          </cell>
        </row>
        <row r="537">
          <cell r="C537">
            <v>1.0309999999999966</v>
          </cell>
          <cell r="D537">
            <v>1.0136999999999985</v>
          </cell>
        </row>
        <row r="538">
          <cell r="C538">
            <v>1.0319999999999965</v>
          </cell>
          <cell r="D538">
            <v>1.0145999999999984</v>
          </cell>
        </row>
        <row r="539">
          <cell r="C539">
            <v>1.0329999999999964</v>
          </cell>
          <cell r="D539">
            <v>1.0155999999999983</v>
          </cell>
        </row>
        <row r="540">
          <cell r="C540">
            <v>1.0339999999999963</v>
          </cell>
          <cell r="D540">
            <v>1.0165999999999982</v>
          </cell>
        </row>
        <row r="541">
          <cell r="C541">
            <v>1.0349999999999961</v>
          </cell>
          <cell r="D541">
            <v>1.0175999999999981</v>
          </cell>
        </row>
        <row r="542">
          <cell r="C542">
            <v>1.035999999999996</v>
          </cell>
          <cell r="D542">
            <v>1.018599999999998</v>
          </cell>
        </row>
        <row r="543">
          <cell r="C543">
            <v>1.0369999999999959</v>
          </cell>
          <cell r="D543">
            <v>1.0195999999999978</v>
          </cell>
        </row>
        <row r="544">
          <cell r="C544">
            <v>1.0379999999999958</v>
          </cell>
          <cell r="D544">
            <v>1.0205999999999977</v>
          </cell>
        </row>
        <row r="545">
          <cell r="C545">
            <v>1.0389999999999957</v>
          </cell>
          <cell r="D545">
            <v>1.0214999999999976</v>
          </cell>
        </row>
        <row r="546">
          <cell r="C546">
            <v>1.0399999999999956</v>
          </cell>
          <cell r="D546">
            <v>1.0224999999999975</v>
          </cell>
        </row>
        <row r="547">
          <cell r="C547">
            <v>1.0409999999999955</v>
          </cell>
          <cell r="D547">
            <v>1.0234999999999974</v>
          </cell>
        </row>
        <row r="548">
          <cell r="C548">
            <v>1.0419999999999954</v>
          </cell>
          <cell r="D548">
            <v>1.0244999999999973</v>
          </cell>
        </row>
        <row r="549">
          <cell r="C549">
            <v>1.0429999999999953</v>
          </cell>
          <cell r="D549">
            <v>1.0254999999999972</v>
          </cell>
        </row>
        <row r="550">
          <cell r="C550">
            <v>1.0439999999999952</v>
          </cell>
          <cell r="D550">
            <v>1.0264999999999971</v>
          </cell>
        </row>
        <row r="551">
          <cell r="C551">
            <v>1.044999999999995</v>
          </cell>
          <cell r="D551">
            <v>1.027399999999997</v>
          </cell>
        </row>
        <row r="552">
          <cell r="C552">
            <v>1.0459999999999949</v>
          </cell>
          <cell r="D552">
            <v>1.0283999999999969</v>
          </cell>
        </row>
        <row r="553">
          <cell r="C553">
            <v>1.0469999999999948</v>
          </cell>
          <cell r="D553">
            <v>1.0293999999999968</v>
          </cell>
        </row>
        <row r="554">
          <cell r="C554">
            <v>1.0479999999999947</v>
          </cell>
          <cell r="D554">
            <v>1.0303999999999967</v>
          </cell>
        </row>
        <row r="555">
          <cell r="C555">
            <v>1.0489999999999946</v>
          </cell>
          <cell r="D555">
            <v>1.0313999999999965</v>
          </cell>
        </row>
        <row r="556">
          <cell r="C556">
            <v>1.05</v>
          </cell>
          <cell r="D556">
            <v>1.0324</v>
          </cell>
        </row>
        <row r="557">
          <cell r="C557">
            <v>1.0509999999999999</v>
          </cell>
          <cell r="D557">
            <v>1.0333999999999999</v>
          </cell>
        </row>
        <row r="558">
          <cell r="C558">
            <v>1.0519999999999998</v>
          </cell>
          <cell r="D558">
            <v>1.0342999999999998</v>
          </cell>
        </row>
        <row r="559">
          <cell r="C559">
            <v>1.0529999999999997</v>
          </cell>
          <cell r="D559">
            <v>1.0352999999999997</v>
          </cell>
        </row>
        <row r="560">
          <cell r="C560">
            <v>1.0539999999999996</v>
          </cell>
          <cell r="D560">
            <v>1.0362999999999996</v>
          </cell>
        </row>
        <row r="561">
          <cell r="C561">
            <v>1.0549999999999995</v>
          </cell>
          <cell r="D561">
            <v>1.0372999999999994</v>
          </cell>
        </row>
        <row r="562">
          <cell r="C562">
            <v>1.0559999999999994</v>
          </cell>
          <cell r="D562">
            <v>1.0382999999999993</v>
          </cell>
        </row>
        <row r="563">
          <cell r="C563">
            <v>1.0569999999999993</v>
          </cell>
          <cell r="D563">
            <v>1.0392999999999992</v>
          </cell>
        </row>
        <row r="564">
          <cell r="C564">
            <v>1.0579999999999992</v>
          </cell>
          <cell r="D564">
            <v>1.0401999999999991</v>
          </cell>
        </row>
        <row r="565">
          <cell r="C565">
            <v>1.0589999999999991</v>
          </cell>
          <cell r="D565">
            <v>1.041199999999999</v>
          </cell>
        </row>
        <row r="566">
          <cell r="C566">
            <v>1.0599999999999989</v>
          </cell>
          <cell r="D566">
            <v>1.0421999999999989</v>
          </cell>
        </row>
        <row r="567">
          <cell r="C567">
            <v>1.0609999999999988</v>
          </cell>
          <cell r="D567">
            <v>1.0431999999999988</v>
          </cell>
        </row>
        <row r="568">
          <cell r="C568">
            <v>1.0619999999999987</v>
          </cell>
          <cell r="D568">
            <v>1.0441999999999987</v>
          </cell>
        </row>
        <row r="569">
          <cell r="C569">
            <v>1.0629999999999986</v>
          </cell>
          <cell r="D569">
            <v>1.0451999999999986</v>
          </cell>
        </row>
        <row r="570">
          <cell r="C570">
            <v>1.0639999999999985</v>
          </cell>
          <cell r="D570">
            <v>1.0460999999999985</v>
          </cell>
        </row>
        <row r="571">
          <cell r="C571">
            <v>1.0649999999999984</v>
          </cell>
          <cell r="D571">
            <v>1.0470999999999984</v>
          </cell>
        </row>
        <row r="572">
          <cell r="C572">
            <v>1.0659999999999983</v>
          </cell>
          <cell r="D572">
            <v>1.0480999999999983</v>
          </cell>
        </row>
        <row r="573">
          <cell r="C573">
            <v>1.0669999999999982</v>
          </cell>
          <cell r="D573">
            <v>1.0490999999999981</v>
          </cell>
        </row>
        <row r="574">
          <cell r="C574">
            <v>1.0679999999999981</v>
          </cell>
          <cell r="D574">
            <v>1.050099999999998</v>
          </cell>
        </row>
        <row r="575">
          <cell r="C575">
            <v>1.068999999999998</v>
          </cell>
          <cell r="D575">
            <v>1.0510999999999979</v>
          </cell>
        </row>
        <row r="576">
          <cell r="C576">
            <v>1.0699999999999978</v>
          </cell>
          <cell r="D576">
            <v>1.0520999999999978</v>
          </cell>
        </row>
        <row r="577">
          <cell r="C577">
            <v>1.0709999999999977</v>
          </cell>
          <cell r="D577">
            <v>1.0529999999999977</v>
          </cell>
        </row>
        <row r="578">
          <cell r="C578">
            <v>1.0719999999999976</v>
          </cell>
          <cell r="D578">
            <v>1.0539999999999976</v>
          </cell>
        </row>
        <row r="579">
          <cell r="C579">
            <v>1.0729999999999975</v>
          </cell>
          <cell r="D579">
            <v>1.0549999999999975</v>
          </cell>
        </row>
        <row r="580">
          <cell r="C580">
            <v>1.0739999999999974</v>
          </cell>
          <cell r="D580">
            <v>1.0559999999999974</v>
          </cell>
        </row>
        <row r="581">
          <cell r="C581">
            <v>1.0749999999999973</v>
          </cell>
          <cell r="D581">
            <v>1.0569999999999973</v>
          </cell>
        </row>
        <row r="582">
          <cell r="C582">
            <v>1.0759999999999972</v>
          </cell>
          <cell r="D582">
            <v>1.0579999999999972</v>
          </cell>
        </row>
        <row r="583">
          <cell r="C583">
            <v>1.0769999999999971</v>
          </cell>
          <cell r="D583">
            <v>1.0588999999999971</v>
          </cell>
        </row>
        <row r="584">
          <cell r="C584">
            <v>1.077999999999997</v>
          </cell>
          <cell r="D584">
            <v>1.059899999999997</v>
          </cell>
        </row>
        <row r="585">
          <cell r="C585">
            <v>1.0789999999999969</v>
          </cell>
          <cell r="D585">
            <v>1.0608999999999968</v>
          </cell>
        </row>
        <row r="586">
          <cell r="C586">
            <v>1.0799999999999967</v>
          </cell>
          <cell r="D586">
            <v>1.0618999999999967</v>
          </cell>
        </row>
        <row r="587">
          <cell r="C587">
            <v>1.0809999999999966</v>
          </cell>
          <cell r="D587">
            <v>1.0628999999999966</v>
          </cell>
        </row>
        <row r="588">
          <cell r="C588">
            <v>1.0819999999999965</v>
          </cell>
          <cell r="D588">
            <v>1.0638999999999965</v>
          </cell>
        </row>
        <row r="589">
          <cell r="C589">
            <v>1.0829999999999964</v>
          </cell>
          <cell r="D589">
            <v>1.0648999999999964</v>
          </cell>
        </row>
        <row r="590">
          <cell r="C590">
            <v>1.0839999999999963</v>
          </cell>
          <cell r="D590">
            <v>1.0657999999999963</v>
          </cell>
        </row>
        <row r="591">
          <cell r="C591">
            <v>1.0849999999999962</v>
          </cell>
          <cell r="D591">
            <v>1.0667999999999962</v>
          </cell>
        </row>
        <row r="592">
          <cell r="C592">
            <v>1.0859999999999961</v>
          </cell>
          <cell r="D592">
            <v>1.0677999999999961</v>
          </cell>
        </row>
        <row r="593">
          <cell r="C593">
            <v>1.086999999999996</v>
          </cell>
          <cell r="D593">
            <v>1.068799999999996</v>
          </cell>
        </row>
        <row r="594">
          <cell r="C594">
            <v>1.0879999999999959</v>
          </cell>
          <cell r="D594">
            <v>1.0697999999999959</v>
          </cell>
        </row>
        <row r="595">
          <cell r="C595">
            <v>1.0889999999999957</v>
          </cell>
          <cell r="D595">
            <v>1.0707999999999958</v>
          </cell>
        </row>
        <row r="596">
          <cell r="C596">
            <v>1.0899999999999956</v>
          </cell>
          <cell r="D596">
            <v>1.0716999999999957</v>
          </cell>
        </row>
        <row r="597">
          <cell r="C597">
            <v>1.0909999999999955</v>
          </cell>
          <cell r="D597">
            <v>1.0726999999999955</v>
          </cell>
        </row>
        <row r="598">
          <cell r="C598">
            <v>1.0919999999999954</v>
          </cell>
          <cell r="D598">
            <v>1.0736999999999954</v>
          </cell>
        </row>
        <row r="599">
          <cell r="C599">
            <v>1.0929999999999953</v>
          </cell>
          <cell r="D599">
            <v>1.0746999999999953</v>
          </cell>
        </row>
        <row r="600">
          <cell r="C600">
            <v>1.0939999999999952</v>
          </cell>
          <cell r="D600">
            <v>1.0756999999999952</v>
          </cell>
        </row>
        <row r="601">
          <cell r="C601">
            <v>1.0949999999999951</v>
          </cell>
          <cell r="D601">
            <v>1.0766999999999951</v>
          </cell>
        </row>
        <row r="602">
          <cell r="C602">
            <v>1.095999999999995</v>
          </cell>
          <cell r="D602">
            <v>1.077599999999995</v>
          </cell>
        </row>
        <row r="603">
          <cell r="C603">
            <v>1.0969999999999949</v>
          </cell>
          <cell r="D603">
            <v>1.0785999999999949</v>
          </cell>
        </row>
        <row r="604">
          <cell r="C604">
            <v>1.0979999999999948</v>
          </cell>
          <cell r="D604">
            <v>1.0795999999999948</v>
          </cell>
        </row>
        <row r="605">
          <cell r="C605">
            <v>1.0989999999999946</v>
          </cell>
          <cell r="D605">
            <v>1.0805999999999947</v>
          </cell>
        </row>
        <row r="606">
          <cell r="C606">
            <v>1.0999999999999945</v>
          </cell>
          <cell r="D606">
            <v>1.0815999999999946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9" sqref="H19"/>
    </sheetView>
  </sheetViews>
  <sheetFormatPr defaultColWidth="9.140625" defaultRowHeight="12.75" x14ac:dyDescent="0.2"/>
  <cols>
    <col min="1" max="16384" width="9.140625" style="57"/>
  </cols>
  <sheetData>
    <row r="1" spans="1:5" x14ac:dyDescent="0.2">
      <c r="B1" s="58"/>
      <c r="C1" s="59" t="s">
        <v>12</v>
      </c>
      <c r="D1" s="60"/>
      <c r="E1" s="61"/>
    </row>
    <row r="2" spans="1:5" x14ac:dyDescent="0.2">
      <c r="A2" s="68" t="s">
        <v>14</v>
      </c>
      <c r="B2" s="70" t="s">
        <v>10</v>
      </c>
      <c r="C2" s="68"/>
      <c r="D2" s="69" t="s">
        <v>13</v>
      </c>
      <c r="E2" s="62"/>
    </row>
    <row r="3" spans="1:5" x14ac:dyDescent="0.2">
      <c r="A3" s="67" t="s">
        <v>15</v>
      </c>
      <c r="B3" s="100">
        <f>CAL!$B$6</f>
        <v>0.80319999999999969</v>
      </c>
      <c r="C3" s="71"/>
      <c r="D3" s="72">
        <f t="shared" ref="D3" si="0">IF(AND(B3&gt;=0.624,B3&lt;=0.686),6.295,IF(AND(B3&gt;0.686,B3&lt;=0.765),6.294,IF(AND(B3&gt;0.765,B3&lt;=0.905),6.293,IF(AND(B3&gt;0.905,B3&lt;=1.1),6.292,""))))</f>
        <v>6.2930000000000001</v>
      </c>
      <c r="E3" s="63"/>
    </row>
    <row r="4" spans="1:5" x14ac:dyDescent="0.2">
      <c r="A4" s="65"/>
      <c r="B4" s="65"/>
      <c r="C4" s="65"/>
      <c r="D4" s="66"/>
    </row>
    <row r="5" spans="1:5" x14ac:dyDescent="0.2">
      <c r="A5" s="65"/>
      <c r="B5" s="65"/>
      <c r="C5" s="65"/>
      <c r="D5" s="66"/>
    </row>
    <row r="6" spans="1:5" x14ac:dyDescent="0.2">
      <c r="A6" s="65"/>
      <c r="B6" s="65"/>
      <c r="C6" s="65"/>
      <c r="D6" s="66"/>
    </row>
    <row r="7" spans="1:5" x14ac:dyDescent="0.2">
      <c r="A7" s="65"/>
      <c r="B7" s="65"/>
      <c r="C7" s="65"/>
      <c r="D7" s="66"/>
    </row>
    <row r="8" spans="1:5" x14ac:dyDescent="0.2">
      <c r="A8" s="65"/>
      <c r="B8" s="65"/>
      <c r="C8" s="65"/>
      <c r="D8" s="66"/>
    </row>
    <row r="9" spans="1:5" x14ac:dyDescent="0.2">
      <c r="B9" s="64"/>
      <c r="C9" s="65"/>
      <c r="D9" s="66"/>
    </row>
    <row r="10" spans="1:5" x14ac:dyDescent="0.2">
      <c r="B10" s="64"/>
      <c r="C10" s="65"/>
      <c r="D10" s="66"/>
    </row>
    <row r="11" spans="1:5" x14ac:dyDescent="0.2">
      <c r="B11" s="64"/>
      <c r="C11" s="65"/>
      <c r="D11" s="66"/>
    </row>
    <row r="12" spans="1:5" x14ac:dyDescent="0.2">
      <c r="B12" s="64"/>
      <c r="C12" s="65"/>
      <c r="D12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C3" sqref="C3:D4"/>
    </sheetView>
  </sheetViews>
  <sheetFormatPr defaultColWidth="12.5703125" defaultRowHeight="12.75" x14ac:dyDescent="0.2"/>
  <cols>
    <col min="1" max="1" width="2.28515625" style="1" customWidth="1"/>
    <col min="2" max="2" width="6.42578125" style="1" customWidth="1"/>
    <col min="3" max="3" width="9.28515625" style="1" customWidth="1"/>
    <col min="4" max="4" width="12.7109375" style="1" customWidth="1"/>
    <col min="5" max="5" width="9.7109375" style="1" customWidth="1"/>
    <col min="6" max="6" width="5.140625" style="1" customWidth="1"/>
    <col min="7" max="7" width="7.7109375" style="1" customWidth="1"/>
    <col min="8" max="9" width="8.85546875" style="1" customWidth="1"/>
    <col min="10" max="11" width="7.85546875" style="1" customWidth="1"/>
    <col min="12" max="12" width="7.140625" style="1" customWidth="1"/>
    <col min="13" max="13" width="8.85546875" style="1" customWidth="1"/>
    <col min="14" max="14" width="12.5703125" style="1" customWidth="1"/>
    <col min="15" max="15" width="4.28515625" style="1" customWidth="1"/>
    <col min="16" max="16" width="8.7109375" style="110" customWidth="1"/>
    <col min="17" max="17" width="12.85546875" style="110" bestFit="1" customWidth="1"/>
    <col min="18" max="18" width="16" style="1" customWidth="1"/>
    <col min="19" max="16384" width="12.5703125" style="1"/>
  </cols>
  <sheetData>
    <row r="1" spans="1:20" ht="20.100000000000001" customHeight="1" x14ac:dyDescent="0.25">
      <c r="A1" s="109"/>
      <c r="B1" s="309" t="s">
        <v>45</v>
      </c>
      <c r="C1" s="309"/>
      <c r="D1" s="309"/>
      <c r="E1" s="309"/>
      <c r="O1" s="310" t="s">
        <v>46</v>
      </c>
      <c r="P1" s="310"/>
      <c r="Q1" s="310"/>
    </row>
    <row r="2" spans="1:20" ht="10.5" customHeight="1" thickBot="1" x14ac:dyDescent="0.25">
      <c r="A2" s="109"/>
      <c r="B2" s="109"/>
      <c r="C2" s="109"/>
    </row>
    <row r="3" spans="1:20" ht="20.100000000000001" customHeight="1" thickBot="1" x14ac:dyDescent="0.25">
      <c r="B3" s="311" t="s">
        <v>47</v>
      </c>
      <c r="C3" s="313">
        <v>2</v>
      </c>
      <c r="D3" s="313"/>
      <c r="E3" s="111"/>
      <c r="F3" s="112"/>
      <c r="O3" s="113"/>
      <c r="P3" s="114" t="s">
        <v>48</v>
      </c>
      <c r="Q3" s="115" t="s">
        <v>49</v>
      </c>
      <c r="R3" s="138">
        <v>2</v>
      </c>
    </row>
    <row r="4" spans="1:20" s="116" customFormat="1" ht="20.100000000000001" customHeight="1" x14ac:dyDescent="0.3">
      <c r="B4" s="312"/>
      <c r="C4" s="314"/>
      <c r="D4" s="314"/>
      <c r="E4" s="117"/>
      <c r="H4" s="116">
        <v>2</v>
      </c>
      <c r="I4" s="116">
        <v>9</v>
      </c>
      <c r="J4" s="116">
        <v>18</v>
      </c>
      <c r="K4" s="116">
        <v>20</v>
      </c>
      <c r="L4" s="116">
        <v>22</v>
      </c>
      <c r="M4" s="116">
        <v>23</v>
      </c>
      <c r="N4" s="116">
        <v>24</v>
      </c>
      <c r="O4" s="118" t="s">
        <v>50</v>
      </c>
      <c r="P4" s="119">
        <v>1000</v>
      </c>
      <c r="Q4" s="120" t="e">
        <f>VLOOKUP(P4,#REF!,2)</f>
        <v>#REF!</v>
      </c>
      <c r="R4" s="159">
        <v>9</v>
      </c>
    </row>
    <row r="5" spans="1:20" ht="20.100000000000001" customHeight="1" x14ac:dyDescent="0.2">
      <c r="B5" s="315" t="s">
        <v>48</v>
      </c>
      <c r="C5" s="316">
        <v>43.8</v>
      </c>
      <c r="D5" s="316"/>
      <c r="E5" s="317" t="s">
        <v>51</v>
      </c>
      <c r="F5" s="112"/>
      <c r="G5" s="121">
        <f>ROUNDDOWN($C$5,0)</f>
        <v>43</v>
      </c>
      <c r="H5" s="1">
        <f>IFERROR(IF($C$3=2,VLOOKUP($G$5,'Tangki RF'!B3:C158,2,0)),"")</f>
        <v>2817</v>
      </c>
      <c r="I5" s="1" t="b">
        <f>IFERROR(IF($C$3=9,VLOOKUP($G$5,'Tangki RF'!E3:F208,2,0)),"")</f>
        <v>0</v>
      </c>
      <c r="J5" s="1" t="b">
        <f>IFERROR(IF($C$3=18,VLOOKUP($G$5,'Tangki RF'!H3:I125,2,0)),"")</f>
        <v>0</v>
      </c>
      <c r="K5" s="1" t="b">
        <f>IFERROR(IF($C$3=20,VLOOKUP($G$5,'Tangki RF'!K3:L210,2,0)),"")</f>
        <v>0</v>
      </c>
      <c r="L5" s="1" t="b">
        <f>IFERROR(IF($C$3=22,VLOOKUP($G$5,'Tangki RF'!N3:O189,2,0)),"")</f>
        <v>0</v>
      </c>
      <c r="M5" s="1" t="b">
        <f>IFERROR(IF($C$3=23,VLOOKUP($G$5,'Tangki RF'!Q3:R223,2,0)),"")</f>
        <v>0</v>
      </c>
      <c r="N5" s="1" t="b">
        <f>IFERROR(IF($C$3=24,VLOOKUP($G$5,'Tangki RF'!Q3:R223,2,0)),"")</f>
        <v>0</v>
      </c>
      <c r="O5" s="118" t="s">
        <v>52</v>
      </c>
      <c r="P5" s="119">
        <v>1000</v>
      </c>
      <c r="Q5" s="120" t="e">
        <f>VLOOKUP(P5,#REF!,2)</f>
        <v>#REF!</v>
      </c>
      <c r="R5" s="138">
        <v>18</v>
      </c>
    </row>
    <row r="6" spans="1:20" ht="20.100000000000001" customHeight="1" x14ac:dyDescent="0.2">
      <c r="B6" s="315"/>
      <c r="C6" s="316"/>
      <c r="D6" s="316"/>
      <c r="E6" s="317"/>
      <c r="F6" s="112"/>
      <c r="G6" s="122" t="s">
        <v>53</v>
      </c>
      <c r="O6" s="118" t="s">
        <v>54</v>
      </c>
      <c r="P6" s="119">
        <v>1000</v>
      </c>
      <c r="Q6" s="120" t="e">
        <f>VLOOKUP(P6,#REF!,2)</f>
        <v>#REF!</v>
      </c>
      <c r="R6" s="124">
        <v>20</v>
      </c>
    </row>
    <row r="7" spans="1:20" ht="20.100000000000001" customHeight="1" x14ac:dyDescent="0.2">
      <c r="B7" s="304" t="s">
        <v>49</v>
      </c>
      <c r="C7" s="305">
        <f>IFERROR(SUM(C18:C24),"FULL")</f>
        <v>2914.5999999999995</v>
      </c>
      <c r="D7" s="305"/>
      <c r="E7" s="307" t="s">
        <v>0</v>
      </c>
      <c r="G7" s="123">
        <f>$G$5+1</f>
        <v>44</v>
      </c>
      <c r="H7" s="1">
        <f>IFERROR(IF($C$3=2,VLOOKUP($G$7,'Tangki RF'!B3:C158,2,0)),"")</f>
        <v>2939</v>
      </c>
      <c r="I7" s="1" t="b">
        <f>IFERROR(IF($C$3=9,VLOOKUP($G$7,'Tangki RF'!E3:F208,2,0)),"")</f>
        <v>0</v>
      </c>
      <c r="J7" s="1" t="b">
        <f>IFERROR(IF($C$3=18,VLOOKUP($G$7,'Tangki RF'!H3:I125,2,0)),"")</f>
        <v>0</v>
      </c>
      <c r="K7" s="1" t="b">
        <f>IFERROR(IF($C$3=20,VLOOKUP($G$7,'Tangki RF'!K3:L210,2,0)),"")</f>
        <v>0</v>
      </c>
      <c r="L7" s="1" t="b">
        <f>IFERROR(IF($C$3=22,VLOOKUP($G$7,'Tangki RF'!N3:O189,2,0)),"")</f>
        <v>0</v>
      </c>
      <c r="M7" s="1" t="b">
        <f>IFERROR(IF($C$3=23,VLOOKUP($G$7,'Tangki RF'!Q3:R223,2,0)),"")</f>
        <v>0</v>
      </c>
      <c r="N7" s="1" t="b">
        <f>IFERROR(IF($C$3=24,VLOOKUP($G$7,'Tangki RF'!Q3:R223,2,0)),"")</f>
        <v>0</v>
      </c>
      <c r="O7" s="118" t="s">
        <v>55</v>
      </c>
      <c r="P7" s="119">
        <v>1000</v>
      </c>
      <c r="Q7" s="120" t="e">
        <f>VLOOKUP(P7,#REF!,2)</f>
        <v>#REF!</v>
      </c>
      <c r="R7" s="124">
        <v>22</v>
      </c>
    </row>
    <row r="8" spans="1:20" ht="19.5" customHeight="1" x14ac:dyDescent="0.2">
      <c r="B8" s="304"/>
      <c r="C8" s="306"/>
      <c r="D8" s="306"/>
      <c r="E8" s="307"/>
      <c r="F8" s="112"/>
      <c r="H8" s="1">
        <f t="shared" ref="H8:N8" si="0">H7-H5</f>
        <v>122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18" t="s">
        <v>56</v>
      </c>
      <c r="P8" s="119">
        <v>250</v>
      </c>
      <c r="Q8" s="120" t="e">
        <f>VLOOKUP(P8,#REF!,2)</f>
        <v>#REF!</v>
      </c>
      <c r="R8" s="124">
        <v>23</v>
      </c>
      <c r="T8" s="1">
        <v>3434</v>
      </c>
    </row>
    <row r="9" spans="1:20" ht="18.75" customHeight="1" x14ac:dyDescent="0.2">
      <c r="A9" s="124"/>
      <c r="B9" s="124"/>
      <c r="C9" s="125"/>
      <c r="D9" s="124"/>
      <c r="E9" s="124"/>
      <c r="O9" s="118" t="s">
        <v>57</v>
      </c>
      <c r="P9" s="119">
        <v>250</v>
      </c>
      <c r="Q9" s="120" t="e">
        <f>VLOOKUP(P9,#REF!,2)</f>
        <v>#REF!</v>
      </c>
      <c r="R9" s="124">
        <v>24</v>
      </c>
      <c r="T9" s="158" t="str">
        <f>REPLACE(T8,2,0,"-")</f>
        <v>3-434</v>
      </c>
    </row>
    <row r="10" spans="1:20" ht="20.100000000000001" customHeight="1" x14ac:dyDescent="0.2">
      <c r="A10" s="124"/>
      <c r="B10" s="303"/>
      <c r="C10" s="303"/>
      <c r="D10" s="126"/>
      <c r="E10" s="102"/>
      <c r="H10" s="175">
        <f>C7</f>
        <v>2914.5999999999995</v>
      </c>
      <c r="O10" s="118" t="s">
        <v>58</v>
      </c>
      <c r="P10" s="119">
        <v>0</v>
      </c>
      <c r="Q10" s="120" t="e">
        <f>VLOOKUP(P10,#REF!,2)</f>
        <v>#REF!</v>
      </c>
      <c r="T10" s="157" t="s">
        <v>68</v>
      </c>
    </row>
    <row r="11" spans="1:20" ht="20.100000000000001" customHeight="1" thickBot="1" x14ac:dyDescent="0.25">
      <c r="A11" s="124"/>
      <c r="B11" s="303"/>
      <c r="C11" s="303"/>
      <c r="D11" s="127"/>
      <c r="E11" s="128"/>
      <c r="O11" s="129" t="s">
        <v>59</v>
      </c>
      <c r="P11" s="130">
        <v>1400</v>
      </c>
      <c r="Q11" s="131" t="e">
        <f>VLOOKUP(P11,#REF!,2)</f>
        <v>#REF!</v>
      </c>
    </row>
    <row r="12" spans="1:20" ht="20.100000000000001" customHeight="1" thickBot="1" x14ac:dyDescent="0.25">
      <c r="A12" s="124"/>
      <c r="B12" s="308"/>
      <c r="C12" s="308"/>
      <c r="D12" s="132"/>
      <c r="E12" s="103"/>
      <c r="O12" s="129" t="s">
        <v>60</v>
      </c>
      <c r="P12" s="130">
        <v>7000</v>
      </c>
      <c r="Q12" s="131" t="str">
        <f>IFERROR(VLOOKUP(P12,#REF!,2),"")</f>
        <v/>
      </c>
    </row>
    <row r="13" spans="1:20" ht="20.100000000000001" customHeight="1" x14ac:dyDescent="0.2">
      <c r="A13" s="124"/>
      <c r="B13" s="303"/>
      <c r="C13" s="303"/>
      <c r="D13" s="132"/>
      <c r="E13" s="104"/>
      <c r="O13" s="133"/>
      <c r="Q13" s="134"/>
    </row>
    <row r="14" spans="1:20" ht="20.100000000000001" customHeight="1" x14ac:dyDescent="0.2">
      <c r="A14" s="124"/>
      <c r="B14" s="303"/>
      <c r="C14" s="303"/>
      <c r="D14" s="135"/>
      <c r="E14" s="136"/>
    </row>
    <row r="15" spans="1:20" ht="20.100000000000001" customHeight="1" x14ac:dyDescent="0.2">
      <c r="A15" s="124"/>
      <c r="B15" s="303"/>
      <c r="C15" s="303"/>
      <c r="D15" s="137"/>
      <c r="E15" s="136"/>
      <c r="J15" s="138"/>
    </row>
    <row r="16" spans="1:20" ht="20.100000000000001" customHeight="1" x14ac:dyDescent="0.2">
      <c r="B16" s="139"/>
      <c r="C16" s="139"/>
      <c r="D16" s="139"/>
      <c r="E16" s="139"/>
    </row>
    <row r="17" spans="2:14" s="1" customFormat="1" ht="20.100000000000001" customHeight="1" x14ac:dyDescent="0.2">
      <c r="B17" s="139"/>
      <c r="C17" s="140" t="s">
        <v>43</v>
      </c>
      <c r="D17" s="141"/>
      <c r="E17" s="142"/>
      <c r="H17" s="143">
        <f>C5-G5</f>
        <v>0.79999999999999716</v>
      </c>
      <c r="I17" s="144">
        <f t="shared" ref="I17:N17" si="1">$C$5-$G$5</f>
        <v>0.79999999999999716</v>
      </c>
      <c r="J17" s="144">
        <f t="shared" si="1"/>
        <v>0.79999999999999716</v>
      </c>
      <c r="K17" s="144">
        <f t="shared" si="1"/>
        <v>0.79999999999999716</v>
      </c>
      <c r="L17" s="144">
        <f t="shared" si="1"/>
        <v>0.79999999999999716</v>
      </c>
      <c r="M17" s="144">
        <f t="shared" si="1"/>
        <v>0.79999999999999716</v>
      </c>
      <c r="N17" s="144">
        <f t="shared" si="1"/>
        <v>0.79999999999999716</v>
      </c>
    </row>
    <row r="18" spans="2:14" s="1" customFormat="1" ht="20.100000000000001" customHeight="1" x14ac:dyDescent="0.2">
      <c r="B18" s="139">
        <v>2</v>
      </c>
      <c r="C18" s="145">
        <f>H5+(H17*(H7-H5))</f>
        <v>2914.5999999999995</v>
      </c>
      <c r="D18" s="146"/>
      <c r="E18" s="147" t="s">
        <v>61</v>
      </c>
    </row>
    <row r="19" spans="2:14" s="1" customFormat="1" ht="20.100000000000001" customHeight="1" x14ac:dyDescent="0.2">
      <c r="B19" s="139">
        <v>9</v>
      </c>
      <c r="C19" s="148">
        <f>I5+(I17*(I7-I5))</f>
        <v>0</v>
      </c>
      <c r="D19" s="149"/>
      <c r="E19" s="150"/>
    </row>
    <row r="20" spans="2:14" s="1" customFormat="1" ht="20.100000000000001" customHeight="1" x14ac:dyDescent="0.2">
      <c r="B20" s="139"/>
      <c r="C20" s="148">
        <f>J5+(J17*(J7-J5))</f>
        <v>0</v>
      </c>
      <c r="D20" s="149"/>
      <c r="E20" s="150"/>
    </row>
    <row r="21" spans="2:14" s="1" customFormat="1" ht="20.100000000000001" customHeight="1" x14ac:dyDescent="0.2">
      <c r="B21" s="139"/>
      <c r="C21" s="151">
        <f>K5+(K17*(K7-K5))</f>
        <v>0</v>
      </c>
      <c r="D21" s="152"/>
      <c r="E21" s="153"/>
    </row>
    <row r="22" spans="2:14" s="1" customFormat="1" ht="20.100000000000001" customHeight="1" x14ac:dyDescent="0.2">
      <c r="B22" s="139"/>
      <c r="C22" s="154">
        <f>L5+(L17*(L7-L5))</f>
        <v>0</v>
      </c>
      <c r="D22" s="139"/>
      <c r="E22" s="139"/>
    </row>
    <row r="23" spans="2:14" s="1" customFormat="1" ht="20.100000000000001" customHeight="1" x14ac:dyDescent="0.2">
      <c r="B23" s="139"/>
      <c r="C23" s="154">
        <f>M5+(M17*(M7-M5))</f>
        <v>0</v>
      </c>
      <c r="D23" s="139"/>
      <c r="E23" s="139"/>
      <c r="F23" s="143"/>
    </row>
    <row r="24" spans="2:14" s="1" customFormat="1" ht="20.100000000000001" customHeight="1" x14ac:dyDescent="0.2">
      <c r="B24" s="139"/>
      <c r="C24" s="155">
        <f>N5+(N17*(N7-N5))</f>
        <v>0</v>
      </c>
      <c r="D24" s="139"/>
      <c r="E24" s="139"/>
    </row>
    <row r="25" spans="2:14" s="1" customFormat="1" ht="20.100000000000001" customHeight="1" x14ac:dyDescent="0.2">
      <c r="B25" s="139"/>
      <c r="C25" s="139"/>
      <c r="D25" s="139"/>
      <c r="E25" s="139"/>
    </row>
    <row r="26" spans="2:14" s="1" customFormat="1" ht="20.100000000000001" customHeight="1" x14ac:dyDescent="0.2">
      <c r="B26" s="139"/>
      <c r="C26" s="139"/>
      <c r="D26" s="139"/>
      <c r="E26" s="139"/>
    </row>
    <row r="27" spans="2:14" s="1" customFormat="1" ht="20.100000000000001" customHeight="1" x14ac:dyDescent="0.2">
      <c r="B27" s="139"/>
      <c r="C27" s="139"/>
      <c r="D27" s="139"/>
      <c r="E27" s="139"/>
    </row>
    <row r="28" spans="2:14" s="1" customFormat="1" ht="20.100000000000001" customHeight="1" x14ac:dyDescent="0.2">
      <c r="B28" s="139"/>
      <c r="C28" s="139"/>
      <c r="D28" s="139"/>
      <c r="E28" s="139"/>
    </row>
    <row r="29" spans="2:14" s="1" customFormat="1" ht="20.100000000000001" customHeight="1" x14ac:dyDescent="0.2">
      <c r="B29" s="139"/>
      <c r="C29" s="139"/>
      <c r="D29" s="139"/>
      <c r="E29" s="139"/>
    </row>
    <row r="30" spans="2:14" s="1" customFormat="1" ht="20.100000000000001" customHeight="1" x14ac:dyDescent="0.2">
      <c r="B30" s="139"/>
      <c r="C30" s="139"/>
      <c r="D30" s="139"/>
      <c r="E30" s="139"/>
    </row>
    <row r="31" spans="2:14" s="1" customFormat="1" ht="20.100000000000001" customHeight="1" x14ac:dyDescent="0.2">
      <c r="B31" s="139"/>
      <c r="C31" s="139"/>
      <c r="D31" s="139"/>
      <c r="E31" s="139"/>
    </row>
    <row r="32" spans="2:14" s="1" customFormat="1" ht="20.100000000000001" customHeight="1" x14ac:dyDescent="0.2">
      <c r="B32" s="139"/>
      <c r="C32" s="139"/>
      <c r="D32" s="139"/>
      <c r="E32" s="139"/>
    </row>
    <row r="33" spans="2:5" s="1" customFormat="1" ht="20.100000000000001" customHeight="1" x14ac:dyDescent="0.2">
      <c r="B33" s="139"/>
      <c r="C33" s="139"/>
      <c r="D33" s="139"/>
      <c r="E33" s="139"/>
    </row>
    <row r="34" spans="2:5" s="1" customFormat="1" ht="20.100000000000001" customHeight="1" x14ac:dyDescent="0.2">
      <c r="B34" s="139"/>
      <c r="C34" s="139"/>
      <c r="D34" s="139"/>
      <c r="E34" s="139"/>
    </row>
    <row r="35" spans="2:5" s="1" customFormat="1" ht="20.100000000000001" customHeight="1" x14ac:dyDescent="0.2">
      <c r="B35" s="139"/>
      <c r="C35" s="139"/>
      <c r="D35" s="139"/>
      <c r="E35" s="139"/>
    </row>
    <row r="36" spans="2:5" s="1" customFormat="1" ht="20.100000000000001" customHeight="1" x14ac:dyDescent="0.2">
      <c r="B36" s="139"/>
      <c r="C36" s="139"/>
      <c r="D36" s="139"/>
      <c r="E36" s="139"/>
    </row>
    <row r="37" spans="2:5" s="1" customFormat="1" ht="20.100000000000001" customHeight="1" x14ac:dyDescent="0.2">
      <c r="B37" s="139"/>
      <c r="C37" s="139"/>
      <c r="D37" s="139"/>
      <c r="E37" s="139"/>
    </row>
    <row r="38" spans="2:5" s="1" customFormat="1" ht="20.100000000000001" customHeight="1" x14ac:dyDescent="0.2">
      <c r="B38" s="139"/>
      <c r="C38" s="139"/>
      <c r="D38" s="139"/>
      <c r="E38" s="139"/>
    </row>
    <row r="39" spans="2:5" s="1" customFormat="1" ht="20.100000000000001" customHeight="1" x14ac:dyDescent="0.2">
      <c r="B39" s="139"/>
      <c r="C39" s="139"/>
      <c r="D39" s="139"/>
      <c r="E39" s="139"/>
    </row>
    <row r="40" spans="2:5" s="1" customFormat="1" ht="20.100000000000001" customHeight="1" x14ac:dyDescent="0.2">
      <c r="B40" s="139"/>
      <c r="C40" s="139"/>
      <c r="D40" s="139"/>
      <c r="E40" s="139"/>
    </row>
    <row r="41" spans="2:5" s="1" customFormat="1" ht="20.100000000000001" customHeight="1" x14ac:dyDescent="0.2">
      <c r="B41" s="139"/>
      <c r="C41" s="139"/>
      <c r="D41" s="139"/>
      <c r="E41" s="139"/>
    </row>
    <row r="42" spans="2:5" s="1" customFormat="1" ht="20.100000000000001" customHeight="1" x14ac:dyDescent="0.2">
      <c r="B42" s="139"/>
      <c r="C42" s="139"/>
      <c r="D42" s="139"/>
      <c r="E42" s="139"/>
    </row>
    <row r="43" spans="2:5" s="1" customFormat="1" ht="20.100000000000001" customHeight="1" x14ac:dyDescent="0.2">
      <c r="B43" s="139"/>
      <c r="C43" s="139"/>
      <c r="D43" s="139"/>
      <c r="E43" s="139"/>
    </row>
    <row r="44" spans="2:5" s="1" customFormat="1" ht="20.100000000000001" customHeight="1" x14ac:dyDescent="0.2">
      <c r="B44" s="139"/>
      <c r="C44" s="139"/>
      <c r="D44" s="139"/>
      <c r="E44" s="139"/>
    </row>
    <row r="45" spans="2:5" s="1" customFormat="1" ht="20.100000000000001" customHeight="1" x14ac:dyDescent="0.2">
      <c r="B45" s="139"/>
      <c r="C45" s="139"/>
      <c r="D45" s="139"/>
      <c r="E45" s="139"/>
    </row>
    <row r="46" spans="2:5" s="1" customFormat="1" ht="20.100000000000001" customHeight="1" x14ac:dyDescent="0.2">
      <c r="B46" s="139"/>
      <c r="C46" s="139"/>
      <c r="D46" s="139"/>
      <c r="E46" s="139"/>
    </row>
    <row r="47" spans="2:5" s="1" customFormat="1" ht="20.100000000000001" customHeight="1" x14ac:dyDescent="0.2">
      <c r="B47" s="139"/>
      <c r="C47" s="139"/>
      <c r="D47" s="139"/>
      <c r="E47" s="139"/>
    </row>
    <row r="48" spans="2:5" s="1" customFormat="1" ht="20.100000000000001" customHeight="1" x14ac:dyDescent="0.2">
      <c r="B48" s="139"/>
      <c r="C48" s="139"/>
      <c r="D48" s="139"/>
      <c r="E48" s="139"/>
    </row>
    <row r="49" spans="2:5" s="1" customFormat="1" ht="20.100000000000001" customHeight="1" x14ac:dyDescent="0.2">
      <c r="B49" s="139"/>
      <c r="C49" s="139"/>
      <c r="D49" s="139"/>
      <c r="E49" s="139"/>
    </row>
    <row r="50" spans="2:5" s="1" customFormat="1" ht="20.100000000000001" customHeight="1" x14ac:dyDescent="0.2">
      <c r="B50" s="139"/>
      <c r="C50" s="139"/>
      <c r="D50" s="139"/>
      <c r="E50" s="139"/>
    </row>
    <row r="51" spans="2:5" s="1" customFormat="1" ht="20.100000000000001" customHeight="1" x14ac:dyDescent="0.2">
      <c r="B51" s="139"/>
      <c r="C51" s="139"/>
      <c r="D51" s="139"/>
      <c r="E51" s="139"/>
    </row>
    <row r="52" spans="2:5" s="1" customFormat="1" ht="20.100000000000001" customHeight="1" x14ac:dyDescent="0.2">
      <c r="B52" s="139"/>
      <c r="C52" s="139"/>
      <c r="D52" s="139"/>
      <c r="E52" s="139"/>
    </row>
  </sheetData>
  <mergeCells count="16">
    <mergeCell ref="O1:Q1"/>
    <mergeCell ref="B3:B4"/>
    <mergeCell ref="C3:D4"/>
    <mergeCell ref="B5:B6"/>
    <mergeCell ref="C5:D6"/>
    <mergeCell ref="E5:E6"/>
    <mergeCell ref="E7:E8"/>
    <mergeCell ref="B10:C10"/>
    <mergeCell ref="B11:C11"/>
    <mergeCell ref="B12:C12"/>
    <mergeCell ref="B1:E1"/>
    <mergeCell ref="B13:C13"/>
    <mergeCell ref="B14:C14"/>
    <mergeCell ref="B15:C15"/>
    <mergeCell ref="B7:B8"/>
    <mergeCell ref="C7:D8"/>
  </mergeCells>
  <conditionalFormatting sqref="D11:D14">
    <cfRule type="cellIs" dxfId="21" priority="6" stopIfTrue="1" operator="notEqual">
      <formula>0</formula>
    </cfRule>
    <cfRule type="cellIs" dxfId="20" priority="7" stopIfTrue="1" operator="equal">
      <formula>0</formula>
    </cfRule>
  </conditionalFormatting>
  <conditionalFormatting sqref="D11:D14">
    <cfRule type="cellIs" dxfId="19" priority="5" stopIfTrue="1" operator="equal">
      <formula>0</formula>
    </cfRule>
  </conditionalFormatting>
  <conditionalFormatting sqref="D11:D14">
    <cfRule type="cellIs" dxfId="18" priority="3" stopIfTrue="1" operator="notEqual">
      <formula>0</formula>
    </cfRule>
    <cfRule type="cellIs" dxfId="17" priority="4" stopIfTrue="1" operator="equal">
      <formula>0</formula>
    </cfRule>
  </conditionalFormatting>
  <conditionalFormatting sqref="C7:D8">
    <cfRule type="cellIs" dxfId="16" priority="2" operator="equal">
      <formula>$G$6</formula>
    </cfRule>
  </conditionalFormatting>
  <conditionalFormatting sqref="T10">
    <cfRule type="expression" priority="1">
      <formula>REPLACE(T10,2,0,"-")</formula>
    </cfRule>
  </conditionalFormatting>
  <dataValidations count="1">
    <dataValidation type="list" allowBlank="1" showInputMessage="1" showErrorMessage="1" sqref="C3:D4">
      <formula1>$R$3:$R$9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I1" workbookViewId="0">
      <selection activeCell="U9" sqref="U9"/>
    </sheetView>
  </sheetViews>
  <sheetFormatPr defaultColWidth="12.5703125" defaultRowHeight="12.75" x14ac:dyDescent="0.2"/>
  <cols>
    <col min="1" max="1" width="2.28515625" style="1" customWidth="1"/>
    <col min="2" max="2" width="6.42578125" style="1" customWidth="1"/>
    <col min="3" max="3" width="10.5703125" style="1" customWidth="1"/>
    <col min="4" max="4" width="12.7109375" style="1" customWidth="1"/>
    <col min="5" max="5" width="9.7109375" style="1" customWidth="1"/>
    <col min="6" max="6" width="5.140625" style="1" customWidth="1"/>
    <col min="7" max="7" width="7.7109375" style="1" customWidth="1"/>
    <col min="8" max="8" width="9.42578125" style="1" customWidth="1"/>
    <col min="9" max="9" width="8.85546875" style="1" customWidth="1"/>
    <col min="10" max="11" width="7.85546875" style="1" customWidth="1"/>
    <col min="12" max="12" width="8.7109375" style="1" customWidth="1"/>
    <col min="13" max="13" width="8.85546875" style="1" customWidth="1"/>
    <col min="14" max="14" width="12.5703125" style="1" customWidth="1"/>
    <col min="15" max="15" width="16" style="1" customWidth="1"/>
    <col min="16" max="16" width="6.42578125" style="1" customWidth="1"/>
    <col min="17" max="17" width="10.5703125" style="1" customWidth="1"/>
    <col min="18" max="18" width="12.7109375" style="1" customWidth="1"/>
    <col min="19" max="19" width="9.7109375" style="1" customWidth="1"/>
    <col min="20" max="20" width="5.140625" style="1" customWidth="1"/>
    <col min="21" max="21" width="7.7109375" style="1" customWidth="1"/>
    <col min="22" max="22" width="9.42578125" style="1" customWidth="1"/>
    <col min="23" max="23" width="8.85546875" style="1" customWidth="1"/>
    <col min="24" max="25" width="7.85546875" style="1" customWidth="1"/>
    <col min="26" max="26" width="8.7109375" style="1" customWidth="1"/>
    <col min="27" max="27" width="8.85546875" style="1" customWidth="1"/>
    <col min="28" max="28" width="12.5703125" style="1" customWidth="1"/>
    <col min="29" max="16384" width="12.5703125" style="1"/>
  </cols>
  <sheetData>
    <row r="1" spans="1:28" ht="20.100000000000001" customHeight="1" x14ac:dyDescent="0.2">
      <c r="A1" s="109"/>
      <c r="B1" s="309" t="s">
        <v>45</v>
      </c>
      <c r="C1" s="309"/>
      <c r="D1" s="309"/>
      <c r="E1" s="309"/>
      <c r="H1" s="175">
        <f>D10</f>
        <v>6756</v>
      </c>
      <c r="I1" s="207" t="s">
        <v>90</v>
      </c>
      <c r="J1" s="208">
        <f>'DPPU Tank'!H10-'DPPU Tank (2)'!H1</f>
        <v>-3841.4000000000005</v>
      </c>
      <c r="P1" s="309" t="s">
        <v>45</v>
      </c>
      <c r="Q1" s="309"/>
      <c r="R1" s="309"/>
      <c r="S1" s="309"/>
      <c r="V1" s="175">
        <f>R10</f>
        <v>-4215.1000000000004</v>
      </c>
      <c r="W1" s="207" t="s">
        <v>90</v>
      </c>
      <c r="X1" s="208">
        <f>'DPPU Tank'!V10-'DPPU Tank (2)'!V1</f>
        <v>4215.1000000000004</v>
      </c>
    </row>
    <row r="2" spans="1:28" ht="10.5" customHeight="1" thickBot="1" x14ac:dyDescent="0.25">
      <c r="A2" s="109"/>
      <c r="B2" s="109"/>
      <c r="C2" s="109"/>
      <c r="P2" s="109"/>
      <c r="Q2" s="109"/>
    </row>
    <row r="3" spans="1:28" ht="20.100000000000001" customHeight="1" x14ac:dyDescent="0.2">
      <c r="B3" s="311" t="s">
        <v>47</v>
      </c>
      <c r="C3" s="313">
        <v>2</v>
      </c>
      <c r="D3" s="313"/>
      <c r="E3" s="203"/>
      <c r="F3" s="112"/>
      <c r="O3" s="138">
        <v>2</v>
      </c>
      <c r="P3" s="311" t="s">
        <v>47</v>
      </c>
      <c r="Q3" s="313">
        <f>C3</f>
        <v>2</v>
      </c>
      <c r="R3" s="313"/>
      <c r="S3" s="203"/>
      <c r="T3" s="112"/>
    </row>
    <row r="4" spans="1:28" s="116" customFormat="1" ht="20.100000000000001" customHeight="1" x14ac:dyDescent="0.3">
      <c r="B4" s="312"/>
      <c r="C4" s="314"/>
      <c r="D4" s="314"/>
      <c r="E4" s="204"/>
      <c r="H4" s="116">
        <v>2</v>
      </c>
      <c r="I4" s="116">
        <v>9</v>
      </c>
      <c r="J4" s="116">
        <v>18</v>
      </c>
      <c r="K4" s="116">
        <v>20</v>
      </c>
      <c r="L4" s="116">
        <v>22</v>
      </c>
      <c r="M4" s="116">
        <v>23</v>
      </c>
      <c r="N4" s="116">
        <v>24</v>
      </c>
      <c r="O4" s="159">
        <v>9</v>
      </c>
      <c r="P4" s="312"/>
      <c r="Q4" s="314"/>
      <c r="R4" s="314"/>
      <c r="S4" s="204"/>
      <c r="V4" s="116">
        <v>2</v>
      </c>
      <c r="W4" s="116">
        <v>9</v>
      </c>
      <c r="X4" s="116">
        <v>18</v>
      </c>
      <c r="Y4" s="116">
        <v>20</v>
      </c>
      <c r="Z4" s="116">
        <v>22</v>
      </c>
      <c r="AA4" s="116">
        <v>23</v>
      </c>
      <c r="AB4" s="116">
        <v>24</v>
      </c>
    </row>
    <row r="5" spans="1:28" ht="20.100000000000001" customHeight="1" x14ac:dyDescent="0.2">
      <c r="B5" s="315" t="s">
        <v>48</v>
      </c>
      <c r="C5" s="316">
        <v>100</v>
      </c>
      <c r="D5" s="316"/>
      <c r="E5" s="319" t="s">
        <v>51</v>
      </c>
      <c r="F5" s="112"/>
      <c r="G5" s="121">
        <f>ROUNDDOWN($C$5,0)</f>
        <v>100</v>
      </c>
      <c r="H5" s="1">
        <f>IFERROR(IF($C$3=2,VLOOKUP($G$5,'Tangki RF'!B3:C158,2,0)),"")</f>
        <v>13545</v>
      </c>
      <c r="I5" s="1" t="b">
        <f>IFERROR(IF($C$3=9,VLOOKUP($G$5,'Tangki RF'!E3:F208,2,0)),"")</f>
        <v>0</v>
      </c>
      <c r="J5" s="1" t="b">
        <f>IFERROR(IF($C$3=18,VLOOKUP($G$5,'Tangki RF'!H3:I125,2,0)),"")</f>
        <v>0</v>
      </c>
      <c r="K5" s="1" t="b">
        <f>IFERROR(IF($C$3=20,VLOOKUP($G$5,'Tangki RF'!K3:L210,2,0)),"")</f>
        <v>0</v>
      </c>
      <c r="L5" s="1" t="b">
        <f>IFERROR(IF($C$3=22,VLOOKUP($G$5,'Tangki RF'!N3:O189,2,0)),"")</f>
        <v>0</v>
      </c>
      <c r="M5" s="1" t="b">
        <f>IFERROR(IF($C$3=23,VLOOKUP($G$5,'Tangki RF'!Q3:R223,2,0)),"")</f>
        <v>0</v>
      </c>
      <c r="N5" s="1" t="b">
        <f>IFERROR(IF($C$3=24,VLOOKUP($G$5,'Tangki RF'!Q3:R223,2,0)),"")</f>
        <v>0</v>
      </c>
      <c r="O5" s="138">
        <v>18</v>
      </c>
      <c r="P5" s="315" t="s">
        <v>48</v>
      </c>
      <c r="Q5" s="316">
        <f>D11</f>
        <v>66.94</v>
      </c>
      <c r="R5" s="316"/>
      <c r="S5" s="319" t="s">
        <v>51</v>
      </c>
      <c r="T5" s="112"/>
      <c r="U5" s="121">
        <f>ROUNDDOWN($Q$5,0)</f>
        <v>66</v>
      </c>
      <c r="V5" s="1">
        <f>IFERROR(IF($Q$3=2,VLOOKUP($U$5,'Tangki RF'!B3:C158,2,0)),"")</f>
        <v>6611</v>
      </c>
      <c r="W5" s="1" t="b">
        <f>IFERROR(IF($Q$3=9,VLOOKUP($U$5,'Tangki RF'!E3:F208,2,0)),"")</f>
        <v>0</v>
      </c>
      <c r="X5" s="1" t="b">
        <f>IFERROR(IF($Q$3=18,VLOOKUP($U$5,'Tangki RF'!H3:I125,2,0)),"")</f>
        <v>0</v>
      </c>
      <c r="Y5" s="1" t="b">
        <f>IFERROR(IF($Q$3=20,VLOOKUP($U$5,'Tangki RF'!K3:L210,2,0)),"")</f>
        <v>0</v>
      </c>
      <c r="Z5" s="1" t="b">
        <f>IFERROR(IF($Q$3=22,VLOOKUP($U$5,'Tangki RF'!N3:O189,2,0)),"")</f>
        <v>0</v>
      </c>
      <c r="AA5" s="1" t="b">
        <f>IFERROR(IF($Q$3=23,VLOOKUP($U$5,'Tangki RF'!Q3:R2233,2,0)),"")</f>
        <v>0</v>
      </c>
      <c r="AB5" s="1" t="b">
        <f>IFERROR(IF($Q$3=24,VLOOKUP($U$5,'Tangki RF'!Q3:R223,2,0)),"")</f>
        <v>0</v>
      </c>
    </row>
    <row r="6" spans="1:28" ht="20.100000000000001" customHeight="1" x14ac:dyDescent="0.2">
      <c r="B6" s="315"/>
      <c r="C6" s="316"/>
      <c r="D6" s="316"/>
      <c r="E6" s="319"/>
      <c r="F6" s="112"/>
      <c r="G6" s="122" t="s">
        <v>53</v>
      </c>
      <c r="O6" s="124">
        <v>20</v>
      </c>
      <c r="P6" s="315"/>
      <c r="Q6" s="316"/>
      <c r="R6" s="316"/>
      <c r="S6" s="319"/>
      <c r="T6" s="112"/>
      <c r="U6" s="122" t="s">
        <v>53</v>
      </c>
    </row>
    <row r="7" spans="1:28" ht="20.100000000000001" customHeight="1" x14ac:dyDescent="0.2">
      <c r="B7" s="304" t="s">
        <v>49</v>
      </c>
      <c r="C7" s="306">
        <f>IFERROR(SUM(C18:C24),"FULL")</f>
        <v>13545</v>
      </c>
      <c r="D7" s="306"/>
      <c r="E7" s="319" t="s">
        <v>0</v>
      </c>
      <c r="G7" s="123">
        <f>$G$5+1</f>
        <v>101</v>
      </c>
      <c r="H7" s="1">
        <f>IFERROR(IF($C$3=2,VLOOKUP($G$7,'Tangki RF'!B3:C158,2,0)),"")</f>
        <v>13773</v>
      </c>
      <c r="I7" s="1" t="b">
        <f>IFERROR(IF($C$3=9,VLOOKUP($G$7,'Tangki RF'!E3:F208,2,0)),"")</f>
        <v>0</v>
      </c>
      <c r="J7" s="1" t="b">
        <f>IFERROR(IF($C$3=18,VLOOKUP($G$7,'Tangki RF'!H3:I125,2,0)),"")</f>
        <v>0</v>
      </c>
      <c r="K7" s="1" t="b">
        <f>IFERROR(IF($C$3=20,VLOOKUP($G$7,'Tangki RF'!K3:L210,2,0)),"")</f>
        <v>0</v>
      </c>
      <c r="L7" s="1" t="b">
        <f>IFERROR(IF($C$3=22,VLOOKUP($G$7,'Tangki RF'!N3:O189,2,0)),"")</f>
        <v>0</v>
      </c>
      <c r="M7" s="1" t="b">
        <f>IFERROR(IF($C$3=23,VLOOKUP($G$7,'Tangki RF'!Q3:R223,2,0)),"")</f>
        <v>0</v>
      </c>
      <c r="N7" s="1" t="b">
        <f>IFERROR(IF($C$3=24,VLOOKUP($G$7,'Tangki RF'!Q3:R223,2,0)),"")</f>
        <v>0</v>
      </c>
      <c r="O7" s="124">
        <v>22</v>
      </c>
      <c r="P7" s="304" t="s">
        <v>49</v>
      </c>
      <c r="Q7" s="306">
        <f>IFERROR(SUM(Q18:Q24),"FULL")</f>
        <v>6784.9</v>
      </c>
      <c r="R7" s="306"/>
      <c r="S7" s="319" t="s">
        <v>0</v>
      </c>
      <c r="U7" s="123">
        <f>$U$5+1</f>
        <v>67</v>
      </c>
      <c r="V7" s="1">
        <f>IFERROR(IF($Q$3=2,VLOOKUP($U$7,'Tangki RF'!B3:C158,2,0)),"")</f>
        <v>6796</v>
      </c>
      <c r="W7" s="1" t="b">
        <f>IFERROR(IF($Q$3=9,VLOOKUP($U$7,'Tangki RF'!E3:F208,2,0)),"")</f>
        <v>0</v>
      </c>
      <c r="X7" s="1" t="b">
        <f>IFERROR(IF($Q$3=18,VLOOKUP($U$7,'Tangki RF'!H3:I125,2,0)),"")</f>
        <v>0</v>
      </c>
      <c r="Y7" s="1" t="b">
        <f>IFERROR(IF($Q$3=20,VLOOKUP($U$7,'Tangki RF'!K3:L210,2,0)),"")</f>
        <v>0</v>
      </c>
      <c r="Z7" s="1" t="b">
        <f>IFERROR(IF($Q$3=22,VLOOKUP($U$7,'Tangki RF'!N3:O189,2,0)),"")</f>
        <v>0</v>
      </c>
      <c r="AA7" s="1" t="b">
        <f>IFERROR(IF($Q$3=23,VLOOKUP($U$7,'Tangki RF'!Q3:R2233,2,0)),"")</f>
        <v>0</v>
      </c>
      <c r="AB7" s="1" t="b">
        <f>IFERROR(IF($Q$3=24,VLOOKUP($U$7,'Tangki RF'!Q3:R223,2,0)),"")</f>
        <v>0</v>
      </c>
    </row>
    <row r="8" spans="1:28" ht="19.5" customHeight="1" x14ac:dyDescent="0.2">
      <c r="B8" s="304"/>
      <c r="C8" s="318"/>
      <c r="D8" s="318"/>
      <c r="E8" s="319"/>
      <c r="F8" s="112"/>
      <c r="H8" s="1">
        <f t="shared" ref="H8:N8" si="0">H7-H5</f>
        <v>228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24">
        <v>23</v>
      </c>
      <c r="P8" s="304"/>
      <c r="Q8" s="318"/>
      <c r="R8" s="318"/>
      <c r="S8" s="319"/>
      <c r="T8" s="112"/>
      <c r="V8" s="1">
        <f t="shared" ref="V8:AA8" si="1">V7-V5</f>
        <v>185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ref="AB8" si="2">AB7-AB5</f>
        <v>0</v>
      </c>
    </row>
    <row r="9" spans="1:28" ht="18.75" customHeight="1" x14ac:dyDescent="0.2">
      <c r="A9" s="124"/>
      <c r="B9" s="124"/>
      <c r="C9" s="177" t="s">
        <v>86</v>
      </c>
      <c r="D9" s="176">
        <v>6789</v>
      </c>
      <c r="E9" s="205" t="s">
        <v>0</v>
      </c>
      <c r="O9" s="124">
        <v>24</v>
      </c>
      <c r="P9" s="124"/>
      <c r="Q9" s="177" t="s">
        <v>86</v>
      </c>
      <c r="R9" s="176">
        <v>11000</v>
      </c>
      <c r="S9" s="205" t="s">
        <v>0</v>
      </c>
    </row>
    <row r="10" spans="1:28" ht="20.100000000000001" customHeight="1" x14ac:dyDescent="0.2">
      <c r="A10" s="124"/>
      <c r="B10" s="320" t="s">
        <v>87</v>
      </c>
      <c r="C10" s="320"/>
      <c r="D10" s="176">
        <f>C7-D9</f>
        <v>6756</v>
      </c>
      <c r="E10" s="206" t="s">
        <v>0</v>
      </c>
      <c r="H10" s="175"/>
      <c r="P10" s="320" t="s">
        <v>87</v>
      </c>
      <c r="Q10" s="320"/>
      <c r="R10" s="176">
        <f>Q7-R9</f>
        <v>-4215.1000000000004</v>
      </c>
      <c r="S10" s="206" t="s">
        <v>0</v>
      </c>
      <c r="V10" s="175"/>
    </row>
    <row r="11" spans="1:28" ht="20.100000000000001" customHeight="1" x14ac:dyDescent="0.2">
      <c r="A11" s="124"/>
      <c r="B11" s="321" t="s">
        <v>88</v>
      </c>
      <c r="C11" s="321"/>
      <c r="D11" s="202">
        <f>IFERROR(SUM(D18:D24),"")</f>
        <v>66.94</v>
      </c>
      <c r="E11" s="206" t="s">
        <v>51</v>
      </c>
      <c r="G11" s="175"/>
      <c r="P11" s="321" t="s">
        <v>88</v>
      </c>
      <c r="Q11" s="321"/>
      <c r="R11" s="202">
        <f>IFERROR(SUM(R18:R24),"")</f>
        <v>25792.94</v>
      </c>
      <c r="S11" s="206" t="s">
        <v>51</v>
      </c>
      <c r="U11" s="175"/>
    </row>
    <row r="12" spans="1:28" ht="20.100000000000001" customHeight="1" x14ac:dyDescent="0.2">
      <c r="A12" s="124"/>
      <c r="B12" s="308"/>
      <c r="C12" s="308"/>
      <c r="D12" s="132"/>
      <c r="E12" s="103"/>
      <c r="G12" s="175">
        <f>ROUNDDOWN($D$10,-1)</f>
        <v>6750</v>
      </c>
      <c r="H12" s="178">
        <f>IFERROR(IF($C$3=2,(LOOKUP($G$12,'Tangki RF'!C3:D160)+1)),"")</f>
        <v>67</v>
      </c>
      <c r="I12" s="178" t="b">
        <f>IFERROR(IF($C$3=9,(LOOKUP($G$12,'Tangki RF'!F3:G208)+1)),"")</f>
        <v>0</v>
      </c>
      <c r="J12" s="178" t="b">
        <f>IFERROR(IF($C$3=18,(LOOKUP($G$12,'Tangki RF'!I3:J125)+1)),"")</f>
        <v>0</v>
      </c>
      <c r="K12" s="178" t="b">
        <f>IFERROR(IF($C$3=20,(LOOKUP($G$12,'Tangki RF'!L3:M210)+1)),"")</f>
        <v>0</v>
      </c>
      <c r="L12" s="178" t="b">
        <f>IFERROR(IF($C$3=22,(LOOKUP($G$12,'Tangki RF'!O3:P189)+1)),"")</f>
        <v>0</v>
      </c>
      <c r="M12" s="178" t="b">
        <f>IFERROR(IF($C$3=23,(LOOKUP($G$12,'Tangki RF'!R3:S223)+1)),"")</f>
        <v>0</v>
      </c>
      <c r="N12" s="178" t="b">
        <f>IFERROR(IF($C$3=24,(LOOKUP($G$12,'Tangki RF'!R3:S223)+1)),"")</f>
        <v>0</v>
      </c>
      <c r="O12" s="175"/>
      <c r="P12" s="308"/>
      <c r="Q12" s="308"/>
      <c r="R12" s="132"/>
      <c r="S12" s="103"/>
      <c r="U12" s="175">
        <f>ROUNDDOWN($D$10,3)-20</f>
        <v>6736</v>
      </c>
      <c r="V12" s="178">
        <f>IFERROR(IF($C$3=2,(LOOKUP($G$12,'Tangki RF'!Q3:R160)+1)),"")</f>
        <v>25793</v>
      </c>
      <c r="W12" s="178" t="b">
        <f>IFERROR(IF($C$3=9,(LOOKUP($G$12,'Tangki RF'!T3:U208)+1)),"")</f>
        <v>0</v>
      </c>
      <c r="X12" s="178" t="b">
        <f>IFERROR(IF($C$3=18,(LOOKUP($G$12,'Tangki RF'!W3:X125)+1)),"")</f>
        <v>0</v>
      </c>
      <c r="Y12" s="178" t="b">
        <f>IFERROR(IF($C$3=20,(LOOKUP($G$12,'Tangki RF'!Z3:AA210)+1)),"")</f>
        <v>0</v>
      </c>
      <c r="Z12" s="178" t="b">
        <f>IFERROR(IF($C$3=22,(LOOKUP($G$12,'Tangki RF'!AC3:AD189)+1)),"")</f>
        <v>0</v>
      </c>
      <c r="AA12" s="178" t="b">
        <f>IFERROR(IF($C$3=23,(LOOKUP($G$12,'Tangki RF'!AF3:AG223)+1)),"")</f>
        <v>0</v>
      </c>
      <c r="AB12" s="178" t="b">
        <f>IFERROR(IF($C$3=23,(LOOKUP($G$12,'Tangki RF'!AG3:AH223)+1)),"")</f>
        <v>0</v>
      </c>
    </row>
    <row r="13" spans="1:28" ht="20.100000000000001" customHeight="1" x14ac:dyDescent="0.2">
      <c r="A13" s="124"/>
      <c r="B13" s="303"/>
      <c r="C13" s="303"/>
      <c r="D13" s="132"/>
      <c r="E13" s="104"/>
      <c r="G13" s="175"/>
      <c r="P13" s="303" t="s">
        <v>91</v>
      </c>
      <c r="Q13" s="303"/>
      <c r="R13" s="210">
        <f>Q7-D10</f>
        <v>28.899999999999636</v>
      </c>
      <c r="S13" s="104"/>
      <c r="U13" s="175"/>
    </row>
    <row r="14" spans="1:28" ht="20.100000000000001" customHeight="1" x14ac:dyDescent="0.2">
      <c r="A14" s="124"/>
      <c r="B14" s="303"/>
      <c r="C14" s="303"/>
      <c r="D14" s="135"/>
      <c r="E14" s="136"/>
      <c r="G14" s="175">
        <f>ROUNDUP($D$10,-1)</f>
        <v>6760</v>
      </c>
      <c r="H14" s="175">
        <f>IFERROR(IF($C$3=2,(LOOKUP($G$14,'Tangki RF'!C3:D160))),"")</f>
        <v>66</v>
      </c>
      <c r="I14" s="175" t="b">
        <f>IFERROR(IF($C$3=9,(LOOKUP($G$14,'Tangki RF'!F3:G208))),"")</f>
        <v>0</v>
      </c>
      <c r="J14" s="175" t="b">
        <f>IFERROR(IF($C$3=18,(LOOKUP($G$14,'Tangki RF'!I3:J125))),"")</f>
        <v>0</v>
      </c>
      <c r="K14" s="175" t="b">
        <f>IFERROR(IF($C$3=20,(LOOKUP($G$14,'Tangki RF'!L3:M210))),"")</f>
        <v>0</v>
      </c>
      <c r="L14" s="175" t="b">
        <f>IFERROR(IF($C$3=22,(LOOKUP($G$14,'Tangki RF'!O3:P189))),"")</f>
        <v>0</v>
      </c>
      <c r="M14" s="175" t="b">
        <f>IFERROR(IF($C$3=23,(LOOKUP($G$14,'Tangki RF'!R3:S223))),"")</f>
        <v>0</v>
      </c>
      <c r="N14" s="175" t="b">
        <f>IFERROR(IF($C$3=24,(LOOKUP($G$14,'Tangki RF'!R3:S223))),"")</f>
        <v>0</v>
      </c>
      <c r="P14" s="303"/>
      <c r="Q14" s="303"/>
      <c r="R14" s="135"/>
      <c r="S14" s="136"/>
      <c r="U14" s="175">
        <f>$G$12+25</f>
        <v>6775</v>
      </c>
      <c r="V14" s="175">
        <f>IFERROR(IF($C$3=2,(LOOKUP($G$14,'Tangki RF'!Q3:R160))),"")</f>
        <v>25792</v>
      </c>
      <c r="W14" s="175" t="b">
        <f>IFERROR(IF($C$3=9,(LOOKUP($G$14,'Tangki RF'!T3:U208))),"")</f>
        <v>0</v>
      </c>
      <c r="X14" s="175" t="b">
        <f>IFERROR(IF($C$3=18,(LOOKUP($G$14,'Tangki RF'!W3:X125))),"")</f>
        <v>0</v>
      </c>
      <c r="Y14" s="175" t="b">
        <f>IFERROR(IF($C$3=20,(LOOKUP($G$14,'Tangki RF'!Z3:AA210))),"")</f>
        <v>0</v>
      </c>
      <c r="Z14" s="175" t="b">
        <f>IFERROR(IF($C$3=22,(LOOKUP($G$14,'Tangki RF'!AC3:AD189))),"")</f>
        <v>0</v>
      </c>
      <c r="AA14" s="175" t="b">
        <f>IFERROR(IF($C$3=23,(LOOKUP($G$14,'Tangki RF'!AF3:AG223))),"")</f>
        <v>0</v>
      </c>
      <c r="AB14" s="175" t="b">
        <f>IFERROR(IF($C$3=23,(LOOKUP($G$14,'Tangki RF'!AG3:AH223))),"")</f>
        <v>0</v>
      </c>
    </row>
    <row r="15" spans="1:28" ht="20.100000000000001" customHeight="1" x14ac:dyDescent="0.2">
      <c r="A15" s="124"/>
      <c r="B15" s="303"/>
      <c r="C15" s="303"/>
      <c r="D15" s="137"/>
      <c r="E15" s="136"/>
      <c r="J15" s="138"/>
      <c r="P15" s="303"/>
      <c r="Q15" s="303"/>
      <c r="R15" s="137"/>
      <c r="S15" s="136"/>
      <c r="X15" s="138"/>
    </row>
    <row r="16" spans="1:28" ht="20.100000000000001" customHeight="1" thickBot="1" x14ac:dyDescent="0.25">
      <c r="B16" s="139"/>
      <c r="C16" s="139"/>
      <c r="D16" s="139"/>
      <c r="E16" s="139"/>
      <c r="P16" s="139"/>
      <c r="Q16" s="139"/>
      <c r="R16" s="139"/>
      <c r="S16" s="139"/>
    </row>
    <row r="17" spans="2:28" ht="20.100000000000001" customHeight="1" x14ac:dyDescent="0.2">
      <c r="B17" s="186"/>
      <c r="C17" s="187" t="s">
        <v>43</v>
      </c>
      <c r="D17" s="188" t="s">
        <v>89</v>
      </c>
      <c r="E17" s="189"/>
      <c r="H17" s="143">
        <f>$C$5-$G$5</f>
        <v>0</v>
      </c>
      <c r="I17" s="144">
        <f t="shared" ref="I17:N17" si="3">$C$5-$G$5</f>
        <v>0</v>
      </c>
      <c r="J17" s="144">
        <f t="shared" si="3"/>
        <v>0</v>
      </c>
      <c r="K17" s="144">
        <f t="shared" si="3"/>
        <v>0</v>
      </c>
      <c r="L17" s="144">
        <f t="shared" si="3"/>
        <v>0</v>
      </c>
      <c r="M17" s="144">
        <f t="shared" si="3"/>
        <v>0</v>
      </c>
      <c r="N17" s="144">
        <f t="shared" si="3"/>
        <v>0</v>
      </c>
      <c r="P17" s="186"/>
      <c r="Q17" s="187" t="s">
        <v>43</v>
      </c>
      <c r="R17" s="188" t="s">
        <v>89</v>
      </c>
      <c r="S17" s="189"/>
      <c r="V17" s="143">
        <f t="shared" ref="V17:AB17" si="4">$Q$5-$U$5</f>
        <v>0.93999999999999773</v>
      </c>
      <c r="W17" s="144">
        <f t="shared" si="4"/>
        <v>0.93999999999999773</v>
      </c>
      <c r="X17" s="144">
        <f t="shared" si="4"/>
        <v>0.93999999999999773</v>
      </c>
      <c r="Y17" s="144">
        <f t="shared" si="4"/>
        <v>0.93999999999999773</v>
      </c>
      <c r="Z17" s="144">
        <f t="shared" si="4"/>
        <v>0.93999999999999773</v>
      </c>
      <c r="AA17" s="144">
        <f t="shared" si="4"/>
        <v>0.93999999999999773</v>
      </c>
      <c r="AB17" s="144">
        <f t="shared" si="4"/>
        <v>0.93999999999999773</v>
      </c>
    </row>
    <row r="18" spans="2:28" ht="20.100000000000001" customHeight="1" x14ac:dyDescent="0.2">
      <c r="B18" s="190">
        <v>2</v>
      </c>
      <c r="C18" s="181">
        <f>H5+(H17*(H7-H5))</f>
        <v>13545</v>
      </c>
      <c r="D18" s="182">
        <f>H12+(H18*(H14-H12))</f>
        <v>66.94</v>
      </c>
      <c r="E18" s="191" t="s">
        <v>61</v>
      </c>
      <c r="H18" s="175">
        <f>($D$10-$G$12)/100</f>
        <v>0.06</v>
      </c>
      <c r="I18" s="175">
        <f t="shared" ref="I18:N19" si="5">($D$10-$G$12)/100</f>
        <v>0.06</v>
      </c>
      <c r="J18" s="175">
        <f t="shared" si="5"/>
        <v>0.06</v>
      </c>
      <c r="K18" s="175">
        <f t="shared" si="5"/>
        <v>0.06</v>
      </c>
      <c r="L18" s="175">
        <f t="shared" si="5"/>
        <v>0.06</v>
      </c>
      <c r="M18" s="175">
        <f t="shared" si="5"/>
        <v>0.06</v>
      </c>
      <c r="N18" s="175">
        <f t="shared" si="5"/>
        <v>0.06</v>
      </c>
      <c r="P18" s="190">
        <v>2</v>
      </c>
      <c r="Q18" s="181">
        <f>V5+(V17*(V7-V5))</f>
        <v>6784.9</v>
      </c>
      <c r="R18" s="182">
        <f>V12+(V18*(V14-V12))</f>
        <v>25792.94</v>
      </c>
      <c r="S18" s="191" t="s">
        <v>61</v>
      </c>
      <c r="V18" s="175">
        <f>($D$10-$G$12)/100</f>
        <v>0.06</v>
      </c>
      <c r="W18" s="175">
        <f t="shared" ref="W18:AB19" si="6">($D$10-$G$12)/100</f>
        <v>0.06</v>
      </c>
      <c r="X18" s="175">
        <f t="shared" si="6"/>
        <v>0.06</v>
      </c>
      <c r="Y18" s="175">
        <f t="shared" si="6"/>
        <v>0.06</v>
      </c>
      <c r="Z18" s="175">
        <f t="shared" si="6"/>
        <v>0.06</v>
      </c>
      <c r="AA18" s="175">
        <f t="shared" si="6"/>
        <v>0.06</v>
      </c>
      <c r="AB18" s="175">
        <f t="shared" si="6"/>
        <v>0.06</v>
      </c>
    </row>
    <row r="19" spans="2:28" ht="20.100000000000001" customHeight="1" x14ac:dyDescent="0.2">
      <c r="B19" s="190">
        <v>9</v>
      </c>
      <c r="C19" s="183">
        <f>I5+(I17*(I7-I5))</f>
        <v>0</v>
      </c>
      <c r="D19" s="182">
        <f>I12+(I18*(I14-I12))</f>
        <v>0</v>
      </c>
      <c r="E19" s="192"/>
      <c r="H19" s="143">
        <f>($D$10-$G$12)/100</f>
        <v>0.06</v>
      </c>
      <c r="I19" s="143">
        <f t="shared" si="5"/>
        <v>0.06</v>
      </c>
      <c r="J19" s="143">
        <f t="shared" si="5"/>
        <v>0.06</v>
      </c>
      <c r="K19" s="143">
        <f t="shared" si="5"/>
        <v>0.06</v>
      </c>
      <c r="L19" s="143">
        <f t="shared" si="5"/>
        <v>0.06</v>
      </c>
      <c r="M19" s="143">
        <f t="shared" si="5"/>
        <v>0.06</v>
      </c>
      <c r="N19" s="143">
        <f t="shared" si="5"/>
        <v>0.06</v>
      </c>
      <c r="P19" s="190">
        <v>9</v>
      </c>
      <c r="Q19" s="183">
        <f>W5+(W17*(W7-W5))</f>
        <v>0</v>
      </c>
      <c r="R19" s="182">
        <f>W12+(W18*(W14-W12))</f>
        <v>0</v>
      </c>
      <c r="S19" s="192"/>
      <c r="V19" s="143">
        <f>($D$10-$G$12)/100</f>
        <v>0.06</v>
      </c>
      <c r="W19" s="143">
        <f t="shared" si="6"/>
        <v>0.06</v>
      </c>
      <c r="X19" s="143">
        <f t="shared" si="6"/>
        <v>0.06</v>
      </c>
      <c r="Y19" s="143">
        <f t="shared" si="6"/>
        <v>0.06</v>
      </c>
      <c r="Z19" s="143">
        <f t="shared" si="6"/>
        <v>0.06</v>
      </c>
      <c r="AA19" s="143">
        <f t="shared" si="6"/>
        <v>0.06</v>
      </c>
      <c r="AB19" s="143">
        <f t="shared" si="6"/>
        <v>0.06</v>
      </c>
    </row>
    <row r="20" spans="2:28" ht="20.100000000000001" customHeight="1" x14ac:dyDescent="0.2">
      <c r="B20" s="190">
        <v>18</v>
      </c>
      <c r="C20" s="183">
        <f>J5+(J17*(J7-J5))</f>
        <v>0</v>
      </c>
      <c r="D20" s="193">
        <f>J12+(J18*(J14-J12))</f>
        <v>0</v>
      </c>
      <c r="E20" s="192"/>
      <c r="P20" s="190">
        <v>18</v>
      </c>
      <c r="Q20" s="183">
        <f>X5+(X17*(X7-X5))</f>
        <v>0</v>
      </c>
      <c r="R20" s="193">
        <f>X12+(X18*(X14-X12))</f>
        <v>0</v>
      </c>
      <c r="S20" s="192"/>
    </row>
    <row r="21" spans="2:28" ht="20.100000000000001" customHeight="1" x14ac:dyDescent="0.2">
      <c r="B21" s="190">
        <v>20</v>
      </c>
      <c r="C21" s="184">
        <f>K5+(K17*(K7-K5))</f>
        <v>0</v>
      </c>
      <c r="D21" s="185">
        <f>K12+(K18*(K14-K12))</f>
        <v>0</v>
      </c>
      <c r="E21" s="194"/>
      <c r="P21" s="190">
        <v>20</v>
      </c>
      <c r="Q21" s="184">
        <f>Y5+(Y17*(Y7-Y5))</f>
        <v>0</v>
      </c>
      <c r="R21" s="185">
        <f>Y12+(Y18*(Y14-Y12))</f>
        <v>0</v>
      </c>
      <c r="S21" s="194"/>
    </row>
    <row r="22" spans="2:28" ht="20.100000000000001" customHeight="1" x14ac:dyDescent="0.2">
      <c r="B22" s="190">
        <v>22</v>
      </c>
      <c r="C22" s="195">
        <f>L5+(L17*(L7-L5))</f>
        <v>0</v>
      </c>
      <c r="D22" s="196">
        <f>L12+(L18*(L14-L12))</f>
        <v>0</v>
      </c>
      <c r="E22" s="197"/>
      <c r="P22" s="190">
        <v>22</v>
      </c>
      <c r="Q22" s="195">
        <f>Z5+(Z17*(Z7-Z5))</f>
        <v>0</v>
      </c>
      <c r="R22" s="196">
        <f>Z12+(Z18*(Z14-Z12))</f>
        <v>0</v>
      </c>
      <c r="S22" s="197"/>
    </row>
    <row r="23" spans="2:28" ht="20.100000000000001" customHeight="1" x14ac:dyDescent="0.2">
      <c r="B23" s="190">
        <v>23</v>
      </c>
      <c r="C23" s="195">
        <f>M5+(M17*(M7-M5))</f>
        <v>0</v>
      </c>
      <c r="D23" s="196">
        <f>M12+(M18*(M14-M12))</f>
        <v>0</v>
      </c>
      <c r="E23" s="197"/>
      <c r="F23" s="143"/>
      <c r="P23" s="190">
        <v>23</v>
      </c>
      <c r="Q23" s="195">
        <f>AA5+(AA17*(AA7-AA5))</f>
        <v>0</v>
      </c>
      <c r="R23" s="196">
        <f>AA12+(AA18*(AA14-AA12))</f>
        <v>0</v>
      </c>
      <c r="S23" s="197"/>
      <c r="T23" s="143"/>
    </row>
    <row r="24" spans="2:28" ht="20.100000000000001" customHeight="1" thickBot="1" x14ac:dyDescent="0.25">
      <c r="B24" s="198">
        <v>24</v>
      </c>
      <c r="C24" s="199">
        <f>N5+(N17*(N7-N5))</f>
        <v>0</v>
      </c>
      <c r="D24" s="200">
        <f>N12+(N18*(N14-N12))</f>
        <v>0</v>
      </c>
      <c r="E24" s="201"/>
      <c r="P24" s="198">
        <v>24</v>
      </c>
      <c r="Q24" s="199">
        <f>AB5+(AB17*(AB7-AB5))</f>
        <v>0</v>
      </c>
      <c r="R24" s="200">
        <f>AB12+(AB18*(AB14-AB12))</f>
        <v>0</v>
      </c>
      <c r="S24" s="201"/>
    </row>
    <row r="25" spans="2:28" ht="20.100000000000001" customHeight="1" x14ac:dyDescent="0.2">
      <c r="B25" s="139"/>
      <c r="C25" s="139"/>
      <c r="D25" s="139"/>
      <c r="E25" s="139"/>
      <c r="P25" s="139"/>
      <c r="Q25" s="139"/>
      <c r="R25" s="139"/>
      <c r="S25" s="139"/>
    </row>
    <row r="26" spans="2:28" ht="20.100000000000001" customHeight="1" x14ac:dyDescent="0.2">
      <c r="B26" s="139"/>
      <c r="C26" s="139"/>
      <c r="D26" s="139"/>
      <c r="E26" s="139"/>
      <c r="P26" s="139"/>
      <c r="Q26" s="139"/>
      <c r="R26" s="139"/>
      <c r="S26" s="139"/>
    </row>
    <row r="27" spans="2:28" ht="20.100000000000001" customHeight="1" x14ac:dyDescent="0.2">
      <c r="B27" s="139"/>
      <c r="C27" s="139"/>
      <c r="D27" s="139"/>
      <c r="E27" s="139"/>
      <c r="P27" s="139"/>
      <c r="Q27" s="139"/>
      <c r="R27" s="139"/>
      <c r="S27" s="139"/>
    </row>
    <row r="28" spans="2:28" ht="20.100000000000001" customHeight="1" x14ac:dyDescent="0.2">
      <c r="B28" s="139"/>
      <c r="C28" s="139"/>
      <c r="D28" s="139"/>
      <c r="E28" s="139"/>
      <c r="P28" s="139"/>
      <c r="Q28" s="139"/>
      <c r="R28" s="139"/>
      <c r="S28" s="139"/>
    </row>
    <row r="29" spans="2:28" ht="20.100000000000001" customHeight="1" x14ac:dyDescent="0.2">
      <c r="B29" s="139"/>
      <c r="C29" s="139"/>
      <c r="D29" s="139"/>
      <c r="E29" s="139"/>
      <c r="P29" s="139"/>
      <c r="Q29" s="139"/>
      <c r="R29" s="139"/>
      <c r="S29" s="139"/>
    </row>
    <row r="30" spans="2:28" ht="20.100000000000001" customHeight="1" x14ac:dyDescent="0.2">
      <c r="B30" s="139"/>
      <c r="C30" s="139"/>
      <c r="D30" s="139"/>
      <c r="E30" s="139"/>
      <c r="P30" s="139"/>
      <c r="Q30" s="139"/>
      <c r="R30" s="139"/>
      <c r="S30" s="139"/>
    </row>
    <row r="31" spans="2:28" ht="20.100000000000001" customHeight="1" x14ac:dyDescent="0.2">
      <c r="B31" s="139"/>
      <c r="C31" s="139"/>
      <c r="D31" s="139"/>
      <c r="E31" s="139"/>
      <c r="P31" s="139"/>
      <c r="Q31" s="139"/>
      <c r="R31" s="139"/>
      <c r="S31" s="139"/>
    </row>
    <row r="32" spans="2:28" ht="20.100000000000001" customHeight="1" x14ac:dyDescent="0.2">
      <c r="B32" s="139"/>
      <c r="C32" s="139"/>
      <c r="D32" s="139"/>
      <c r="E32" s="139"/>
      <c r="P32" s="139"/>
      <c r="Q32" s="139"/>
      <c r="R32" s="139"/>
      <c r="S32" s="139"/>
    </row>
    <row r="33" spans="2:19" ht="20.100000000000001" customHeight="1" x14ac:dyDescent="0.2">
      <c r="B33" s="139"/>
      <c r="C33" s="139"/>
      <c r="D33" s="139"/>
      <c r="E33" s="139"/>
      <c r="P33" s="139"/>
      <c r="Q33" s="139"/>
      <c r="R33" s="139"/>
      <c r="S33" s="139"/>
    </row>
    <row r="34" spans="2:19" ht="20.100000000000001" customHeight="1" x14ac:dyDescent="0.2">
      <c r="B34" s="139"/>
      <c r="C34" s="139"/>
      <c r="D34" s="139"/>
      <c r="E34" s="139"/>
      <c r="P34" s="139"/>
      <c r="Q34" s="139"/>
      <c r="R34" s="139"/>
      <c r="S34" s="139"/>
    </row>
    <row r="35" spans="2:19" ht="20.100000000000001" customHeight="1" x14ac:dyDescent="0.2">
      <c r="B35" s="139"/>
      <c r="C35" s="139"/>
      <c r="D35" s="139"/>
      <c r="E35" s="139"/>
      <c r="P35" s="139"/>
      <c r="Q35" s="139"/>
      <c r="R35" s="139"/>
      <c r="S35" s="139"/>
    </row>
    <row r="36" spans="2:19" ht="20.100000000000001" customHeight="1" x14ac:dyDescent="0.2">
      <c r="B36" s="139"/>
      <c r="C36" s="139"/>
      <c r="D36" s="139"/>
      <c r="E36" s="139"/>
      <c r="P36" s="139"/>
      <c r="Q36" s="139"/>
      <c r="R36" s="139"/>
      <c r="S36" s="139"/>
    </row>
    <row r="37" spans="2:19" ht="20.100000000000001" customHeight="1" x14ac:dyDescent="0.2">
      <c r="B37" s="139"/>
      <c r="C37" s="139"/>
      <c r="D37" s="139"/>
      <c r="E37" s="139"/>
      <c r="P37" s="139"/>
      <c r="Q37" s="139"/>
      <c r="R37" s="139"/>
      <c r="S37" s="139"/>
    </row>
    <row r="38" spans="2:19" ht="20.100000000000001" customHeight="1" x14ac:dyDescent="0.2">
      <c r="B38" s="139"/>
      <c r="C38" s="139"/>
      <c r="D38" s="139"/>
      <c r="E38" s="139"/>
      <c r="P38" s="139"/>
      <c r="Q38" s="139"/>
      <c r="R38" s="139"/>
      <c r="S38" s="139"/>
    </row>
    <row r="39" spans="2:19" ht="20.100000000000001" customHeight="1" x14ac:dyDescent="0.2">
      <c r="B39" s="139"/>
      <c r="C39" s="139"/>
      <c r="D39" s="139"/>
      <c r="E39" s="139"/>
      <c r="P39" s="139"/>
      <c r="Q39" s="139"/>
      <c r="R39" s="139"/>
      <c r="S39" s="139"/>
    </row>
    <row r="40" spans="2:19" ht="20.100000000000001" customHeight="1" x14ac:dyDescent="0.2">
      <c r="B40" s="139"/>
      <c r="C40" s="139"/>
      <c r="D40" s="139"/>
      <c r="E40" s="139"/>
      <c r="P40" s="139"/>
      <c r="Q40" s="139"/>
      <c r="R40" s="139"/>
      <c r="S40" s="139"/>
    </row>
    <row r="41" spans="2:19" ht="20.100000000000001" customHeight="1" x14ac:dyDescent="0.2">
      <c r="B41" s="139"/>
      <c r="C41" s="139"/>
      <c r="D41" s="139"/>
      <c r="E41" s="139"/>
      <c r="P41" s="139"/>
      <c r="Q41" s="139"/>
      <c r="R41" s="139"/>
      <c r="S41" s="139"/>
    </row>
    <row r="42" spans="2:19" ht="20.100000000000001" customHeight="1" x14ac:dyDescent="0.2">
      <c r="B42" s="139"/>
      <c r="C42" s="139"/>
      <c r="D42" s="139"/>
      <c r="E42" s="139"/>
      <c r="P42" s="139"/>
      <c r="Q42" s="139"/>
      <c r="R42" s="139"/>
      <c r="S42" s="139"/>
    </row>
    <row r="43" spans="2:19" ht="20.100000000000001" customHeight="1" x14ac:dyDescent="0.2">
      <c r="B43" s="139"/>
      <c r="C43" s="139"/>
      <c r="D43" s="139"/>
      <c r="E43" s="139"/>
      <c r="P43" s="139"/>
      <c r="Q43" s="139"/>
      <c r="R43" s="139"/>
      <c r="S43" s="139"/>
    </row>
    <row r="44" spans="2:19" ht="20.100000000000001" customHeight="1" x14ac:dyDescent="0.2">
      <c r="B44" s="139"/>
      <c r="C44" s="139"/>
      <c r="D44" s="139"/>
      <c r="E44" s="139"/>
      <c r="P44" s="139"/>
      <c r="Q44" s="139"/>
      <c r="R44" s="139"/>
      <c r="S44" s="139"/>
    </row>
    <row r="45" spans="2:19" ht="20.100000000000001" customHeight="1" x14ac:dyDescent="0.2">
      <c r="B45" s="139"/>
      <c r="C45" s="139"/>
      <c r="D45" s="139"/>
      <c r="E45" s="139"/>
      <c r="P45" s="139"/>
      <c r="Q45" s="139"/>
      <c r="R45" s="139"/>
      <c r="S45" s="139"/>
    </row>
    <row r="46" spans="2:19" ht="20.100000000000001" customHeight="1" x14ac:dyDescent="0.2">
      <c r="B46" s="139"/>
      <c r="C46" s="139"/>
      <c r="D46" s="139"/>
      <c r="E46" s="139"/>
      <c r="P46" s="139"/>
      <c r="Q46" s="139"/>
      <c r="R46" s="139"/>
      <c r="S46" s="139"/>
    </row>
    <row r="47" spans="2:19" ht="20.100000000000001" customHeight="1" x14ac:dyDescent="0.2">
      <c r="B47" s="139"/>
      <c r="C47" s="139"/>
      <c r="D47" s="139"/>
      <c r="E47" s="139"/>
      <c r="P47" s="139"/>
      <c r="Q47" s="139"/>
      <c r="R47" s="139"/>
      <c r="S47" s="139"/>
    </row>
    <row r="48" spans="2:19" ht="20.100000000000001" customHeight="1" x14ac:dyDescent="0.2">
      <c r="B48" s="139"/>
      <c r="C48" s="139"/>
      <c r="D48" s="139"/>
      <c r="E48" s="139"/>
      <c r="P48" s="139"/>
      <c r="Q48" s="139"/>
      <c r="R48" s="139"/>
      <c r="S48" s="139"/>
    </row>
    <row r="49" spans="2:19" ht="20.100000000000001" customHeight="1" x14ac:dyDescent="0.2">
      <c r="B49" s="139"/>
      <c r="C49" s="139"/>
      <c r="D49" s="139"/>
      <c r="E49" s="139"/>
      <c r="P49" s="139"/>
      <c r="Q49" s="139"/>
      <c r="R49" s="139"/>
      <c r="S49" s="139"/>
    </row>
    <row r="50" spans="2:19" ht="20.100000000000001" customHeight="1" x14ac:dyDescent="0.2">
      <c r="B50" s="139"/>
      <c r="C50" s="139"/>
      <c r="D50" s="139"/>
      <c r="E50" s="139"/>
      <c r="P50" s="139"/>
      <c r="Q50" s="139"/>
      <c r="R50" s="139"/>
      <c r="S50" s="139"/>
    </row>
    <row r="51" spans="2:19" ht="20.100000000000001" customHeight="1" x14ac:dyDescent="0.2">
      <c r="B51" s="139"/>
      <c r="C51" s="139"/>
      <c r="D51" s="139"/>
      <c r="E51" s="139"/>
      <c r="P51" s="139"/>
      <c r="Q51" s="139"/>
      <c r="R51" s="139"/>
      <c r="S51" s="139"/>
    </row>
    <row r="52" spans="2:19" ht="20.100000000000001" customHeight="1" x14ac:dyDescent="0.2">
      <c r="B52" s="139"/>
      <c r="C52" s="139"/>
      <c r="D52" s="139"/>
      <c r="E52" s="139"/>
      <c r="P52" s="139"/>
      <c r="Q52" s="139"/>
      <c r="R52" s="139"/>
      <c r="S52" s="139"/>
    </row>
  </sheetData>
  <mergeCells count="30">
    <mergeCell ref="B13:C13"/>
    <mergeCell ref="B14:C14"/>
    <mergeCell ref="B15:C15"/>
    <mergeCell ref="B7:B8"/>
    <mergeCell ref="C7:D8"/>
    <mergeCell ref="E7:E8"/>
    <mergeCell ref="B10:C10"/>
    <mergeCell ref="B11:C11"/>
    <mergeCell ref="B12:C12"/>
    <mergeCell ref="B1:E1"/>
    <mergeCell ref="B3:B4"/>
    <mergeCell ref="C3:D4"/>
    <mergeCell ref="B5:B6"/>
    <mergeCell ref="C5:D6"/>
    <mergeCell ref="E5:E6"/>
    <mergeCell ref="S7:S8"/>
    <mergeCell ref="P10:Q10"/>
    <mergeCell ref="P11:Q11"/>
    <mergeCell ref="P1:S1"/>
    <mergeCell ref="P3:P4"/>
    <mergeCell ref="Q3:R4"/>
    <mergeCell ref="P5:P6"/>
    <mergeCell ref="Q5:R6"/>
    <mergeCell ref="S5:S6"/>
    <mergeCell ref="P12:Q12"/>
    <mergeCell ref="P13:Q13"/>
    <mergeCell ref="P14:Q14"/>
    <mergeCell ref="P15:Q15"/>
    <mergeCell ref="P7:P8"/>
    <mergeCell ref="Q7:R8"/>
  </mergeCells>
  <conditionalFormatting sqref="D12:D14">
    <cfRule type="cellIs" dxfId="15" priority="16" stopIfTrue="1" operator="notEqual">
      <formula>0</formula>
    </cfRule>
    <cfRule type="cellIs" dxfId="14" priority="17" stopIfTrue="1" operator="equal">
      <formula>0</formula>
    </cfRule>
  </conditionalFormatting>
  <conditionalFormatting sqref="D12:D14">
    <cfRule type="cellIs" dxfId="13" priority="15" stopIfTrue="1" operator="equal">
      <formula>0</formula>
    </cfRule>
  </conditionalFormatting>
  <conditionalFormatting sqref="D12:D14">
    <cfRule type="cellIs" dxfId="12" priority="13" stopIfTrue="1" operator="notEqual">
      <formula>0</formula>
    </cfRule>
    <cfRule type="cellIs" dxfId="11" priority="14" stopIfTrue="1" operator="equal">
      <formula>0</formula>
    </cfRule>
  </conditionalFormatting>
  <conditionalFormatting sqref="C7:D8">
    <cfRule type="cellIs" dxfId="10" priority="12" operator="equal">
      <formula>$G$6</formula>
    </cfRule>
  </conditionalFormatting>
  <conditionalFormatting sqref="D9">
    <cfRule type="cellIs" dxfId="9" priority="9" operator="equal">
      <formula>$G$6</formula>
    </cfRule>
  </conditionalFormatting>
  <conditionalFormatting sqref="D10">
    <cfRule type="cellIs" dxfId="8" priority="10" operator="equal">
      <formula>$G$6</formula>
    </cfRule>
  </conditionalFormatting>
  <conditionalFormatting sqref="R12:R14">
    <cfRule type="cellIs" dxfId="7" priority="7" stopIfTrue="1" operator="notEqual">
      <formula>0</formula>
    </cfRule>
    <cfRule type="cellIs" dxfId="6" priority="8" stopIfTrue="1" operator="equal">
      <formula>0</formula>
    </cfRule>
  </conditionalFormatting>
  <conditionalFormatting sqref="R12:R14">
    <cfRule type="cellIs" dxfId="5" priority="6" stopIfTrue="1" operator="equal">
      <formula>0</formula>
    </cfRule>
  </conditionalFormatting>
  <conditionalFormatting sqref="R12:R14">
    <cfRule type="cellIs" dxfId="4" priority="4" stopIfTrue="1" operator="notEqual">
      <formula>0</formula>
    </cfRule>
    <cfRule type="cellIs" dxfId="3" priority="5" stopIfTrue="1" operator="equal">
      <formula>0</formula>
    </cfRule>
  </conditionalFormatting>
  <conditionalFormatting sqref="Q7:R8">
    <cfRule type="cellIs" dxfId="2" priority="3" operator="equal">
      <formula>$G$6</formula>
    </cfRule>
  </conditionalFormatting>
  <conditionalFormatting sqref="R9">
    <cfRule type="cellIs" dxfId="1" priority="1" operator="equal">
      <formula>$G$6</formula>
    </cfRule>
  </conditionalFormatting>
  <conditionalFormatting sqref="R10">
    <cfRule type="cellIs" dxfId="0" priority="2" operator="equal">
      <formula>$G$6</formula>
    </cfRule>
  </conditionalFormatting>
  <dataValidations count="1">
    <dataValidation type="list" allowBlank="1" showInputMessage="1" showErrorMessage="1" sqref="C3:D4">
      <formula1>$O$3:$O$9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opLeftCell="B133" workbookViewId="0">
      <selection activeCell="K184" sqref="K184"/>
    </sheetView>
  </sheetViews>
  <sheetFormatPr defaultRowHeight="12.75" x14ac:dyDescent="0.2"/>
  <cols>
    <col min="1" max="1" width="0" style="105" hidden="1" customWidth="1"/>
    <col min="2" max="2" width="9.140625" style="215"/>
    <col min="3" max="4" width="9.140625" style="105"/>
    <col min="7" max="8" width="9.140625" style="280"/>
    <col min="9" max="9" width="9.5703125" style="213" bestFit="1" customWidth="1"/>
    <col min="11" max="11" width="13.7109375" style="213" bestFit="1" customWidth="1"/>
  </cols>
  <sheetData>
    <row r="1" spans="1:11" x14ac:dyDescent="0.2">
      <c r="A1" s="212" t="str">
        <f>C1</f>
        <v>FLIGHT NO</v>
      </c>
      <c r="B1" s="215" t="s">
        <v>586</v>
      </c>
      <c r="C1" s="212" t="s">
        <v>519</v>
      </c>
      <c r="D1" s="212"/>
      <c r="E1" s="211"/>
      <c r="F1" t="s">
        <v>520</v>
      </c>
      <c r="G1" s="280" t="s">
        <v>587</v>
      </c>
      <c r="H1" s="280" t="s">
        <v>521</v>
      </c>
      <c r="I1" s="213" t="s">
        <v>588</v>
      </c>
      <c r="J1" t="s">
        <v>589</v>
      </c>
      <c r="K1" s="213" t="s">
        <v>590</v>
      </c>
    </row>
    <row r="2" spans="1:11" x14ac:dyDescent="0.2">
      <c r="A2" s="212" t="str">
        <f t="shared" ref="A2:A65" si="0">C2</f>
        <v>MI141</v>
      </c>
      <c r="B2" s="215" t="s">
        <v>269</v>
      </c>
      <c r="C2" s="212" t="s">
        <v>444</v>
      </c>
      <c r="D2" s="212" t="s">
        <v>591</v>
      </c>
      <c r="E2" s="211" t="s">
        <v>591</v>
      </c>
      <c r="F2" t="s">
        <v>591</v>
      </c>
      <c r="G2" s="280" t="s">
        <v>269</v>
      </c>
      <c r="H2" s="280" t="s">
        <v>269</v>
      </c>
      <c r="I2" s="213">
        <v>3532</v>
      </c>
      <c r="J2" t="s">
        <v>718</v>
      </c>
      <c r="K2" s="213" t="s">
        <v>719</v>
      </c>
    </row>
    <row r="3" spans="1:11" x14ac:dyDescent="0.2">
      <c r="A3" s="212" t="str">
        <f t="shared" si="0"/>
        <v>MI143</v>
      </c>
      <c r="B3" s="215" t="s">
        <v>269</v>
      </c>
      <c r="C3" s="212" t="s">
        <v>446</v>
      </c>
      <c r="D3" s="212" t="s">
        <v>591</v>
      </c>
      <c r="E3" s="211" t="s">
        <v>591</v>
      </c>
      <c r="F3" t="s">
        <v>591</v>
      </c>
      <c r="G3" s="280" t="s">
        <v>269</v>
      </c>
      <c r="H3" s="280" t="s">
        <v>269</v>
      </c>
      <c r="I3" s="213">
        <v>3809</v>
      </c>
      <c r="J3" t="s">
        <v>718</v>
      </c>
      <c r="K3" s="213" t="s">
        <v>719</v>
      </c>
    </row>
    <row r="4" spans="1:11" x14ac:dyDescent="0.2">
      <c r="A4" s="212" t="str">
        <f t="shared" si="0"/>
        <v>MI142</v>
      </c>
      <c r="B4" s="215" t="s">
        <v>269</v>
      </c>
      <c r="C4" s="212" t="s">
        <v>445</v>
      </c>
      <c r="D4" s="212" t="s">
        <v>591</v>
      </c>
      <c r="E4" s="211" t="s">
        <v>591</v>
      </c>
      <c r="F4" t="s">
        <v>591</v>
      </c>
      <c r="G4" s="280" t="s">
        <v>269</v>
      </c>
      <c r="H4" s="280" t="s">
        <v>269</v>
      </c>
      <c r="I4" s="213">
        <v>2433.75</v>
      </c>
      <c r="J4" s="214" t="s">
        <v>718</v>
      </c>
      <c r="K4" s="213" t="s">
        <v>719</v>
      </c>
    </row>
    <row r="5" spans="1:11" x14ac:dyDescent="0.2">
      <c r="A5" s="212" t="str">
        <f t="shared" si="0"/>
        <v>MI144</v>
      </c>
      <c r="B5" s="215" t="s">
        <v>269</v>
      </c>
      <c r="C5" s="212" t="s">
        <v>447</v>
      </c>
      <c r="D5" s="212" t="s">
        <v>591</v>
      </c>
      <c r="E5" s="211" t="s">
        <v>591</v>
      </c>
      <c r="F5" t="s">
        <v>591</v>
      </c>
      <c r="G5" s="280" t="s">
        <v>269</v>
      </c>
      <c r="H5" s="280" t="s">
        <v>269</v>
      </c>
      <c r="I5" s="213">
        <v>3487.6000000000008</v>
      </c>
      <c r="J5" s="214" t="s">
        <v>718</v>
      </c>
      <c r="K5" s="213" t="s">
        <v>719</v>
      </c>
    </row>
    <row r="6" spans="1:11" x14ac:dyDescent="0.2">
      <c r="A6" s="212" t="str">
        <f t="shared" si="0"/>
        <v>PKKJG</v>
      </c>
      <c r="B6" s="215" t="s">
        <v>269</v>
      </c>
      <c r="C6" s="212" t="s">
        <v>458</v>
      </c>
      <c r="D6" s="212" t="s">
        <v>592</v>
      </c>
      <c r="E6" s="211" t="s">
        <v>592</v>
      </c>
      <c r="F6" t="s">
        <v>592</v>
      </c>
      <c r="G6" s="280" t="s">
        <v>269</v>
      </c>
      <c r="H6" s="280" t="s">
        <v>269</v>
      </c>
      <c r="I6" s="213">
        <v>1200</v>
      </c>
      <c r="J6" s="214" t="s">
        <v>720</v>
      </c>
      <c r="K6" s="213" t="s">
        <v>721</v>
      </c>
    </row>
    <row r="7" spans="1:11" x14ac:dyDescent="0.2">
      <c r="A7" s="212" t="str">
        <f t="shared" si="0"/>
        <v>WF000</v>
      </c>
      <c r="B7" s="215" t="s">
        <v>269</v>
      </c>
      <c r="C7" s="212" t="s">
        <v>516</v>
      </c>
      <c r="D7" s="212" t="s">
        <v>593</v>
      </c>
      <c r="E7" s="211" t="s">
        <v>593</v>
      </c>
      <c r="F7" t="s">
        <v>593</v>
      </c>
      <c r="G7" s="280" t="s">
        <v>269</v>
      </c>
      <c r="H7" s="280" t="s">
        <v>269</v>
      </c>
      <c r="I7" s="213">
        <v>1978</v>
      </c>
      <c r="J7" s="214" t="s">
        <v>720</v>
      </c>
      <c r="K7" s="213" t="s">
        <v>722</v>
      </c>
    </row>
    <row r="8" spans="1:11" x14ac:dyDescent="0.2">
      <c r="A8" s="212" t="str">
        <f t="shared" si="0"/>
        <v>FS120</v>
      </c>
      <c r="B8" s="215" t="s">
        <v>269</v>
      </c>
      <c r="C8" s="212" t="s">
        <v>299</v>
      </c>
      <c r="D8" s="212" t="s">
        <v>594</v>
      </c>
      <c r="E8" s="211" t="s">
        <v>594</v>
      </c>
      <c r="F8" t="s">
        <v>594</v>
      </c>
      <c r="G8" s="280" t="s">
        <v>269</v>
      </c>
      <c r="H8" s="280" t="s">
        <v>269</v>
      </c>
      <c r="I8" s="213">
        <v>6662.545454545455</v>
      </c>
      <c r="J8" s="214" t="s">
        <v>723</v>
      </c>
      <c r="K8" s="213" t="s">
        <v>724</v>
      </c>
    </row>
    <row r="9" spans="1:11" x14ac:dyDescent="0.2">
      <c r="A9" s="212" t="str">
        <f t="shared" si="0"/>
        <v>FS221</v>
      </c>
      <c r="B9" s="215" t="s">
        <v>269</v>
      </c>
      <c r="C9" s="212" t="s">
        <v>303</v>
      </c>
      <c r="D9" s="212" t="s">
        <v>595</v>
      </c>
      <c r="E9" s="211" t="s">
        <v>595</v>
      </c>
      <c r="F9" t="s">
        <v>595</v>
      </c>
      <c r="G9" s="280" t="s">
        <v>269</v>
      </c>
      <c r="H9" s="280" t="s">
        <v>269</v>
      </c>
      <c r="I9" s="213">
        <v>9845.3846153846134</v>
      </c>
      <c r="J9" s="214" t="s">
        <v>723</v>
      </c>
      <c r="K9" s="213" t="s">
        <v>724</v>
      </c>
    </row>
    <row r="10" spans="1:11" x14ac:dyDescent="0.2">
      <c r="A10" s="212" t="str">
        <f t="shared" si="0"/>
        <v>FS113</v>
      </c>
      <c r="B10" s="215" t="s">
        <v>269</v>
      </c>
      <c r="C10" s="212" t="s">
        <v>297</v>
      </c>
      <c r="D10" s="212" t="s">
        <v>595</v>
      </c>
      <c r="E10" s="211" t="s">
        <v>595</v>
      </c>
      <c r="F10" t="s">
        <v>595</v>
      </c>
      <c r="G10" s="280" t="s">
        <v>269</v>
      </c>
      <c r="H10" s="280" t="s">
        <v>269</v>
      </c>
      <c r="I10" s="213">
        <v>9877.7407407407391</v>
      </c>
      <c r="J10" s="214" t="s">
        <v>723</v>
      </c>
      <c r="K10" s="213" t="s">
        <v>724</v>
      </c>
    </row>
    <row r="11" spans="1:11" x14ac:dyDescent="0.2">
      <c r="A11" s="212" t="str">
        <f t="shared" si="0"/>
        <v>FS410</v>
      </c>
      <c r="B11" s="215" t="s">
        <v>269</v>
      </c>
      <c r="C11" s="212" t="s">
        <v>308</v>
      </c>
      <c r="D11" s="212" t="s">
        <v>596</v>
      </c>
      <c r="E11" s="211" t="s">
        <v>596</v>
      </c>
      <c r="F11" t="s">
        <v>596</v>
      </c>
      <c r="G11" s="280" t="s">
        <v>269</v>
      </c>
      <c r="H11" s="280" t="s">
        <v>269</v>
      </c>
      <c r="I11" s="213">
        <v>8384.5681818181802</v>
      </c>
      <c r="J11" s="214" t="s">
        <v>723</v>
      </c>
      <c r="K11" s="213" t="s">
        <v>724</v>
      </c>
    </row>
    <row r="12" spans="1:11" x14ac:dyDescent="0.2">
      <c r="A12" s="212" t="str">
        <f t="shared" si="0"/>
        <v>FS220</v>
      </c>
      <c r="B12" s="215" t="s">
        <v>269</v>
      </c>
      <c r="C12" s="212" t="s">
        <v>302</v>
      </c>
      <c r="D12" s="212" t="s">
        <v>596</v>
      </c>
      <c r="E12" s="211" t="s">
        <v>596</v>
      </c>
      <c r="F12" t="s">
        <v>596</v>
      </c>
      <c r="G12" s="280" t="s">
        <v>269</v>
      </c>
      <c r="H12" s="280" t="s">
        <v>269</v>
      </c>
      <c r="I12" s="213">
        <v>8067.333333333333</v>
      </c>
      <c r="J12" s="214" t="s">
        <v>723</v>
      </c>
      <c r="K12" s="213" t="s">
        <v>724</v>
      </c>
    </row>
    <row r="13" spans="1:11" x14ac:dyDescent="0.2">
      <c r="A13" s="212" t="str">
        <f t="shared" si="0"/>
        <v>FS233</v>
      </c>
      <c r="B13" s="215" t="s">
        <v>269</v>
      </c>
      <c r="C13" s="212" t="s">
        <v>307</v>
      </c>
      <c r="D13" s="212" t="s">
        <v>595</v>
      </c>
      <c r="E13" s="211" t="s">
        <v>595</v>
      </c>
      <c r="F13" t="s">
        <v>595</v>
      </c>
      <c r="G13" s="280" t="s">
        <v>269</v>
      </c>
      <c r="H13" s="280" t="s">
        <v>269</v>
      </c>
      <c r="I13" s="213">
        <v>9663.9411764705874</v>
      </c>
      <c r="J13" s="214" t="s">
        <v>723</v>
      </c>
      <c r="K13" s="213" t="s">
        <v>724</v>
      </c>
    </row>
    <row r="14" spans="1:11" x14ac:dyDescent="0.2">
      <c r="A14" s="212" t="str">
        <f t="shared" si="0"/>
        <v>FS223</v>
      </c>
      <c r="B14" s="215" t="s">
        <v>269</v>
      </c>
      <c r="C14" s="212" t="s">
        <v>304</v>
      </c>
      <c r="D14" s="212" t="s">
        <v>595</v>
      </c>
      <c r="E14" s="211" t="s">
        <v>595</v>
      </c>
      <c r="F14" t="s">
        <v>595</v>
      </c>
      <c r="G14" s="280" t="s">
        <v>269</v>
      </c>
      <c r="H14" s="280" t="s">
        <v>269</v>
      </c>
      <c r="I14" s="213">
        <v>11751</v>
      </c>
      <c r="J14" s="214" t="s">
        <v>723</v>
      </c>
      <c r="K14" s="213" t="s">
        <v>724</v>
      </c>
    </row>
    <row r="15" spans="1:11" x14ac:dyDescent="0.2">
      <c r="A15" s="212" t="str">
        <f t="shared" si="0"/>
        <v>FS420</v>
      </c>
      <c r="B15" s="215" t="s">
        <v>269</v>
      </c>
      <c r="C15" s="212" t="s">
        <v>309</v>
      </c>
      <c r="D15" s="212" t="s">
        <v>596</v>
      </c>
      <c r="E15" s="211" t="s">
        <v>596</v>
      </c>
      <c r="F15" t="s">
        <v>596</v>
      </c>
      <c r="G15" s="280" t="s">
        <v>269</v>
      </c>
      <c r="H15" s="280" t="s">
        <v>269</v>
      </c>
      <c r="I15" s="213">
        <v>8232.375</v>
      </c>
      <c r="J15" s="214" t="s">
        <v>723</v>
      </c>
      <c r="K15" s="213" t="s">
        <v>724</v>
      </c>
    </row>
    <row r="16" spans="1:11" x14ac:dyDescent="0.2">
      <c r="A16" s="212" t="str">
        <f t="shared" si="0"/>
        <v>FS230</v>
      </c>
      <c r="B16" s="215" t="s">
        <v>269</v>
      </c>
      <c r="C16" s="212" t="s">
        <v>306</v>
      </c>
      <c r="D16" s="212" t="s">
        <v>597</v>
      </c>
      <c r="E16" s="211" t="s">
        <v>597</v>
      </c>
      <c r="F16" t="s">
        <v>597</v>
      </c>
      <c r="G16" s="280" t="s">
        <v>269</v>
      </c>
      <c r="H16" s="280" t="s">
        <v>269</v>
      </c>
      <c r="I16" s="213">
        <v>6789.545454545455</v>
      </c>
      <c r="J16" s="214" t="s">
        <v>723</v>
      </c>
      <c r="K16" s="213" t="s">
        <v>724</v>
      </c>
    </row>
    <row r="17" spans="1:11" x14ac:dyDescent="0.2">
      <c r="A17" s="212" t="str">
        <f t="shared" si="0"/>
        <v>FS224</v>
      </c>
      <c r="B17" s="215" t="s">
        <v>269</v>
      </c>
      <c r="C17" s="212" t="s">
        <v>305</v>
      </c>
      <c r="D17" s="212" t="s">
        <v>596</v>
      </c>
      <c r="E17" s="211" t="s">
        <v>596</v>
      </c>
      <c r="F17" t="s">
        <v>596</v>
      </c>
      <c r="G17" s="280" t="s">
        <v>269</v>
      </c>
      <c r="H17" s="280" t="s">
        <v>269</v>
      </c>
      <c r="I17" s="213">
        <v>7543</v>
      </c>
      <c r="J17" s="214" t="s">
        <v>723</v>
      </c>
      <c r="K17" s="213" t="s">
        <v>724</v>
      </c>
    </row>
    <row r="18" spans="1:11" x14ac:dyDescent="0.2">
      <c r="A18" s="212" t="str">
        <f t="shared" si="0"/>
        <v>FS210</v>
      </c>
      <c r="B18" s="215" t="s">
        <v>269</v>
      </c>
      <c r="C18" s="212" t="s">
        <v>301</v>
      </c>
      <c r="D18" s="212" t="s">
        <v>597</v>
      </c>
      <c r="E18" s="211" t="s">
        <v>597</v>
      </c>
      <c r="F18" t="s">
        <v>597</v>
      </c>
      <c r="G18" s="280" t="s">
        <v>269</v>
      </c>
      <c r="H18" s="280" t="s">
        <v>269</v>
      </c>
      <c r="I18" s="213">
        <v>6330</v>
      </c>
      <c r="J18" s="214" t="s">
        <v>723</v>
      </c>
      <c r="K18" s="213" t="s">
        <v>724</v>
      </c>
    </row>
    <row r="19" spans="1:11" x14ac:dyDescent="0.2">
      <c r="A19" s="212" t="str">
        <f t="shared" si="0"/>
        <v>BK200GT</v>
      </c>
      <c r="B19" s="215" t="s">
        <v>269</v>
      </c>
      <c r="C19" s="212" t="s">
        <v>288</v>
      </c>
      <c r="D19" s="212" t="s">
        <v>598</v>
      </c>
      <c r="E19" s="211" t="s">
        <v>598</v>
      </c>
      <c r="F19" t="s">
        <v>598</v>
      </c>
      <c r="G19" s="280" t="s">
        <v>269</v>
      </c>
      <c r="H19" s="280" t="s">
        <v>269</v>
      </c>
      <c r="I19" s="213">
        <v>795</v>
      </c>
      <c r="J19" s="214" t="s">
        <v>725</v>
      </c>
      <c r="K19" s="213" t="s">
        <v>726</v>
      </c>
    </row>
    <row r="20" spans="1:11" x14ac:dyDescent="0.2">
      <c r="A20" s="212" t="str">
        <f t="shared" si="0"/>
        <v>BK101</v>
      </c>
      <c r="B20" s="215" t="s">
        <v>269</v>
      </c>
      <c r="C20" s="212" t="s">
        <v>287</v>
      </c>
      <c r="D20" s="212" t="s">
        <v>599</v>
      </c>
      <c r="E20" s="211" t="s">
        <v>599</v>
      </c>
      <c r="F20" t="s">
        <v>599</v>
      </c>
      <c r="G20" s="280" t="s">
        <v>269</v>
      </c>
      <c r="H20" s="280" t="s">
        <v>269</v>
      </c>
      <c r="I20" s="213">
        <v>1059</v>
      </c>
      <c r="J20" s="214" t="s">
        <v>725</v>
      </c>
      <c r="K20" s="213" t="s">
        <v>726</v>
      </c>
    </row>
    <row r="21" spans="1:11" x14ac:dyDescent="0.2">
      <c r="A21" s="212" t="str">
        <f t="shared" si="0"/>
        <v>BK01</v>
      </c>
      <c r="B21" s="215" t="s">
        <v>269</v>
      </c>
      <c r="C21" s="212" t="s">
        <v>286</v>
      </c>
      <c r="D21" s="212" t="s">
        <v>599</v>
      </c>
      <c r="E21" s="211" t="s">
        <v>599</v>
      </c>
      <c r="F21" t="s">
        <v>599</v>
      </c>
      <c r="G21" s="280" t="s">
        <v>269</v>
      </c>
      <c r="H21" s="280" t="s">
        <v>269</v>
      </c>
      <c r="I21" s="213">
        <v>1429</v>
      </c>
      <c r="J21" s="214" t="s">
        <v>725</v>
      </c>
      <c r="K21" s="213" t="s">
        <v>726</v>
      </c>
    </row>
    <row r="22" spans="1:11" x14ac:dyDescent="0.2">
      <c r="A22" s="212" t="str">
        <f t="shared" si="0"/>
        <v>TR003</v>
      </c>
      <c r="B22" s="215" t="s">
        <v>269</v>
      </c>
      <c r="C22" s="212" t="s">
        <v>506</v>
      </c>
      <c r="D22" s="212" t="s">
        <v>600</v>
      </c>
      <c r="E22" s="211" t="s">
        <v>600</v>
      </c>
      <c r="F22" t="s">
        <v>600</v>
      </c>
      <c r="G22" s="280" t="s">
        <v>269</v>
      </c>
      <c r="H22" s="280" t="s">
        <v>269</v>
      </c>
      <c r="I22" s="213">
        <v>1636</v>
      </c>
      <c r="J22" s="214" t="s">
        <v>727</v>
      </c>
      <c r="K22" s="213" t="s">
        <v>728</v>
      </c>
    </row>
    <row r="23" spans="1:11" x14ac:dyDescent="0.2">
      <c r="A23" s="212" t="str">
        <f t="shared" si="0"/>
        <v>TRV001</v>
      </c>
      <c r="B23" s="215" t="s">
        <v>269</v>
      </c>
      <c r="C23" s="212" t="s">
        <v>512</v>
      </c>
      <c r="D23" s="212" t="s">
        <v>601</v>
      </c>
      <c r="E23" s="211" t="s">
        <v>601</v>
      </c>
      <c r="F23" t="s">
        <v>601</v>
      </c>
      <c r="G23" s="280" t="s">
        <v>269</v>
      </c>
      <c r="H23" s="280" t="s">
        <v>269</v>
      </c>
      <c r="I23" s="213">
        <v>1527</v>
      </c>
      <c r="J23" s="214" t="s">
        <v>727</v>
      </c>
      <c r="K23" s="213" t="s">
        <v>728</v>
      </c>
    </row>
    <row r="24" spans="1:11" x14ac:dyDescent="0.2">
      <c r="A24" s="212" t="str">
        <f t="shared" si="0"/>
        <v>WIRA</v>
      </c>
      <c r="B24" s="215" t="s">
        <v>269</v>
      </c>
      <c r="C24" s="212" t="s">
        <v>518</v>
      </c>
      <c r="D24" s="212" t="s">
        <v>594</v>
      </c>
      <c r="E24" s="211" t="s">
        <v>594</v>
      </c>
      <c r="F24" t="s">
        <v>594</v>
      </c>
      <c r="G24" s="280" t="s">
        <v>269</v>
      </c>
      <c r="H24" s="280" t="s">
        <v>269</v>
      </c>
      <c r="I24" s="213">
        <v>1984</v>
      </c>
      <c r="J24" s="214" t="s">
        <v>729</v>
      </c>
      <c r="K24" s="213" t="s">
        <v>730</v>
      </c>
    </row>
    <row r="25" spans="1:11" x14ac:dyDescent="0.2">
      <c r="A25" s="212" t="str">
        <f t="shared" si="0"/>
        <v>ET001</v>
      </c>
      <c r="B25" s="215" t="s">
        <v>269</v>
      </c>
      <c r="C25" s="212" t="s">
        <v>293</v>
      </c>
      <c r="D25" s="212" t="s">
        <v>602</v>
      </c>
      <c r="E25" s="211" t="s">
        <v>602</v>
      </c>
      <c r="F25" t="s">
        <v>602</v>
      </c>
      <c r="G25" s="280" t="s">
        <v>269</v>
      </c>
      <c r="H25" s="280" t="s">
        <v>269</v>
      </c>
      <c r="I25" s="213">
        <v>3271</v>
      </c>
      <c r="J25" s="214" t="s">
        <v>729</v>
      </c>
      <c r="K25" s="213" t="s">
        <v>730</v>
      </c>
    </row>
    <row r="26" spans="1:11" x14ac:dyDescent="0.2">
      <c r="A26" s="212" t="str">
        <f t="shared" si="0"/>
        <v>IAT001</v>
      </c>
      <c r="B26" s="215" t="s">
        <v>269</v>
      </c>
      <c r="C26" s="212" t="s">
        <v>344</v>
      </c>
      <c r="D26" s="212" t="s">
        <v>603</v>
      </c>
      <c r="E26" s="211" t="s">
        <v>603</v>
      </c>
      <c r="F26" t="s">
        <v>603</v>
      </c>
      <c r="G26" s="280" t="s">
        <v>269</v>
      </c>
      <c r="H26" s="280" t="s">
        <v>269</v>
      </c>
      <c r="I26" s="213">
        <v>1600.5217391304352</v>
      </c>
      <c r="J26" s="214" t="s">
        <v>731</v>
      </c>
      <c r="K26" s="213" t="s">
        <v>732</v>
      </c>
    </row>
    <row r="27" spans="1:11" x14ac:dyDescent="0.2">
      <c r="A27" s="212" t="str">
        <f t="shared" si="0"/>
        <v>IAT</v>
      </c>
      <c r="B27" s="215" t="s">
        <v>269</v>
      </c>
      <c r="C27" s="212" t="s">
        <v>343</v>
      </c>
      <c r="D27" s="212" t="s">
        <v>603</v>
      </c>
      <c r="E27" s="211" t="s">
        <v>603</v>
      </c>
      <c r="F27" t="s">
        <v>603</v>
      </c>
      <c r="G27" s="280" t="s">
        <v>269</v>
      </c>
      <c r="H27" s="280" t="s">
        <v>269</v>
      </c>
      <c r="I27" s="213">
        <v>1615.7307692307693</v>
      </c>
      <c r="J27" s="214" t="s">
        <v>731</v>
      </c>
      <c r="K27" s="213" t="s">
        <v>732</v>
      </c>
    </row>
    <row r="28" spans="1:11" x14ac:dyDescent="0.2">
      <c r="A28" s="212" t="str">
        <f t="shared" si="0"/>
        <v>IAT002</v>
      </c>
      <c r="B28" s="215" t="s">
        <v>269</v>
      </c>
      <c r="C28" s="212" t="s">
        <v>345</v>
      </c>
      <c r="D28" s="212" t="s">
        <v>603</v>
      </c>
      <c r="E28" s="211" t="s">
        <v>603</v>
      </c>
      <c r="F28" t="s">
        <v>603</v>
      </c>
      <c r="G28" s="280" t="s">
        <v>269</v>
      </c>
      <c r="H28" s="280" t="s">
        <v>269</v>
      </c>
      <c r="I28" s="213">
        <v>1630.4210526315787</v>
      </c>
      <c r="J28" s="214" t="s">
        <v>731</v>
      </c>
      <c r="K28" s="213" t="s">
        <v>732</v>
      </c>
    </row>
    <row r="29" spans="1:11" x14ac:dyDescent="0.2">
      <c r="A29" s="212" t="str">
        <f t="shared" si="0"/>
        <v>IAT01</v>
      </c>
      <c r="B29" s="215" t="s">
        <v>269</v>
      </c>
      <c r="C29" s="212" t="s">
        <v>346</v>
      </c>
      <c r="D29" s="212" t="s">
        <v>604</v>
      </c>
      <c r="E29" s="211" t="s">
        <v>604</v>
      </c>
      <c r="F29" t="s">
        <v>604</v>
      </c>
      <c r="G29" s="280" t="s">
        <v>269</v>
      </c>
      <c r="H29" s="280" t="s">
        <v>269</v>
      </c>
      <c r="I29" s="213">
        <v>1621</v>
      </c>
      <c r="J29" s="214" t="s">
        <v>731</v>
      </c>
      <c r="K29" s="213" t="s">
        <v>732</v>
      </c>
    </row>
    <row r="30" spans="1:11" x14ac:dyDescent="0.2">
      <c r="A30" s="212" t="str">
        <f t="shared" si="0"/>
        <v>IA001</v>
      </c>
      <c r="B30" s="215" t="s">
        <v>269</v>
      </c>
      <c r="C30" s="212" t="s">
        <v>342</v>
      </c>
      <c r="D30" s="212" t="s">
        <v>603</v>
      </c>
      <c r="E30" s="211" t="s">
        <v>603</v>
      </c>
      <c r="F30" t="s">
        <v>603</v>
      </c>
      <c r="G30" s="280" t="s">
        <v>269</v>
      </c>
      <c r="H30" s="280" t="s">
        <v>269</v>
      </c>
      <c r="I30" s="213">
        <v>1668</v>
      </c>
      <c r="J30" s="214" t="s">
        <v>731</v>
      </c>
      <c r="K30" s="213" t="s">
        <v>732</v>
      </c>
    </row>
    <row r="31" spans="1:11" x14ac:dyDescent="0.2">
      <c r="A31" s="212" t="str">
        <f t="shared" si="0"/>
        <v>JT778</v>
      </c>
      <c r="B31" s="215">
        <v>0.47222222222222227</v>
      </c>
      <c r="C31" s="212" t="s">
        <v>191</v>
      </c>
      <c r="D31" s="212" t="s">
        <v>605</v>
      </c>
      <c r="E31" s="211" t="s">
        <v>605</v>
      </c>
      <c r="F31" t="s">
        <v>605</v>
      </c>
      <c r="G31" s="280">
        <v>0.51736111111111105</v>
      </c>
      <c r="H31" s="280">
        <v>0.5</v>
      </c>
      <c r="I31" s="213">
        <v>3991.1764705882351</v>
      </c>
      <c r="J31" s="214" t="s">
        <v>733</v>
      </c>
      <c r="K31" s="213" t="s">
        <v>734</v>
      </c>
    </row>
    <row r="32" spans="1:11" x14ac:dyDescent="0.2">
      <c r="A32" s="212" t="str">
        <f t="shared" si="0"/>
        <v>JT786</v>
      </c>
      <c r="B32" s="215">
        <v>0.3611111111111111</v>
      </c>
      <c r="C32" s="212" t="s">
        <v>189</v>
      </c>
      <c r="D32" s="212" t="s">
        <v>606</v>
      </c>
      <c r="E32" s="211" t="s">
        <v>606</v>
      </c>
      <c r="F32" t="s">
        <v>606</v>
      </c>
      <c r="G32" s="280">
        <v>0.50694444444444442</v>
      </c>
      <c r="H32" s="280">
        <v>0.47222222222222227</v>
      </c>
      <c r="I32" s="213">
        <v>5612.1647058823528</v>
      </c>
      <c r="J32" s="214" t="s">
        <v>733</v>
      </c>
      <c r="K32" s="213" t="s">
        <v>734</v>
      </c>
    </row>
    <row r="33" spans="1:11" x14ac:dyDescent="0.2">
      <c r="A33" s="212" t="str">
        <f t="shared" si="0"/>
        <v>JT740</v>
      </c>
      <c r="B33" s="215" t="s">
        <v>269</v>
      </c>
      <c r="C33" s="212" t="s">
        <v>264</v>
      </c>
      <c r="D33" s="212" t="s">
        <v>605</v>
      </c>
      <c r="E33" s="211" t="s">
        <v>605</v>
      </c>
      <c r="F33" t="s">
        <v>605</v>
      </c>
      <c r="G33" s="280">
        <v>0.86111111111111116</v>
      </c>
      <c r="H33" s="280">
        <v>0.86111111111111116</v>
      </c>
      <c r="I33" s="213">
        <v>4849.6813186813197</v>
      </c>
      <c r="J33" s="214" t="s">
        <v>733</v>
      </c>
      <c r="K33" s="213" t="s">
        <v>734</v>
      </c>
    </row>
    <row r="34" spans="1:11" x14ac:dyDescent="0.2">
      <c r="A34" s="212" t="str">
        <f t="shared" si="0"/>
        <v>JT793</v>
      </c>
      <c r="B34" s="215" t="s">
        <v>269</v>
      </c>
      <c r="C34" s="212" t="s">
        <v>200</v>
      </c>
      <c r="D34" s="212" t="s">
        <v>596</v>
      </c>
      <c r="E34" s="211" t="s">
        <v>596</v>
      </c>
      <c r="F34" t="s">
        <v>596</v>
      </c>
      <c r="G34" s="280">
        <v>0.55902777777777779</v>
      </c>
      <c r="H34" s="280">
        <v>0.5625</v>
      </c>
      <c r="I34" s="213">
        <v>6179.7916666666679</v>
      </c>
      <c r="J34" s="214" t="s">
        <v>733</v>
      </c>
      <c r="K34" s="213" t="s">
        <v>734</v>
      </c>
    </row>
    <row r="35" spans="1:11" x14ac:dyDescent="0.2">
      <c r="A35" s="212" t="str">
        <f t="shared" si="0"/>
        <v>JT992</v>
      </c>
      <c r="B35" s="215">
        <v>0.4513888888888889</v>
      </c>
      <c r="C35" s="212" t="s">
        <v>195</v>
      </c>
      <c r="D35" s="212" t="s">
        <v>607</v>
      </c>
      <c r="E35" s="211" t="s">
        <v>607</v>
      </c>
      <c r="F35" t="s">
        <v>607</v>
      </c>
      <c r="G35" s="280">
        <v>0.54861111111111105</v>
      </c>
      <c r="H35" s="280">
        <v>0.52083333333333337</v>
      </c>
      <c r="I35" s="213">
        <v>4410.6043956043977</v>
      </c>
      <c r="J35" s="214" t="s">
        <v>733</v>
      </c>
      <c r="K35" s="213" t="s">
        <v>734</v>
      </c>
    </row>
    <row r="36" spans="1:11" x14ac:dyDescent="0.2">
      <c r="A36" s="212" t="str">
        <f t="shared" si="0"/>
        <v>JT662</v>
      </c>
      <c r="B36" s="215" t="s">
        <v>269</v>
      </c>
      <c r="C36" s="212" t="s">
        <v>242</v>
      </c>
      <c r="D36" s="212" t="s">
        <v>608</v>
      </c>
      <c r="E36" s="211" t="s">
        <v>608</v>
      </c>
      <c r="F36" t="s">
        <v>608</v>
      </c>
      <c r="G36" s="280">
        <v>0.72222222222222221</v>
      </c>
      <c r="H36" s="280">
        <v>0.72222222222222221</v>
      </c>
      <c r="I36" s="213">
        <v>2441.7532467532469</v>
      </c>
      <c r="J36" s="214" t="s">
        <v>733</v>
      </c>
      <c r="K36" s="213" t="s">
        <v>734</v>
      </c>
    </row>
    <row r="37" spans="1:11" x14ac:dyDescent="0.2">
      <c r="A37" s="212" t="str">
        <f t="shared" si="0"/>
        <v>JT745</v>
      </c>
      <c r="B37" s="215" t="s">
        <v>269</v>
      </c>
      <c r="C37" s="212" t="s">
        <v>237</v>
      </c>
      <c r="D37" s="212" t="s">
        <v>609</v>
      </c>
      <c r="E37" s="211" t="s">
        <v>609</v>
      </c>
      <c r="F37" t="s">
        <v>609</v>
      </c>
      <c r="G37" s="280">
        <v>0.69444444444444453</v>
      </c>
      <c r="H37" s="280">
        <v>0.69444444444444453</v>
      </c>
      <c r="I37" s="213">
        <v>2635.8987341772154</v>
      </c>
      <c r="J37" s="214" t="s">
        <v>733</v>
      </c>
      <c r="K37" s="213" t="s">
        <v>734</v>
      </c>
    </row>
    <row r="38" spans="1:11" x14ac:dyDescent="0.2">
      <c r="A38" s="212" t="str">
        <f t="shared" si="0"/>
        <v>JT852</v>
      </c>
      <c r="B38" s="215" t="s">
        <v>269</v>
      </c>
      <c r="C38" s="212" t="s">
        <v>194</v>
      </c>
      <c r="D38" s="212" t="s">
        <v>610</v>
      </c>
      <c r="E38" s="211" t="s">
        <v>610</v>
      </c>
      <c r="F38" t="s">
        <v>610</v>
      </c>
      <c r="G38" s="280">
        <v>0.54861111111111105</v>
      </c>
      <c r="H38" s="280">
        <v>0.37847222222222227</v>
      </c>
      <c r="I38" s="213">
        <v>5051.1294117647085</v>
      </c>
      <c r="J38" s="214" t="s">
        <v>733</v>
      </c>
      <c r="K38" s="213" t="s">
        <v>734</v>
      </c>
    </row>
    <row r="39" spans="1:11" x14ac:dyDescent="0.2">
      <c r="A39" s="212" t="str">
        <f t="shared" si="0"/>
        <v>JT994</v>
      </c>
      <c r="B39" s="215">
        <v>0.59722222222222221</v>
      </c>
      <c r="C39" s="212" t="s">
        <v>226</v>
      </c>
      <c r="D39" s="212" t="s">
        <v>607</v>
      </c>
      <c r="E39" s="211" t="s">
        <v>607</v>
      </c>
      <c r="F39" t="s">
        <v>607</v>
      </c>
      <c r="G39" s="280">
        <v>0.65972222222222221</v>
      </c>
      <c r="H39" s="280">
        <v>0.65972222222222221</v>
      </c>
      <c r="I39" s="213">
        <v>5026.8750000000027</v>
      </c>
      <c r="J39" s="214" t="s">
        <v>733</v>
      </c>
      <c r="K39" s="213" t="s">
        <v>734</v>
      </c>
    </row>
    <row r="40" spans="1:11" x14ac:dyDescent="0.2">
      <c r="A40" s="212" t="str">
        <f t="shared" si="0"/>
        <v>JT780</v>
      </c>
      <c r="B40" s="215" t="s">
        <v>269</v>
      </c>
      <c r="C40" s="212" t="s">
        <v>265</v>
      </c>
      <c r="D40" s="212" t="s">
        <v>610</v>
      </c>
      <c r="E40" s="211" t="s">
        <v>610</v>
      </c>
      <c r="F40" t="s">
        <v>610</v>
      </c>
      <c r="G40" s="280">
        <v>0.875</v>
      </c>
      <c r="H40" s="280">
        <v>0.875</v>
      </c>
      <c r="I40" s="213">
        <v>4266.597826086957</v>
      </c>
      <c r="J40" s="214" t="s">
        <v>733</v>
      </c>
      <c r="K40" s="213" t="s">
        <v>734</v>
      </c>
    </row>
    <row r="41" spans="1:11" x14ac:dyDescent="0.2">
      <c r="A41" s="212" t="str">
        <f t="shared" si="0"/>
        <v>JT883</v>
      </c>
      <c r="B41" s="215" t="s">
        <v>269</v>
      </c>
      <c r="C41" s="212" t="s">
        <v>209</v>
      </c>
      <c r="D41" s="212" t="s">
        <v>611</v>
      </c>
      <c r="E41" s="211" t="s">
        <v>611</v>
      </c>
      <c r="F41" t="s">
        <v>611</v>
      </c>
      <c r="G41" s="280">
        <v>0.58333333333333337</v>
      </c>
      <c r="H41" s="280">
        <v>0.69444444444444453</v>
      </c>
      <c r="I41" s="213">
        <v>4993.5384615384619</v>
      </c>
      <c r="J41" s="214" t="s">
        <v>733</v>
      </c>
      <c r="K41" s="213" t="s">
        <v>734</v>
      </c>
    </row>
    <row r="42" spans="1:11" x14ac:dyDescent="0.2">
      <c r="A42" s="212" t="str">
        <f t="shared" si="0"/>
        <v>JT787</v>
      </c>
      <c r="B42" s="215">
        <v>0.55555555555555558</v>
      </c>
      <c r="C42" s="212" t="s">
        <v>243</v>
      </c>
      <c r="D42" s="212" t="s">
        <v>594</v>
      </c>
      <c r="E42" s="211" t="s">
        <v>594</v>
      </c>
      <c r="F42" t="s">
        <v>594</v>
      </c>
      <c r="G42" s="280">
        <v>0.73263888888888884</v>
      </c>
      <c r="H42" s="280">
        <v>0.66666666666666663</v>
      </c>
      <c r="I42" s="213">
        <v>3320.6956521739125</v>
      </c>
      <c r="J42" s="214" t="s">
        <v>733</v>
      </c>
      <c r="K42" s="213" t="s">
        <v>734</v>
      </c>
    </row>
    <row r="43" spans="1:11" x14ac:dyDescent="0.2">
      <c r="A43" s="212" t="str">
        <f t="shared" si="0"/>
        <v>JT092</v>
      </c>
      <c r="B43" s="215" t="s">
        <v>269</v>
      </c>
      <c r="C43" s="212" t="s">
        <v>399</v>
      </c>
      <c r="D43" s="212" t="s">
        <v>612</v>
      </c>
      <c r="E43" s="211" t="s">
        <v>612</v>
      </c>
      <c r="F43" t="s">
        <v>612</v>
      </c>
      <c r="G43" s="280" t="s">
        <v>269</v>
      </c>
      <c r="H43" s="280" t="s">
        <v>269</v>
      </c>
      <c r="I43" s="213">
        <v>41554.157894736847</v>
      </c>
      <c r="J43" s="214" t="s">
        <v>733</v>
      </c>
      <c r="K43" s="213" t="s">
        <v>735</v>
      </c>
    </row>
    <row r="44" spans="1:11" x14ac:dyDescent="0.2">
      <c r="A44" s="212" t="str">
        <f t="shared" si="0"/>
        <v>JT777</v>
      </c>
      <c r="B44" s="215">
        <v>0.66666666666666663</v>
      </c>
      <c r="C44" s="212" t="s">
        <v>245</v>
      </c>
      <c r="D44" s="212" t="s">
        <v>596</v>
      </c>
      <c r="E44" s="211" t="s">
        <v>596</v>
      </c>
      <c r="F44" t="s">
        <v>596</v>
      </c>
      <c r="G44" s="280">
        <v>0.73611111111111116</v>
      </c>
      <c r="H44" s="280">
        <v>0.70833333333333337</v>
      </c>
      <c r="I44" s="213">
        <v>5395.5526315789466</v>
      </c>
      <c r="J44" s="214" t="s">
        <v>733</v>
      </c>
      <c r="K44" s="213" t="s">
        <v>734</v>
      </c>
    </row>
    <row r="45" spans="1:11" x14ac:dyDescent="0.2">
      <c r="A45" s="212" t="str">
        <f t="shared" si="0"/>
        <v>JT523</v>
      </c>
      <c r="B45" s="215" t="s">
        <v>269</v>
      </c>
      <c r="C45" s="212" t="s">
        <v>259</v>
      </c>
      <c r="D45" s="212" t="s">
        <v>613</v>
      </c>
      <c r="E45" s="211" t="s">
        <v>613</v>
      </c>
      <c r="F45" t="s">
        <v>613</v>
      </c>
      <c r="G45" s="280">
        <v>0.82986111111111116</v>
      </c>
      <c r="H45" s="280">
        <v>0.82986111111111116</v>
      </c>
      <c r="I45" s="213">
        <v>5853.5681818181829</v>
      </c>
      <c r="J45" s="214" t="s">
        <v>733</v>
      </c>
      <c r="K45" s="213" t="s">
        <v>734</v>
      </c>
    </row>
    <row r="46" spans="1:11" x14ac:dyDescent="0.2">
      <c r="A46" s="212" t="str">
        <f t="shared" si="0"/>
        <v>JT892</v>
      </c>
      <c r="B46" s="215">
        <v>0.68055555555555547</v>
      </c>
      <c r="C46" s="212" t="s">
        <v>240</v>
      </c>
      <c r="D46" s="212" t="s">
        <v>614</v>
      </c>
      <c r="E46" s="211" t="s">
        <v>614</v>
      </c>
      <c r="F46" t="s">
        <v>614</v>
      </c>
      <c r="G46" s="280">
        <v>0.71527777777777779</v>
      </c>
      <c r="H46" s="280">
        <v>0.71527777777777779</v>
      </c>
      <c r="I46" s="213">
        <v>5044.9230769230771</v>
      </c>
      <c r="J46" s="214" t="s">
        <v>733</v>
      </c>
      <c r="K46" s="213" t="s">
        <v>734</v>
      </c>
    </row>
    <row r="47" spans="1:11" x14ac:dyDescent="0.2">
      <c r="A47" s="212" t="str">
        <f t="shared" si="0"/>
        <v>JT779</v>
      </c>
      <c r="B47" s="215" t="s">
        <v>269</v>
      </c>
      <c r="C47" s="212" t="s">
        <v>227</v>
      </c>
      <c r="D47" s="212" t="s">
        <v>596</v>
      </c>
      <c r="E47" s="211" t="s">
        <v>596</v>
      </c>
      <c r="F47" t="s">
        <v>596</v>
      </c>
      <c r="G47" s="280">
        <v>0.66319444444444442</v>
      </c>
      <c r="H47" s="280">
        <v>0.625</v>
      </c>
      <c r="I47" s="213">
        <v>3581.8196721311488</v>
      </c>
      <c r="J47" s="214" t="s">
        <v>733</v>
      </c>
      <c r="K47" s="213" t="s">
        <v>734</v>
      </c>
    </row>
    <row r="48" spans="1:11" x14ac:dyDescent="0.2">
      <c r="A48" s="212" t="str">
        <f t="shared" si="0"/>
        <v>JT797</v>
      </c>
      <c r="B48" s="215">
        <v>0.55902777777777779</v>
      </c>
      <c r="C48" s="212" t="s">
        <v>222</v>
      </c>
      <c r="D48" s="212" t="s">
        <v>596</v>
      </c>
      <c r="E48" s="211" t="s">
        <v>596</v>
      </c>
      <c r="F48" t="s">
        <v>596</v>
      </c>
      <c r="G48" s="280">
        <v>0.63888888888888895</v>
      </c>
      <c r="H48" s="280">
        <v>0.60416666666666663</v>
      </c>
      <c r="I48" s="213">
        <v>5981.1529411764695</v>
      </c>
      <c r="J48" s="214" t="s">
        <v>733</v>
      </c>
      <c r="K48" s="213" t="s">
        <v>734</v>
      </c>
    </row>
    <row r="49" spans="1:11" x14ac:dyDescent="0.2">
      <c r="A49" s="212" t="str">
        <f t="shared" si="0"/>
        <v>JT641</v>
      </c>
      <c r="B49" s="215" t="s">
        <v>269</v>
      </c>
      <c r="C49" s="212" t="s">
        <v>184</v>
      </c>
      <c r="D49" s="212" t="s">
        <v>597</v>
      </c>
      <c r="E49" s="211" t="s">
        <v>597</v>
      </c>
      <c r="F49" t="s">
        <v>597</v>
      </c>
      <c r="G49" s="280">
        <v>0.5</v>
      </c>
      <c r="H49" s="280">
        <v>0.5</v>
      </c>
      <c r="I49" s="213">
        <v>8166.072916666667</v>
      </c>
      <c r="J49" s="214" t="s">
        <v>733</v>
      </c>
      <c r="K49" s="213" t="s">
        <v>734</v>
      </c>
    </row>
    <row r="50" spans="1:11" x14ac:dyDescent="0.2">
      <c r="A50" s="212" t="str">
        <f t="shared" si="0"/>
        <v>JT709</v>
      </c>
      <c r="B50" s="215" t="s">
        <v>269</v>
      </c>
      <c r="C50" s="212" t="s">
        <v>211</v>
      </c>
      <c r="D50" s="212" t="s">
        <v>594</v>
      </c>
      <c r="E50" s="211" t="s">
        <v>594</v>
      </c>
      <c r="F50" t="s">
        <v>594</v>
      </c>
      <c r="G50" s="280">
        <v>0.58680555555555558</v>
      </c>
      <c r="H50" s="280">
        <v>0.58680555555555558</v>
      </c>
      <c r="I50" s="213">
        <v>3646.0697674418611</v>
      </c>
      <c r="J50" s="214" t="s">
        <v>733</v>
      </c>
      <c r="K50" s="213" t="s">
        <v>734</v>
      </c>
    </row>
    <row r="51" spans="1:11" x14ac:dyDescent="0.2">
      <c r="A51" s="212" t="str">
        <f t="shared" si="0"/>
        <v>JT784</v>
      </c>
      <c r="B51" s="215" t="s">
        <v>269</v>
      </c>
      <c r="C51" s="212" t="s">
        <v>140</v>
      </c>
      <c r="D51" s="212" t="s">
        <v>615</v>
      </c>
      <c r="E51" s="211" t="s">
        <v>615</v>
      </c>
      <c r="F51" t="s">
        <v>615</v>
      </c>
      <c r="G51" s="280">
        <v>0.3576388888888889</v>
      </c>
      <c r="H51" s="280">
        <v>0.3576388888888889</v>
      </c>
      <c r="I51" s="213">
        <v>8546.7532467532474</v>
      </c>
      <c r="J51" s="214" t="s">
        <v>733</v>
      </c>
      <c r="K51" s="213" t="s">
        <v>734</v>
      </c>
    </row>
    <row r="52" spans="1:11" x14ac:dyDescent="0.2">
      <c r="A52" s="212" t="str">
        <f t="shared" si="0"/>
        <v>JT738</v>
      </c>
      <c r="B52" s="215" t="s">
        <v>269</v>
      </c>
      <c r="C52" s="212" t="s">
        <v>148</v>
      </c>
      <c r="D52" s="212" t="s">
        <v>616</v>
      </c>
      <c r="E52" s="211" t="s">
        <v>616</v>
      </c>
      <c r="F52" t="s">
        <v>616</v>
      </c>
      <c r="G52" s="280">
        <v>0.38194444444444442</v>
      </c>
      <c r="H52" s="280">
        <v>0.38194444444444442</v>
      </c>
      <c r="I52" s="213">
        <v>6726.9777777777781</v>
      </c>
      <c r="J52" s="214" t="s">
        <v>733</v>
      </c>
      <c r="K52" s="213" t="s">
        <v>734</v>
      </c>
    </row>
    <row r="53" spans="1:11" x14ac:dyDescent="0.2">
      <c r="A53" s="212" t="str">
        <f t="shared" si="0"/>
        <v>JT741</v>
      </c>
      <c r="B53" s="215">
        <v>0.35069444444444442</v>
      </c>
      <c r="C53" s="212" t="s">
        <v>149</v>
      </c>
      <c r="D53" s="212" t="s">
        <v>609</v>
      </c>
      <c r="E53" s="211" t="s">
        <v>609</v>
      </c>
      <c r="F53" t="s">
        <v>609</v>
      </c>
      <c r="G53" s="280">
        <v>0.38194444444444442</v>
      </c>
      <c r="H53" s="280">
        <v>0.38194444444444442</v>
      </c>
      <c r="I53" s="213">
        <v>2264.0769230769233</v>
      </c>
      <c r="J53" s="214" t="s">
        <v>733</v>
      </c>
      <c r="K53" s="213" t="s">
        <v>734</v>
      </c>
    </row>
    <row r="54" spans="1:11" x14ac:dyDescent="0.2">
      <c r="A54" s="212" t="str">
        <f t="shared" si="0"/>
        <v>JT791</v>
      </c>
      <c r="B54" s="215">
        <v>0.36805555555555558</v>
      </c>
      <c r="C54" s="212" t="s">
        <v>154</v>
      </c>
      <c r="D54" s="212" t="s">
        <v>606</v>
      </c>
      <c r="E54" s="211" t="s">
        <v>606</v>
      </c>
      <c r="F54" t="s">
        <v>606</v>
      </c>
      <c r="G54" s="280">
        <v>0.39583333333333331</v>
      </c>
      <c r="H54" s="280">
        <v>0.39583333333333331</v>
      </c>
      <c r="I54" s="213">
        <v>3639.4729729729729</v>
      </c>
      <c r="J54" s="214" t="s">
        <v>733</v>
      </c>
      <c r="K54" s="213" t="s">
        <v>734</v>
      </c>
    </row>
    <row r="55" spans="1:11" x14ac:dyDescent="0.2">
      <c r="A55" s="212" t="str">
        <f t="shared" si="0"/>
        <v>JT792</v>
      </c>
      <c r="B55" s="215">
        <v>0.35069444444444442</v>
      </c>
      <c r="C55" s="212" t="s">
        <v>147</v>
      </c>
      <c r="D55" s="212" t="s">
        <v>614</v>
      </c>
      <c r="E55" s="211" t="s">
        <v>614</v>
      </c>
      <c r="F55" t="s">
        <v>614</v>
      </c>
      <c r="G55" s="280">
        <v>0.37847222222222227</v>
      </c>
      <c r="H55" s="280">
        <v>0.37847222222222227</v>
      </c>
      <c r="I55" s="213">
        <v>6525.318681318683</v>
      </c>
      <c r="J55" s="214" t="s">
        <v>733</v>
      </c>
      <c r="K55" s="213" t="s">
        <v>734</v>
      </c>
    </row>
    <row r="56" spans="1:11" x14ac:dyDescent="0.2">
      <c r="A56" s="212" t="str">
        <f t="shared" si="0"/>
        <v>JT841</v>
      </c>
      <c r="B56" s="215" t="s">
        <v>269</v>
      </c>
      <c r="C56" s="212" t="s">
        <v>145</v>
      </c>
      <c r="D56" s="212" t="s">
        <v>617</v>
      </c>
      <c r="E56" s="211" t="s">
        <v>617</v>
      </c>
      <c r="F56" t="s">
        <v>617</v>
      </c>
      <c r="G56" s="280">
        <v>0.375</v>
      </c>
      <c r="H56" s="280">
        <v>0.375</v>
      </c>
      <c r="I56" s="213">
        <v>7163.7999999999984</v>
      </c>
      <c r="J56" s="214" t="s">
        <v>733</v>
      </c>
      <c r="K56" s="213" t="s">
        <v>734</v>
      </c>
    </row>
    <row r="57" spans="1:11" x14ac:dyDescent="0.2">
      <c r="A57" s="212" t="str">
        <f t="shared" si="0"/>
        <v>JT880</v>
      </c>
      <c r="B57" s="215">
        <v>0.95833333333333337</v>
      </c>
      <c r="C57" s="212" t="s">
        <v>110</v>
      </c>
      <c r="D57" s="212" t="s">
        <v>606</v>
      </c>
      <c r="E57" s="211" t="s">
        <v>606</v>
      </c>
      <c r="F57" t="s">
        <v>606</v>
      </c>
      <c r="G57" s="280">
        <v>0.14930555555555555</v>
      </c>
      <c r="H57" s="280">
        <v>0.14930555555555555</v>
      </c>
      <c r="I57" s="213">
        <v>5268.4193548387093</v>
      </c>
      <c r="J57" s="214" t="s">
        <v>733</v>
      </c>
      <c r="K57" s="213" t="s">
        <v>734</v>
      </c>
    </row>
    <row r="58" spans="1:11" x14ac:dyDescent="0.2">
      <c r="A58" s="212" t="str">
        <f t="shared" si="0"/>
        <v>JT891</v>
      </c>
      <c r="B58" s="215" t="s">
        <v>269</v>
      </c>
      <c r="C58" s="212" t="s">
        <v>137</v>
      </c>
      <c r="D58" s="212" t="s">
        <v>596</v>
      </c>
      <c r="E58" s="211" t="s">
        <v>596</v>
      </c>
      <c r="F58" t="s">
        <v>596</v>
      </c>
      <c r="G58" s="280">
        <v>0.34027777777777773</v>
      </c>
      <c r="H58" s="280">
        <v>0.35416666666666669</v>
      </c>
      <c r="I58" s="213">
        <v>6097.6629213483129</v>
      </c>
      <c r="J58" s="214" t="s">
        <v>733</v>
      </c>
      <c r="K58" s="213" t="s">
        <v>734</v>
      </c>
    </row>
    <row r="59" spans="1:11" x14ac:dyDescent="0.2">
      <c r="A59" s="212" t="str">
        <f t="shared" si="0"/>
        <v>JT817</v>
      </c>
      <c r="B59" s="215" t="s">
        <v>269</v>
      </c>
      <c r="C59" s="212" t="s">
        <v>118</v>
      </c>
      <c r="D59" s="212" t="s">
        <v>618</v>
      </c>
      <c r="E59" s="211" t="s">
        <v>618</v>
      </c>
      <c r="F59" t="s">
        <v>618</v>
      </c>
      <c r="G59" s="280">
        <v>0.23611111111111113</v>
      </c>
      <c r="H59" s="280">
        <v>0.23611111111111113</v>
      </c>
      <c r="I59" s="213">
        <v>8872.0919540229861</v>
      </c>
      <c r="J59" s="214" t="s">
        <v>733</v>
      </c>
      <c r="K59" s="213" t="s">
        <v>734</v>
      </c>
    </row>
    <row r="60" spans="1:11" x14ac:dyDescent="0.2">
      <c r="A60" s="212" t="str">
        <f t="shared" si="0"/>
        <v>JT986</v>
      </c>
      <c r="B60" s="215" t="s">
        <v>269</v>
      </c>
      <c r="C60" s="212" t="s">
        <v>141</v>
      </c>
      <c r="D60" s="212" t="s">
        <v>607</v>
      </c>
      <c r="E60" s="211" t="s">
        <v>607</v>
      </c>
      <c r="F60" t="s">
        <v>607</v>
      </c>
      <c r="G60" s="280">
        <v>0.3576388888888889</v>
      </c>
      <c r="H60" s="280">
        <v>0.3576388888888889</v>
      </c>
      <c r="I60" s="213">
        <v>3837.8928571428573</v>
      </c>
      <c r="J60" s="214" t="s">
        <v>733</v>
      </c>
      <c r="K60" s="213" t="s">
        <v>734</v>
      </c>
    </row>
    <row r="61" spans="1:11" x14ac:dyDescent="0.2">
      <c r="A61" s="212" t="str">
        <f t="shared" si="0"/>
        <v>JT897</v>
      </c>
      <c r="B61" s="215" t="s">
        <v>269</v>
      </c>
      <c r="C61" s="212" t="s">
        <v>169</v>
      </c>
      <c r="D61" s="212" t="s">
        <v>596</v>
      </c>
      <c r="E61" s="211" t="s">
        <v>596</v>
      </c>
      <c r="F61" t="s">
        <v>596</v>
      </c>
      <c r="G61" s="280">
        <v>0.41666666666666669</v>
      </c>
      <c r="H61" s="280">
        <v>0.41666666666666669</v>
      </c>
      <c r="I61" s="213">
        <v>5982.6781609195405</v>
      </c>
      <c r="J61" s="214" t="s">
        <v>733</v>
      </c>
      <c r="K61" s="213" t="s">
        <v>734</v>
      </c>
    </row>
    <row r="62" spans="1:11" x14ac:dyDescent="0.2">
      <c r="A62" s="212" t="str">
        <f t="shared" si="0"/>
        <v>JT886</v>
      </c>
      <c r="B62" s="215" t="s">
        <v>269</v>
      </c>
      <c r="C62" s="212" t="s">
        <v>219</v>
      </c>
      <c r="D62" s="212" t="s">
        <v>606</v>
      </c>
      <c r="E62" s="211" t="s">
        <v>606</v>
      </c>
      <c r="F62" t="s">
        <v>606</v>
      </c>
      <c r="G62" s="280">
        <v>0.61805555555555558</v>
      </c>
      <c r="H62" s="280">
        <v>0.61805555555555558</v>
      </c>
      <c r="I62" s="213">
        <v>5781.189655172413</v>
      </c>
      <c r="J62" s="214" t="s">
        <v>733</v>
      </c>
      <c r="K62" s="213" t="s">
        <v>734</v>
      </c>
    </row>
    <row r="63" spans="1:11" x14ac:dyDescent="0.2">
      <c r="A63" s="212" t="str">
        <f t="shared" si="0"/>
        <v>JT795</v>
      </c>
      <c r="B63" s="215">
        <v>0.4201388888888889</v>
      </c>
      <c r="C63" s="212" t="s">
        <v>179</v>
      </c>
      <c r="D63" s="212" t="s">
        <v>596</v>
      </c>
      <c r="E63" s="211" t="s">
        <v>596</v>
      </c>
      <c r="F63" t="s">
        <v>596</v>
      </c>
      <c r="G63" s="280">
        <v>0.45833333333333331</v>
      </c>
      <c r="H63" s="280">
        <v>0.45833333333333331</v>
      </c>
      <c r="I63" s="213">
        <v>6093.5824175824191</v>
      </c>
      <c r="J63" s="214" t="s">
        <v>733</v>
      </c>
      <c r="K63" s="213" t="s">
        <v>734</v>
      </c>
    </row>
    <row r="64" spans="1:11" x14ac:dyDescent="0.2">
      <c r="A64" s="212" t="str">
        <f t="shared" si="0"/>
        <v>JT643</v>
      </c>
      <c r="B64" s="215" t="s">
        <v>269</v>
      </c>
      <c r="C64" s="212" t="s">
        <v>421</v>
      </c>
      <c r="D64" s="212" t="s">
        <v>619</v>
      </c>
      <c r="E64" s="211" t="s">
        <v>619</v>
      </c>
      <c r="F64" t="s">
        <v>619</v>
      </c>
      <c r="G64" s="280" t="s">
        <v>269</v>
      </c>
      <c r="H64" s="280">
        <v>0.64583333333333337</v>
      </c>
      <c r="I64" s="213">
        <v>5064.6249999999991</v>
      </c>
      <c r="J64" s="214" t="s">
        <v>733</v>
      </c>
      <c r="K64" s="213" t="s">
        <v>734</v>
      </c>
    </row>
    <row r="65" spans="1:11" x14ac:dyDescent="0.2">
      <c r="A65" s="212" t="str">
        <f t="shared" si="0"/>
        <v>JT773</v>
      </c>
      <c r="B65" s="215" t="s">
        <v>269</v>
      </c>
      <c r="C65" s="212" t="s">
        <v>125</v>
      </c>
      <c r="D65" s="212" t="s">
        <v>596</v>
      </c>
      <c r="E65" s="211" t="s">
        <v>596</v>
      </c>
      <c r="F65" t="s">
        <v>596</v>
      </c>
      <c r="G65" s="280">
        <v>0.25</v>
      </c>
      <c r="H65" s="280">
        <v>0.25</v>
      </c>
      <c r="I65" s="213">
        <v>3871.3174603174598</v>
      </c>
      <c r="J65" s="214" t="s">
        <v>733</v>
      </c>
      <c r="K65" s="213" t="s">
        <v>734</v>
      </c>
    </row>
    <row r="66" spans="1:11" x14ac:dyDescent="0.2">
      <c r="A66" s="212" t="str">
        <f t="shared" ref="A66:A129" si="1">C66</f>
        <v>JT996</v>
      </c>
      <c r="B66" s="215" t="s">
        <v>269</v>
      </c>
      <c r="C66" s="212" t="s">
        <v>252</v>
      </c>
      <c r="D66" s="212" t="s">
        <v>607</v>
      </c>
      <c r="E66" s="211" t="s">
        <v>607</v>
      </c>
      <c r="F66" t="s">
        <v>607</v>
      </c>
      <c r="G66" s="280">
        <v>0.77777777777777779</v>
      </c>
      <c r="H66" s="280">
        <v>0.78819444444444453</v>
      </c>
      <c r="I66" s="213">
        <v>4624.2372881355941</v>
      </c>
      <c r="J66" s="214" t="s">
        <v>733</v>
      </c>
      <c r="K66" s="213" t="s">
        <v>734</v>
      </c>
    </row>
    <row r="67" spans="1:11" x14ac:dyDescent="0.2">
      <c r="A67" s="212" t="str">
        <f t="shared" si="1"/>
        <v>JT798</v>
      </c>
      <c r="B67" s="215">
        <v>4.1666666666666664E-2</v>
      </c>
      <c r="C67" s="212" t="s">
        <v>92</v>
      </c>
      <c r="D67" s="212" t="s">
        <v>620</v>
      </c>
      <c r="E67" s="211" t="s">
        <v>620</v>
      </c>
      <c r="F67" t="s">
        <v>620</v>
      </c>
      <c r="G67" s="280">
        <v>6.9444444444444434E-2</v>
      </c>
      <c r="H67" s="280">
        <v>6.9444444444444434E-2</v>
      </c>
      <c r="I67" s="213">
        <v>8397.9662921348281</v>
      </c>
      <c r="J67" s="214" t="s">
        <v>733</v>
      </c>
      <c r="K67" s="213" t="s">
        <v>734</v>
      </c>
    </row>
    <row r="68" spans="1:11" x14ac:dyDescent="0.2">
      <c r="A68" s="212" t="str">
        <f t="shared" si="1"/>
        <v>JT672</v>
      </c>
      <c r="B68" s="215" t="s">
        <v>269</v>
      </c>
      <c r="C68" s="212" t="s">
        <v>235</v>
      </c>
      <c r="D68" s="212" t="s">
        <v>608</v>
      </c>
      <c r="E68" s="211" t="s">
        <v>608</v>
      </c>
      <c r="F68" t="s">
        <v>608</v>
      </c>
      <c r="G68" s="280">
        <v>0.68055555555555547</v>
      </c>
      <c r="H68" s="280">
        <v>0.58333333333333337</v>
      </c>
      <c r="I68" s="213">
        <v>3162.9523809523803</v>
      </c>
      <c r="J68" s="214" t="s">
        <v>733</v>
      </c>
      <c r="K68" s="213" t="s">
        <v>734</v>
      </c>
    </row>
    <row r="69" spans="1:11" x14ac:dyDescent="0.2">
      <c r="A69" s="212" t="str">
        <f t="shared" si="1"/>
        <v>JT707</v>
      </c>
      <c r="B69" s="215" t="s">
        <v>269</v>
      </c>
      <c r="C69" s="212" t="s">
        <v>221</v>
      </c>
      <c r="D69" s="212" t="s">
        <v>594</v>
      </c>
      <c r="E69" s="211" t="s">
        <v>594</v>
      </c>
      <c r="F69" t="s">
        <v>594</v>
      </c>
      <c r="G69" s="280">
        <v>0.63888888888888895</v>
      </c>
      <c r="H69" s="280">
        <v>0.52777777777777779</v>
      </c>
      <c r="I69" s="213">
        <v>2178.5102040816328</v>
      </c>
      <c r="J69" s="214" t="s">
        <v>733</v>
      </c>
      <c r="K69" s="213" t="s">
        <v>734</v>
      </c>
    </row>
    <row r="70" spans="1:11" x14ac:dyDescent="0.2">
      <c r="A70" s="212" t="str">
        <f t="shared" si="1"/>
        <v>JT676</v>
      </c>
      <c r="B70" s="215" t="s">
        <v>269</v>
      </c>
      <c r="C70" s="212" t="s">
        <v>236</v>
      </c>
      <c r="D70" s="212" t="s">
        <v>608</v>
      </c>
      <c r="E70" s="211" t="s">
        <v>608</v>
      </c>
      <c r="F70" t="s">
        <v>608</v>
      </c>
      <c r="G70" s="280">
        <v>0.69444444444444453</v>
      </c>
      <c r="H70" s="280">
        <v>0.69444444444444453</v>
      </c>
      <c r="I70" s="213">
        <v>2515.6399999999994</v>
      </c>
      <c r="J70" s="214" t="s">
        <v>733</v>
      </c>
      <c r="K70" s="213" t="s">
        <v>734</v>
      </c>
    </row>
    <row r="71" spans="1:11" x14ac:dyDescent="0.2">
      <c r="A71" s="212" t="str">
        <f t="shared" si="1"/>
        <v>JT090</v>
      </c>
      <c r="B71" s="215" t="s">
        <v>269</v>
      </c>
      <c r="C71" s="212" t="s">
        <v>397</v>
      </c>
      <c r="D71" s="212" t="s">
        <v>612</v>
      </c>
      <c r="E71" s="211" t="s">
        <v>612</v>
      </c>
      <c r="F71" t="s">
        <v>612</v>
      </c>
      <c r="G71" s="280" t="s">
        <v>269</v>
      </c>
      <c r="H71" s="280" t="s">
        <v>269</v>
      </c>
      <c r="I71" s="213">
        <v>41581.771428571432</v>
      </c>
      <c r="J71" s="214" t="s">
        <v>733</v>
      </c>
      <c r="K71" s="213" t="s">
        <v>735</v>
      </c>
    </row>
    <row r="72" spans="1:11" x14ac:dyDescent="0.2">
      <c r="A72" s="212" t="str">
        <f t="shared" si="1"/>
        <v>JT875</v>
      </c>
      <c r="B72" s="215" t="s">
        <v>269</v>
      </c>
      <c r="C72" s="212" t="s">
        <v>261</v>
      </c>
      <c r="D72" s="212" t="s">
        <v>596</v>
      </c>
      <c r="E72" s="211" t="s">
        <v>596</v>
      </c>
      <c r="F72" t="s">
        <v>596</v>
      </c>
      <c r="G72" s="280">
        <v>0.83333333333333337</v>
      </c>
      <c r="H72" s="280">
        <v>0.83333333333333337</v>
      </c>
      <c r="I72" s="213">
        <v>6061.8200000000024</v>
      </c>
      <c r="J72" s="214" t="s">
        <v>733</v>
      </c>
      <c r="K72" s="213" t="s">
        <v>734</v>
      </c>
    </row>
    <row r="73" spans="1:11" x14ac:dyDescent="0.2">
      <c r="A73" s="212" t="str">
        <f t="shared" si="1"/>
        <v>JT721</v>
      </c>
      <c r="B73" s="215" t="s">
        <v>269</v>
      </c>
      <c r="C73" s="212" t="s">
        <v>267</v>
      </c>
      <c r="D73" s="212" t="s">
        <v>596</v>
      </c>
      <c r="E73" s="211" t="s">
        <v>596</v>
      </c>
      <c r="F73" t="s">
        <v>596</v>
      </c>
      <c r="G73" s="280">
        <v>0.89583333333333337</v>
      </c>
      <c r="H73" s="280">
        <v>0.89583333333333337</v>
      </c>
      <c r="I73" s="213">
        <v>7891.1486486486474</v>
      </c>
      <c r="J73" s="214" t="s">
        <v>733</v>
      </c>
      <c r="K73" s="213" t="s">
        <v>734</v>
      </c>
    </row>
    <row r="74" spans="1:11" x14ac:dyDescent="0.2">
      <c r="A74" s="212" t="str">
        <f t="shared" si="1"/>
        <v>JT871</v>
      </c>
      <c r="B74" s="215" t="s">
        <v>269</v>
      </c>
      <c r="C74" s="212" t="s">
        <v>146</v>
      </c>
      <c r="D74" s="212" t="s">
        <v>596</v>
      </c>
      <c r="E74" s="211" t="s">
        <v>596</v>
      </c>
      <c r="F74" t="s">
        <v>596</v>
      </c>
      <c r="G74" s="280">
        <v>0.375</v>
      </c>
      <c r="H74" s="280">
        <v>0.33402777777777781</v>
      </c>
      <c r="I74" s="213">
        <v>5011.7843137254904</v>
      </c>
      <c r="J74" s="214" t="s">
        <v>733</v>
      </c>
      <c r="K74" s="213" t="s">
        <v>734</v>
      </c>
    </row>
    <row r="75" spans="1:11" x14ac:dyDescent="0.2">
      <c r="A75" s="212" t="str">
        <f t="shared" si="1"/>
        <v>JT000</v>
      </c>
      <c r="B75" s="215" t="s">
        <v>269</v>
      </c>
      <c r="C75" s="212" t="s">
        <v>392</v>
      </c>
      <c r="D75" s="212" t="s">
        <v>595</v>
      </c>
      <c r="E75" s="211" t="s">
        <v>595</v>
      </c>
      <c r="F75" t="s">
        <v>595</v>
      </c>
      <c r="G75" s="280" t="s">
        <v>269</v>
      </c>
      <c r="H75" s="280" t="s">
        <v>269</v>
      </c>
      <c r="I75" s="213">
        <v>4434.4444444444453</v>
      </c>
      <c r="J75" s="214" t="s">
        <v>733</v>
      </c>
      <c r="K75" s="213" t="s">
        <v>734</v>
      </c>
    </row>
    <row r="76" spans="1:11" x14ac:dyDescent="0.2">
      <c r="A76" s="212" t="str">
        <f t="shared" si="1"/>
        <v>JT094</v>
      </c>
      <c r="B76" s="215" t="s">
        <v>269</v>
      </c>
      <c r="C76" s="212" t="s">
        <v>400</v>
      </c>
      <c r="D76" s="212" t="s">
        <v>621</v>
      </c>
      <c r="E76" s="211" t="s">
        <v>621</v>
      </c>
      <c r="F76" t="s">
        <v>621</v>
      </c>
      <c r="G76" s="280" t="s">
        <v>269</v>
      </c>
      <c r="H76" s="280" t="s">
        <v>269</v>
      </c>
      <c r="I76" s="213">
        <v>60320.272727272713</v>
      </c>
      <c r="J76" s="214" t="s">
        <v>733</v>
      </c>
      <c r="K76" s="213" t="s">
        <v>735</v>
      </c>
    </row>
    <row r="77" spans="1:11" x14ac:dyDescent="0.2">
      <c r="A77" s="212" t="str">
        <f t="shared" si="1"/>
        <v>JT096</v>
      </c>
      <c r="B77" s="215" t="s">
        <v>269</v>
      </c>
      <c r="C77" s="212" t="s">
        <v>402</v>
      </c>
      <c r="D77" s="212" t="s">
        <v>612</v>
      </c>
      <c r="E77" s="211" t="s">
        <v>612</v>
      </c>
      <c r="F77" t="s">
        <v>612</v>
      </c>
      <c r="G77" s="280" t="s">
        <v>269</v>
      </c>
      <c r="H77" s="280" t="s">
        <v>269</v>
      </c>
      <c r="I77" s="213">
        <v>66125.899999999994</v>
      </c>
      <c r="J77" s="214" t="s">
        <v>733</v>
      </c>
      <c r="K77" s="213" t="s">
        <v>735</v>
      </c>
    </row>
    <row r="78" spans="1:11" x14ac:dyDescent="0.2">
      <c r="A78" s="212" t="str">
        <f t="shared" si="1"/>
        <v>JT2740</v>
      </c>
      <c r="B78" s="215" t="s">
        <v>269</v>
      </c>
      <c r="C78" s="212" t="s">
        <v>410</v>
      </c>
      <c r="D78" s="212" t="s">
        <v>605</v>
      </c>
      <c r="E78" s="211" t="s">
        <v>605</v>
      </c>
      <c r="F78" t="s">
        <v>605</v>
      </c>
      <c r="G78" s="280" t="s">
        <v>269</v>
      </c>
      <c r="H78" s="280" t="s">
        <v>269</v>
      </c>
      <c r="I78" s="213">
        <v>11898</v>
      </c>
      <c r="J78" s="214" t="s">
        <v>733</v>
      </c>
      <c r="K78" s="213" t="s">
        <v>734</v>
      </c>
    </row>
    <row r="79" spans="1:11" x14ac:dyDescent="0.2">
      <c r="A79" s="212" t="str">
        <f t="shared" si="1"/>
        <v>JT887</v>
      </c>
      <c r="B79" s="215">
        <v>0.59027777777777779</v>
      </c>
      <c r="C79" s="212" t="s">
        <v>437</v>
      </c>
      <c r="D79" s="212" t="s">
        <v>611</v>
      </c>
      <c r="E79" s="211" t="s">
        <v>611</v>
      </c>
      <c r="F79" t="s">
        <v>611</v>
      </c>
      <c r="G79" s="280" t="s">
        <v>269</v>
      </c>
      <c r="H79" s="280" t="s">
        <v>269</v>
      </c>
      <c r="I79" s="213">
        <v>2227</v>
      </c>
      <c r="J79" s="214" t="s">
        <v>733</v>
      </c>
      <c r="K79" s="213" t="s">
        <v>734</v>
      </c>
    </row>
    <row r="80" spans="1:11" x14ac:dyDescent="0.2">
      <c r="A80" s="212" t="str">
        <f t="shared" si="1"/>
        <v>JT7875</v>
      </c>
      <c r="B80" s="215" t="s">
        <v>269</v>
      </c>
      <c r="C80" s="212" t="s">
        <v>429</v>
      </c>
      <c r="D80" s="212" t="s">
        <v>596</v>
      </c>
      <c r="E80" s="211" t="s">
        <v>596</v>
      </c>
      <c r="F80" t="s">
        <v>596</v>
      </c>
      <c r="G80" s="280" t="s">
        <v>269</v>
      </c>
      <c r="H80" s="280" t="s">
        <v>269</v>
      </c>
      <c r="I80" s="213">
        <v>6969</v>
      </c>
      <c r="J80" s="214" t="s">
        <v>733</v>
      </c>
      <c r="K80" s="213" t="s">
        <v>734</v>
      </c>
    </row>
    <row r="81" spans="1:11" x14ac:dyDescent="0.2">
      <c r="A81" s="212" t="str">
        <f t="shared" si="1"/>
        <v>JT095</v>
      </c>
      <c r="B81" s="215" t="s">
        <v>269</v>
      </c>
      <c r="C81" s="212" t="s">
        <v>401</v>
      </c>
      <c r="D81" s="212" t="s">
        <v>594</v>
      </c>
      <c r="E81" s="211" t="s">
        <v>594</v>
      </c>
      <c r="F81" t="s">
        <v>594</v>
      </c>
      <c r="G81" s="280" t="s">
        <v>269</v>
      </c>
      <c r="H81" s="280" t="s">
        <v>269</v>
      </c>
      <c r="I81" s="213">
        <v>50728</v>
      </c>
      <c r="J81" s="214" t="s">
        <v>733</v>
      </c>
      <c r="K81" s="213" t="s">
        <v>734</v>
      </c>
    </row>
    <row r="82" spans="1:11" x14ac:dyDescent="0.2">
      <c r="A82" s="212" t="str">
        <f t="shared" si="1"/>
        <v>JT104</v>
      </c>
      <c r="B82" s="215" t="s">
        <v>269</v>
      </c>
      <c r="C82" s="212" t="s">
        <v>173</v>
      </c>
      <c r="D82" s="212" t="s">
        <v>621</v>
      </c>
      <c r="E82" s="211" t="s">
        <v>621</v>
      </c>
      <c r="F82" t="s">
        <v>621</v>
      </c>
      <c r="G82" s="280">
        <v>0.44444444444444442</v>
      </c>
      <c r="H82" s="280">
        <v>0.44444444444444442</v>
      </c>
      <c r="I82" s="213">
        <v>55828.428571428572</v>
      </c>
      <c r="J82" s="214" t="s">
        <v>733</v>
      </c>
      <c r="K82" s="213" t="s">
        <v>735</v>
      </c>
    </row>
    <row r="83" spans="1:11" x14ac:dyDescent="0.2">
      <c r="A83" s="212" t="str">
        <f t="shared" si="1"/>
        <v>JT998</v>
      </c>
      <c r="B83" s="215" t="s">
        <v>269</v>
      </c>
      <c r="C83" s="212" t="s">
        <v>440</v>
      </c>
      <c r="D83" s="212" t="s">
        <v>607</v>
      </c>
      <c r="E83" s="211" t="s">
        <v>607</v>
      </c>
      <c r="F83" t="s">
        <v>607</v>
      </c>
      <c r="G83" s="280" t="s">
        <v>269</v>
      </c>
      <c r="H83" s="280" t="s">
        <v>269</v>
      </c>
      <c r="I83" s="213">
        <v>5001</v>
      </c>
      <c r="J83" s="214" t="s">
        <v>733</v>
      </c>
      <c r="K83" s="213" t="s">
        <v>734</v>
      </c>
    </row>
    <row r="84" spans="1:11" x14ac:dyDescent="0.2">
      <c r="A84" s="212" t="str">
        <f t="shared" si="1"/>
        <v>JT3779</v>
      </c>
      <c r="B84" s="215" t="s">
        <v>269</v>
      </c>
      <c r="C84" s="212" t="s">
        <v>413</v>
      </c>
      <c r="D84" s="212" t="s">
        <v>596</v>
      </c>
      <c r="E84" s="211" t="s">
        <v>596</v>
      </c>
      <c r="F84" t="s">
        <v>596</v>
      </c>
      <c r="G84" s="280" t="s">
        <v>269</v>
      </c>
      <c r="H84" s="280" t="s">
        <v>269</v>
      </c>
      <c r="I84" s="213">
        <v>14460</v>
      </c>
      <c r="J84" s="214" t="s">
        <v>733</v>
      </c>
      <c r="K84" s="213" t="s">
        <v>734</v>
      </c>
    </row>
    <row r="85" spans="1:11" x14ac:dyDescent="0.2">
      <c r="A85" s="212" t="str">
        <f t="shared" si="1"/>
        <v>JT785</v>
      </c>
      <c r="B85" s="215" t="s">
        <v>269</v>
      </c>
      <c r="C85" s="212" t="s">
        <v>246</v>
      </c>
      <c r="D85" s="212" t="s">
        <v>615</v>
      </c>
      <c r="E85" s="211" t="s">
        <v>615</v>
      </c>
      <c r="F85" t="s">
        <v>615</v>
      </c>
      <c r="G85" s="280">
        <v>0.73611111111111116</v>
      </c>
      <c r="H85" s="280">
        <v>0.73611111111111116</v>
      </c>
      <c r="I85" s="213">
        <v>6570</v>
      </c>
      <c r="J85" s="214" t="s">
        <v>733</v>
      </c>
      <c r="K85" s="213" t="s">
        <v>734</v>
      </c>
    </row>
    <row r="86" spans="1:11" x14ac:dyDescent="0.2">
      <c r="A86" s="212" t="str">
        <f t="shared" si="1"/>
        <v>JT105</v>
      </c>
      <c r="B86" s="215" t="s">
        <v>269</v>
      </c>
      <c r="C86" s="212" t="s">
        <v>405</v>
      </c>
      <c r="D86" s="212" t="s">
        <v>622</v>
      </c>
      <c r="E86" s="211" t="s">
        <v>622</v>
      </c>
      <c r="F86" t="s">
        <v>622</v>
      </c>
      <c r="G86" s="280" t="s">
        <v>269</v>
      </c>
      <c r="H86" s="280" t="s">
        <v>269</v>
      </c>
      <c r="I86" s="213">
        <v>20549</v>
      </c>
      <c r="J86" s="214" t="s">
        <v>733</v>
      </c>
      <c r="K86" s="213" t="s">
        <v>734</v>
      </c>
    </row>
    <row r="87" spans="1:11" x14ac:dyDescent="0.2">
      <c r="A87" s="212" t="str">
        <f t="shared" si="1"/>
        <v>JT091</v>
      </c>
      <c r="B87" s="215" t="s">
        <v>269</v>
      </c>
      <c r="C87" s="212" t="s">
        <v>398</v>
      </c>
      <c r="D87" s="212" t="s">
        <v>621</v>
      </c>
      <c r="E87" s="211" t="s">
        <v>621</v>
      </c>
      <c r="F87" t="s">
        <v>621</v>
      </c>
      <c r="G87" s="280" t="s">
        <v>269</v>
      </c>
      <c r="H87" s="280" t="s">
        <v>269</v>
      </c>
      <c r="I87" s="213">
        <v>53208.5</v>
      </c>
      <c r="J87" s="214" t="s">
        <v>733</v>
      </c>
      <c r="K87" s="213" t="s">
        <v>735</v>
      </c>
    </row>
    <row r="88" spans="1:11" x14ac:dyDescent="0.2">
      <c r="A88" s="212" t="str">
        <f t="shared" si="1"/>
        <v>JT821</v>
      </c>
      <c r="B88" s="215" t="s">
        <v>269</v>
      </c>
      <c r="C88" s="212" t="s">
        <v>433</v>
      </c>
      <c r="D88" s="212" t="s">
        <v>596</v>
      </c>
      <c r="E88" s="211" t="s">
        <v>596</v>
      </c>
      <c r="F88" t="s">
        <v>596</v>
      </c>
      <c r="G88" s="280" t="s">
        <v>269</v>
      </c>
      <c r="H88" s="280" t="s">
        <v>269</v>
      </c>
      <c r="I88" s="213">
        <v>7602</v>
      </c>
      <c r="J88" s="214" t="s">
        <v>733</v>
      </c>
      <c r="K88" s="213" t="s">
        <v>734</v>
      </c>
    </row>
    <row r="89" spans="1:11" x14ac:dyDescent="0.2">
      <c r="A89" s="212" t="str">
        <f t="shared" si="1"/>
        <v>JT113</v>
      </c>
      <c r="B89" s="215" t="s">
        <v>269</v>
      </c>
      <c r="C89" s="212" t="s">
        <v>408</v>
      </c>
      <c r="D89" s="212" t="s">
        <v>621</v>
      </c>
      <c r="E89" s="211" t="s">
        <v>621</v>
      </c>
      <c r="F89" t="s">
        <v>621</v>
      </c>
      <c r="G89" s="280" t="s">
        <v>269</v>
      </c>
      <c r="H89" s="280" t="s">
        <v>269</v>
      </c>
      <c r="I89" s="213">
        <v>52655</v>
      </c>
      <c r="J89" s="214" t="s">
        <v>733</v>
      </c>
      <c r="K89" s="213" t="s">
        <v>735</v>
      </c>
    </row>
    <row r="90" spans="1:11" x14ac:dyDescent="0.2">
      <c r="A90" s="212" t="str">
        <f t="shared" si="1"/>
        <v>JT739</v>
      </c>
      <c r="B90" s="215" t="s">
        <v>269</v>
      </c>
      <c r="C90" s="212" t="s">
        <v>426</v>
      </c>
      <c r="D90" s="212" t="s">
        <v>614</v>
      </c>
      <c r="E90" s="211" t="s">
        <v>614</v>
      </c>
      <c r="F90" t="s">
        <v>614</v>
      </c>
      <c r="G90" s="280" t="s">
        <v>269</v>
      </c>
      <c r="H90" s="280" t="s">
        <v>269</v>
      </c>
      <c r="I90" s="213">
        <v>8399.5</v>
      </c>
      <c r="J90" s="214" t="s">
        <v>733</v>
      </c>
      <c r="K90" s="213" t="s">
        <v>734</v>
      </c>
    </row>
    <row r="91" spans="1:11" x14ac:dyDescent="0.2">
      <c r="A91" s="212" t="str">
        <f t="shared" si="1"/>
        <v>GA678</v>
      </c>
      <c r="B91" s="215" t="s">
        <v>269</v>
      </c>
      <c r="C91" s="212" t="s">
        <v>239</v>
      </c>
      <c r="D91" s="212" t="s">
        <v>623</v>
      </c>
      <c r="E91" s="211" t="s">
        <v>623</v>
      </c>
      <c r="F91" t="s">
        <v>623</v>
      </c>
      <c r="G91" s="280">
        <v>0.70486111111111116</v>
      </c>
      <c r="H91" s="280">
        <v>0.53819444444444442</v>
      </c>
      <c r="I91" s="213">
        <v>5139.4032258064517</v>
      </c>
      <c r="J91" s="214" t="s">
        <v>736</v>
      </c>
      <c r="K91" s="213" t="s">
        <v>737</v>
      </c>
    </row>
    <row r="92" spans="1:11" x14ac:dyDescent="0.2">
      <c r="A92" s="212" t="str">
        <f t="shared" si="1"/>
        <v>GA620</v>
      </c>
      <c r="B92" s="215" t="s">
        <v>269</v>
      </c>
      <c r="C92" s="212" t="s">
        <v>324</v>
      </c>
      <c r="D92" s="212" t="s">
        <v>594</v>
      </c>
      <c r="E92" s="211" t="s">
        <v>594</v>
      </c>
      <c r="F92" t="s">
        <v>594</v>
      </c>
      <c r="G92" s="280" t="s">
        <v>269</v>
      </c>
      <c r="H92" s="280" t="s">
        <v>269</v>
      </c>
      <c r="I92" s="213">
        <v>3722</v>
      </c>
      <c r="J92" s="214" t="s">
        <v>736</v>
      </c>
      <c r="K92" s="213" t="s">
        <v>737</v>
      </c>
    </row>
    <row r="93" spans="1:11" x14ac:dyDescent="0.2">
      <c r="A93" s="212" t="str">
        <f t="shared" si="1"/>
        <v>GA643</v>
      </c>
      <c r="B93" s="215" t="s">
        <v>269</v>
      </c>
      <c r="C93" s="212" t="s">
        <v>228</v>
      </c>
      <c r="D93" s="212" t="s">
        <v>596</v>
      </c>
      <c r="E93" s="211" t="s">
        <v>596</v>
      </c>
      <c r="F93" t="s">
        <v>596</v>
      </c>
      <c r="G93" s="280">
        <v>0.67013888888888884</v>
      </c>
      <c r="H93" s="280">
        <v>0.67013888888888884</v>
      </c>
      <c r="I93" s="213">
        <v>5863.8888888888896</v>
      </c>
      <c r="J93" s="214" t="s">
        <v>736</v>
      </c>
      <c r="K93" s="213" t="s">
        <v>737</v>
      </c>
    </row>
    <row r="94" spans="1:11" x14ac:dyDescent="0.2">
      <c r="A94" s="212" t="str">
        <f t="shared" si="1"/>
        <v>GA617</v>
      </c>
      <c r="B94" s="215" t="s">
        <v>269</v>
      </c>
      <c r="C94" s="212" t="s">
        <v>175</v>
      </c>
      <c r="D94" s="212" t="s">
        <v>596</v>
      </c>
      <c r="E94" s="211" t="s">
        <v>596</v>
      </c>
      <c r="F94" t="s">
        <v>596</v>
      </c>
      <c r="G94" s="280">
        <v>0.4548611111111111</v>
      </c>
      <c r="H94" s="280">
        <v>0.4548611111111111</v>
      </c>
      <c r="I94" s="213">
        <v>5497.0114942528726</v>
      </c>
      <c r="J94" s="214" t="s">
        <v>736</v>
      </c>
      <c r="K94" s="213" t="s">
        <v>737</v>
      </c>
    </row>
    <row r="95" spans="1:11" x14ac:dyDescent="0.2">
      <c r="A95" s="212" t="str">
        <f t="shared" si="1"/>
        <v>GA605</v>
      </c>
      <c r="B95" s="215" t="s">
        <v>269</v>
      </c>
      <c r="C95" s="212" t="s">
        <v>193</v>
      </c>
      <c r="D95" s="212" t="s">
        <v>596</v>
      </c>
      <c r="E95" s="211" t="s">
        <v>596</v>
      </c>
      <c r="F95" t="s">
        <v>596</v>
      </c>
      <c r="G95" s="280">
        <v>0.54513888888888895</v>
      </c>
      <c r="H95" s="280">
        <v>0.54513888888888895</v>
      </c>
      <c r="I95" s="213">
        <v>6475.8666666666695</v>
      </c>
      <c r="J95" s="214" t="s">
        <v>736</v>
      </c>
      <c r="K95" s="213" t="s">
        <v>737</v>
      </c>
    </row>
    <row r="96" spans="1:11" x14ac:dyDescent="0.2">
      <c r="A96" s="212" t="str">
        <f t="shared" si="1"/>
        <v>GA609</v>
      </c>
      <c r="B96" s="215">
        <v>0.72222222222222221</v>
      </c>
      <c r="C96" s="212" t="s">
        <v>249</v>
      </c>
      <c r="D96" s="212" t="s">
        <v>596</v>
      </c>
      <c r="E96" s="211" t="s">
        <v>596</v>
      </c>
      <c r="F96" t="s">
        <v>596</v>
      </c>
      <c r="G96" s="280">
        <v>0.75347222222222221</v>
      </c>
      <c r="H96" s="280">
        <v>0.75347222222222221</v>
      </c>
      <c r="I96" s="213">
        <v>6258.3146067415746</v>
      </c>
      <c r="J96" s="214" t="s">
        <v>736</v>
      </c>
      <c r="K96" s="213" t="s">
        <v>737</v>
      </c>
    </row>
    <row r="97" spans="1:11" x14ac:dyDescent="0.2">
      <c r="A97" s="212" t="str">
        <f t="shared" si="1"/>
        <v>GA621</v>
      </c>
      <c r="B97" s="215" t="s">
        <v>269</v>
      </c>
      <c r="C97" s="212" t="s">
        <v>325</v>
      </c>
      <c r="D97" s="212" t="s">
        <v>609</v>
      </c>
      <c r="E97" s="211" t="s">
        <v>609</v>
      </c>
      <c r="F97" t="s">
        <v>609</v>
      </c>
      <c r="G97" s="280" t="s">
        <v>269</v>
      </c>
      <c r="H97" s="280" t="s">
        <v>269</v>
      </c>
      <c r="I97" s="213">
        <v>2044.1538461538453</v>
      </c>
      <c r="J97" s="214" t="s">
        <v>736</v>
      </c>
      <c r="K97" s="213" t="s">
        <v>737</v>
      </c>
    </row>
    <row r="98" spans="1:11" x14ac:dyDescent="0.2">
      <c r="A98" s="212" t="str">
        <f t="shared" si="1"/>
        <v>GA642</v>
      </c>
      <c r="B98" s="215" t="s">
        <v>269</v>
      </c>
      <c r="C98" s="212" t="s">
        <v>180</v>
      </c>
      <c r="D98" s="212" t="s">
        <v>614</v>
      </c>
      <c r="E98" s="211" t="s">
        <v>614</v>
      </c>
      <c r="F98" t="s">
        <v>614</v>
      </c>
      <c r="G98" s="280">
        <v>0.47916666666666669</v>
      </c>
      <c r="H98" s="280">
        <v>0.47916666666666669</v>
      </c>
      <c r="I98" s="213">
        <v>5582.9122807017529</v>
      </c>
      <c r="J98" s="214" t="s">
        <v>736</v>
      </c>
      <c r="K98" s="213" t="s">
        <v>737</v>
      </c>
    </row>
    <row r="99" spans="1:11" x14ac:dyDescent="0.2">
      <c r="A99" s="212" t="str">
        <f t="shared" si="1"/>
        <v>GA604</v>
      </c>
      <c r="B99" s="215">
        <v>0.3611111111111111</v>
      </c>
      <c r="C99" s="212" t="s">
        <v>152</v>
      </c>
      <c r="D99" s="212" t="s">
        <v>607</v>
      </c>
      <c r="E99" s="211" t="s">
        <v>607</v>
      </c>
      <c r="F99" t="s">
        <v>607</v>
      </c>
      <c r="G99" s="280">
        <v>0.39583333333333331</v>
      </c>
      <c r="H99" s="280">
        <v>0.39583333333333331</v>
      </c>
      <c r="I99" s="213">
        <v>1998.3333333333342</v>
      </c>
      <c r="J99" s="214" t="s">
        <v>736</v>
      </c>
      <c r="K99" s="213" t="s">
        <v>737</v>
      </c>
    </row>
    <row r="100" spans="1:11" x14ac:dyDescent="0.2">
      <c r="A100" s="212" t="str">
        <f t="shared" si="1"/>
        <v>GA698</v>
      </c>
      <c r="B100" s="215" t="s">
        <v>269</v>
      </c>
      <c r="C100" s="212" t="s">
        <v>108</v>
      </c>
      <c r="D100" s="212" t="s">
        <v>624</v>
      </c>
      <c r="E100" s="211" t="s">
        <v>624</v>
      </c>
      <c r="F100" t="s">
        <v>624</v>
      </c>
      <c r="G100" s="280">
        <v>0.14583333333333334</v>
      </c>
      <c r="H100" s="280">
        <v>0.14583333333333334</v>
      </c>
      <c r="I100" s="213">
        <v>5888.5662650602399</v>
      </c>
      <c r="J100" s="214" t="s">
        <v>736</v>
      </c>
      <c r="K100" s="213" t="s">
        <v>737</v>
      </c>
    </row>
    <row r="101" spans="1:11" x14ac:dyDescent="0.2">
      <c r="A101" s="212" t="str">
        <f t="shared" si="1"/>
        <v>GA001</v>
      </c>
      <c r="B101" s="215" t="s">
        <v>269</v>
      </c>
      <c r="C101" s="212" t="s">
        <v>310</v>
      </c>
      <c r="D101" s="212" t="s">
        <v>596</v>
      </c>
      <c r="E101" s="211" t="s">
        <v>596</v>
      </c>
      <c r="F101" t="s">
        <v>596</v>
      </c>
      <c r="G101" s="280" t="s">
        <v>269</v>
      </c>
      <c r="H101" s="280" t="s">
        <v>269</v>
      </c>
      <c r="I101" s="213">
        <v>6195.3</v>
      </c>
      <c r="J101" s="214" t="s">
        <v>736</v>
      </c>
      <c r="K101" s="213" t="s">
        <v>738</v>
      </c>
    </row>
    <row r="102" spans="1:11" x14ac:dyDescent="0.2">
      <c r="A102" s="212" t="str">
        <f t="shared" si="1"/>
        <v>GA675</v>
      </c>
      <c r="B102" s="215" t="s">
        <v>269</v>
      </c>
      <c r="C102" s="212" t="s">
        <v>130</v>
      </c>
      <c r="D102" s="212" t="s">
        <v>609</v>
      </c>
      <c r="E102" s="211" t="s">
        <v>609</v>
      </c>
      <c r="F102" t="s">
        <v>609</v>
      </c>
      <c r="G102" s="280">
        <v>0.2673611111111111</v>
      </c>
      <c r="H102" s="280">
        <v>0.2673611111111111</v>
      </c>
      <c r="I102" s="213">
        <v>3482.0000000000005</v>
      </c>
      <c r="J102" s="214" t="s">
        <v>736</v>
      </c>
      <c r="K102" s="213" t="s">
        <v>737</v>
      </c>
    </row>
    <row r="103" spans="1:11" x14ac:dyDescent="0.2">
      <c r="A103" s="212" t="str">
        <f t="shared" si="1"/>
        <v>GA368</v>
      </c>
      <c r="B103" s="215" t="s">
        <v>269</v>
      </c>
      <c r="C103" s="212" t="s">
        <v>127</v>
      </c>
      <c r="D103" s="212" t="s">
        <v>594</v>
      </c>
      <c r="E103" s="211" t="s">
        <v>594</v>
      </c>
      <c r="F103" t="s">
        <v>594</v>
      </c>
      <c r="G103" s="280">
        <v>0.25694444444444448</v>
      </c>
      <c r="H103" s="280">
        <v>0.25694444444444448</v>
      </c>
      <c r="I103" s="213">
        <v>2455.3561643835615</v>
      </c>
      <c r="J103" s="214" t="s">
        <v>736</v>
      </c>
      <c r="K103" s="213" t="s">
        <v>737</v>
      </c>
    </row>
    <row r="104" spans="1:11" x14ac:dyDescent="0.2">
      <c r="A104" s="212" t="str">
        <f t="shared" si="1"/>
        <v>GA658</v>
      </c>
      <c r="B104" s="215">
        <v>7.2916666666666671E-2</v>
      </c>
      <c r="C104" s="212" t="s">
        <v>100</v>
      </c>
      <c r="D104" s="212" t="s">
        <v>620</v>
      </c>
      <c r="E104" s="211" t="s">
        <v>620</v>
      </c>
      <c r="F104" t="s">
        <v>620</v>
      </c>
      <c r="G104" s="280">
        <v>0.10416666666666667</v>
      </c>
      <c r="H104" s="280">
        <v>0.10416666666666667</v>
      </c>
      <c r="I104" s="213">
        <v>7910.1126760563384</v>
      </c>
      <c r="J104" s="214" t="s">
        <v>736</v>
      </c>
      <c r="K104" s="213" t="s">
        <v>737</v>
      </c>
    </row>
    <row r="105" spans="1:11" x14ac:dyDescent="0.2">
      <c r="A105" s="212" t="str">
        <f t="shared" si="1"/>
        <v>GA611</v>
      </c>
      <c r="B105" s="215" t="s">
        <v>269</v>
      </c>
      <c r="C105" s="212" t="s">
        <v>128</v>
      </c>
      <c r="D105" s="212" t="s">
        <v>596</v>
      </c>
      <c r="E105" s="211" t="s">
        <v>596</v>
      </c>
      <c r="F105" t="s">
        <v>596</v>
      </c>
      <c r="G105" s="280">
        <v>0.26041666666666669</v>
      </c>
      <c r="H105" s="280">
        <v>0.26041666666666669</v>
      </c>
      <c r="I105" s="213">
        <v>4949.1707317073187</v>
      </c>
      <c r="J105" s="214" t="s">
        <v>736</v>
      </c>
      <c r="K105" s="213" t="s">
        <v>737</v>
      </c>
    </row>
    <row r="106" spans="1:11" x14ac:dyDescent="0.2">
      <c r="A106" s="212" t="str">
        <f t="shared" si="1"/>
        <v>GA641</v>
      </c>
      <c r="B106" s="215">
        <v>0.38194444444444442</v>
      </c>
      <c r="C106" s="212" t="s">
        <v>167</v>
      </c>
      <c r="D106" s="212" t="s">
        <v>596</v>
      </c>
      <c r="E106" s="211" t="s">
        <v>596</v>
      </c>
      <c r="F106" t="s">
        <v>596</v>
      </c>
      <c r="G106" s="280">
        <v>0.41319444444444442</v>
      </c>
      <c r="H106" s="280">
        <v>0.41666666666666669</v>
      </c>
      <c r="I106" s="213">
        <v>6459.6271186440654</v>
      </c>
      <c r="J106" s="214" t="s">
        <v>736</v>
      </c>
      <c r="K106" s="213" t="s">
        <v>737</v>
      </c>
    </row>
    <row r="107" spans="1:11" x14ac:dyDescent="0.2">
      <c r="A107" s="212" t="str">
        <f t="shared" si="1"/>
        <v>GA608</v>
      </c>
      <c r="B107" s="215">
        <v>0.54861111111111105</v>
      </c>
      <c r="C107" s="212" t="s">
        <v>208</v>
      </c>
      <c r="D107" s="212" t="s">
        <v>610</v>
      </c>
      <c r="E107" s="211" t="s">
        <v>610</v>
      </c>
      <c r="F107" t="s">
        <v>610</v>
      </c>
      <c r="G107" s="280">
        <v>0.57986111111111105</v>
      </c>
      <c r="H107" s="280">
        <v>0.57986111111111105</v>
      </c>
      <c r="I107" s="213">
        <v>5069.6333333333323</v>
      </c>
      <c r="J107" s="214" t="s">
        <v>736</v>
      </c>
      <c r="K107" s="213" t="s">
        <v>737</v>
      </c>
    </row>
    <row r="108" spans="1:11" x14ac:dyDescent="0.2">
      <c r="A108" s="212" t="str">
        <f t="shared" si="1"/>
        <v>GA659</v>
      </c>
      <c r="B108" s="215" t="s">
        <v>269</v>
      </c>
      <c r="C108" s="212" t="s">
        <v>217</v>
      </c>
      <c r="D108" s="212" t="s">
        <v>596</v>
      </c>
      <c r="E108" s="211" t="s">
        <v>596</v>
      </c>
      <c r="F108" t="s">
        <v>596</v>
      </c>
      <c r="G108" s="280">
        <v>0.61805555555555558</v>
      </c>
      <c r="H108" s="280">
        <v>0.61805555555555558</v>
      </c>
      <c r="I108" s="213">
        <v>5801.9999999999982</v>
      </c>
      <c r="J108" s="214" t="s">
        <v>736</v>
      </c>
      <c r="K108" s="213" t="s">
        <v>737</v>
      </c>
    </row>
    <row r="109" spans="1:11" x14ac:dyDescent="0.2">
      <c r="A109" s="212" t="str">
        <f t="shared" si="1"/>
        <v>GA640</v>
      </c>
      <c r="B109" s="215">
        <v>0.13541666666666666</v>
      </c>
      <c r="C109" s="212" t="s">
        <v>111</v>
      </c>
      <c r="D109" s="212" t="s">
        <v>606</v>
      </c>
      <c r="E109" s="211" t="s">
        <v>606</v>
      </c>
      <c r="F109" t="s">
        <v>606</v>
      </c>
      <c r="G109" s="280">
        <v>0.16666666666666666</v>
      </c>
      <c r="H109" s="280">
        <v>0.30208333333333331</v>
      </c>
      <c r="I109" s="213">
        <v>3807.2037037037026</v>
      </c>
      <c r="J109" s="214" t="s">
        <v>736</v>
      </c>
      <c r="K109" s="213" t="s">
        <v>737</v>
      </c>
    </row>
    <row r="110" spans="1:11" x14ac:dyDescent="0.2">
      <c r="A110" s="212" t="str">
        <f t="shared" si="1"/>
        <v>GA654</v>
      </c>
      <c r="B110" s="215" t="s">
        <v>269</v>
      </c>
      <c r="C110" s="212" t="s">
        <v>117</v>
      </c>
      <c r="D110" s="212" t="s">
        <v>595</v>
      </c>
      <c r="E110" s="211" t="s">
        <v>595</v>
      </c>
      <c r="F110" t="s">
        <v>595</v>
      </c>
      <c r="G110" s="280">
        <v>0.23611111111111113</v>
      </c>
      <c r="H110" s="280">
        <v>0.23611111111111113</v>
      </c>
      <c r="I110" s="213">
        <v>6378.8032786885242</v>
      </c>
      <c r="J110" s="214" t="s">
        <v>736</v>
      </c>
      <c r="K110" s="213" t="s">
        <v>737</v>
      </c>
    </row>
    <row r="111" spans="1:11" x14ac:dyDescent="0.2">
      <c r="A111" s="212" t="str">
        <f t="shared" si="1"/>
        <v>GA630</v>
      </c>
      <c r="B111" s="215" t="s">
        <v>269</v>
      </c>
      <c r="C111" s="212" t="s">
        <v>326</v>
      </c>
      <c r="D111" s="212" t="s">
        <v>594</v>
      </c>
      <c r="E111" s="211" t="s">
        <v>594</v>
      </c>
      <c r="F111" t="s">
        <v>594</v>
      </c>
      <c r="G111" s="280" t="s">
        <v>269</v>
      </c>
      <c r="H111" s="280" t="s">
        <v>269</v>
      </c>
      <c r="I111" s="213">
        <v>2536.7941176470595</v>
      </c>
      <c r="J111" s="214" t="s">
        <v>736</v>
      </c>
      <c r="K111" s="213" t="s">
        <v>737</v>
      </c>
    </row>
    <row r="112" spans="1:11" x14ac:dyDescent="0.2">
      <c r="A112" s="212" t="str">
        <f t="shared" si="1"/>
        <v>GA660</v>
      </c>
      <c r="B112" s="215" t="s">
        <v>269</v>
      </c>
      <c r="C112" s="212" t="s">
        <v>331</v>
      </c>
      <c r="D112" s="212" t="s">
        <v>625</v>
      </c>
      <c r="E112" s="211" t="s">
        <v>625</v>
      </c>
      <c r="F112" t="s">
        <v>625</v>
      </c>
      <c r="G112" s="280" t="s">
        <v>269</v>
      </c>
      <c r="H112" s="280">
        <v>0.3923611111111111</v>
      </c>
      <c r="I112" s="213">
        <v>2329.9411764705883</v>
      </c>
      <c r="J112" s="214" t="s">
        <v>736</v>
      </c>
      <c r="K112" s="213" t="s">
        <v>737</v>
      </c>
    </row>
    <row r="113" spans="1:11" x14ac:dyDescent="0.2">
      <c r="A113" s="212" t="str">
        <f t="shared" si="1"/>
        <v>GA651</v>
      </c>
      <c r="B113" s="215" t="s">
        <v>269</v>
      </c>
      <c r="C113" s="212" t="s">
        <v>196</v>
      </c>
      <c r="D113" s="212" t="s">
        <v>596</v>
      </c>
      <c r="E113" s="211" t="s">
        <v>596</v>
      </c>
      <c r="F113" t="s">
        <v>596</v>
      </c>
      <c r="G113" s="280">
        <v>0.55208333333333337</v>
      </c>
      <c r="H113" s="280">
        <v>0.55208333333333337</v>
      </c>
      <c r="I113" s="213">
        <v>5691.1285714285696</v>
      </c>
      <c r="J113" s="214" t="s">
        <v>736</v>
      </c>
      <c r="K113" s="213" t="s">
        <v>737</v>
      </c>
    </row>
    <row r="114" spans="1:11" x14ac:dyDescent="0.2">
      <c r="A114" s="212" t="str">
        <f t="shared" si="1"/>
        <v>GA655</v>
      </c>
      <c r="B114" s="215" t="s">
        <v>269</v>
      </c>
      <c r="C114" s="212" t="s">
        <v>241</v>
      </c>
      <c r="D114" s="212" t="s">
        <v>596</v>
      </c>
      <c r="E114" s="211" t="s">
        <v>596</v>
      </c>
      <c r="F114" t="s">
        <v>596</v>
      </c>
      <c r="G114" s="280">
        <v>0.72222222222222221</v>
      </c>
      <c r="H114" s="280">
        <v>0.72222222222222221</v>
      </c>
      <c r="I114" s="213">
        <v>5937.2187500000009</v>
      </c>
      <c r="J114" s="214" t="s">
        <v>736</v>
      </c>
      <c r="K114" s="213" t="s">
        <v>737</v>
      </c>
    </row>
    <row r="115" spans="1:11" x14ac:dyDescent="0.2">
      <c r="A115" s="212" t="str">
        <f t="shared" si="1"/>
        <v>GA613</v>
      </c>
      <c r="B115" s="215" t="s">
        <v>269</v>
      </c>
      <c r="C115" s="212" t="s">
        <v>260</v>
      </c>
      <c r="D115" s="212" t="s">
        <v>596</v>
      </c>
      <c r="E115" s="211" t="s">
        <v>596</v>
      </c>
      <c r="F115" t="s">
        <v>596</v>
      </c>
      <c r="G115" s="280">
        <v>0.83333333333333337</v>
      </c>
      <c r="H115" s="280">
        <v>0.83333333333333337</v>
      </c>
      <c r="I115" s="213">
        <v>4586.4199999999992</v>
      </c>
      <c r="J115" s="214" t="s">
        <v>736</v>
      </c>
      <c r="K115" s="213" t="s">
        <v>737</v>
      </c>
    </row>
    <row r="116" spans="1:11" x14ac:dyDescent="0.2">
      <c r="A116" s="212" t="str">
        <f t="shared" si="1"/>
        <v>GA650</v>
      </c>
      <c r="B116" s="215" t="s">
        <v>269</v>
      </c>
      <c r="C116" s="212" t="s">
        <v>96</v>
      </c>
      <c r="D116" s="212" t="s">
        <v>626</v>
      </c>
      <c r="E116" s="211" t="s">
        <v>626</v>
      </c>
      <c r="F116" t="s">
        <v>626</v>
      </c>
      <c r="G116" s="280">
        <v>9.7222222222222224E-2</v>
      </c>
      <c r="H116" s="280">
        <v>9.7222222222222224E-2</v>
      </c>
      <c r="I116" s="213">
        <v>7049.75714285714</v>
      </c>
      <c r="J116" s="214" t="s">
        <v>736</v>
      </c>
      <c r="K116" s="213" t="s">
        <v>737</v>
      </c>
    </row>
    <row r="117" spans="1:11" x14ac:dyDescent="0.2">
      <c r="A117" s="212" t="str">
        <f t="shared" si="1"/>
        <v>GA676</v>
      </c>
      <c r="B117" s="215" t="s">
        <v>269</v>
      </c>
      <c r="C117" s="212" t="s">
        <v>334</v>
      </c>
      <c r="D117" s="212" t="s">
        <v>597</v>
      </c>
      <c r="E117" s="211" t="s">
        <v>597</v>
      </c>
      <c r="F117" t="s">
        <v>597</v>
      </c>
      <c r="G117" s="280" t="s">
        <v>269</v>
      </c>
      <c r="H117" s="280" t="s">
        <v>269</v>
      </c>
      <c r="I117" s="213">
        <v>5204.8600000000024</v>
      </c>
      <c r="J117" s="214" t="s">
        <v>736</v>
      </c>
      <c r="K117" s="213" t="s">
        <v>737</v>
      </c>
    </row>
    <row r="118" spans="1:11" x14ac:dyDescent="0.2">
      <c r="A118" s="212" t="str">
        <f t="shared" si="1"/>
        <v>GA027</v>
      </c>
      <c r="B118" s="215" t="s">
        <v>269</v>
      </c>
      <c r="C118" s="212" t="s">
        <v>311</v>
      </c>
      <c r="D118" s="212" t="s">
        <v>596</v>
      </c>
      <c r="E118" s="211" t="s">
        <v>596</v>
      </c>
      <c r="F118" t="s">
        <v>596</v>
      </c>
      <c r="G118" s="280" t="s">
        <v>269</v>
      </c>
      <c r="H118" s="280" t="s">
        <v>269</v>
      </c>
      <c r="I118" s="213">
        <v>6267.8245614035059</v>
      </c>
      <c r="J118" s="214" t="s">
        <v>736</v>
      </c>
      <c r="K118" s="213" t="s">
        <v>738</v>
      </c>
    </row>
    <row r="119" spans="1:11" x14ac:dyDescent="0.2">
      <c r="A119" s="212" t="str">
        <f t="shared" si="1"/>
        <v>GA670</v>
      </c>
      <c r="B119" s="215" t="s">
        <v>269</v>
      </c>
      <c r="C119" s="212" t="s">
        <v>333</v>
      </c>
      <c r="D119" s="212" t="s">
        <v>623</v>
      </c>
      <c r="E119" s="211" t="s">
        <v>623</v>
      </c>
      <c r="F119" t="s">
        <v>623</v>
      </c>
      <c r="G119" s="280" t="s">
        <v>269</v>
      </c>
      <c r="H119" s="280" t="s">
        <v>269</v>
      </c>
      <c r="I119" s="213">
        <v>4997</v>
      </c>
      <c r="J119" t="s">
        <v>736</v>
      </c>
      <c r="K119" s="213" t="s">
        <v>737</v>
      </c>
    </row>
    <row r="120" spans="1:11" x14ac:dyDescent="0.2">
      <c r="A120" s="212" t="str">
        <f t="shared" si="1"/>
        <v>GA657</v>
      </c>
      <c r="B120" s="215" t="s">
        <v>269</v>
      </c>
      <c r="C120" s="212" t="s">
        <v>330</v>
      </c>
      <c r="D120" s="212" t="s">
        <v>596</v>
      </c>
      <c r="E120" s="211" t="s">
        <v>596</v>
      </c>
      <c r="F120" t="s">
        <v>596</v>
      </c>
      <c r="G120" s="280" t="s">
        <v>269</v>
      </c>
      <c r="H120" s="280" t="s">
        <v>269</v>
      </c>
      <c r="I120" s="213">
        <v>5685.4999999999991</v>
      </c>
      <c r="J120" t="s">
        <v>736</v>
      </c>
      <c r="K120" s="213" t="s">
        <v>737</v>
      </c>
    </row>
    <row r="121" spans="1:11" x14ac:dyDescent="0.2">
      <c r="A121" s="212" t="str">
        <f t="shared" si="1"/>
        <v>GA619</v>
      </c>
      <c r="B121" s="215" t="s">
        <v>269</v>
      </c>
      <c r="C121" s="212" t="s">
        <v>323</v>
      </c>
      <c r="D121" s="212" t="s">
        <v>596</v>
      </c>
      <c r="E121" s="211" t="s">
        <v>596</v>
      </c>
      <c r="F121" t="s">
        <v>596</v>
      </c>
      <c r="G121" s="280" t="s">
        <v>269</v>
      </c>
      <c r="H121" s="280" t="s">
        <v>269</v>
      </c>
      <c r="I121" s="213">
        <v>6390.333333333333</v>
      </c>
      <c r="J121" t="s">
        <v>736</v>
      </c>
      <c r="K121" s="213" t="s">
        <v>737</v>
      </c>
    </row>
    <row r="122" spans="1:11" x14ac:dyDescent="0.2">
      <c r="A122" s="212" t="str">
        <f t="shared" si="1"/>
        <v>GA615</v>
      </c>
      <c r="B122" s="215" t="s">
        <v>269</v>
      </c>
      <c r="C122" s="212" t="s">
        <v>321</v>
      </c>
      <c r="D122" s="212" t="s">
        <v>596</v>
      </c>
      <c r="E122" s="211" t="s">
        <v>596</v>
      </c>
      <c r="F122" t="s">
        <v>596</v>
      </c>
      <c r="G122" s="280" t="s">
        <v>269</v>
      </c>
      <c r="H122" s="280" t="s">
        <v>269</v>
      </c>
      <c r="I122" s="213">
        <v>6279</v>
      </c>
      <c r="J122" t="s">
        <v>736</v>
      </c>
      <c r="K122" s="213" t="s">
        <v>737</v>
      </c>
    </row>
    <row r="123" spans="1:11" x14ac:dyDescent="0.2">
      <c r="A123" s="212" t="str">
        <f t="shared" si="1"/>
        <v>GA616</v>
      </c>
      <c r="B123" s="215" t="s">
        <v>269</v>
      </c>
      <c r="C123" s="212" t="s">
        <v>322</v>
      </c>
      <c r="D123" s="212" t="s">
        <v>597</v>
      </c>
      <c r="E123" s="211" t="s">
        <v>597</v>
      </c>
      <c r="F123" t="s">
        <v>597</v>
      </c>
      <c r="G123" s="280" t="s">
        <v>269</v>
      </c>
      <c r="H123" s="280" t="s">
        <v>269</v>
      </c>
      <c r="I123" s="213">
        <v>6053</v>
      </c>
      <c r="J123" t="s">
        <v>736</v>
      </c>
      <c r="K123" s="213" t="s">
        <v>737</v>
      </c>
    </row>
    <row r="124" spans="1:11" x14ac:dyDescent="0.2">
      <c r="A124" s="212" t="str">
        <f t="shared" si="1"/>
        <v>GA653</v>
      </c>
      <c r="B124" s="215" t="s">
        <v>269</v>
      </c>
      <c r="C124" s="212" t="s">
        <v>328</v>
      </c>
      <c r="D124" s="212" t="s">
        <v>596</v>
      </c>
      <c r="E124" s="211" t="s">
        <v>596</v>
      </c>
      <c r="F124" t="s">
        <v>596</v>
      </c>
      <c r="G124" s="280" t="s">
        <v>269</v>
      </c>
      <c r="H124" s="280" t="s">
        <v>269</v>
      </c>
      <c r="I124" s="213">
        <v>4496.5</v>
      </c>
      <c r="J124" t="s">
        <v>736</v>
      </c>
      <c r="K124" s="213" t="s">
        <v>737</v>
      </c>
    </row>
    <row r="125" spans="1:11" x14ac:dyDescent="0.2">
      <c r="A125" s="212" t="str">
        <f t="shared" si="1"/>
        <v>IW1308</v>
      </c>
      <c r="B125" s="215" t="s">
        <v>269</v>
      </c>
      <c r="C125" s="212" t="s">
        <v>233</v>
      </c>
      <c r="D125" s="212" t="s">
        <v>592</v>
      </c>
      <c r="E125" s="211" t="s">
        <v>592</v>
      </c>
      <c r="F125" t="s">
        <v>592</v>
      </c>
      <c r="G125" s="280">
        <v>0.67361111111111116</v>
      </c>
      <c r="H125" s="280">
        <v>0.67361111111111116</v>
      </c>
      <c r="I125" s="213">
        <v>1525.0227272727277</v>
      </c>
      <c r="J125" t="s">
        <v>739</v>
      </c>
      <c r="K125" s="213" t="s">
        <v>740</v>
      </c>
    </row>
    <row r="126" spans="1:11" x14ac:dyDescent="0.2">
      <c r="A126" s="212" t="str">
        <f t="shared" si="1"/>
        <v>IW1869</v>
      </c>
      <c r="B126" s="215" t="s">
        <v>269</v>
      </c>
      <c r="C126" s="212" t="s">
        <v>192</v>
      </c>
      <c r="D126" s="212" t="s">
        <v>627</v>
      </c>
      <c r="E126" s="211" t="s">
        <v>627</v>
      </c>
      <c r="F126" t="s">
        <v>627</v>
      </c>
      <c r="G126" s="280">
        <v>0.52083333333333337</v>
      </c>
      <c r="H126" s="280">
        <v>0.52083333333333337</v>
      </c>
      <c r="I126" s="213">
        <v>1536.2857142857142</v>
      </c>
      <c r="J126" t="s">
        <v>739</v>
      </c>
      <c r="K126" s="213" t="s">
        <v>740</v>
      </c>
    </row>
    <row r="127" spans="1:11" x14ac:dyDescent="0.2">
      <c r="A127" s="212" t="str">
        <f t="shared" si="1"/>
        <v>IW1354</v>
      </c>
      <c r="B127" s="215">
        <v>0.38541666666666669</v>
      </c>
      <c r="C127" s="212" t="s">
        <v>383</v>
      </c>
      <c r="D127" s="212" t="s">
        <v>628</v>
      </c>
      <c r="E127" s="211" t="s">
        <v>628</v>
      </c>
      <c r="F127" t="s">
        <v>628</v>
      </c>
      <c r="G127" s="280" t="s">
        <v>269</v>
      </c>
      <c r="H127" s="280" t="s">
        <v>269</v>
      </c>
      <c r="I127" s="213">
        <v>1486</v>
      </c>
      <c r="J127" t="s">
        <v>739</v>
      </c>
      <c r="K127" s="213" t="s">
        <v>740</v>
      </c>
    </row>
    <row r="128" spans="1:11" x14ac:dyDescent="0.2">
      <c r="A128" s="212" t="str">
        <f t="shared" si="1"/>
        <v>IW1314</v>
      </c>
      <c r="B128" s="215" t="s">
        <v>269</v>
      </c>
      <c r="C128" s="212" t="s">
        <v>188</v>
      </c>
      <c r="D128" s="212" t="s">
        <v>592</v>
      </c>
      <c r="E128" s="211" t="s">
        <v>592</v>
      </c>
      <c r="F128" t="s">
        <v>592</v>
      </c>
      <c r="G128" s="280">
        <v>0.50694444444444442</v>
      </c>
      <c r="H128" s="280">
        <v>0.50694444444444442</v>
      </c>
      <c r="I128" s="213">
        <v>1552.5454545454543</v>
      </c>
      <c r="J128" t="s">
        <v>739</v>
      </c>
      <c r="K128" s="213" t="s">
        <v>740</v>
      </c>
    </row>
    <row r="129" spans="1:11" x14ac:dyDescent="0.2">
      <c r="A129" s="212" t="str">
        <f t="shared" si="1"/>
        <v>IW1326</v>
      </c>
      <c r="B129" s="215" t="s">
        <v>269</v>
      </c>
      <c r="C129" s="212" t="s">
        <v>197</v>
      </c>
      <c r="D129" s="212" t="s">
        <v>629</v>
      </c>
      <c r="E129" s="211" t="s">
        <v>629</v>
      </c>
      <c r="F129" t="s">
        <v>629</v>
      </c>
      <c r="G129" s="280">
        <v>0.55555555555555558</v>
      </c>
      <c r="H129" s="280">
        <v>0.55555555555555558</v>
      </c>
      <c r="I129" s="213">
        <v>1689.9885057471272</v>
      </c>
      <c r="J129" t="s">
        <v>739</v>
      </c>
      <c r="K129" s="213" t="s">
        <v>740</v>
      </c>
    </row>
    <row r="130" spans="1:11" x14ac:dyDescent="0.2">
      <c r="A130" s="212" t="str">
        <f t="shared" ref="A130:A193" si="2">C130</f>
        <v>IW1302</v>
      </c>
      <c r="B130" s="215" t="s">
        <v>269</v>
      </c>
      <c r="C130" s="212" t="s">
        <v>198</v>
      </c>
      <c r="D130" s="212" t="s">
        <v>625</v>
      </c>
      <c r="E130" s="211" t="s">
        <v>625</v>
      </c>
      <c r="F130" t="s">
        <v>625</v>
      </c>
      <c r="G130" s="280">
        <v>0.55555555555555558</v>
      </c>
      <c r="H130" s="280">
        <v>0.55555555555555558</v>
      </c>
      <c r="I130" s="213">
        <v>1885.2117647058826</v>
      </c>
      <c r="J130" t="s">
        <v>739</v>
      </c>
      <c r="K130" s="213" t="s">
        <v>740</v>
      </c>
    </row>
    <row r="131" spans="1:11" x14ac:dyDescent="0.2">
      <c r="A131" s="212" t="str">
        <f t="shared" si="2"/>
        <v>IW1350</v>
      </c>
      <c r="B131" s="215" t="s">
        <v>269</v>
      </c>
      <c r="C131" s="212" t="s">
        <v>160</v>
      </c>
      <c r="D131" s="212" t="s">
        <v>630</v>
      </c>
      <c r="E131" s="211" t="s">
        <v>630</v>
      </c>
      <c r="F131" t="s">
        <v>630</v>
      </c>
      <c r="G131" s="280">
        <v>0.40277777777777773</v>
      </c>
      <c r="H131" s="280">
        <v>0.40277777777777773</v>
      </c>
      <c r="I131" s="213">
        <v>1276.6153846153845</v>
      </c>
      <c r="J131" t="s">
        <v>739</v>
      </c>
      <c r="K131" s="213" t="s">
        <v>740</v>
      </c>
    </row>
    <row r="132" spans="1:11" x14ac:dyDescent="0.2">
      <c r="A132" s="212" t="str">
        <f t="shared" si="2"/>
        <v>IW1300</v>
      </c>
      <c r="B132" s="215" t="s">
        <v>269</v>
      </c>
      <c r="C132" s="212" t="s">
        <v>182</v>
      </c>
      <c r="D132" s="212" t="s">
        <v>625</v>
      </c>
      <c r="E132" s="211" t="s">
        <v>625</v>
      </c>
      <c r="F132" t="s">
        <v>625</v>
      </c>
      <c r="G132" s="280">
        <v>0.48958333333333331</v>
      </c>
      <c r="H132" s="280">
        <v>0.48958333333333331</v>
      </c>
      <c r="I132" s="213">
        <v>1437.8658536585363</v>
      </c>
      <c r="J132" t="s">
        <v>739</v>
      </c>
      <c r="K132" s="213" t="s">
        <v>740</v>
      </c>
    </row>
    <row r="133" spans="1:11" x14ac:dyDescent="0.2">
      <c r="A133" s="212" t="str">
        <f t="shared" si="2"/>
        <v>IW1204</v>
      </c>
      <c r="B133" s="215" t="s">
        <v>269</v>
      </c>
      <c r="C133" s="212" t="s">
        <v>187</v>
      </c>
      <c r="D133" s="212" t="s">
        <v>631</v>
      </c>
      <c r="E133" s="211" t="s">
        <v>631</v>
      </c>
      <c r="F133" t="s">
        <v>631</v>
      </c>
      <c r="G133" s="280">
        <v>0.50694444444444442</v>
      </c>
      <c r="H133" s="280">
        <v>0.50694444444444442</v>
      </c>
      <c r="I133" s="213">
        <v>1382.9176470588236</v>
      </c>
      <c r="J133" t="s">
        <v>739</v>
      </c>
      <c r="K133" s="213" t="s">
        <v>740</v>
      </c>
    </row>
    <row r="134" spans="1:11" x14ac:dyDescent="0.2">
      <c r="A134" s="212" t="str">
        <f t="shared" si="2"/>
        <v>IW1310</v>
      </c>
      <c r="B134" s="215" t="s">
        <v>269</v>
      </c>
      <c r="C134" s="212" t="s">
        <v>134</v>
      </c>
      <c r="D134" s="212" t="s">
        <v>632</v>
      </c>
      <c r="E134" s="211" t="s">
        <v>632</v>
      </c>
      <c r="F134" t="s">
        <v>632</v>
      </c>
      <c r="G134" s="280">
        <v>0.3298611111111111</v>
      </c>
      <c r="H134" s="280">
        <v>0.3298611111111111</v>
      </c>
      <c r="I134" s="213">
        <v>2287.5119047619046</v>
      </c>
      <c r="J134" t="s">
        <v>739</v>
      </c>
      <c r="K134" s="213" t="s">
        <v>740</v>
      </c>
    </row>
    <row r="135" spans="1:11" x14ac:dyDescent="0.2">
      <c r="A135" s="212" t="str">
        <f t="shared" si="2"/>
        <v>IW1316</v>
      </c>
      <c r="B135" s="215" t="s">
        <v>269</v>
      </c>
      <c r="C135" s="212" t="s">
        <v>143</v>
      </c>
      <c r="D135" s="212" t="s">
        <v>633</v>
      </c>
      <c r="E135" s="211" t="s">
        <v>633</v>
      </c>
      <c r="F135" t="s">
        <v>633</v>
      </c>
      <c r="G135" s="280">
        <v>0.37152777777777773</v>
      </c>
      <c r="H135" s="280">
        <v>0.37152777777777773</v>
      </c>
      <c r="I135" s="213">
        <v>1113.898305084746</v>
      </c>
      <c r="J135" t="s">
        <v>739</v>
      </c>
      <c r="K135" s="213" t="s">
        <v>740</v>
      </c>
    </row>
    <row r="136" spans="1:11" x14ac:dyDescent="0.2">
      <c r="A136" s="212" t="str">
        <f t="shared" si="2"/>
        <v>IW1940</v>
      </c>
      <c r="B136" s="215" t="s">
        <v>269</v>
      </c>
      <c r="C136" s="212" t="s">
        <v>124</v>
      </c>
      <c r="D136" s="212" t="s">
        <v>634</v>
      </c>
      <c r="E136" s="211" t="s">
        <v>634</v>
      </c>
      <c r="F136" t="s">
        <v>634</v>
      </c>
      <c r="G136" s="280">
        <v>0.25</v>
      </c>
      <c r="H136" s="280">
        <v>0.25</v>
      </c>
      <c r="I136" s="213">
        <v>1829.5277777777778</v>
      </c>
      <c r="J136" t="s">
        <v>739</v>
      </c>
      <c r="K136" s="213" t="s">
        <v>740</v>
      </c>
    </row>
    <row r="137" spans="1:11" x14ac:dyDescent="0.2">
      <c r="A137" s="212" t="str">
        <f t="shared" si="2"/>
        <v>IW1332</v>
      </c>
      <c r="B137" s="215" t="s">
        <v>269</v>
      </c>
      <c r="C137" s="212" t="s">
        <v>136</v>
      </c>
      <c r="D137" s="212" t="s">
        <v>635</v>
      </c>
      <c r="E137" s="211" t="s">
        <v>635</v>
      </c>
      <c r="F137" t="s">
        <v>635</v>
      </c>
      <c r="G137" s="280">
        <v>0.33333333333333331</v>
      </c>
      <c r="H137" s="280">
        <v>0.33402777777777781</v>
      </c>
      <c r="I137" s="213">
        <v>1876.4999999999993</v>
      </c>
      <c r="J137" t="s">
        <v>739</v>
      </c>
      <c r="K137" s="213" t="s">
        <v>740</v>
      </c>
    </row>
    <row r="138" spans="1:11" x14ac:dyDescent="0.2">
      <c r="A138" s="212" t="str">
        <f t="shared" si="2"/>
        <v>IW1306</v>
      </c>
      <c r="B138" s="215" t="s">
        <v>269</v>
      </c>
      <c r="C138" s="212" t="s">
        <v>172</v>
      </c>
      <c r="D138" s="212" t="s">
        <v>592</v>
      </c>
      <c r="E138" s="211" t="s">
        <v>592</v>
      </c>
      <c r="F138" t="s">
        <v>592</v>
      </c>
      <c r="G138" s="280">
        <v>0.43055555555555558</v>
      </c>
      <c r="H138" s="280">
        <v>0.43055555555555558</v>
      </c>
      <c r="I138" s="213">
        <v>1527.9550561797751</v>
      </c>
      <c r="J138" t="s">
        <v>739</v>
      </c>
      <c r="K138" s="213" t="s">
        <v>740</v>
      </c>
    </row>
    <row r="139" spans="1:11" x14ac:dyDescent="0.2">
      <c r="A139" s="212" t="str">
        <f t="shared" si="2"/>
        <v>IW1393</v>
      </c>
      <c r="B139" s="215" t="s">
        <v>269</v>
      </c>
      <c r="C139" s="212" t="s">
        <v>123</v>
      </c>
      <c r="D139" s="212" t="s">
        <v>636</v>
      </c>
      <c r="E139" s="211" t="s">
        <v>636</v>
      </c>
      <c r="F139" t="s">
        <v>636</v>
      </c>
      <c r="G139" s="280">
        <v>0.25</v>
      </c>
      <c r="H139" s="280">
        <v>0.25</v>
      </c>
      <c r="I139" s="213">
        <v>1735.1744186046512</v>
      </c>
      <c r="J139" t="s">
        <v>739</v>
      </c>
      <c r="K139" s="213" t="s">
        <v>740</v>
      </c>
    </row>
    <row r="140" spans="1:11" x14ac:dyDescent="0.2">
      <c r="A140" s="212" t="str">
        <f t="shared" si="2"/>
        <v>IW1206</v>
      </c>
      <c r="B140" s="215" t="s">
        <v>269</v>
      </c>
      <c r="C140" s="212" t="s">
        <v>135</v>
      </c>
      <c r="D140" s="212" t="s">
        <v>631</v>
      </c>
      <c r="E140" s="211" t="s">
        <v>631</v>
      </c>
      <c r="F140" t="s">
        <v>631</v>
      </c>
      <c r="G140" s="280">
        <v>0.33333333333333331</v>
      </c>
      <c r="H140" s="280">
        <v>0.33402777777777781</v>
      </c>
      <c r="I140" s="213">
        <v>1510.0222222222228</v>
      </c>
      <c r="J140" t="s">
        <v>739</v>
      </c>
      <c r="K140" s="213" t="s">
        <v>740</v>
      </c>
    </row>
    <row r="141" spans="1:11" x14ac:dyDescent="0.2">
      <c r="A141" s="212" t="str">
        <f t="shared" si="2"/>
        <v>IW1355</v>
      </c>
      <c r="B141" s="215" t="s">
        <v>269</v>
      </c>
      <c r="C141" s="212" t="s">
        <v>161</v>
      </c>
      <c r="D141" s="212" t="s">
        <v>628</v>
      </c>
      <c r="E141" s="211" t="s">
        <v>628</v>
      </c>
      <c r="F141" t="s">
        <v>628</v>
      </c>
      <c r="G141" s="280">
        <v>0.40277777777777773</v>
      </c>
      <c r="H141" s="280">
        <v>0.40277777777777773</v>
      </c>
      <c r="I141" s="213">
        <v>1458.8857142857144</v>
      </c>
      <c r="J141" t="s">
        <v>739</v>
      </c>
      <c r="K141" s="213" t="s">
        <v>740</v>
      </c>
    </row>
    <row r="142" spans="1:11" x14ac:dyDescent="0.2">
      <c r="A142" s="212" t="str">
        <f t="shared" si="2"/>
        <v>IW1868</v>
      </c>
      <c r="B142" s="215">
        <v>0.50694444444444442</v>
      </c>
      <c r="C142" s="212" t="s">
        <v>389</v>
      </c>
      <c r="D142" s="212" t="s">
        <v>627</v>
      </c>
      <c r="E142" s="211" t="s">
        <v>627</v>
      </c>
      <c r="F142" t="s">
        <v>627</v>
      </c>
      <c r="G142" s="280" t="s">
        <v>269</v>
      </c>
      <c r="H142" s="280" t="s">
        <v>269</v>
      </c>
      <c r="I142" s="213">
        <v>1374.333333333333</v>
      </c>
      <c r="J142" t="s">
        <v>739</v>
      </c>
      <c r="K142" s="213" t="s">
        <v>740</v>
      </c>
    </row>
    <row r="143" spans="1:11" x14ac:dyDescent="0.2">
      <c r="A143" s="212" t="str">
        <f t="shared" si="2"/>
        <v>IW1322</v>
      </c>
      <c r="B143" s="215" t="s">
        <v>269</v>
      </c>
      <c r="C143" s="212" t="s">
        <v>379</v>
      </c>
      <c r="D143" s="212" t="s">
        <v>635</v>
      </c>
      <c r="E143" s="211" t="s">
        <v>635</v>
      </c>
      <c r="F143" t="s">
        <v>635</v>
      </c>
      <c r="G143" s="280" t="s">
        <v>269</v>
      </c>
      <c r="H143" s="280" t="s">
        <v>269</v>
      </c>
      <c r="I143" s="213">
        <v>2359</v>
      </c>
      <c r="J143" t="s">
        <v>739</v>
      </c>
      <c r="K143" s="213" t="s">
        <v>740</v>
      </c>
    </row>
    <row r="144" spans="1:11" x14ac:dyDescent="0.2">
      <c r="A144" s="212" t="str">
        <f t="shared" si="2"/>
        <v>IW1304</v>
      </c>
      <c r="B144" s="215" t="s">
        <v>269</v>
      </c>
      <c r="C144" s="212" t="s">
        <v>214</v>
      </c>
      <c r="D144" s="212" t="s">
        <v>625</v>
      </c>
      <c r="E144" s="211" t="s">
        <v>625</v>
      </c>
      <c r="F144" t="s">
        <v>625</v>
      </c>
      <c r="G144" s="280">
        <v>0.59722222222222221</v>
      </c>
      <c r="H144" s="280">
        <v>0.59722222222222221</v>
      </c>
      <c r="I144" s="213">
        <v>1654.1764705882356</v>
      </c>
      <c r="J144" t="s">
        <v>739</v>
      </c>
      <c r="K144" s="213" t="s">
        <v>740</v>
      </c>
    </row>
    <row r="145" spans="1:11" x14ac:dyDescent="0.2">
      <c r="A145" s="212" t="str">
        <f t="shared" si="2"/>
        <v>IW1240</v>
      </c>
      <c r="B145" s="215" t="s">
        <v>269</v>
      </c>
      <c r="C145" s="212" t="s">
        <v>370</v>
      </c>
      <c r="D145" s="212" t="s">
        <v>629</v>
      </c>
      <c r="E145" s="211" t="s">
        <v>629</v>
      </c>
      <c r="F145" t="s">
        <v>629</v>
      </c>
      <c r="G145" s="280" t="s">
        <v>269</v>
      </c>
      <c r="H145" s="280" t="s">
        <v>269</v>
      </c>
      <c r="I145" s="213">
        <v>1190</v>
      </c>
      <c r="J145" t="s">
        <v>739</v>
      </c>
      <c r="K145" s="213" t="s">
        <v>740</v>
      </c>
    </row>
    <row r="146" spans="1:11" x14ac:dyDescent="0.2">
      <c r="A146" s="212" t="str">
        <f t="shared" si="2"/>
        <v>IW1311</v>
      </c>
      <c r="B146" s="215" t="s">
        <v>269</v>
      </c>
      <c r="C146" s="212" t="s">
        <v>199</v>
      </c>
      <c r="D146" s="212" t="s">
        <v>631</v>
      </c>
      <c r="E146" s="211" t="s">
        <v>631</v>
      </c>
      <c r="F146" t="s">
        <v>631</v>
      </c>
      <c r="G146" s="280">
        <v>0.55902777777777779</v>
      </c>
      <c r="H146" s="280">
        <v>0.55902777777777779</v>
      </c>
      <c r="I146" s="213">
        <v>1876.5</v>
      </c>
      <c r="J146" t="s">
        <v>739</v>
      </c>
      <c r="K146" s="213" t="s">
        <v>740</v>
      </c>
    </row>
    <row r="147" spans="1:11" x14ac:dyDescent="0.2">
      <c r="A147" s="212" t="str">
        <f t="shared" si="2"/>
        <v>IW1689</v>
      </c>
      <c r="B147" s="215" t="s">
        <v>269</v>
      </c>
      <c r="C147" s="212" t="s">
        <v>387</v>
      </c>
      <c r="D147" s="212" t="s">
        <v>637</v>
      </c>
      <c r="E147" s="211" t="s">
        <v>637</v>
      </c>
      <c r="F147" t="s">
        <v>637</v>
      </c>
      <c r="G147" s="280" t="s">
        <v>269</v>
      </c>
      <c r="H147" s="280" t="s">
        <v>269</v>
      </c>
      <c r="I147" s="213">
        <v>1215</v>
      </c>
      <c r="J147" t="s">
        <v>739</v>
      </c>
      <c r="K147" s="213" t="s">
        <v>740</v>
      </c>
    </row>
    <row r="148" spans="1:11" x14ac:dyDescent="0.2">
      <c r="A148" s="212" t="str">
        <f t="shared" si="2"/>
        <v>IW1307</v>
      </c>
      <c r="B148" s="215">
        <v>0.53819444444444442</v>
      </c>
      <c r="C148" s="212" t="s">
        <v>375</v>
      </c>
      <c r="D148" s="212" t="s">
        <v>632</v>
      </c>
      <c r="E148" s="211" t="s">
        <v>632</v>
      </c>
      <c r="F148" t="s">
        <v>632</v>
      </c>
      <c r="G148" s="280" t="s">
        <v>269</v>
      </c>
      <c r="H148" s="280" t="s">
        <v>269</v>
      </c>
      <c r="I148" s="213">
        <v>2460</v>
      </c>
      <c r="J148" t="s">
        <v>739</v>
      </c>
      <c r="K148" s="213" t="s">
        <v>740</v>
      </c>
    </row>
    <row r="149" spans="1:11" x14ac:dyDescent="0.2">
      <c r="A149" s="212" t="str">
        <f t="shared" si="2"/>
        <v>IW1318</v>
      </c>
      <c r="B149" s="215" t="s">
        <v>269</v>
      </c>
      <c r="C149" s="212" t="s">
        <v>378</v>
      </c>
      <c r="D149" s="212" t="s">
        <v>607</v>
      </c>
      <c r="E149" s="211" t="s">
        <v>607</v>
      </c>
      <c r="F149" t="s">
        <v>607</v>
      </c>
      <c r="G149" s="280" t="s">
        <v>269</v>
      </c>
      <c r="H149" s="280" t="s">
        <v>269</v>
      </c>
      <c r="I149" s="213">
        <v>3176</v>
      </c>
      <c r="J149" t="s">
        <v>739</v>
      </c>
      <c r="K149" s="213" t="s">
        <v>740</v>
      </c>
    </row>
    <row r="150" spans="1:11" x14ac:dyDescent="0.2">
      <c r="A150" s="212" t="str">
        <f t="shared" si="2"/>
        <v>IW1351</v>
      </c>
      <c r="B150" s="215">
        <v>0.48958333333333331</v>
      </c>
      <c r="C150" s="212" t="s">
        <v>381</v>
      </c>
      <c r="D150" s="212" t="s">
        <v>592</v>
      </c>
      <c r="E150" s="211" t="s">
        <v>592</v>
      </c>
      <c r="F150" t="s">
        <v>592</v>
      </c>
      <c r="G150" s="280" t="s">
        <v>269</v>
      </c>
      <c r="H150" s="280" t="s">
        <v>269</v>
      </c>
      <c r="I150" s="213">
        <v>1476.5000000000002</v>
      </c>
      <c r="J150" t="s">
        <v>739</v>
      </c>
      <c r="K150" s="213" t="s">
        <v>740</v>
      </c>
    </row>
    <row r="151" spans="1:11" x14ac:dyDescent="0.2">
      <c r="A151" s="212" t="str">
        <f t="shared" si="2"/>
        <v>IW1327</v>
      </c>
      <c r="B151" s="215">
        <v>0.64930555555555558</v>
      </c>
      <c r="C151" s="212" t="s">
        <v>234</v>
      </c>
      <c r="D151" s="212" t="s">
        <v>592</v>
      </c>
      <c r="E151" s="211" t="s">
        <v>592</v>
      </c>
      <c r="F151" t="s">
        <v>592</v>
      </c>
      <c r="G151" s="280">
        <v>0.67361111111111116</v>
      </c>
      <c r="H151" s="280">
        <v>0.67361111111111116</v>
      </c>
      <c r="I151" s="213">
        <v>1586.5</v>
      </c>
      <c r="J151" t="s">
        <v>739</v>
      </c>
      <c r="K151" s="213" t="s">
        <v>740</v>
      </c>
    </row>
    <row r="152" spans="1:11" x14ac:dyDescent="0.2">
      <c r="A152" s="212" t="str">
        <f t="shared" si="2"/>
        <v>AD100</v>
      </c>
      <c r="B152" s="215" t="s">
        <v>269</v>
      </c>
      <c r="C152" s="212" t="s">
        <v>281</v>
      </c>
      <c r="D152" s="212" t="s">
        <v>594</v>
      </c>
      <c r="E152" s="211" t="s">
        <v>594</v>
      </c>
      <c r="F152" t="s">
        <v>594</v>
      </c>
      <c r="G152" s="280" t="s">
        <v>269</v>
      </c>
      <c r="H152" s="280" t="s">
        <v>269</v>
      </c>
      <c r="I152" s="213">
        <v>1079</v>
      </c>
      <c r="J152" t="s">
        <v>741</v>
      </c>
      <c r="K152" s="213" t="s">
        <v>741</v>
      </c>
    </row>
    <row r="153" spans="1:11" x14ac:dyDescent="0.2">
      <c r="A153" s="212" t="str">
        <f t="shared" si="2"/>
        <v>POLRI001</v>
      </c>
      <c r="B153" s="215" t="s">
        <v>269</v>
      </c>
      <c r="C153" s="212" t="s">
        <v>463</v>
      </c>
      <c r="D153" s="212" t="s">
        <v>625</v>
      </c>
      <c r="E153" s="211" t="s">
        <v>625</v>
      </c>
      <c r="F153" t="s">
        <v>625</v>
      </c>
      <c r="G153" s="280" t="s">
        <v>269</v>
      </c>
      <c r="H153" s="280" t="s">
        <v>269</v>
      </c>
      <c r="I153" s="213">
        <v>1150</v>
      </c>
      <c r="J153" t="s">
        <v>742</v>
      </c>
      <c r="K153" s="213" t="s">
        <v>742</v>
      </c>
    </row>
    <row r="154" spans="1:11" x14ac:dyDescent="0.2">
      <c r="A154" s="212" t="str">
        <f t="shared" si="2"/>
        <v>PL101</v>
      </c>
      <c r="B154" s="215" t="s">
        <v>269</v>
      </c>
      <c r="C154" s="212" t="s">
        <v>462</v>
      </c>
      <c r="D154" s="212" t="s">
        <v>638</v>
      </c>
      <c r="E154" s="211" t="s">
        <v>638</v>
      </c>
      <c r="F154" t="s">
        <v>638</v>
      </c>
      <c r="G154" s="280" t="s">
        <v>269</v>
      </c>
      <c r="H154" s="280" t="s">
        <v>269</v>
      </c>
      <c r="I154" s="213">
        <v>3000</v>
      </c>
      <c r="J154" t="s">
        <v>742</v>
      </c>
      <c r="K154" s="213" t="s">
        <v>742</v>
      </c>
    </row>
    <row r="155" spans="1:11" x14ac:dyDescent="0.2">
      <c r="A155" s="212" t="str">
        <f t="shared" si="2"/>
        <v>P001</v>
      </c>
      <c r="B155" s="215" t="s">
        <v>269</v>
      </c>
      <c r="C155" s="212" t="s">
        <v>453</v>
      </c>
      <c r="D155" s="212" t="s">
        <v>605</v>
      </c>
      <c r="E155" s="211" t="s">
        <v>605</v>
      </c>
      <c r="F155" t="s">
        <v>605</v>
      </c>
      <c r="G155" s="280" t="s">
        <v>269</v>
      </c>
      <c r="H155" s="280" t="s">
        <v>269</v>
      </c>
      <c r="I155" s="213">
        <v>701</v>
      </c>
      <c r="J155" t="s">
        <v>742</v>
      </c>
      <c r="K155" s="213" t="s">
        <v>742</v>
      </c>
    </row>
    <row r="156" spans="1:11" x14ac:dyDescent="0.2">
      <c r="A156" s="212" t="str">
        <f t="shared" si="2"/>
        <v>TM717</v>
      </c>
      <c r="B156" s="215" t="s">
        <v>269</v>
      </c>
      <c r="C156" s="212" t="s">
        <v>498</v>
      </c>
      <c r="D156" s="212" t="s">
        <v>639</v>
      </c>
      <c r="E156" s="211" t="s">
        <v>639</v>
      </c>
      <c r="F156" t="s">
        <v>639</v>
      </c>
      <c r="G156" s="280" t="s">
        <v>269</v>
      </c>
      <c r="H156" s="280" t="s">
        <v>269</v>
      </c>
      <c r="I156" s="213">
        <v>9423.6666666666661</v>
      </c>
      <c r="J156" t="s">
        <v>743</v>
      </c>
      <c r="K156" s="213" t="s">
        <v>743</v>
      </c>
    </row>
    <row r="157" spans="1:11" x14ac:dyDescent="0.2">
      <c r="A157" s="212" t="str">
        <f t="shared" si="2"/>
        <v>TMG707</v>
      </c>
      <c r="B157" s="215" t="s">
        <v>269</v>
      </c>
      <c r="C157" s="212" t="s">
        <v>503</v>
      </c>
      <c r="D157" s="212" t="s">
        <v>640</v>
      </c>
      <c r="E157" s="211" t="s">
        <v>640</v>
      </c>
      <c r="F157" t="s">
        <v>640</v>
      </c>
      <c r="G157" s="280" t="s">
        <v>269</v>
      </c>
      <c r="H157" s="280" t="s">
        <v>269</v>
      </c>
      <c r="I157" s="213">
        <v>8616</v>
      </c>
      <c r="J157" t="s">
        <v>743</v>
      </c>
      <c r="K157" s="213" t="s">
        <v>743</v>
      </c>
    </row>
    <row r="158" spans="1:11" x14ac:dyDescent="0.2">
      <c r="A158" s="212" t="str">
        <f t="shared" si="2"/>
        <v>PKYGW</v>
      </c>
      <c r="B158" s="215" t="s">
        <v>269</v>
      </c>
      <c r="C158" s="212" t="s">
        <v>461</v>
      </c>
      <c r="D158" s="212" t="s">
        <v>641</v>
      </c>
      <c r="E158" s="211" t="s">
        <v>641</v>
      </c>
      <c r="F158" t="s">
        <v>641</v>
      </c>
      <c r="G158" s="280" t="s">
        <v>269</v>
      </c>
      <c r="H158" s="280" t="s">
        <v>269</v>
      </c>
      <c r="I158" s="213">
        <v>9403</v>
      </c>
      <c r="J158" t="s">
        <v>743</v>
      </c>
      <c r="K158" s="213" t="s">
        <v>743</v>
      </c>
    </row>
    <row r="159" spans="1:11" x14ac:dyDescent="0.2">
      <c r="A159" s="212" t="str">
        <f t="shared" si="2"/>
        <v>TMG717</v>
      </c>
      <c r="B159" s="215" t="s">
        <v>269</v>
      </c>
      <c r="C159" s="212" t="s">
        <v>504</v>
      </c>
      <c r="D159" s="212" t="s">
        <v>640</v>
      </c>
      <c r="E159" s="211" t="s">
        <v>640</v>
      </c>
      <c r="F159" t="s">
        <v>640</v>
      </c>
      <c r="G159" s="280" t="s">
        <v>269</v>
      </c>
      <c r="H159" s="280" t="s">
        <v>269</v>
      </c>
      <c r="I159" s="213">
        <v>8548.25</v>
      </c>
      <c r="J159" t="s">
        <v>743</v>
      </c>
      <c r="K159" s="213" t="s">
        <v>743</v>
      </c>
    </row>
    <row r="160" spans="1:11" x14ac:dyDescent="0.2">
      <c r="A160" s="212" t="str">
        <f t="shared" si="2"/>
        <v>TMG001</v>
      </c>
      <c r="B160" s="215" t="s">
        <v>269</v>
      </c>
      <c r="C160" s="212" t="s">
        <v>499</v>
      </c>
      <c r="D160" s="212" t="s">
        <v>640</v>
      </c>
      <c r="E160" s="211" t="s">
        <v>640</v>
      </c>
      <c r="F160" t="s">
        <v>640</v>
      </c>
      <c r="G160" s="280" t="s">
        <v>269</v>
      </c>
      <c r="H160" s="280" t="s">
        <v>269</v>
      </c>
      <c r="I160" s="213">
        <v>5456.75</v>
      </c>
      <c r="J160" t="s">
        <v>743</v>
      </c>
      <c r="K160" s="213" t="s">
        <v>743</v>
      </c>
    </row>
    <row r="161" spans="1:11" x14ac:dyDescent="0.2">
      <c r="A161" s="212" t="str">
        <f t="shared" si="2"/>
        <v>GM107</v>
      </c>
      <c r="B161" s="215" t="s">
        <v>269</v>
      </c>
      <c r="C161" s="212" t="s">
        <v>336</v>
      </c>
      <c r="D161" s="212" t="s">
        <v>595</v>
      </c>
      <c r="E161" s="211" t="s">
        <v>595</v>
      </c>
      <c r="F161" t="s">
        <v>595</v>
      </c>
      <c r="G161" s="280" t="s">
        <v>269</v>
      </c>
      <c r="H161" s="280" t="s">
        <v>269</v>
      </c>
      <c r="I161" s="213">
        <v>9182</v>
      </c>
      <c r="J161" t="s">
        <v>743</v>
      </c>
      <c r="K161" s="213" t="s">
        <v>743</v>
      </c>
    </row>
    <row r="162" spans="1:11" x14ac:dyDescent="0.2">
      <c r="A162" s="212" t="str">
        <f t="shared" si="2"/>
        <v>TMG107</v>
      </c>
      <c r="B162" s="215" t="s">
        <v>269</v>
      </c>
      <c r="C162" s="212" t="s">
        <v>500</v>
      </c>
      <c r="D162" s="212" t="s">
        <v>595</v>
      </c>
      <c r="E162" s="211" t="s">
        <v>595</v>
      </c>
      <c r="F162" t="s">
        <v>595</v>
      </c>
      <c r="G162" s="280" t="s">
        <v>269</v>
      </c>
      <c r="H162" s="280" t="s">
        <v>269</v>
      </c>
      <c r="I162" s="213">
        <v>11347</v>
      </c>
      <c r="J162" t="s">
        <v>743</v>
      </c>
      <c r="K162" s="213" t="s">
        <v>743</v>
      </c>
    </row>
    <row r="163" spans="1:11" x14ac:dyDescent="0.2">
      <c r="A163" s="212" t="str">
        <f t="shared" si="2"/>
        <v>TM02</v>
      </c>
      <c r="B163" s="215" t="s">
        <v>269</v>
      </c>
      <c r="C163" s="212" t="s">
        <v>495</v>
      </c>
      <c r="D163" s="212" t="s">
        <v>642</v>
      </c>
      <c r="E163" s="211" t="s">
        <v>642</v>
      </c>
      <c r="F163" t="s">
        <v>642</v>
      </c>
      <c r="G163" s="280" t="s">
        <v>269</v>
      </c>
      <c r="H163" s="280" t="s">
        <v>269</v>
      </c>
      <c r="I163" s="213">
        <v>8500</v>
      </c>
      <c r="J163" t="s">
        <v>743</v>
      </c>
      <c r="K163" s="213" t="s">
        <v>743</v>
      </c>
    </row>
    <row r="164" spans="1:11" x14ac:dyDescent="0.2">
      <c r="A164" s="212" t="str">
        <f t="shared" si="2"/>
        <v>TM01</v>
      </c>
      <c r="B164" s="215" t="s">
        <v>269</v>
      </c>
      <c r="C164" s="212" t="s">
        <v>494</v>
      </c>
      <c r="D164" s="212" t="s">
        <v>639</v>
      </c>
      <c r="E164" s="211" t="s">
        <v>639</v>
      </c>
      <c r="F164" t="s">
        <v>639</v>
      </c>
      <c r="G164" s="280" t="s">
        <v>269</v>
      </c>
      <c r="H164" s="280" t="s">
        <v>269</v>
      </c>
      <c r="I164" s="213">
        <v>9707</v>
      </c>
      <c r="J164" t="s">
        <v>743</v>
      </c>
      <c r="K164" s="213" t="s">
        <v>743</v>
      </c>
    </row>
    <row r="165" spans="1:11" x14ac:dyDescent="0.2">
      <c r="A165" s="212" t="str">
        <f t="shared" si="2"/>
        <v>SJ589</v>
      </c>
      <c r="B165" s="215">
        <v>0.55902777777777779</v>
      </c>
      <c r="C165" s="212" t="s">
        <v>268</v>
      </c>
      <c r="D165" s="212" t="s">
        <v>596</v>
      </c>
      <c r="E165" s="211" t="s">
        <v>596</v>
      </c>
      <c r="F165" t="s">
        <v>596</v>
      </c>
      <c r="G165" s="280">
        <v>0.99305555555555547</v>
      </c>
      <c r="H165" s="280">
        <v>0.78125</v>
      </c>
      <c r="I165" s="213">
        <v>5757.3012048192768</v>
      </c>
      <c r="J165" t="s">
        <v>744</v>
      </c>
      <c r="K165" s="213" t="s">
        <v>745</v>
      </c>
    </row>
    <row r="166" spans="1:11" x14ac:dyDescent="0.2">
      <c r="A166" s="212" t="str">
        <f t="shared" si="2"/>
        <v>SJ715</v>
      </c>
      <c r="B166" s="215" t="s">
        <v>269</v>
      </c>
      <c r="C166" s="212" t="s">
        <v>216</v>
      </c>
      <c r="D166" s="212" t="s">
        <v>643</v>
      </c>
      <c r="E166" s="211" t="s">
        <v>643</v>
      </c>
      <c r="F166" t="s">
        <v>643</v>
      </c>
      <c r="G166" s="280">
        <v>0.61111111111111105</v>
      </c>
      <c r="H166" s="280">
        <v>0.56944444444444442</v>
      </c>
      <c r="I166" s="213">
        <v>5273.2999999999993</v>
      </c>
      <c r="J166" t="s">
        <v>744</v>
      </c>
      <c r="K166" s="213" t="s">
        <v>745</v>
      </c>
    </row>
    <row r="167" spans="1:11" x14ac:dyDescent="0.2">
      <c r="A167" s="212" t="str">
        <f t="shared" si="2"/>
        <v>SJ713</v>
      </c>
      <c r="B167" s="215" t="s">
        <v>269</v>
      </c>
      <c r="C167" s="212" t="s">
        <v>263</v>
      </c>
      <c r="D167" s="212" t="s">
        <v>597</v>
      </c>
      <c r="E167" s="211" t="s">
        <v>597</v>
      </c>
      <c r="F167" t="s">
        <v>597</v>
      </c>
      <c r="G167" s="280">
        <v>0.84722222222222221</v>
      </c>
      <c r="H167" s="280">
        <v>0.84722222222222221</v>
      </c>
      <c r="I167" s="213">
        <v>6876.6741573033705</v>
      </c>
      <c r="J167" t="s">
        <v>744</v>
      </c>
      <c r="K167" s="213" t="s">
        <v>745</v>
      </c>
    </row>
    <row r="168" spans="1:11" x14ac:dyDescent="0.2">
      <c r="A168" s="212" t="str">
        <f t="shared" si="2"/>
        <v>SJ563</v>
      </c>
      <c r="B168" s="215" t="s">
        <v>269</v>
      </c>
      <c r="C168" s="212" t="s">
        <v>255</v>
      </c>
      <c r="D168" s="212" t="s">
        <v>594</v>
      </c>
      <c r="E168" s="211" t="s">
        <v>594</v>
      </c>
      <c r="F168" t="s">
        <v>594</v>
      </c>
      <c r="G168" s="280">
        <v>0.79861111111111116</v>
      </c>
      <c r="H168" s="280">
        <v>0.83333333333333337</v>
      </c>
      <c r="I168" s="213">
        <v>4133.3373493975914</v>
      </c>
      <c r="J168" t="s">
        <v>744</v>
      </c>
      <c r="K168" s="213" t="s">
        <v>745</v>
      </c>
    </row>
    <row r="169" spans="1:11" x14ac:dyDescent="0.2">
      <c r="A169" s="212" t="str">
        <f t="shared" si="2"/>
        <v>SJ604</v>
      </c>
      <c r="B169" s="215" t="s">
        <v>269</v>
      </c>
      <c r="C169" s="212" t="s">
        <v>115</v>
      </c>
      <c r="D169" s="212" t="s">
        <v>624</v>
      </c>
      <c r="E169" s="211" t="s">
        <v>624</v>
      </c>
      <c r="F169" t="s">
        <v>624</v>
      </c>
      <c r="G169" s="280">
        <v>0.19097222222222221</v>
      </c>
      <c r="H169" s="280">
        <v>0.1875</v>
      </c>
      <c r="I169" s="213">
        <v>7477.3287671232874</v>
      </c>
      <c r="J169" t="s">
        <v>744</v>
      </c>
      <c r="K169" s="213" t="s">
        <v>745</v>
      </c>
    </row>
    <row r="170" spans="1:11" x14ac:dyDescent="0.2">
      <c r="A170" s="212" t="str">
        <f t="shared" si="2"/>
        <v>SJ588</v>
      </c>
      <c r="B170" s="215">
        <v>2.4305555555555556E-2</v>
      </c>
      <c r="C170" s="212" t="s">
        <v>103</v>
      </c>
      <c r="D170" s="212" t="s">
        <v>595</v>
      </c>
      <c r="E170" s="211" t="s">
        <v>595</v>
      </c>
      <c r="F170" t="s">
        <v>595</v>
      </c>
      <c r="G170" s="280">
        <v>0.1076388888888889</v>
      </c>
      <c r="H170" s="280">
        <v>0.1076388888888889</v>
      </c>
      <c r="I170" s="213">
        <v>9033.1744186046544</v>
      </c>
      <c r="J170" t="s">
        <v>744</v>
      </c>
      <c r="K170" s="213" t="s">
        <v>745</v>
      </c>
    </row>
    <row r="171" spans="1:11" x14ac:dyDescent="0.2">
      <c r="A171" s="212" t="str">
        <f t="shared" si="2"/>
        <v>SJ566</v>
      </c>
      <c r="B171" s="215">
        <v>0.3576388888888889</v>
      </c>
      <c r="C171" s="212" t="s">
        <v>156</v>
      </c>
      <c r="D171" s="212" t="s">
        <v>644</v>
      </c>
      <c r="E171" s="211" t="s">
        <v>644</v>
      </c>
      <c r="F171" t="s">
        <v>644</v>
      </c>
      <c r="G171" s="280">
        <v>0.39583333333333331</v>
      </c>
      <c r="H171" s="280">
        <v>0.39583333333333331</v>
      </c>
      <c r="I171" s="213">
        <v>4933.830769230769</v>
      </c>
      <c r="J171" t="s">
        <v>744</v>
      </c>
      <c r="K171" s="213" t="s">
        <v>745</v>
      </c>
    </row>
    <row r="172" spans="1:11" x14ac:dyDescent="0.2">
      <c r="A172" s="212" t="str">
        <f t="shared" si="2"/>
        <v>SJ582</v>
      </c>
      <c r="B172" s="215">
        <v>0.80902777777777779</v>
      </c>
      <c r="C172" s="212" t="s">
        <v>98</v>
      </c>
      <c r="D172" s="212" t="s">
        <v>626</v>
      </c>
      <c r="E172" s="211" t="s">
        <v>626</v>
      </c>
      <c r="F172" t="s">
        <v>626</v>
      </c>
      <c r="G172" s="280">
        <v>9.7222222222222224E-2</v>
      </c>
      <c r="H172" s="280">
        <v>9.7222222222222224E-2</v>
      </c>
      <c r="I172" s="213">
        <v>9853.2432432432397</v>
      </c>
      <c r="J172" t="s">
        <v>744</v>
      </c>
      <c r="K172" s="213" t="s">
        <v>745</v>
      </c>
    </row>
    <row r="173" spans="1:11" x14ac:dyDescent="0.2">
      <c r="A173" s="212" t="str">
        <f t="shared" si="2"/>
        <v>SJ567</v>
      </c>
      <c r="B173" s="215">
        <v>0.53125</v>
      </c>
      <c r="C173" s="212" t="s">
        <v>205</v>
      </c>
      <c r="D173" s="212" t="s">
        <v>594</v>
      </c>
      <c r="E173" s="211" t="s">
        <v>594</v>
      </c>
      <c r="F173" t="s">
        <v>594</v>
      </c>
      <c r="G173" s="280">
        <v>0.56597222222222221</v>
      </c>
      <c r="H173" s="280">
        <v>0.56597222222222221</v>
      </c>
      <c r="I173" s="213">
        <v>4236.3846153846152</v>
      </c>
      <c r="J173" t="s">
        <v>744</v>
      </c>
      <c r="K173" s="213" t="s">
        <v>745</v>
      </c>
    </row>
    <row r="174" spans="1:11" x14ac:dyDescent="0.2">
      <c r="A174" s="212" t="str">
        <f t="shared" si="2"/>
        <v>SJ175</v>
      </c>
      <c r="B174" s="215" t="s">
        <v>269</v>
      </c>
      <c r="C174" s="212" t="s">
        <v>476</v>
      </c>
      <c r="D174" s="212" t="s">
        <v>608</v>
      </c>
      <c r="E174" s="211" t="s">
        <v>608</v>
      </c>
      <c r="F174" t="s">
        <v>608</v>
      </c>
      <c r="G174" s="280" t="s">
        <v>269</v>
      </c>
      <c r="H174" s="280">
        <v>0.57986111111111105</v>
      </c>
      <c r="I174" s="213">
        <v>4007.0270270270285</v>
      </c>
      <c r="J174" t="s">
        <v>744</v>
      </c>
      <c r="K174" s="213" t="s">
        <v>745</v>
      </c>
    </row>
    <row r="175" spans="1:11" x14ac:dyDescent="0.2">
      <c r="A175" s="212" t="str">
        <f t="shared" si="2"/>
        <v>SJ598</v>
      </c>
      <c r="B175" s="215">
        <v>0.94097222222222221</v>
      </c>
      <c r="C175" s="212" t="s">
        <v>112</v>
      </c>
      <c r="D175" s="212" t="s">
        <v>645</v>
      </c>
      <c r="E175" s="211" t="s">
        <v>645</v>
      </c>
      <c r="F175" t="s">
        <v>645</v>
      </c>
      <c r="G175" s="280">
        <v>0.17361111111111113</v>
      </c>
      <c r="H175" s="280">
        <v>0.61111111111111105</v>
      </c>
      <c r="I175" s="213">
        <v>7530.0652173913031</v>
      </c>
      <c r="J175" t="s">
        <v>744</v>
      </c>
      <c r="K175" s="213" t="s">
        <v>745</v>
      </c>
    </row>
    <row r="176" spans="1:11" x14ac:dyDescent="0.2">
      <c r="A176" s="212" t="str">
        <f t="shared" si="2"/>
        <v>SJ584</v>
      </c>
      <c r="B176" s="215">
        <v>0.90625</v>
      </c>
      <c r="C176" s="212" t="s">
        <v>102</v>
      </c>
      <c r="D176" s="212" t="s">
        <v>615</v>
      </c>
      <c r="E176" s="211" t="s">
        <v>615</v>
      </c>
      <c r="F176" t="s">
        <v>615</v>
      </c>
      <c r="G176" s="280">
        <v>0.10416666666666667</v>
      </c>
      <c r="H176" s="280">
        <v>0.10416666666666667</v>
      </c>
      <c r="I176" s="213">
        <v>5710.666666666667</v>
      </c>
      <c r="J176" t="s">
        <v>744</v>
      </c>
      <c r="K176" s="213" t="s">
        <v>745</v>
      </c>
    </row>
    <row r="177" spans="1:11" x14ac:dyDescent="0.2">
      <c r="A177" s="212" t="str">
        <f t="shared" si="2"/>
        <v>SJ587</v>
      </c>
      <c r="B177" s="215" t="s">
        <v>269</v>
      </c>
      <c r="C177" s="212" t="s">
        <v>479</v>
      </c>
      <c r="D177" s="212" t="s">
        <v>644</v>
      </c>
      <c r="E177" s="211" t="s">
        <v>644</v>
      </c>
      <c r="F177" t="s">
        <v>644</v>
      </c>
      <c r="G177" s="280" t="s">
        <v>269</v>
      </c>
      <c r="H177" s="280" t="s">
        <v>269</v>
      </c>
      <c r="I177" s="213">
        <v>3953</v>
      </c>
      <c r="J177" t="s">
        <v>744</v>
      </c>
      <c r="K177" s="213" t="s">
        <v>745</v>
      </c>
    </row>
    <row r="178" spans="1:11" x14ac:dyDescent="0.2">
      <c r="A178" s="212" t="str">
        <f t="shared" si="2"/>
        <v>SJ602</v>
      </c>
      <c r="B178" s="215" t="s">
        <v>269</v>
      </c>
      <c r="C178" s="212" t="s">
        <v>481</v>
      </c>
      <c r="D178" s="212" t="s">
        <v>605</v>
      </c>
      <c r="E178" s="211" t="s">
        <v>605</v>
      </c>
      <c r="F178" t="s">
        <v>605</v>
      </c>
      <c r="G178" s="280" t="s">
        <v>269</v>
      </c>
      <c r="H178" s="280" t="s">
        <v>269</v>
      </c>
      <c r="I178" s="213">
        <v>13499</v>
      </c>
      <c r="J178" t="s">
        <v>744</v>
      </c>
      <c r="K178" s="213" t="s">
        <v>745</v>
      </c>
    </row>
    <row r="179" spans="1:11" x14ac:dyDescent="0.2">
      <c r="A179" s="212" t="str">
        <f t="shared" si="2"/>
        <v>SJ780</v>
      </c>
      <c r="B179" s="215" t="s">
        <v>269</v>
      </c>
      <c r="C179" s="212" t="s">
        <v>484</v>
      </c>
      <c r="D179" s="212" t="s">
        <v>595</v>
      </c>
      <c r="E179" s="211" t="s">
        <v>595</v>
      </c>
      <c r="F179" t="s">
        <v>595</v>
      </c>
      <c r="G179" s="280" t="s">
        <v>269</v>
      </c>
      <c r="H179" s="280" t="s">
        <v>269</v>
      </c>
      <c r="I179" s="213">
        <v>9530</v>
      </c>
      <c r="J179" t="s">
        <v>744</v>
      </c>
      <c r="K179" s="213" t="s">
        <v>745</v>
      </c>
    </row>
    <row r="180" spans="1:11" x14ac:dyDescent="0.2">
      <c r="A180" s="212" t="str">
        <f t="shared" si="2"/>
        <v>SJ5890</v>
      </c>
      <c r="B180" s="215" t="s">
        <v>269</v>
      </c>
      <c r="C180" s="212" t="s">
        <v>480</v>
      </c>
      <c r="D180" s="212" t="s">
        <v>596</v>
      </c>
      <c r="E180" s="211" t="s">
        <v>596</v>
      </c>
      <c r="F180" t="s">
        <v>596</v>
      </c>
      <c r="G180" s="280" t="s">
        <v>269</v>
      </c>
      <c r="H180" s="280" t="s">
        <v>269</v>
      </c>
      <c r="I180" s="213">
        <v>5908</v>
      </c>
      <c r="J180" t="s">
        <v>744</v>
      </c>
      <c r="K180" s="213" t="s">
        <v>745</v>
      </c>
    </row>
    <row r="181" spans="1:11" x14ac:dyDescent="0.2">
      <c r="A181" s="212" t="str">
        <f t="shared" si="2"/>
        <v>SJ7800</v>
      </c>
      <c r="B181" s="215" t="s">
        <v>269</v>
      </c>
      <c r="C181" s="212" t="s">
        <v>485</v>
      </c>
      <c r="D181" s="212" t="s">
        <v>595</v>
      </c>
      <c r="E181" s="211" t="s">
        <v>595</v>
      </c>
      <c r="F181" t="s">
        <v>595</v>
      </c>
      <c r="G181" s="280" t="s">
        <v>269</v>
      </c>
      <c r="H181" s="280" t="s">
        <v>269</v>
      </c>
      <c r="I181" s="213">
        <v>9492</v>
      </c>
      <c r="J181" t="s">
        <v>744</v>
      </c>
      <c r="K181" s="213" t="s">
        <v>745</v>
      </c>
    </row>
    <row r="182" spans="1:11" x14ac:dyDescent="0.2">
      <c r="A182" s="212" t="str">
        <f t="shared" si="2"/>
        <v>SJ714</v>
      </c>
      <c r="B182" s="215">
        <v>0.8125</v>
      </c>
      <c r="C182" s="212" t="s">
        <v>483</v>
      </c>
      <c r="D182" s="212" t="s">
        <v>643</v>
      </c>
      <c r="E182" s="211" t="s">
        <v>643</v>
      </c>
      <c r="F182" t="s">
        <v>643</v>
      </c>
      <c r="G182" s="280" t="s">
        <v>269</v>
      </c>
      <c r="H182" s="280" t="s">
        <v>269</v>
      </c>
      <c r="I182" s="213">
        <v>5654.666666666667</v>
      </c>
      <c r="J182" t="s">
        <v>744</v>
      </c>
      <c r="K182" s="213" t="s">
        <v>745</v>
      </c>
    </row>
    <row r="183" spans="1:11" x14ac:dyDescent="0.2">
      <c r="A183" s="212" t="str">
        <f t="shared" si="2"/>
        <v>SJ7883</v>
      </c>
      <c r="B183" s="215" t="s">
        <v>269</v>
      </c>
      <c r="C183" s="212" t="s">
        <v>486</v>
      </c>
      <c r="D183" s="212" t="s">
        <v>622</v>
      </c>
      <c r="E183" s="211" t="s">
        <v>622</v>
      </c>
      <c r="F183" t="s">
        <v>622</v>
      </c>
      <c r="G183" s="280" t="s">
        <v>269</v>
      </c>
      <c r="H183" s="280" t="s">
        <v>269</v>
      </c>
      <c r="I183" s="213">
        <v>11633</v>
      </c>
      <c r="J183" t="s">
        <v>744</v>
      </c>
      <c r="K183" s="213" t="s">
        <v>745</v>
      </c>
    </row>
    <row r="184" spans="1:11" x14ac:dyDescent="0.2">
      <c r="A184" s="212" t="str">
        <f t="shared" si="2"/>
        <v>SJ7887</v>
      </c>
      <c r="B184" s="215" t="s">
        <v>269</v>
      </c>
      <c r="C184" s="212" t="s">
        <v>487</v>
      </c>
      <c r="D184" s="212" t="s">
        <v>646</v>
      </c>
      <c r="E184" s="211" t="s">
        <v>646</v>
      </c>
      <c r="F184" t="s">
        <v>646</v>
      </c>
      <c r="G184" s="280" t="s">
        <v>269</v>
      </c>
      <c r="H184" s="280" t="s">
        <v>269</v>
      </c>
      <c r="I184" s="213">
        <v>15814</v>
      </c>
      <c r="J184" t="s">
        <v>744</v>
      </c>
      <c r="K184" s="213" t="s">
        <v>745</v>
      </c>
    </row>
    <row r="185" spans="1:11" x14ac:dyDescent="0.2">
      <c r="A185" s="212" t="str">
        <f t="shared" si="2"/>
        <v>SJ603</v>
      </c>
      <c r="B185" s="215" t="s">
        <v>269</v>
      </c>
      <c r="C185" s="212" t="s">
        <v>482</v>
      </c>
      <c r="D185" s="212" t="s">
        <v>647</v>
      </c>
      <c r="E185" s="211" t="s">
        <v>647</v>
      </c>
      <c r="F185" t="s">
        <v>647</v>
      </c>
      <c r="G185" s="280" t="s">
        <v>269</v>
      </c>
      <c r="H185" s="280" t="s">
        <v>269</v>
      </c>
      <c r="I185" s="213">
        <v>5824</v>
      </c>
      <c r="J185" t="s">
        <v>744</v>
      </c>
      <c r="K185" s="213" t="s">
        <v>745</v>
      </c>
    </row>
    <row r="186" spans="1:11" x14ac:dyDescent="0.2">
      <c r="A186" s="212" t="str">
        <f t="shared" si="2"/>
        <v>SJ263</v>
      </c>
      <c r="B186" s="215" t="s">
        <v>269</v>
      </c>
      <c r="C186" s="212" t="s">
        <v>477</v>
      </c>
      <c r="D186" s="212" t="s">
        <v>594</v>
      </c>
      <c r="E186" s="211" t="s">
        <v>594</v>
      </c>
      <c r="F186" t="s">
        <v>594</v>
      </c>
      <c r="G186" s="280" t="s">
        <v>269</v>
      </c>
      <c r="H186" s="280" t="s">
        <v>269</v>
      </c>
      <c r="I186" s="213">
        <v>5487</v>
      </c>
      <c r="J186" t="s">
        <v>744</v>
      </c>
      <c r="K186" s="213" t="s">
        <v>745</v>
      </c>
    </row>
    <row r="187" spans="1:11" x14ac:dyDescent="0.2">
      <c r="A187" s="212" t="str">
        <f t="shared" si="2"/>
        <v>SUSI</v>
      </c>
      <c r="B187" s="215" t="s">
        <v>269</v>
      </c>
      <c r="C187" s="212" t="s">
        <v>491</v>
      </c>
      <c r="D187" s="212" t="s">
        <v>602</v>
      </c>
      <c r="E187" s="211" t="s">
        <v>602</v>
      </c>
      <c r="F187" t="s">
        <v>602</v>
      </c>
      <c r="G187" s="280" t="s">
        <v>269</v>
      </c>
      <c r="H187" s="280" t="s">
        <v>269</v>
      </c>
      <c r="I187" s="213">
        <v>949</v>
      </c>
      <c r="J187" t="s">
        <v>746</v>
      </c>
      <c r="K187" s="213" t="s">
        <v>747</v>
      </c>
    </row>
    <row r="188" spans="1:11" x14ac:dyDescent="0.2">
      <c r="A188" s="212" t="str">
        <f t="shared" si="2"/>
        <v>SS01</v>
      </c>
      <c r="B188" s="215" t="s">
        <v>269</v>
      </c>
      <c r="C188" s="212" t="s">
        <v>488</v>
      </c>
      <c r="D188" s="212" t="s">
        <v>594</v>
      </c>
      <c r="E188" s="211" t="s">
        <v>594</v>
      </c>
      <c r="F188" t="s">
        <v>594</v>
      </c>
      <c r="G188" s="280" t="s">
        <v>269</v>
      </c>
      <c r="H188" s="280" t="s">
        <v>269</v>
      </c>
      <c r="I188" s="213">
        <v>570</v>
      </c>
      <c r="J188" t="s">
        <v>746</v>
      </c>
      <c r="K188" s="213" t="s">
        <v>747</v>
      </c>
    </row>
    <row r="189" spans="1:11" x14ac:dyDescent="0.2">
      <c r="A189" s="212" t="str">
        <f t="shared" si="2"/>
        <v>SU001</v>
      </c>
      <c r="B189" s="215" t="s">
        <v>269</v>
      </c>
      <c r="C189" s="212" t="s">
        <v>489</v>
      </c>
      <c r="D189" s="212" t="s">
        <v>645</v>
      </c>
      <c r="E189" s="211" t="s">
        <v>645</v>
      </c>
      <c r="F189" t="s">
        <v>645</v>
      </c>
      <c r="G189" s="280" t="s">
        <v>269</v>
      </c>
      <c r="H189" s="280" t="s">
        <v>269</v>
      </c>
      <c r="I189" s="213">
        <v>551</v>
      </c>
      <c r="J189" t="s">
        <v>746</v>
      </c>
      <c r="K189" s="213" t="s">
        <v>747</v>
      </c>
    </row>
    <row r="190" spans="1:11" x14ac:dyDescent="0.2">
      <c r="A190" s="212" t="str">
        <f t="shared" si="2"/>
        <v>PRIVATE</v>
      </c>
      <c r="B190" s="215" t="s">
        <v>269</v>
      </c>
      <c r="C190" s="212" t="s">
        <v>464</v>
      </c>
      <c r="D190" s="212" t="s">
        <v>648</v>
      </c>
      <c r="E190" s="211" t="s">
        <v>648</v>
      </c>
      <c r="F190" t="s">
        <v>648</v>
      </c>
      <c r="G190" s="280" t="s">
        <v>269</v>
      </c>
      <c r="H190" s="280" t="s">
        <v>269</v>
      </c>
      <c r="I190" s="213">
        <v>997</v>
      </c>
      <c r="J190" t="s">
        <v>746</v>
      </c>
      <c r="K190" s="213" t="s">
        <v>747</v>
      </c>
    </row>
    <row r="191" spans="1:11" x14ac:dyDescent="0.2">
      <c r="A191" s="212" t="str">
        <f t="shared" si="2"/>
        <v>LYC402</v>
      </c>
      <c r="B191" s="215" t="s">
        <v>269</v>
      </c>
      <c r="C191" s="212" t="s">
        <v>442</v>
      </c>
      <c r="D191" s="212" t="s">
        <v>649</v>
      </c>
      <c r="E191" s="211" t="s">
        <v>649</v>
      </c>
      <c r="F191" t="s">
        <v>649</v>
      </c>
      <c r="G191" s="280" t="s">
        <v>269</v>
      </c>
      <c r="H191" s="280" t="s">
        <v>269</v>
      </c>
      <c r="I191" s="213">
        <v>8090</v>
      </c>
      <c r="J191" t="s">
        <v>748</v>
      </c>
      <c r="K191" s="213" t="s">
        <v>749</v>
      </c>
    </row>
    <row r="192" spans="1:11" x14ac:dyDescent="0.2">
      <c r="A192" s="212" t="str">
        <f t="shared" si="2"/>
        <v>8B627</v>
      </c>
      <c r="B192" s="215" t="s">
        <v>269</v>
      </c>
      <c r="C192" s="212" t="s">
        <v>126</v>
      </c>
      <c r="D192" s="212" t="s">
        <v>650</v>
      </c>
      <c r="E192" s="211" t="s">
        <v>650</v>
      </c>
      <c r="F192" t="s">
        <v>650</v>
      </c>
      <c r="G192" s="280">
        <v>0.25</v>
      </c>
      <c r="H192" s="280">
        <v>0.25</v>
      </c>
      <c r="I192" s="213">
        <v>1943.9</v>
      </c>
      <c r="J192" t="s">
        <v>750</v>
      </c>
      <c r="K192" s="213" t="s">
        <v>751</v>
      </c>
    </row>
    <row r="193" spans="1:11" x14ac:dyDescent="0.2">
      <c r="A193" s="212" t="str">
        <f t="shared" si="2"/>
        <v>8B617</v>
      </c>
      <c r="B193" s="215" t="s">
        <v>269</v>
      </c>
      <c r="C193" s="212" t="s">
        <v>272</v>
      </c>
      <c r="D193" s="212" t="s">
        <v>644</v>
      </c>
      <c r="E193" s="211" t="s">
        <v>644</v>
      </c>
      <c r="F193" t="s">
        <v>644</v>
      </c>
      <c r="G193" s="280" t="s">
        <v>269</v>
      </c>
      <c r="H193" s="280" t="s">
        <v>269</v>
      </c>
      <c r="I193" s="213">
        <v>1043</v>
      </c>
      <c r="J193" t="s">
        <v>750</v>
      </c>
      <c r="K193" s="213" t="s">
        <v>751</v>
      </c>
    </row>
    <row r="194" spans="1:11" x14ac:dyDescent="0.2">
      <c r="A194" s="212" t="str">
        <f t="shared" ref="A194:A257" si="3">C194</f>
        <v>8B819</v>
      </c>
      <c r="B194" s="215" t="s">
        <v>269</v>
      </c>
      <c r="C194" s="212" t="s">
        <v>279</v>
      </c>
      <c r="D194" s="212" t="s">
        <v>608</v>
      </c>
      <c r="E194" s="211" t="s">
        <v>608</v>
      </c>
      <c r="F194" t="s">
        <v>608</v>
      </c>
      <c r="G194" s="280" t="s">
        <v>269</v>
      </c>
      <c r="H194" s="280" t="s">
        <v>269</v>
      </c>
      <c r="I194" s="213">
        <v>1579.7258064516134</v>
      </c>
      <c r="J194" t="s">
        <v>750</v>
      </c>
      <c r="K194" s="213" t="s">
        <v>751</v>
      </c>
    </row>
    <row r="195" spans="1:11" x14ac:dyDescent="0.2">
      <c r="A195" s="212" t="str">
        <f t="shared" si="3"/>
        <v>8B622</v>
      </c>
      <c r="B195" s="215" t="s">
        <v>269</v>
      </c>
      <c r="C195" s="212" t="s">
        <v>120</v>
      </c>
      <c r="D195" s="212" t="s">
        <v>634</v>
      </c>
      <c r="E195" s="211" t="s">
        <v>634</v>
      </c>
      <c r="F195" t="s">
        <v>634</v>
      </c>
      <c r="G195" s="280">
        <v>0.23611111111111113</v>
      </c>
      <c r="H195" s="280">
        <v>0.23611111111111113</v>
      </c>
      <c r="I195" s="213">
        <v>1489.3333333333337</v>
      </c>
      <c r="J195" t="s">
        <v>750</v>
      </c>
      <c r="K195" s="213" t="s">
        <v>751</v>
      </c>
    </row>
    <row r="196" spans="1:11" x14ac:dyDescent="0.2">
      <c r="A196" s="212" t="str">
        <f t="shared" si="3"/>
        <v>8B775</v>
      </c>
      <c r="B196" s="215" t="s">
        <v>269</v>
      </c>
      <c r="C196" s="212" t="s">
        <v>275</v>
      </c>
      <c r="D196" s="212" t="s">
        <v>592</v>
      </c>
      <c r="E196" s="211" t="s">
        <v>592</v>
      </c>
      <c r="F196" t="s">
        <v>592</v>
      </c>
      <c r="G196" s="280" t="s">
        <v>269</v>
      </c>
      <c r="H196" s="280" t="s">
        <v>269</v>
      </c>
      <c r="I196" s="213">
        <v>1761.6153846153845</v>
      </c>
      <c r="J196" t="s">
        <v>750</v>
      </c>
      <c r="K196" s="213" t="s">
        <v>751</v>
      </c>
    </row>
    <row r="197" spans="1:11" x14ac:dyDescent="0.2">
      <c r="A197" s="212" t="str">
        <f t="shared" si="3"/>
        <v>8B623</v>
      </c>
      <c r="B197" s="215" t="s">
        <v>269</v>
      </c>
      <c r="C197" s="212" t="s">
        <v>190</v>
      </c>
      <c r="D197" s="212" t="s">
        <v>631</v>
      </c>
      <c r="E197" s="211" t="s">
        <v>631</v>
      </c>
      <c r="F197" t="s">
        <v>631</v>
      </c>
      <c r="G197" s="280">
        <v>0.51041666666666663</v>
      </c>
      <c r="H197" s="280">
        <v>0.51041666666666663</v>
      </c>
      <c r="I197" s="213">
        <v>1394.53164556962</v>
      </c>
      <c r="J197" t="s">
        <v>750</v>
      </c>
      <c r="K197" s="213" t="s">
        <v>751</v>
      </c>
    </row>
    <row r="198" spans="1:11" x14ac:dyDescent="0.2">
      <c r="A198" s="212" t="str">
        <f t="shared" si="3"/>
        <v>8B625</v>
      </c>
      <c r="B198" s="215" t="s">
        <v>269</v>
      </c>
      <c r="C198" s="212" t="s">
        <v>220</v>
      </c>
      <c r="D198" s="212" t="s">
        <v>651</v>
      </c>
      <c r="E198" s="211" t="s">
        <v>651</v>
      </c>
      <c r="F198" t="s">
        <v>651</v>
      </c>
      <c r="G198" s="280">
        <v>0.62152777777777779</v>
      </c>
      <c r="H198" s="280">
        <v>0.62152777777777779</v>
      </c>
      <c r="I198" s="213">
        <v>1144.0000000000002</v>
      </c>
      <c r="J198" t="s">
        <v>750</v>
      </c>
      <c r="K198" s="213" t="s">
        <v>751</v>
      </c>
    </row>
    <row r="199" spans="1:11" x14ac:dyDescent="0.2">
      <c r="A199" s="212" t="str">
        <f t="shared" si="3"/>
        <v>8B817</v>
      </c>
      <c r="B199" s="215" t="s">
        <v>269</v>
      </c>
      <c r="C199" s="212" t="s">
        <v>278</v>
      </c>
      <c r="D199" s="212" t="s">
        <v>644</v>
      </c>
      <c r="E199" s="211" t="s">
        <v>644</v>
      </c>
      <c r="F199" t="s">
        <v>644</v>
      </c>
      <c r="G199" s="280" t="s">
        <v>269</v>
      </c>
      <c r="H199" s="280" t="s">
        <v>269</v>
      </c>
      <c r="I199" s="213">
        <v>1824.1666666666667</v>
      </c>
      <c r="J199" t="s">
        <v>750</v>
      </c>
      <c r="K199" s="213" t="s">
        <v>751</v>
      </c>
    </row>
    <row r="200" spans="1:11" x14ac:dyDescent="0.2">
      <c r="A200" s="212" t="str">
        <f t="shared" si="3"/>
        <v>8B778</v>
      </c>
      <c r="B200" s="215" t="s">
        <v>269</v>
      </c>
      <c r="C200" s="212" t="s">
        <v>276</v>
      </c>
      <c r="D200" s="212" t="s">
        <v>592</v>
      </c>
      <c r="E200" s="211" t="s">
        <v>592</v>
      </c>
      <c r="F200" t="s">
        <v>592</v>
      </c>
      <c r="G200" s="280" t="s">
        <v>269</v>
      </c>
      <c r="H200" s="280" t="s">
        <v>269</v>
      </c>
      <c r="I200" s="213">
        <v>1446</v>
      </c>
      <c r="J200" t="s">
        <v>750</v>
      </c>
      <c r="K200" s="213" t="s">
        <v>751</v>
      </c>
    </row>
    <row r="201" spans="1:11" x14ac:dyDescent="0.2">
      <c r="A201" s="212" t="str">
        <f t="shared" si="3"/>
        <v>MEDIC25</v>
      </c>
      <c r="B201" s="215" t="s">
        <v>269</v>
      </c>
      <c r="C201" s="212" t="s">
        <v>443</v>
      </c>
      <c r="D201" s="212" t="s">
        <v>652</v>
      </c>
      <c r="E201" s="211" t="s">
        <v>652</v>
      </c>
      <c r="F201" t="s">
        <v>652</v>
      </c>
      <c r="G201" s="280" t="s">
        <v>269</v>
      </c>
      <c r="H201" s="280" t="s">
        <v>269</v>
      </c>
      <c r="I201" s="213">
        <v>2400</v>
      </c>
      <c r="J201" t="s">
        <v>752</v>
      </c>
      <c r="K201" s="213" t="s">
        <v>753</v>
      </c>
    </row>
    <row r="202" spans="1:11" x14ac:dyDescent="0.2">
      <c r="A202" s="212" t="str">
        <f t="shared" si="3"/>
        <v>AK331</v>
      </c>
      <c r="B202" s="215" t="s">
        <v>269</v>
      </c>
      <c r="C202" s="212" t="s">
        <v>244</v>
      </c>
      <c r="D202" s="212" t="s">
        <v>653</v>
      </c>
      <c r="E202" s="211" t="s">
        <v>653</v>
      </c>
      <c r="F202" t="s">
        <v>653</v>
      </c>
      <c r="G202" s="280">
        <v>0.73611111111111116</v>
      </c>
      <c r="H202" s="280">
        <v>0.73611111111111116</v>
      </c>
      <c r="I202" s="213">
        <v>3016.6153846153848</v>
      </c>
      <c r="J202" t="s">
        <v>754</v>
      </c>
      <c r="K202" s="213" t="s">
        <v>755</v>
      </c>
    </row>
    <row r="203" spans="1:11" x14ac:dyDescent="0.2">
      <c r="A203" s="212" t="str">
        <f t="shared" si="3"/>
        <v>AK330</v>
      </c>
      <c r="B203" s="215" t="s">
        <v>269</v>
      </c>
      <c r="C203" s="212" t="s">
        <v>282</v>
      </c>
      <c r="D203" s="212" t="s">
        <v>653</v>
      </c>
      <c r="E203" s="211" t="s">
        <v>653</v>
      </c>
      <c r="F203" t="s">
        <v>653</v>
      </c>
      <c r="G203" s="280" t="s">
        <v>269</v>
      </c>
      <c r="H203" s="280" t="s">
        <v>269</v>
      </c>
      <c r="I203" s="213">
        <v>1756.5</v>
      </c>
      <c r="J203" t="s">
        <v>754</v>
      </c>
      <c r="K203" s="213" t="s">
        <v>755</v>
      </c>
    </row>
    <row r="204" spans="1:11" x14ac:dyDescent="0.2">
      <c r="A204" s="212" t="str">
        <f t="shared" si="3"/>
        <v>QG307</v>
      </c>
      <c r="B204" s="215">
        <v>0.64583333333333337</v>
      </c>
      <c r="C204" s="212" t="s">
        <v>238</v>
      </c>
      <c r="D204" s="212" t="s">
        <v>605</v>
      </c>
      <c r="E204" s="211" t="s">
        <v>605</v>
      </c>
      <c r="F204" t="s">
        <v>605</v>
      </c>
      <c r="G204" s="280">
        <v>0.69444444444444453</v>
      </c>
      <c r="H204" s="280">
        <v>0.66666666666666663</v>
      </c>
      <c r="I204" s="213">
        <v>6056.6842105263167</v>
      </c>
      <c r="J204" t="s">
        <v>756</v>
      </c>
      <c r="K204" s="213" t="s">
        <v>757</v>
      </c>
    </row>
    <row r="205" spans="1:11" x14ac:dyDescent="0.2">
      <c r="A205" s="212" t="str">
        <f t="shared" si="3"/>
        <v>QG333</v>
      </c>
      <c r="B205" s="215">
        <v>0.42708333333333331</v>
      </c>
      <c r="C205" s="212" t="s">
        <v>174</v>
      </c>
      <c r="D205" s="212" t="s">
        <v>596</v>
      </c>
      <c r="E205" s="211" t="s">
        <v>596</v>
      </c>
      <c r="F205" t="s">
        <v>596</v>
      </c>
      <c r="G205" s="280">
        <v>0.4513888888888889</v>
      </c>
      <c r="H205" s="280">
        <v>0.4513888888888889</v>
      </c>
      <c r="I205" s="213">
        <v>5981.5531914893609</v>
      </c>
      <c r="J205" t="s">
        <v>756</v>
      </c>
      <c r="K205" s="213" t="s">
        <v>757</v>
      </c>
    </row>
    <row r="206" spans="1:11" x14ac:dyDescent="0.2">
      <c r="A206" s="212" t="str">
        <f t="shared" si="3"/>
        <v>QG306</v>
      </c>
      <c r="B206" s="215">
        <v>0.47569444444444442</v>
      </c>
      <c r="C206" s="212" t="s">
        <v>186</v>
      </c>
      <c r="D206" s="212" t="s">
        <v>594</v>
      </c>
      <c r="E206" s="211" t="s">
        <v>594</v>
      </c>
      <c r="F206" t="s">
        <v>594</v>
      </c>
      <c r="G206" s="280">
        <v>0.50347222222222221</v>
      </c>
      <c r="H206" s="280">
        <v>0.50347222222222221</v>
      </c>
      <c r="I206" s="213">
        <v>3243.6588235294112</v>
      </c>
      <c r="J206" t="s">
        <v>756</v>
      </c>
      <c r="K206" s="213" t="s">
        <v>757</v>
      </c>
    </row>
    <row r="207" spans="1:11" x14ac:dyDescent="0.2">
      <c r="A207" s="212" t="str">
        <f t="shared" si="3"/>
        <v>QG427</v>
      </c>
      <c r="B207" s="215" t="s">
        <v>269</v>
      </c>
      <c r="C207" s="212" t="s">
        <v>266</v>
      </c>
      <c r="D207" s="212" t="s">
        <v>596</v>
      </c>
      <c r="E207" s="211" t="s">
        <v>596</v>
      </c>
      <c r="F207" t="s">
        <v>596</v>
      </c>
      <c r="G207" s="280">
        <v>0.88888888888888884</v>
      </c>
      <c r="H207" s="280">
        <v>0.88888888888888884</v>
      </c>
      <c r="I207" s="213">
        <v>6075.879310344827</v>
      </c>
      <c r="J207" t="s">
        <v>756</v>
      </c>
      <c r="K207" s="213" t="s">
        <v>757</v>
      </c>
    </row>
    <row r="208" spans="1:11" x14ac:dyDescent="0.2">
      <c r="A208" s="212" t="str">
        <f t="shared" si="3"/>
        <v>QG778</v>
      </c>
      <c r="B208" s="215" t="s">
        <v>269</v>
      </c>
      <c r="C208" s="212" t="s">
        <v>213</v>
      </c>
      <c r="D208" s="212" t="s">
        <v>597</v>
      </c>
      <c r="E208" s="211" t="s">
        <v>597</v>
      </c>
      <c r="F208" t="s">
        <v>597</v>
      </c>
      <c r="G208" s="280">
        <v>0.59027777777777779</v>
      </c>
      <c r="H208" s="280">
        <v>0.54861111111111105</v>
      </c>
      <c r="I208" s="213">
        <v>5672.7395833333358</v>
      </c>
      <c r="J208" t="s">
        <v>756</v>
      </c>
      <c r="K208" s="213" t="s">
        <v>757</v>
      </c>
    </row>
    <row r="209" spans="1:11" x14ac:dyDescent="0.2">
      <c r="A209" s="212" t="str">
        <f t="shared" si="3"/>
        <v>QG332</v>
      </c>
      <c r="B209" s="215">
        <v>0.74652777777777779</v>
      </c>
      <c r="C209" s="212" t="s">
        <v>251</v>
      </c>
      <c r="D209" s="212" t="s">
        <v>607</v>
      </c>
      <c r="E209" s="211" t="s">
        <v>607</v>
      </c>
      <c r="F209" t="s">
        <v>607</v>
      </c>
      <c r="G209" s="280">
        <v>0.76736111111111116</v>
      </c>
      <c r="H209" s="280">
        <v>0.76736111111111116</v>
      </c>
      <c r="I209" s="213">
        <v>2865.940000000001</v>
      </c>
      <c r="J209" t="s">
        <v>756</v>
      </c>
      <c r="K209" s="213" t="s">
        <v>757</v>
      </c>
    </row>
    <row r="210" spans="1:11" x14ac:dyDescent="0.2">
      <c r="A210" s="212" t="str">
        <f t="shared" si="3"/>
        <v>QG251</v>
      </c>
      <c r="B210" s="215" t="s">
        <v>269</v>
      </c>
      <c r="C210" s="212" t="s">
        <v>207</v>
      </c>
      <c r="D210" s="212" t="s">
        <v>596</v>
      </c>
      <c r="E210" s="211" t="s">
        <v>596</v>
      </c>
      <c r="F210" t="s">
        <v>596</v>
      </c>
      <c r="G210" s="280">
        <v>0.57291666666666663</v>
      </c>
      <c r="H210" s="280">
        <v>0.56597222222222221</v>
      </c>
      <c r="I210" s="213">
        <v>5538.0421052631591</v>
      </c>
      <c r="J210" t="s">
        <v>756</v>
      </c>
      <c r="K210" s="213" t="s">
        <v>757</v>
      </c>
    </row>
    <row r="211" spans="1:11" x14ac:dyDescent="0.2">
      <c r="A211" s="212" t="str">
        <f t="shared" si="3"/>
        <v>QG250</v>
      </c>
      <c r="B211" s="215">
        <v>7.6388888888888895E-2</v>
      </c>
      <c r="C211" s="212" t="s">
        <v>104</v>
      </c>
      <c r="D211" s="212" t="s">
        <v>620</v>
      </c>
      <c r="E211" s="211" t="s">
        <v>620</v>
      </c>
      <c r="F211" t="s">
        <v>620</v>
      </c>
      <c r="G211" s="280">
        <v>0.12152777777777778</v>
      </c>
      <c r="H211" s="280">
        <v>0.12152777777777778</v>
      </c>
      <c r="I211" s="213">
        <v>7184.6956521739112</v>
      </c>
      <c r="J211" t="s">
        <v>756</v>
      </c>
      <c r="K211" s="213" t="s">
        <v>757</v>
      </c>
    </row>
    <row r="212" spans="1:11" x14ac:dyDescent="0.2">
      <c r="A212" s="212" t="str">
        <f t="shared" si="3"/>
        <v>QG343</v>
      </c>
      <c r="B212" s="215" t="s">
        <v>269</v>
      </c>
      <c r="C212" s="212" t="s">
        <v>121</v>
      </c>
      <c r="D212" s="212" t="s">
        <v>609</v>
      </c>
      <c r="E212" s="211" t="s">
        <v>609</v>
      </c>
      <c r="F212" t="s">
        <v>609</v>
      </c>
      <c r="G212" s="280">
        <v>0.23611111111111113</v>
      </c>
      <c r="H212" s="280">
        <v>0.30555555555555552</v>
      </c>
      <c r="I212" s="213">
        <v>3199.075949367088</v>
      </c>
      <c r="J212" t="s">
        <v>756</v>
      </c>
      <c r="K212" s="213" t="s">
        <v>757</v>
      </c>
    </row>
    <row r="213" spans="1:11" x14ac:dyDescent="0.2">
      <c r="A213" s="212" t="str">
        <f t="shared" si="3"/>
        <v>QG341</v>
      </c>
      <c r="B213" s="215" t="s">
        <v>269</v>
      </c>
      <c r="C213" s="212" t="s">
        <v>116</v>
      </c>
      <c r="D213" s="212" t="s">
        <v>596</v>
      </c>
      <c r="E213" s="211" t="s">
        <v>596</v>
      </c>
      <c r="F213" t="s">
        <v>596</v>
      </c>
      <c r="G213" s="280">
        <v>0.22222222222222221</v>
      </c>
      <c r="H213" s="280">
        <v>0.33402777777777781</v>
      </c>
      <c r="I213" s="213">
        <v>4818.2500000000009</v>
      </c>
      <c r="J213" t="s">
        <v>756</v>
      </c>
      <c r="K213" s="213" t="s">
        <v>757</v>
      </c>
    </row>
    <row r="214" spans="1:11" x14ac:dyDescent="0.2">
      <c r="A214" s="212" t="str">
        <f t="shared" si="3"/>
        <v>QG428</v>
      </c>
      <c r="B214" s="215" t="s">
        <v>269</v>
      </c>
      <c r="C214" s="212" t="s">
        <v>170</v>
      </c>
      <c r="D214" s="212" t="s">
        <v>608</v>
      </c>
      <c r="E214" s="211" t="s">
        <v>608</v>
      </c>
      <c r="F214" t="s">
        <v>608</v>
      </c>
      <c r="G214" s="280">
        <v>0.4201388888888889</v>
      </c>
      <c r="H214" s="280">
        <v>0.43055555555555558</v>
      </c>
      <c r="I214" s="213">
        <v>2120.0909090909086</v>
      </c>
      <c r="J214" t="s">
        <v>756</v>
      </c>
      <c r="K214" s="213" t="s">
        <v>757</v>
      </c>
    </row>
    <row r="215" spans="1:11" x14ac:dyDescent="0.2">
      <c r="A215" s="212" t="str">
        <f t="shared" si="3"/>
        <v>QG212</v>
      </c>
      <c r="B215" s="215">
        <v>8.6805555555555566E-2</v>
      </c>
      <c r="C215" s="212" t="s">
        <v>106</v>
      </c>
      <c r="D215" s="212" t="s">
        <v>606</v>
      </c>
      <c r="E215" s="211" t="s">
        <v>606</v>
      </c>
      <c r="F215" t="s">
        <v>606</v>
      </c>
      <c r="G215" s="280">
        <v>0.13194444444444445</v>
      </c>
      <c r="H215" s="280">
        <v>0.13194444444444445</v>
      </c>
      <c r="I215" s="213">
        <v>3744.3636363636356</v>
      </c>
      <c r="J215" t="s">
        <v>756</v>
      </c>
      <c r="K215" s="213" t="s">
        <v>757</v>
      </c>
    </row>
    <row r="216" spans="1:11" x14ac:dyDescent="0.2">
      <c r="A216" s="212" t="str">
        <f t="shared" si="3"/>
        <v>QG213</v>
      </c>
      <c r="B216" s="215" t="s">
        <v>269</v>
      </c>
      <c r="C216" s="212" t="s">
        <v>138</v>
      </c>
      <c r="D216" s="212" t="s">
        <v>596</v>
      </c>
      <c r="E216" s="211" t="s">
        <v>596</v>
      </c>
      <c r="F216" t="s">
        <v>596</v>
      </c>
      <c r="G216" s="280">
        <v>0.34375</v>
      </c>
      <c r="H216" s="280">
        <v>0.34375</v>
      </c>
      <c r="I216" s="213">
        <v>4571.0312500000018</v>
      </c>
      <c r="J216" t="s">
        <v>756</v>
      </c>
      <c r="K216" s="213" t="s">
        <v>757</v>
      </c>
    </row>
    <row r="217" spans="1:11" x14ac:dyDescent="0.2">
      <c r="A217" s="212" t="str">
        <f t="shared" si="3"/>
        <v>QG310</v>
      </c>
      <c r="B217" s="215" t="s">
        <v>269</v>
      </c>
      <c r="C217" s="212" t="s">
        <v>142</v>
      </c>
      <c r="D217" s="212" t="s">
        <v>614</v>
      </c>
      <c r="E217" s="211" t="s">
        <v>614</v>
      </c>
      <c r="F217" t="s">
        <v>614</v>
      </c>
      <c r="G217" s="280">
        <v>0.3611111111111111</v>
      </c>
      <c r="H217" s="280">
        <v>0.3611111111111111</v>
      </c>
      <c r="I217" s="213">
        <v>5389.6842105263149</v>
      </c>
      <c r="J217" t="s">
        <v>756</v>
      </c>
      <c r="K217" s="213" t="s">
        <v>757</v>
      </c>
    </row>
    <row r="218" spans="1:11" x14ac:dyDescent="0.2">
      <c r="A218" s="212" t="str">
        <f t="shared" si="3"/>
        <v>QG351</v>
      </c>
      <c r="B218" s="215" t="s">
        <v>269</v>
      </c>
      <c r="C218" s="212" t="s">
        <v>204</v>
      </c>
      <c r="D218" s="212" t="s">
        <v>594</v>
      </c>
      <c r="E218" s="211" t="s">
        <v>594</v>
      </c>
      <c r="F218" t="s">
        <v>594</v>
      </c>
      <c r="G218" s="280">
        <v>0.5625</v>
      </c>
      <c r="H218" s="280">
        <v>0.57986111111111105</v>
      </c>
      <c r="I218" s="213">
        <v>1648.1</v>
      </c>
      <c r="J218" t="s">
        <v>756</v>
      </c>
      <c r="K218" s="213" t="s">
        <v>757</v>
      </c>
    </row>
    <row r="219" spans="1:11" x14ac:dyDescent="0.2">
      <c r="A219" s="212" t="str">
        <f t="shared" si="3"/>
        <v>QG355</v>
      </c>
      <c r="B219" s="215" t="s">
        <v>269</v>
      </c>
      <c r="C219" s="212" t="s">
        <v>467</v>
      </c>
      <c r="D219" s="212" t="s">
        <v>594</v>
      </c>
      <c r="E219" s="211" t="s">
        <v>594</v>
      </c>
      <c r="F219" t="s">
        <v>594</v>
      </c>
      <c r="G219" s="280" t="s">
        <v>269</v>
      </c>
      <c r="H219" s="280">
        <v>0.81944444444444453</v>
      </c>
      <c r="I219" s="213">
        <v>3916.2272727272721</v>
      </c>
      <c r="J219" t="s">
        <v>756</v>
      </c>
      <c r="K219" s="213" t="s">
        <v>757</v>
      </c>
    </row>
    <row r="220" spans="1:11" x14ac:dyDescent="0.2">
      <c r="A220" s="212" t="str">
        <f t="shared" si="3"/>
        <v>QG311</v>
      </c>
      <c r="B220" s="215" t="s">
        <v>269</v>
      </c>
      <c r="C220" s="212" t="s">
        <v>465</v>
      </c>
      <c r="D220" s="212" t="s">
        <v>614</v>
      </c>
      <c r="E220" s="211" t="s">
        <v>614</v>
      </c>
      <c r="F220" t="s">
        <v>614</v>
      </c>
      <c r="G220" s="280" t="s">
        <v>269</v>
      </c>
      <c r="H220" s="280" t="s">
        <v>269</v>
      </c>
      <c r="I220" s="213">
        <v>4895</v>
      </c>
      <c r="J220" t="s">
        <v>756</v>
      </c>
      <c r="K220" s="213" t="s">
        <v>757</v>
      </c>
    </row>
    <row r="221" spans="1:11" x14ac:dyDescent="0.2">
      <c r="A221" s="212" t="str">
        <f t="shared" si="3"/>
        <v>EL002</v>
      </c>
      <c r="B221" s="215" t="s">
        <v>269</v>
      </c>
      <c r="C221" s="212" t="s">
        <v>291</v>
      </c>
      <c r="D221" s="212" t="s">
        <v>606</v>
      </c>
      <c r="E221" s="211" t="s">
        <v>606</v>
      </c>
      <c r="F221" t="s">
        <v>606</v>
      </c>
      <c r="G221" s="280" t="s">
        <v>269</v>
      </c>
      <c r="H221" s="280" t="s">
        <v>269</v>
      </c>
      <c r="I221" s="213">
        <v>1661</v>
      </c>
      <c r="J221" t="s">
        <v>758</v>
      </c>
      <c r="K221" s="213" t="s">
        <v>759</v>
      </c>
    </row>
    <row r="222" spans="1:11" x14ac:dyDescent="0.2">
      <c r="A222" s="212" t="str">
        <f t="shared" si="3"/>
        <v>ID6183</v>
      </c>
      <c r="B222" s="215">
        <v>0.8125</v>
      </c>
      <c r="C222" s="212" t="s">
        <v>262</v>
      </c>
      <c r="D222" s="212" t="s">
        <v>596</v>
      </c>
      <c r="E222" s="211" t="s">
        <v>596</v>
      </c>
      <c r="F222" t="s">
        <v>596</v>
      </c>
      <c r="G222" s="280">
        <v>0.84375</v>
      </c>
      <c r="H222" s="280">
        <v>0.85416666666666663</v>
      </c>
      <c r="I222" s="213">
        <v>5747.738636363636</v>
      </c>
      <c r="J222" t="s">
        <v>760</v>
      </c>
      <c r="K222" s="213" t="s">
        <v>761</v>
      </c>
    </row>
    <row r="223" spans="1:11" x14ac:dyDescent="0.2">
      <c r="A223" s="212" t="str">
        <f t="shared" si="3"/>
        <v>ID6265</v>
      </c>
      <c r="B223" s="215" t="s">
        <v>269</v>
      </c>
      <c r="C223" s="212" t="s">
        <v>177</v>
      </c>
      <c r="D223" s="212" t="s">
        <v>596</v>
      </c>
      <c r="E223" s="211" t="s">
        <v>596</v>
      </c>
      <c r="F223" t="s">
        <v>596</v>
      </c>
      <c r="G223" s="280">
        <v>0.4548611111111111</v>
      </c>
      <c r="H223" s="280">
        <v>0.4375</v>
      </c>
      <c r="I223" s="213">
        <v>5566.6265060240967</v>
      </c>
      <c r="J223" t="s">
        <v>760</v>
      </c>
      <c r="K223" s="213" t="s">
        <v>761</v>
      </c>
    </row>
    <row r="224" spans="1:11" x14ac:dyDescent="0.2">
      <c r="A224" s="212" t="str">
        <f t="shared" si="3"/>
        <v>ID6284</v>
      </c>
      <c r="B224" s="215">
        <v>0.59027777777777779</v>
      </c>
      <c r="C224" s="212" t="s">
        <v>218</v>
      </c>
      <c r="D224" s="212" t="s">
        <v>607</v>
      </c>
      <c r="E224" s="211" t="s">
        <v>607</v>
      </c>
      <c r="F224" t="s">
        <v>607</v>
      </c>
      <c r="G224" s="280">
        <v>0.61805555555555558</v>
      </c>
      <c r="H224" s="280">
        <v>0.61805555555555558</v>
      </c>
      <c r="I224" s="213">
        <v>4712.4395604395613</v>
      </c>
      <c r="J224" t="s">
        <v>760</v>
      </c>
      <c r="K224" s="213" t="s">
        <v>761</v>
      </c>
    </row>
    <row r="225" spans="1:11" x14ac:dyDescent="0.2">
      <c r="A225" s="212" t="str">
        <f t="shared" si="3"/>
        <v>ID6293</v>
      </c>
      <c r="B225" s="215">
        <v>0.60416666666666663</v>
      </c>
      <c r="C225" s="212" t="s">
        <v>250</v>
      </c>
      <c r="D225" s="212" t="s">
        <v>596</v>
      </c>
      <c r="E225" s="211" t="s">
        <v>596</v>
      </c>
      <c r="F225" t="s">
        <v>596</v>
      </c>
      <c r="G225" s="280">
        <v>0.75694444444444453</v>
      </c>
      <c r="H225" s="280">
        <v>0.77083333333333337</v>
      </c>
      <c r="I225" s="213">
        <v>6000.6555555555569</v>
      </c>
      <c r="J225" t="s">
        <v>760</v>
      </c>
      <c r="K225" s="213" t="s">
        <v>761</v>
      </c>
    </row>
    <row r="226" spans="1:11" x14ac:dyDescent="0.2">
      <c r="A226" s="212" t="str">
        <f t="shared" si="3"/>
        <v>ID6285</v>
      </c>
      <c r="B226" s="215" t="s">
        <v>269</v>
      </c>
      <c r="C226" s="212" t="s">
        <v>232</v>
      </c>
      <c r="D226" s="212" t="s">
        <v>596</v>
      </c>
      <c r="E226" s="211" t="s">
        <v>596</v>
      </c>
      <c r="F226" t="s">
        <v>596</v>
      </c>
      <c r="G226" s="280">
        <v>0.67361111111111116</v>
      </c>
      <c r="H226" s="280">
        <v>0.66666666666666663</v>
      </c>
      <c r="I226" s="213">
        <v>5631.04347826087</v>
      </c>
      <c r="J226" t="s">
        <v>760</v>
      </c>
      <c r="K226" s="213" t="s">
        <v>761</v>
      </c>
    </row>
    <row r="227" spans="1:11" x14ac:dyDescent="0.2">
      <c r="A227" s="212" t="str">
        <f t="shared" si="3"/>
        <v>ID6269</v>
      </c>
      <c r="B227" s="215" t="s">
        <v>269</v>
      </c>
      <c r="C227" s="212" t="s">
        <v>254</v>
      </c>
      <c r="D227" s="212" t="s">
        <v>596</v>
      </c>
      <c r="E227" s="211" t="s">
        <v>596</v>
      </c>
      <c r="F227" t="s">
        <v>596</v>
      </c>
      <c r="G227" s="280">
        <v>0.79166666666666663</v>
      </c>
      <c r="H227" s="280">
        <v>0.79166666666666663</v>
      </c>
      <c r="I227" s="213">
        <v>5656.4090909090901</v>
      </c>
      <c r="J227" t="s">
        <v>760</v>
      </c>
      <c r="K227" s="213" t="s">
        <v>761</v>
      </c>
    </row>
    <row r="228" spans="1:11" x14ac:dyDescent="0.2">
      <c r="A228" s="212" t="str">
        <f t="shared" si="3"/>
        <v>ID6687</v>
      </c>
      <c r="B228" s="215" t="s">
        <v>269</v>
      </c>
      <c r="C228" s="212" t="s">
        <v>201</v>
      </c>
      <c r="D228" s="212" t="s">
        <v>654</v>
      </c>
      <c r="E228" s="211" t="s">
        <v>654</v>
      </c>
      <c r="F228" t="s">
        <v>654</v>
      </c>
      <c r="G228" s="280">
        <v>0.5625</v>
      </c>
      <c r="H228" s="280">
        <v>0.5625</v>
      </c>
      <c r="I228" s="213">
        <v>6738.6666666666679</v>
      </c>
      <c r="J228" t="s">
        <v>760</v>
      </c>
      <c r="K228" s="213" t="s">
        <v>761</v>
      </c>
    </row>
    <row r="229" spans="1:11" x14ac:dyDescent="0.2">
      <c r="A229" s="212" t="str">
        <f t="shared" si="3"/>
        <v>ID6230</v>
      </c>
      <c r="B229" s="215">
        <v>0.59027777777777779</v>
      </c>
      <c r="C229" s="212" t="s">
        <v>229</v>
      </c>
      <c r="D229" s="212" t="s">
        <v>610</v>
      </c>
      <c r="E229" s="211" t="s">
        <v>610</v>
      </c>
      <c r="F229" t="s">
        <v>610</v>
      </c>
      <c r="G229" s="280">
        <v>0.67013888888888884</v>
      </c>
      <c r="H229" s="280">
        <v>0.67013888888888884</v>
      </c>
      <c r="I229" s="213">
        <v>6373.2637362637352</v>
      </c>
      <c r="J229" t="s">
        <v>760</v>
      </c>
      <c r="K229" s="213" t="s">
        <v>761</v>
      </c>
    </row>
    <row r="230" spans="1:11" x14ac:dyDescent="0.2">
      <c r="A230" s="212" t="str">
        <f t="shared" si="3"/>
        <v>ID7708</v>
      </c>
      <c r="B230" s="215">
        <v>0.4236111111111111</v>
      </c>
      <c r="C230" s="212" t="s">
        <v>203</v>
      </c>
      <c r="D230" s="212" t="s">
        <v>602</v>
      </c>
      <c r="E230" s="211" t="s">
        <v>602</v>
      </c>
      <c r="F230" t="s">
        <v>602</v>
      </c>
      <c r="G230" s="280">
        <v>0.5625</v>
      </c>
      <c r="H230" s="280">
        <v>0.5625</v>
      </c>
      <c r="I230" s="213">
        <v>5061.0722891566256</v>
      </c>
      <c r="J230" t="s">
        <v>760</v>
      </c>
      <c r="K230" s="213" t="s">
        <v>761</v>
      </c>
    </row>
    <row r="231" spans="1:11" x14ac:dyDescent="0.2">
      <c r="A231" s="212" t="str">
        <f t="shared" si="3"/>
        <v>ID6182</v>
      </c>
      <c r="B231" s="215">
        <v>0.4513888888888889</v>
      </c>
      <c r="C231" s="212" t="s">
        <v>183</v>
      </c>
      <c r="D231" s="212" t="s">
        <v>620</v>
      </c>
      <c r="E231" s="211" t="s">
        <v>620</v>
      </c>
      <c r="F231" t="s">
        <v>620</v>
      </c>
      <c r="G231" s="280">
        <v>0.49305555555555558</v>
      </c>
      <c r="H231" s="280">
        <v>0.49305555555555558</v>
      </c>
      <c r="I231" s="213">
        <v>8154.6666666666642</v>
      </c>
      <c r="J231" t="s">
        <v>760</v>
      </c>
      <c r="K231" s="213" t="s">
        <v>761</v>
      </c>
    </row>
    <row r="232" spans="1:11" x14ac:dyDescent="0.2">
      <c r="A232" s="212" t="str">
        <f t="shared" si="3"/>
        <v>ID6231</v>
      </c>
      <c r="B232" s="215">
        <v>0.79166666666666663</v>
      </c>
      <c r="C232" s="212" t="s">
        <v>258</v>
      </c>
      <c r="D232" s="212" t="s">
        <v>596</v>
      </c>
      <c r="E232" s="211" t="s">
        <v>596</v>
      </c>
      <c r="F232" t="s">
        <v>596</v>
      </c>
      <c r="G232" s="280">
        <v>0.81944444444444453</v>
      </c>
      <c r="H232" s="280">
        <v>0.8125</v>
      </c>
      <c r="I232" s="213">
        <v>6038.5714285714257</v>
      </c>
      <c r="J232" t="s">
        <v>760</v>
      </c>
      <c r="K232" s="213" t="s">
        <v>761</v>
      </c>
    </row>
    <row r="233" spans="1:11" x14ac:dyDescent="0.2">
      <c r="A233" s="212" t="str">
        <f t="shared" si="3"/>
        <v>ID6197</v>
      </c>
      <c r="B233" s="215" t="s">
        <v>269</v>
      </c>
      <c r="C233" s="212" t="s">
        <v>171</v>
      </c>
      <c r="D233" s="212" t="s">
        <v>594</v>
      </c>
      <c r="E233" s="211" t="s">
        <v>594</v>
      </c>
      <c r="F233" t="s">
        <v>594</v>
      </c>
      <c r="G233" s="280">
        <v>0.43055555555555558</v>
      </c>
      <c r="H233" s="280">
        <v>0.43055555555555558</v>
      </c>
      <c r="I233" s="213">
        <v>3193.0722891566256</v>
      </c>
      <c r="J233" t="s">
        <v>760</v>
      </c>
      <c r="K233" s="213" t="s">
        <v>761</v>
      </c>
    </row>
    <row r="234" spans="1:11" x14ac:dyDescent="0.2">
      <c r="A234" s="212" t="str">
        <f t="shared" si="3"/>
        <v>ID6232</v>
      </c>
      <c r="B234" s="215">
        <v>0.36805555555555558</v>
      </c>
      <c r="C234" s="212" t="s">
        <v>165</v>
      </c>
      <c r="D234" s="212" t="s">
        <v>610</v>
      </c>
      <c r="E234" s="211" t="s">
        <v>610</v>
      </c>
      <c r="F234" t="s">
        <v>610</v>
      </c>
      <c r="G234" s="280">
        <v>0.40972222222222227</v>
      </c>
      <c r="H234" s="280">
        <v>0.40972222222222227</v>
      </c>
      <c r="I234" s="213">
        <v>6609.531645569622</v>
      </c>
      <c r="J234" t="s">
        <v>760</v>
      </c>
      <c r="K234" s="213" t="s">
        <v>761</v>
      </c>
    </row>
    <row r="235" spans="1:11" x14ac:dyDescent="0.2">
      <c r="A235" s="212" t="str">
        <f t="shared" si="3"/>
        <v>ID6136</v>
      </c>
      <c r="B235" s="215">
        <v>0.97222222222222221</v>
      </c>
      <c r="C235" s="212" t="s">
        <v>97</v>
      </c>
      <c r="D235" s="212" t="s">
        <v>615</v>
      </c>
      <c r="E235" s="211" t="s">
        <v>615</v>
      </c>
      <c r="F235" t="s">
        <v>615</v>
      </c>
      <c r="G235" s="280">
        <v>9.7222222222222224E-2</v>
      </c>
      <c r="H235" s="280">
        <v>9.7222222222222224E-2</v>
      </c>
      <c r="I235" s="213">
        <v>8433.3473684210512</v>
      </c>
      <c r="J235" t="s">
        <v>760</v>
      </c>
      <c r="K235" s="213" t="s">
        <v>761</v>
      </c>
    </row>
    <row r="236" spans="1:11" x14ac:dyDescent="0.2">
      <c r="A236" s="212" t="str">
        <f t="shared" si="3"/>
        <v>ID6289</v>
      </c>
      <c r="B236" s="215">
        <v>0.3611111111111111</v>
      </c>
      <c r="C236" s="212" t="s">
        <v>153</v>
      </c>
      <c r="D236" s="212" t="s">
        <v>596</v>
      </c>
      <c r="E236" s="211" t="s">
        <v>596</v>
      </c>
      <c r="F236" t="s">
        <v>596</v>
      </c>
      <c r="G236" s="280">
        <v>0.39583333333333331</v>
      </c>
      <c r="H236" s="280">
        <v>0.39583333333333331</v>
      </c>
      <c r="I236" s="213">
        <v>4093.3275862068958</v>
      </c>
      <c r="J236" t="s">
        <v>760</v>
      </c>
      <c r="K236" s="213" t="s">
        <v>761</v>
      </c>
    </row>
    <row r="237" spans="1:11" x14ac:dyDescent="0.2">
      <c r="A237" s="212" t="str">
        <f t="shared" si="3"/>
        <v>ID6260</v>
      </c>
      <c r="B237" s="215">
        <v>2.0833333333333332E-2</v>
      </c>
      <c r="C237" s="212" t="s">
        <v>94</v>
      </c>
      <c r="D237" s="212" t="s">
        <v>595</v>
      </c>
      <c r="E237" s="211" t="s">
        <v>595</v>
      </c>
      <c r="F237" t="s">
        <v>595</v>
      </c>
      <c r="G237" s="280">
        <v>8.3333333333333329E-2</v>
      </c>
      <c r="H237" s="280">
        <v>0.40277777777777773</v>
      </c>
      <c r="I237" s="213">
        <v>10598.741176470585</v>
      </c>
      <c r="J237" t="s">
        <v>760</v>
      </c>
      <c r="K237" s="213" t="s">
        <v>761</v>
      </c>
    </row>
    <row r="238" spans="1:11" x14ac:dyDescent="0.2">
      <c r="A238" s="212" t="str">
        <f t="shared" si="3"/>
        <v>ID6160</v>
      </c>
      <c r="B238" s="215">
        <v>6.5972222222222224E-2</v>
      </c>
      <c r="C238" s="212" t="s">
        <v>101</v>
      </c>
      <c r="D238" s="212" t="s">
        <v>655</v>
      </c>
      <c r="E238" s="211" t="s">
        <v>655</v>
      </c>
      <c r="F238" t="s">
        <v>655</v>
      </c>
      <c r="G238" s="280">
        <v>0.10416666666666667</v>
      </c>
      <c r="H238" s="280">
        <v>9.7222222222222224E-2</v>
      </c>
      <c r="I238" s="213">
        <v>9829.9354838709642</v>
      </c>
      <c r="J238" t="s">
        <v>760</v>
      </c>
      <c r="K238" s="213" t="s">
        <v>761</v>
      </c>
    </row>
    <row r="239" spans="1:11" x14ac:dyDescent="0.2">
      <c r="A239" s="212" t="str">
        <f t="shared" si="3"/>
        <v>ID6137</v>
      </c>
      <c r="B239" s="215">
        <v>0.37847222222222227</v>
      </c>
      <c r="C239" s="212" t="s">
        <v>168</v>
      </c>
      <c r="D239" s="212" t="s">
        <v>594</v>
      </c>
      <c r="E239" s="211" t="s">
        <v>594</v>
      </c>
      <c r="F239" t="s">
        <v>594</v>
      </c>
      <c r="G239" s="280">
        <v>0.41666666666666669</v>
      </c>
      <c r="H239" s="280">
        <v>0.41666666666666669</v>
      </c>
      <c r="I239" s="213">
        <v>3378.0581395348836</v>
      </c>
      <c r="J239" t="s">
        <v>760</v>
      </c>
      <c r="K239" s="213" t="s">
        <v>761</v>
      </c>
    </row>
    <row r="240" spans="1:11" x14ac:dyDescent="0.2">
      <c r="A240" s="212" t="str">
        <f t="shared" si="3"/>
        <v>ID6192</v>
      </c>
      <c r="B240" s="215">
        <v>0.36805555555555558</v>
      </c>
      <c r="C240" s="212" t="s">
        <v>164</v>
      </c>
      <c r="D240" s="212" t="s">
        <v>645</v>
      </c>
      <c r="E240" s="211" t="s">
        <v>645</v>
      </c>
      <c r="F240" t="s">
        <v>645</v>
      </c>
      <c r="G240" s="280">
        <v>0.40972222222222227</v>
      </c>
      <c r="H240" s="280">
        <v>0.40972222222222227</v>
      </c>
      <c r="I240" s="213">
        <v>7009.9795918367372</v>
      </c>
      <c r="J240" t="s">
        <v>760</v>
      </c>
      <c r="K240" s="213" t="s">
        <v>761</v>
      </c>
    </row>
    <row r="241" spans="1:11" x14ac:dyDescent="0.2">
      <c r="A241" s="212" t="str">
        <f t="shared" si="3"/>
        <v>ID6292</v>
      </c>
      <c r="B241" s="215">
        <v>0.57638888888888895</v>
      </c>
      <c r="C241" s="212" t="s">
        <v>215</v>
      </c>
      <c r="D241" s="212" t="s">
        <v>644</v>
      </c>
      <c r="E241" s="211" t="s">
        <v>644</v>
      </c>
      <c r="F241" t="s">
        <v>644</v>
      </c>
      <c r="G241" s="280">
        <v>0.60416666666666663</v>
      </c>
      <c r="H241" s="280">
        <v>0.60416666666666663</v>
      </c>
      <c r="I241" s="213">
        <v>4712.054347826087</v>
      </c>
      <c r="J241" t="s">
        <v>760</v>
      </c>
      <c r="K241" s="213" t="s">
        <v>761</v>
      </c>
    </row>
    <row r="242" spans="1:11" x14ac:dyDescent="0.2">
      <c r="A242" s="212" t="str">
        <f t="shared" si="3"/>
        <v>ID6268</v>
      </c>
      <c r="B242" s="215">
        <v>0.86805555555555547</v>
      </c>
      <c r="C242" s="212" t="s">
        <v>357</v>
      </c>
      <c r="D242" s="212" t="s">
        <v>624</v>
      </c>
      <c r="E242" s="211" t="s">
        <v>624</v>
      </c>
      <c r="F242" t="s">
        <v>624</v>
      </c>
      <c r="G242" s="280" t="s">
        <v>269</v>
      </c>
      <c r="H242" s="280" t="s">
        <v>269</v>
      </c>
      <c r="I242" s="213">
        <v>3488</v>
      </c>
      <c r="J242" t="s">
        <v>760</v>
      </c>
      <c r="K242" s="213" t="s">
        <v>761</v>
      </c>
    </row>
    <row r="243" spans="1:11" x14ac:dyDescent="0.2">
      <c r="A243" s="212" t="str">
        <f t="shared" si="3"/>
        <v>ID6267</v>
      </c>
      <c r="B243" s="215" t="s">
        <v>269</v>
      </c>
      <c r="C243" s="212" t="s">
        <v>356</v>
      </c>
      <c r="D243" s="212" t="s">
        <v>596</v>
      </c>
      <c r="E243" s="211" t="s">
        <v>596</v>
      </c>
      <c r="F243" t="s">
        <v>596</v>
      </c>
      <c r="G243" s="280" t="s">
        <v>269</v>
      </c>
      <c r="H243" s="280">
        <v>0.27083333333333331</v>
      </c>
      <c r="I243" s="213">
        <v>2390.8297872340418</v>
      </c>
      <c r="J243" t="s">
        <v>760</v>
      </c>
      <c r="K243" s="213" t="s">
        <v>761</v>
      </c>
    </row>
    <row r="244" spans="1:11" x14ac:dyDescent="0.2">
      <c r="A244" s="212" t="str">
        <f t="shared" si="3"/>
        <v>ID6198</v>
      </c>
      <c r="B244" s="215" t="s">
        <v>269</v>
      </c>
      <c r="C244" s="212" t="s">
        <v>178</v>
      </c>
      <c r="D244" s="212" t="s">
        <v>624</v>
      </c>
      <c r="E244" s="211" t="s">
        <v>624</v>
      </c>
      <c r="F244" t="s">
        <v>624</v>
      </c>
      <c r="G244" s="280">
        <v>0.45833333333333331</v>
      </c>
      <c r="H244" s="280">
        <v>0.45833333333333331</v>
      </c>
      <c r="I244" s="213">
        <v>7596.7974683544271</v>
      </c>
      <c r="J244" t="s">
        <v>760</v>
      </c>
      <c r="K244" s="213" t="s">
        <v>761</v>
      </c>
    </row>
    <row r="245" spans="1:11" x14ac:dyDescent="0.2">
      <c r="A245" s="212" t="str">
        <f t="shared" si="3"/>
        <v>ID6196</v>
      </c>
      <c r="B245" s="215" t="s">
        <v>269</v>
      </c>
      <c r="C245" s="212" t="s">
        <v>113</v>
      </c>
      <c r="D245" s="212" t="s">
        <v>624</v>
      </c>
      <c r="E245" s="211" t="s">
        <v>624</v>
      </c>
      <c r="F245" t="s">
        <v>624</v>
      </c>
      <c r="G245" s="280">
        <v>0.17361111111111113</v>
      </c>
      <c r="H245" s="280">
        <v>0.17361111111111113</v>
      </c>
      <c r="I245" s="213">
        <v>4525.8428571428558</v>
      </c>
      <c r="J245" t="s">
        <v>760</v>
      </c>
      <c r="K245" s="213" t="s">
        <v>761</v>
      </c>
    </row>
    <row r="246" spans="1:11" x14ac:dyDescent="0.2">
      <c r="A246" s="212" t="str">
        <f t="shared" si="3"/>
        <v>ID6288</v>
      </c>
      <c r="B246" s="215">
        <v>0.36805555555555558</v>
      </c>
      <c r="C246" s="212" t="s">
        <v>163</v>
      </c>
      <c r="D246" s="212" t="s">
        <v>624</v>
      </c>
      <c r="E246" s="211" t="s">
        <v>624</v>
      </c>
      <c r="F246" t="s">
        <v>624</v>
      </c>
      <c r="G246" s="280">
        <v>0.40625</v>
      </c>
      <c r="H246" s="280">
        <v>0.40625</v>
      </c>
      <c r="I246" s="213">
        <v>6411.5121951219517</v>
      </c>
      <c r="J246" t="s">
        <v>760</v>
      </c>
      <c r="K246" s="213" t="s">
        <v>761</v>
      </c>
    </row>
    <row r="247" spans="1:11" x14ac:dyDescent="0.2">
      <c r="A247" s="212" t="str">
        <f t="shared" si="3"/>
        <v>ID6686</v>
      </c>
      <c r="B247" s="215">
        <v>0.4861111111111111</v>
      </c>
      <c r="C247" s="212" t="s">
        <v>362</v>
      </c>
      <c r="D247" s="212" t="s">
        <v>656</v>
      </c>
      <c r="E247" s="211" t="s">
        <v>656</v>
      </c>
      <c r="F247" t="s">
        <v>656</v>
      </c>
      <c r="G247" s="280" t="s">
        <v>269</v>
      </c>
      <c r="H247" s="280" t="s">
        <v>269</v>
      </c>
      <c r="I247" s="213">
        <v>7828</v>
      </c>
      <c r="J247" t="s">
        <v>760</v>
      </c>
      <c r="K247" s="213" t="s">
        <v>761</v>
      </c>
    </row>
    <row r="248" spans="1:11" x14ac:dyDescent="0.2">
      <c r="A248" s="212" t="str">
        <f t="shared" si="3"/>
        <v>ID7702</v>
      </c>
      <c r="B248" s="215" t="s">
        <v>269</v>
      </c>
      <c r="C248" s="212" t="s">
        <v>365</v>
      </c>
      <c r="D248" s="212" t="s">
        <v>602</v>
      </c>
      <c r="E248" s="211" t="s">
        <v>602</v>
      </c>
      <c r="F248" t="s">
        <v>602</v>
      </c>
      <c r="G248" s="280" t="s">
        <v>269</v>
      </c>
      <c r="H248" s="280" t="s">
        <v>269</v>
      </c>
      <c r="I248" s="213">
        <v>4464</v>
      </c>
      <c r="J248" t="s">
        <v>760</v>
      </c>
      <c r="K248" s="213" t="s">
        <v>761</v>
      </c>
    </row>
    <row r="249" spans="1:11" x14ac:dyDescent="0.2">
      <c r="A249" s="212" t="str">
        <f t="shared" si="3"/>
        <v>ID6294</v>
      </c>
      <c r="B249" s="215" t="s">
        <v>269</v>
      </c>
      <c r="C249" s="212" t="s">
        <v>358</v>
      </c>
      <c r="D249" s="212" t="s">
        <v>607</v>
      </c>
      <c r="E249" s="211" t="s">
        <v>607</v>
      </c>
      <c r="F249" t="s">
        <v>607</v>
      </c>
      <c r="G249" s="280" t="s">
        <v>269</v>
      </c>
      <c r="H249" s="280" t="s">
        <v>269</v>
      </c>
      <c r="I249" s="213">
        <v>1852</v>
      </c>
      <c r="J249" t="s">
        <v>760</v>
      </c>
      <c r="K249" s="213" t="s">
        <v>761</v>
      </c>
    </row>
    <row r="250" spans="1:11" x14ac:dyDescent="0.2">
      <c r="A250" s="212" t="str">
        <f t="shared" si="3"/>
        <v>ID6233</v>
      </c>
      <c r="B250" s="215">
        <v>0.53472222222222221</v>
      </c>
      <c r="C250" s="212" t="s">
        <v>231</v>
      </c>
      <c r="D250" s="212" t="s">
        <v>602</v>
      </c>
      <c r="E250" s="211" t="s">
        <v>602</v>
      </c>
      <c r="F250" t="s">
        <v>602</v>
      </c>
      <c r="G250" s="280">
        <v>0.67361111111111116</v>
      </c>
      <c r="H250" s="280">
        <v>0.64583333333333337</v>
      </c>
      <c r="I250" s="213">
        <v>7464</v>
      </c>
      <c r="J250" t="s">
        <v>760</v>
      </c>
      <c r="K250" s="213" t="s">
        <v>761</v>
      </c>
    </row>
    <row r="251" spans="1:11" x14ac:dyDescent="0.2">
      <c r="A251" s="212" t="str">
        <f t="shared" si="3"/>
        <v>MY27F</v>
      </c>
      <c r="B251" s="215" t="s">
        <v>269</v>
      </c>
      <c r="C251" s="212" t="s">
        <v>450</v>
      </c>
      <c r="D251" s="212" t="s">
        <v>596</v>
      </c>
      <c r="E251" s="211" t="s">
        <v>596</v>
      </c>
      <c r="F251" t="s">
        <v>596</v>
      </c>
      <c r="G251" s="280" t="s">
        <v>269</v>
      </c>
      <c r="H251" s="280" t="s">
        <v>269</v>
      </c>
      <c r="I251" s="213">
        <v>6691.5</v>
      </c>
      <c r="J251" t="s">
        <v>762</v>
      </c>
      <c r="K251" s="213" t="s">
        <v>763</v>
      </c>
    </row>
    <row r="252" spans="1:11" x14ac:dyDescent="0.2">
      <c r="A252" s="212" t="str">
        <f t="shared" si="3"/>
        <v>GA27F</v>
      </c>
      <c r="B252" s="215" t="s">
        <v>269</v>
      </c>
      <c r="C252" s="212" t="s">
        <v>315</v>
      </c>
      <c r="D252" s="212" t="s">
        <v>596</v>
      </c>
      <c r="E252" s="211" t="s">
        <v>596</v>
      </c>
      <c r="F252" t="s">
        <v>596</v>
      </c>
      <c r="G252" s="280" t="s">
        <v>269</v>
      </c>
      <c r="H252" s="280" t="s">
        <v>269</v>
      </c>
      <c r="I252" s="213">
        <v>6758</v>
      </c>
      <c r="J252" t="s">
        <v>762</v>
      </c>
      <c r="K252" s="213" t="s">
        <v>763</v>
      </c>
    </row>
    <row r="253" spans="1:11" x14ac:dyDescent="0.2">
      <c r="A253" s="212" t="str">
        <f t="shared" si="3"/>
        <v>MY001</v>
      </c>
      <c r="B253" s="215" t="s">
        <v>269</v>
      </c>
      <c r="C253" s="212" t="s">
        <v>449</v>
      </c>
      <c r="D253" s="212" t="s">
        <v>596</v>
      </c>
      <c r="E253" s="211" t="s">
        <v>596</v>
      </c>
      <c r="F253" t="s">
        <v>596</v>
      </c>
      <c r="G253" s="280" t="s">
        <v>269</v>
      </c>
      <c r="H253" s="280" t="s">
        <v>269</v>
      </c>
      <c r="I253" s="213">
        <v>6153</v>
      </c>
      <c r="J253" t="s">
        <v>762</v>
      </c>
      <c r="K253" s="213" t="s">
        <v>763</v>
      </c>
    </row>
    <row r="254" spans="1:11" x14ac:dyDescent="0.2">
      <c r="A254" s="212" t="str">
        <f t="shared" si="3"/>
        <v>GA127F</v>
      </c>
      <c r="B254" s="215" t="s">
        <v>269</v>
      </c>
      <c r="C254" s="212" t="s">
        <v>313</v>
      </c>
      <c r="D254" s="212" t="s">
        <v>596</v>
      </c>
      <c r="E254" s="211" t="s">
        <v>596</v>
      </c>
      <c r="F254" t="s">
        <v>596</v>
      </c>
      <c r="G254" s="280" t="s">
        <v>269</v>
      </c>
      <c r="H254" s="280" t="s">
        <v>269</v>
      </c>
      <c r="I254" s="213">
        <v>6425</v>
      </c>
      <c r="J254" t="s">
        <v>762</v>
      </c>
      <c r="K254" s="213" t="s">
        <v>763</v>
      </c>
    </row>
    <row r="255" spans="1:11" x14ac:dyDescent="0.2">
      <c r="A255" s="212" t="str">
        <f t="shared" si="3"/>
        <v>MY27L</v>
      </c>
      <c r="B255" s="215" t="s">
        <v>269</v>
      </c>
      <c r="C255" s="212" t="s">
        <v>451</v>
      </c>
      <c r="D255" s="212" t="s">
        <v>596</v>
      </c>
      <c r="E255" s="211" t="s">
        <v>596</v>
      </c>
      <c r="F255" t="s">
        <v>596</v>
      </c>
      <c r="G255" s="280" t="s">
        <v>269</v>
      </c>
      <c r="H255" s="280" t="s">
        <v>269</v>
      </c>
      <c r="I255" s="213">
        <v>5243.25</v>
      </c>
      <c r="J255" t="s">
        <v>762</v>
      </c>
      <c r="K255" s="213" t="s">
        <v>763</v>
      </c>
    </row>
    <row r="256" spans="1:11" x14ac:dyDescent="0.2">
      <c r="A256" s="212" t="str">
        <f t="shared" si="3"/>
        <v>FS112</v>
      </c>
      <c r="B256" s="215" t="s">
        <v>269</v>
      </c>
      <c r="C256" s="212" t="s">
        <v>296</v>
      </c>
      <c r="D256" s="212" t="s">
        <v>594</v>
      </c>
      <c r="E256" s="211" t="s">
        <v>594</v>
      </c>
      <c r="F256" t="s">
        <v>594</v>
      </c>
      <c r="G256" s="280" t="s">
        <v>269</v>
      </c>
      <c r="H256" s="280" t="s">
        <v>269</v>
      </c>
      <c r="I256" s="213">
        <v>7438</v>
      </c>
      <c r="J256" t="s">
        <v>723</v>
      </c>
      <c r="K256" s="213" t="s">
        <v>724</v>
      </c>
    </row>
    <row r="257" spans="1:11" x14ac:dyDescent="0.2">
      <c r="A257" s="212" t="str">
        <f t="shared" si="3"/>
        <v>FS115</v>
      </c>
      <c r="B257" s="215" t="s">
        <v>269</v>
      </c>
      <c r="C257" s="212" t="s">
        <v>298</v>
      </c>
      <c r="D257" s="212" t="s">
        <v>595</v>
      </c>
      <c r="E257" s="211" t="s">
        <v>595</v>
      </c>
      <c r="F257" t="s">
        <v>595</v>
      </c>
      <c r="G257" s="280" t="s">
        <v>269</v>
      </c>
      <c r="H257" s="280" t="s">
        <v>269</v>
      </c>
      <c r="I257" s="213">
        <v>10981</v>
      </c>
      <c r="J257" t="s">
        <v>723</v>
      </c>
      <c r="K257" s="213" t="s">
        <v>724</v>
      </c>
    </row>
    <row r="258" spans="1:11" x14ac:dyDescent="0.2">
      <c r="A258" s="212" t="str">
        <f t="shared" ref="A258:A321" si="4">C258</f>
        <v>BK001</v>
      </c>
      <c r="B258" s="215" t="s">
        <v>269</v>
      </c>
      <c r="C258" s="212" t="s">
        <v>285</v>
      </c>
      <c r="D258" s="212" t="s">
        <v>615</v>
      </c>
      <c r="E258" s="211" t="s">
        <v>615</v>
      </c>
      <c r="F258" t="s">
        <v>615</v>
      </c>
      <c r="G258" s="280" t="s">
        <v>269</v>
      </c>
      <c r="H258" s="280" t="s">
        <v>269</v>
      </c>
      <c r="I258" s="213">
        <v>699</v>
      </c>
      <c r="J258" t="s">
        <v>725</v>
      </c>
      <c r="K258" s="213" t="s">
        <v>726</v>
      </c>
    </row>
    <row r="259" spans="1:11" x14ac:dyDescent="0.2">
      <c r="A259" s="212" t="str">
        <f t="shared" si="4"/>
        <v>PKCAN</v>
      </c>
      <c r="B259" s="215" t="s">
        <v>269</v>
      </c>
      <c r="C259" s="212" t="s">
        <v>454</v>
      </c>
      <c r="D259" s="212" t="s">
        <v>657</v>
      </c>
      <c r="E259" s="211" t="s">
        <v>657</v>
      </c>
      <c r="F259" t="s">
        <v>657</v>
      </c>
      <c r="G259" s="280" t="s">
        <v>269</v>
      </c>
      <c r="H259" s="280" t="s">
        <v>269</v>
      </c>
      <c r="I259" s="213">
        <v>1238.5000000000002</v>
      </c>
      <c r="J259" t="s">
        <v>725</v>
      </c>
      <c r="K259" s="213" t="s">
        <v>726</v>
      </c>
    </row>
    <row r="260" spans="1:11" x14ac:dyDescent="0.2">
      <c r="A260" s="212" t="str">
        <f t="shared" si="4"/>
        <v>PKCAY</v>
      </c>
      <c r="B260" s="215" t="s">
        <v>269</v>
      </c>
      <c r="C260" s="212" t="s">
        <v>455</v>
      </c>
      <c r="D260" s="212" t="s">
        <v>627</v>
      </c>
      <c r="E260" s="211" t="s">
        <v>627</v>
      </c>
      <c r="F260" t="s">
        <v>627</v>
      </c>
      <c r="G260" s="280" t="s">
        <v>269</v>
      </c>
      <c r="H260" s="280" t="s">
        <v>269</v>
      </c>
      <c r="I260" s="213">
        <v>490</v>
      </c>
      <c r="J260" t="s">
        <v>725</v>
      </c>
      <c r="K260" s="213" t="s">
        <v>726</v>
      </c>
    </row>
    <row r="261" spans="1:11" x14ac:dyDescent="0.2">
      <c r="A261" s="212" t="str">
        <f t="shared" si="4"/>
        <v>TR04</v>
      </c>
      <c r="B261" s="215" t="s">
        <v>269</v>
      </c>
      <c r="C261" s="212" t="s">
        <v>508</v>
      </c>
      <c r="D261" s="212" t="s">
        <v>600</v>
      </c>
      <c r="E261" s="211" t="s">
        <v>600</v>
      </c>
      <c r="F261" t="s">
        <v>600</v>
      </c>
      <c r="G261" s="280" t="s">
        <v>269</v>
      </c>
      <c r="H261" s="280" t="s">
        <v>269</v>
      </c>
      <c r="I261" s="213">
        <v>1539</v>
      </c>
      <c r="J261" t="s">
        <v>727</v>
      </c>
      <c r="K261" s="213" t="s">
        <v>728</v>
      </c>
    </row>
    <row r="262" spans="1:11" x14ac:dyDescent="0.2">
      <c r="A262" s="212" t="str">
        <f t="shared" si="4"/>
        <v>TRAVIRA</v>
      </c>
      <c r="B262" s="215" t="s">
        <v>269</v>
      </c>
      <c r="C262" s="212" t="s">
        <v>509</v>
      </c>
      <c r="D262" s="212" t="s">
        <v>601</v>
      </c>
      <c r="E262" s="211" t="s">
        <v>601</v>
      </c>
      <c r="F262" t="s">
        <v>601</v>
      </c>
      <c r="G262" s="280" t="s">
        <v>269</v>
      </c>
      <c r="H262" s="280" t="s">
        <v>269</v>
      </c>
      <c r="I262" s="213">
        <v>1561</v>
      </c>
      <c r="J262" t="s">
        <v>727</v>
      </c>
      <c r="K262" s="213" t="s">
        <v>728</v>
      </c>
    </row>
    <row r="263" spans="1:11" x14ac:dyDescent="0.2">
      <c r="A263" s="212" t="str">
        <f t="shared" si="4"/>
        <v>TR03</v>
      </c>
      <c r="B263" s="215" t="s">
        <v>269</v>
      </c>
      <c r="C263" s="212" t="s">
        <v>507</v>
      </c>
      <c r="D263" s="212" t="s">
        <v>601</v>
      </c>
      <c r="E263" s="211" t="s">
        <v>601</v>
      </c>
      <c r="F263" t="s">
        <v>601</v>
      </c>
      <c r="G263" s="280" t="s">
        <v>269</v>
      </c>
      <c r="H263" s="280" t="s">
        <v>269</v>
      </c>
      <c r="I263" s="213">
        <v>1296</v>
      </c>
      <c r="J263" t="s">
        <v>727</v>
      </c>
      <c r="K263" s="213" t="s">
        <v>728</v>
      </c>
    </row>
    <row r="264" spans="1:11" x14ac:dyDescent="0.2">
      <c r="A264" s="212" t="str">
        <f t="shared" si="4"/>
        <v>JT776</v>
      </c>
      <c r="B264" s="215" t="s">
        <v>269</v>
      </c>
      <c r="C264" s="212" t="s">
        <v>428</v>
      </c>
      <c r="D264" s="212" t="s">
        <v>605</v>
      </c>
      <c r="E264" s="211" t="s">
        <v>605</v>
      </c>
      <c r="F264" t="s">
        <v>605</v>
      </c>
      <c r="G264" s="280" t="s">
        <v>269</v>
      </c>
      <c r="H264" s="280" t="s">
        <v>269</v>
      </c>
      <c r="I264" s="213">
        <v>10409</v>
      </c>
      <c r="J264" t="s">
        <v>733</v>
      </c>
      <c r="K264" s="213" t="s">
        <v>734</v>
      </c>
    </row>
    <row r="265" spans="1:11" x14ac:dyDescent="0.2">
      <c r="A265" s="212" t="str">
        <f t="shared" si="4"/>
        <v>JT882</v>
      </c>
      <c r="B265" s="215">
        <v>0.66666666666666663</v>
      </c>
      <c r="C265" s="212" t="s">
        <v>436</v>
      </c>
      <c r="D265" s="212" t="s">
        <v>611</v>
      </c>
      <c r="E265" s="211" t="s">
        <v>611</v>
      </c>
      <c r="F265" t="s">
        <v>611</v>
      </c>
      <c r="G265" s="280" t="s">
        <v>269</v>
      </c>
      <c r="H265" s="280" t="s">
        <v>269</v>
      </c>
      <c r="I265" s="213">
        <v>4660.5</v>
      </c>
      <c r="J265" t="s">
        <v>733</v>
      </c>
      <c r="K265" s="213" t="s">
        <v>734</v>
      </c>
    </row>
    <row r="266" spans="1:11" x14ac:dyDescent="0.2">
      <c r="A266" s="212" t="str">
        <f t="shared" si="4"/>
        <v>JT097</v>
      </c>
      <c r="B266" s="215" t="s">
        <v>269</v>
      </c>
      <c r="C266" s="212" t="s">
        <v>403</v>
      </c>
      <c r="D266" s="212" t="s">
        <v>621</v>
      </c>
      <c r="E266" s="211" t="s">
        <v>621</v>
      </c>
      <c r="F266" t="s">
        <v>621</v>
      </c>
      <c r="G266" s="280" t="s">
        <v>269</v>
      </c>
      <c r="H266" s="280" t="s">
        <v>269</v>
      </c>
      <c r="I266" s="213">
        <v>67969</v>
      </c>
      <c r="J266" t="s">
        <v>733</v>
      </c>
      <c r="K266" s="213" t="s">
        <v>735</v>
      </c>
    </row>
    <row r="267" spans="1:11" x14ac:dyDescent="0.2">
      <c r="A267" s="212" t="str">
        <f t="shared" si="4"/>
        <v>JT801</v>
      </c>
      <c r="B267" s="215" t="s">
        <v>269</v>
      </c>
      <c r="C267" s="212" t="s">
        <v>431</v>
      </c>
      <c r="D267" s="212" t="s">
        <v>594</v>
      </c>
      <c r="E267" s="211" t="s">
        <v>594</v>
      </c>
      <c r="F267" t="s">
        <v>594</v>
      </c>
      <c r="G267" s="280" t="s">
        <v>269</v>
      </c>
      <c r="H267" s="280">
        <v>0.375</v>
      </c>
      <c r="I267" s="213">
        <v>7622</v>
      </c>
      <c r="J267" t="s">
        <v>733</v>
      </c>
      <c r="K267" s="213" t="s">
        <v>734</v>
      </c>
    </row>
    <row r="268" spans="1:11" x14ac:dyDescent="0.2">
      <c r="A268" s="212" t="str">
        <f t="shared" si="4"/>
        <v>JT936</v>
      </c>
      <c r="B268" s="215" t="s">
        <v>269</v>
      </c>
      <c r="C268" s="212" t="s">
        <v>438</v>
      </c>
      <c r="D268" s="212" t="s">
        <v>608</v>
      </c>
      <c r="E268" s="211" t="s">
        <v>608</v>
      </c>
      <c r="F268" t="s">
        <v>608</v>
      </c>
      <c r="G268" s="280" t="s">
        <v>269</v>
      </c>
      <c r="H268" s="280" t="s">
        <v>269</v>
      </c>
      <c r="I268" s="213">
        <v>7035</v>
      </c>
      <c r="J268" t="s">
        <v>733</v>
      </c>
      <c r="K268" s="213" t="s">
        <v>734</v>
      </c>
    </row>
    <row r="269" spans="1:11" x14ac:dyDescent="0.2">
      <c r="A269" s="212" t="str">
        <f t="shared" si="4"/>
        <v>JT3994</v>
      </c>
      <c r="B269" s="215" t="s">
        <v>269</v>
      </c>
      <c r="C269" s="212" t="s">
        <v>418</v>
      </c>
      <c r="D269" s="212" t="s">
        <v>607</v>
      </c>
      <c r="E269" s="211" t="s">
        <v>607</v>
      </c>
      <c r="F269" t="s">
        <v>607</v>
      </c>
      <c r="G269" s="280" t="s">
        <v>269</v>
      </c>
      <c r="H269" s="280" t="s">
        <v>269</v>
      </c>
      <c r="I269" s="213">
        <v>2794</v>
      </c>
      <c r="J269" t="s">
        <v>733</v>
      </c>
      <c r="K269" s="213" t="s">
        <v>734</v>
      </c>
    </row>
    <row r="270" spans="1:11" x14ac:dyDescent="0.2">
      <c r="A270" s="212" t="str">
        <f t="shared" si="4"/>
        <v>JT3986</v>
      </c>
      <c r="B270" s="215" t="s">
        <v>269</v>
      </c>
      <c r="C270" s="212" t="s">
        <v>416</v>
      </c>
      <c r="D270" s="212" t="s">
        <v>607</v>
      </c>
      <c r="E270" s="211" t="s">
        <v>607</v>
      </c>
      <c r="F270" t="s">
        <v>607</v>
      </c>
      <c r="G270" s="280" t="s">
        <v>269</v>
      </c>
      <c r="H270" s="280" t="s">
        <v>269</v>
      </c>
      <c r="I270" s="213">
        <v>4884</v>
      </c>
      <c r="J270" t="s">
        <v>733</v>
      </c>
      <c r="K270" s="213" t="s">
        <v>734</v>
      </c>
    </row>
    <row r="271" spans="1:11" x14ac:dyDescent="0.2">
      <c r="A271" s="212" t="str">
        <f t="shared" si="4"/>
        <v>JT3992</v>
      </c>
      <c r="B271" s="215" t="s">
        <v>269</v>
      </c>
      <c r="C271" s="212" t="s">
        <v>417</v>
      </c>
      <c r="D271" s="212" t="s">
        <v>607</v>
      </c>
      <c r="E271" s="211" t="s">
        <v>607</v>
      </c>
      <c r="F271" t="s">
        <v>607</v>
      </c>
      <c r="G271" s="280" t="s">
        <v>269</v>
      </c>
      <c r="H271" s="280" t="s">
        <v>269</v>
      </c>
      <c r="I271" s="213">
        <v>5408.333333333333</v>
      </c>
      <c r="J271" t="s">
        <v>733</v>
      </c>
      <c r="K271" s="213" t="s">
        <v>734</v>
      </c>
    </row>
    <row r="272" spans="1:11" x14ac:dyDescent="0.2">
      <c r="A272" s="212" t="str">
        <f t="shared" si="4"/>
        <v>JT3944</v>
      </c>
      <c r="B272" s="215" t="s">
        <v>269</v>
      </c>
      <c r="C272" s="212" t="s">
        <v>415</v>
      </c>
      <c r="D272" s="212" t="s">
        <v>607</v>
      </c>
      <c r="E272" s="211" t="s">
        <v>607</v>
      </c>
      <c r="F272" t="s">
        <v>607</v>
      </c>
      <c r="G272" s="280" t="s">
        <v>269</v>
      </c>
      <c r="H272" s="280" t="s">
        <v>269</v>
      </c>
      <c r="I272" s="213">
        <v>3093</v>
      </c>
      <c r="J272" t="s">
        <v>733</v>
      </c>
      <c r="K272" s="213" t="s">
        <v>734</v>
      </c>
    </row>
    <row r="273" spans="1:11" x14ac:dyDescent="0.2">
      <c r="A273" s="212" t="str">
        <f t="shared" si="4"/>
        <v>JT3996</v>
      </c>
      <c r="B273" s="215" t="s">
        <v>269</v>
      </c>
      <c r="C273" s="212" t="s">
        <v>419</v>
      </c>
      <c r="D273" s="212" t="s">
        <v>607</v>
      </c>
      <c r="E273" s="211" t="s">
        <v>607</v>
      </c>
      <c r="F273" t="s">
        <v>607</v>
      </c>
      <c r="G273" s="280" t="s">
        <v>269</v>
      </c>
      <c r="H273" s="280" t="s">
        <v>269</v>
      </c>
      <c r="I273" s="213">
        <v>5410</v>
      </c>
      <c r="J273" t="s">
        <v>733</v>
      </c>
      <c r="K273" s="213" t="s">
        <v>734</v>
      </c>
    </row>
    <row r="274" spans="1:11" x14ac:dyDescent="0.2">
      <c r="A274" s="212" t="str">
        <f t="shared" si="4"/>
        <v>JT3896</v>
      </c>
      <c r="B274" s="215" t="s">
        <v>269</v>
      </c>
      <c r="C274" s="212" t="s">
        <v>414</v>
      </c>
      <c r="D274" s="212" t="s">
        <v>607</v>
      </c>
      <c r="E274" s="211" t="s">
        <v>607</v>
      </c>
      <c r="F274" t="s">
        <v>607</v>
      </c>
      <c r="G274" s="280" t="s">
        <v>269</v>
      </c>
      <c r="H274" s="280" t="s">
        <v>269</v>
      </c>
      <c r="I274" s="213">
        <v>4558</v>
      </c>
      <c r="J274" t="s">
        <v>733</v>
      </c>
      <c r="K274" s="213" t="s">
        <v>734</v>
      </c>
    </row>
    <row r="275" spans="1:11" x14ac:dyDescent="0.2">
      <c r="A275" s="212" t="str">
        <f t="shared" si="4"/>
        <v>JT110</v>
      </c>
      <c r="B275" s="215" t="s">
        <v>269</v>
      </c>
      <c r="C275" s="212" t="s">
        <v>406</v>
      </c>
      <c r="D275" s="212" t="s">
        <v>612</v>
      </c>
      <c r="E275" s="211" t="s">
        <v>612</v>
      </c>
      <c r="F275" t="s">
        <v>612</v>
      </c>
      <c r="G275" s="280" t="s">
        <v>269</v>
      </c>
      <c r="H275" s="280" t="s">
        <v>269</v>
      </c>
      <c r="I275" s="213">
        <v>78005</v>
      </c>
      <c r="J275" t="s">
        <v>733</v>
      </c>
      <c r="K275" s="213" t="s">
        <v>735</v>
      </c>
    </row>
    <row r="276" spans="1:11" x14ac:dyDescent="0.2">
      <c r="A276" s="212" t="str">
        <f t="shared" si="4"/>
        <v>JT3707</v>
      </c>
      <c r="B276" s="215" t="s">
        <v>269</v>
      </c>
      <c r="C276" s="212" t="s">
        <v>411</v>
      </c>
      <c r="D276" s="212" t="s">
        <v>594</v>
      </c>
      <c r="E276" s="211" t="s">
        <v>594</v>
      </c>
      <c r="F276" t="s">
        <v>594</v>
      </c>
      <c r="G276" s="280" t="s">
        <v>269</v>
      </c>
      <c r="H276" s="280" t="s">
        <v>269</v>
      </c>
      <c r="I276" s="213">
        <v>6272.666666666667</v>
      </c>
      <c r="J276" t="s">
        <v>733</v>
      </c>
      <c r="K276" s="213" t="s">
        <v>734</v>
      </c>
    </row>
    <row r="277" spans="1:11" x14ac:dyDescent="0.2">
      <c r="A277" s="212" t="str">
        <f t="shared" si="4"/>
        <v>JT878</v>
      </c>
      <c r="B277" s="215" t="s">
        <v>269</v>
      </c>
      <c r="C277" s="212" t="s">
        <v>434</v>
      </c>
      <c r="D277" s="212" t="s">
        <v>596</v>
      </c>
      <c r="E277" s="211" t="s">
        <v>596</v>
      </c>
      <c r="F277" t="s">
        <v>596</v>
      </c>
      <c r="G277" s="280" t="s">
        <v>269</v>
      </c>
      <c r="H277" s="280" t="s">
        <v>269</v>
      </c>
      <c r="I277" s="213">
        <v>4701</v>
      </c>
      <c r="J277" t="s">
        <v>733</v>
      </c>
      <c r="K277" s="213" t="s">
        <v>734</v>
      </c>
    </row>
    <row r="278" spans="1:11" x14ac:dyDescent="0.2">
      <c r="A278" s="212" t="str">
        <f t="shared" si="4"/>
        <v>JT101</v>
      </c>
      <c r="B278" s="215" t="s">
        <v>269</v>
      </c>
      <c r="C278" s="212" t="s">
        <v>404</v>
      </c>
      <c r="D278" s="212" t="s">
        <v>621</v>
      </c>
      <c r="E278" s="211" t="s">
        <v>621</v>
      </c>
      <c r="F278" t="s">
        <v>621</v>
      </c>
      <c r="G278" s="280" t="s">
        <v>269</v>
      </c>
      <c r="H278" s="280" t="s">
        <v>269</v>
      </c>
      <c r="I278" s="213">
        <v>29604.333333333332</v>
      </c>
      <c r="J278" t="s">
        <v>733</v>
      </c>
      <c r="K278" s="213" t="s">
        <v>735</v>
      </c>
    </row>
    <row r="279" spans="1:11" x14ac:dyDescent="0.2">
      <c r="A279" s="212" t="str">
        <f t="shared" si="4"/>
        <v>JT3745</v>
      </c>
      <c r="B279" s="215" t="s">
        <v>269</v>
      </c>
      <c r="C279" s="212" t="s">
        <v>412</v>
      </c>
      <c r="D279" s="212" t="s">
        <v>609</v>
      </c>
      <c r="E279" s="211" t="s">
        <v>609</v>
      </c>
      <c r="F279" t="s">
        <v>609</v>
      </c>
      <c r="G279" s="280" t="s">
        <v>269</v>
      </c>
      <c r="H279" s="280" t="s">
        <v>269</v>
      </c>
      <c r="I279" s="213">
        <v>3268.7727272727279</v>
      </c>
      <c r="J279" t="s">
        <v>733</v>
      </c>
      <c r="K279" s="213" t="s">
        <v>734</v>
      </c>
    </row>
    <row r="280" spans="1:11" x14ac:dyDescent="0.2">
      <c r="A280" s="212" t="str">
        <f t="shared" si="4"/>
        <v>JT769</v>
      </c>
      <c r="B280" s="215" t="s">
        <v>269</v>
      </c>
      <c r="C280" s="212" t="s">
        <v>427</v>
      </c>
      <c r="D280" s="212" t="s">
        <v>594</v>
      </c>
      <c r="E280" s="211" t="s">
        <v>594</v>
      </c>
      <c r="F280" t="s">
        <v>594</v>
      </c>
      <c r="G280" s="280" t="s">
        <v>269</v>
      </c>
      <c r="H280" s="280" t="s">
        <v>269</v>
      </c>
      <c r="I280" s="213">
        <v>4064</v>
      </c>
      <c r="J280" t="s">
        <v>733</v>
      </c>
      <c r="K280" s="213" t="s">
        <v>734</v>
      </c>
    </row>
    <row r="281" spans="1:11" x14ac:dyDescent="0.2">
      <c r="A281" s="212" t="str">
        <f t="shared" si="4"/>
        <v>JT671</v>
      </c>
      <c r="B281" s="215" t="s">
        <v>269</v>
      </c>
      <c r="C281" s="212" t="s">
        <v>422</v>
      </c>
      <c r="D281" s="212" t="s">
        <v>596</v>
      </c>
      <c r="E281" s="211" t="s">
        <v>596</v>
      </c>
      <c r="F281" t="s">
        <v>596</v>
      </c>
      <c r="G281" s="280" t="s">
        <v>269</v>
      </c>
      <c r="H281" s="280" t="s">
        <v>269</v>
      </c>
      <c r="I281" s="213">
        <v>750</v>
      </c>
      <c r="J281" t="s">
        <v>733</v>
      </c>
      <c r="K281" s="213" t="s">
        <v>734</v>
      </c>
    </row>
    <row r="282" spans="1:11" x14ac:dyDescent="0.2">
      <c r="A282" s="212" t="str">
        <f t="shared" si="4"/>
        <v>JT781</v>
      </c>
      <c r="B282" s="215" t="s">
        <v>269</v>
      </c>
      <c r="C282" s="212" t="s">
        <v>144</v>
      </c>
      <c r="D282" s="212" t="s">
        <v>608</v>
      </c>
      <c r="E282" s="211" t="s">
        <v>608</v>
      </c>
      <c r="F282" t="s">
        <v>608</v>
      </c>
      <c r="G282" s="280">
        <v>0.375</v>
      </c>
      <c r="H282" s="280">
        <v>0.375</v>
      </c>
      <c r="I282" s="213">
        <v>7209.6</v>
      </c>
      <c r="J282" t="s">
        <v>733</v>
      </c>
      <c r="K282" s="213" t="s">
        <v>734</v>
      </c>
    </row>
    <row r="283" spans="1:11" x14ac:dyDescent="0.2">
      <c r="A283" s="212" t="str">
        <f t="shared" si="4"/>
        <v>JT002</v>
      </c>
      <c r="B283" s="215" t="s">
        <v>269</v>
      </c>
      <c r="C283" s="212" t="s">
        <v>394</v>
      </c>
      <c r="D283" s="212" t="s">
        <v>609</v>
      </c>
      <c r="E283" s="211" t="s">
        <v>609</v>
      </c>
      <c r="F283" t="s">
        <v>609</v>
      </c>
      <c r="G283" s="280" t="s">
        <v>269</v>
      </c>
      <c r="H283" s="280" t="s">
        <v>269</v>
      </c>
      <c r="I283" s="213">
        <v>2159</v>
      </c>
      <c r="J283" t="s">
        <v>733</v>
      </c>
      <c r="K283" s="213" t="s">
        <v>734</v>
      </c>
    </row>
    <row r="284" spans="1:11" x14ac:dyDescent="0.2">
      <c r="A284" s="212" t="str">
        <f t="shared" si="4"/>
        <v>JT987</v>
      </c>
      <c r="B284" s="215">
        <v>0.46875</v>
      </c>
      <c r="C284" s="212" t="s">
        <v>439</v>
      </c>
      <c r="D284" s="212" t="s">
        <v>596</v>
      </c>
      <c r="E284" s="211" t="s">
        <v>596</v>
      </c>
      <c r="F284" t="s">
        <v>596</v>
      </c>
      <c r="G284" s="280" t="s">
        <v>269</v>
      </c>
      <c r="H284" s="280" t="s">
        <v>269</v>
      </c>
      <c r="I284" s="213">
        <v>9128</v>
      </c>
      <c r="J284" t="s">
        <v>733</v>
      </c>
      <c r="K284" s="213" t="s">
        <v>734</v>
      </c>
    </row>
    <row r="285" spans="1:11" x14ac:dyDescent="0.2">
      <c r="A285" s="212" t="str">
        <f t="shared" si="4"/>
        <v>JT084</v>
      </c>
      <c r="B285" s="215" t="s">
        <v>269</v>
      </c>
      <c r="C285" s="212" t="s">
        <v>396</v>
      </c>
      <c r="D285" s="212" t="s">
        <v>612</v>
      </c>
      <c r="E285" s="211" t="s">
        <v>612</v>
      </c>
      <c r="F285" t="s">
        <v>612</v>
      </c>
      <c r="G285" s="280" t="s">
        <v>269</v>
      </c>
      <c r="H285" s="280" t="s">
        <v>269</v>
      </c>
      <c r="I285" s="213">
        <v>86358</v>
      </c>
      <c r="J285" t="s">
        <v>733</v>
      </c>
      <c r="K285" s="213" t="s">
        <v>735</v>
      </c>
    </row>
    <row r="286" spans="1:11" x14ac:dyDescent="0.2">
      <c r="A286" s="212" t="str">
        <f t="shared" si="4"/>
        <v>JT816</v>
      </c>
      <c r="B286" s="215" t="s">
        <v>269</v>
      </c>
      <c r="C286" s="212" t="s">
        <v>432</v>
      </c>
      <c r="D286" s="212" t="s">
        <v>618</v>
      </c>
      <c r="E286" s="211" t="s">
        <v>618</v>
      </c>
      <c r="F286" t="s">
        <v>618</v>
      </c>
      <c r="G286" s="280" t="s">
        <v>269</v>
      </c>
      <c r="H286" s="280" t="s">
        <v>269</v>
      </c>
      <c r="I286" s="213">
        <v>9362</v>
      </c>
      <c r="J286" t="s">
        <v>733</v>
      </c>
      <c r="K286" s="213" t="s">
        <v>734</v>
      </c>
    </row>
    <row r="287" spans="1:11" x14ac:dyDescent="0.2">
      <c r="A287" s="212" t="str">
        <f t="shared" si="4"/>
        <v>JT001</v>
      </c>
      <c r="B287" s="215" t="s">
        <v>269</v>
      </c>
      <c r="C287" s="212" t="s">
        <v>393</v>
      </c>
      <c r="D287" s="212" t="s">
        <v>596</v>
      </c>
      <c r="E287" s="211" t="s">
        <v>596</v>
      </c>
      <c r="F287" t="s">
        <v>596</v>
      </c>
      <c r="G287" s="280" t="s">
        <v>269</v>
      </c>
      <c r="H287" s="280" t="s">
        <v>269</v>
      </c>
      <c r="I287" s="213">
        <v>2114</v>
      </c>
      <c r="J287" t="s">
        <v>733</v>
      </c>
      <c r="K287" s="213" t="s">
        <v>734</v>
      </c>
    </row>
    <row r="288" spans="1:11" x14ac:dyDescent="0.2">
      <c r="A288" s="212" t="str">
        <f t="shared" si="4"/>
        <v>GA600</v>
      </c>
      <c r="B288" s="215" t="s">
        <v>269</v>
      </c>
      <c r="C288" s="212" t="s">
        <v>316</v>
      </c>
      <c r="D288" s="212" t="s">
        <v>605</v>
      </c>
      <c r="E288" s="211" t="s">
        <v>605</v>
      </c>
      <c r="F288" t="s">
        <v>605</v>
      </c>
      <c r="G288" s="280" t="s">
        <v>269</v>
      </c>
      <c r="H288" s="280" t="s">
        <v>269</v>
      </c>
      <c r="I288" s="213">
        <v>11626</v>
      </c>
      <c r="J288" t="s">
        <v>736</v>
      </c>
      <c r="K288" s="213" t="s">
        <v>737</v>
      </c>
    </row>
    <row r="289" spans="1:11" x14ac:dyDescent="0.2">
      <c r="A289" s="212" t="str">
        <f t="shared" si="4"/>
        <v>GA270</v>
      </c>
      <c r="B289" s="215" t="s">
        <v>269</v>
      </c>
      <c r="C289" s="212" t="s">
        <v>314</v>
      </c>
      <c r="D289" s="212" t="s">
        <v>596</v>
      </c>
      <c r="E289" s="211" t="s">
        <v>596</v>
      </c>
      <c r="F289" t="s">
        <v>596</v>
      </c>
      <c r="G289" s="280" t="s">
        <v>269</v>
      </c>
      <c r="H289" s="280" t="s">
        <v>269</v>
      </c>
      <c r="I289" s="213">
        <v>7301</v>
      </c>
      <c r="J289" t="s">
        <v>736</v>
      </c>
      <c r="K289" s="213" t="s">
        <v>738</v>
      </c>
    </row>
    <row r="290" spans="1:11" x14ac:dyDescent="0.2">
      <c r="A290" s="212" t="str">
        <f t="shared" si="4"/>
        <v>GA6040</v>
      </c>
      <c r="B290" s="215" t="s">
        <v>269</v>
      </c>
      <c r="C290" s="212" t="s">
        <v>317</v>
      </c>
      <c r="D290" s="212" t="s">
        <v>607</v>
      </c>
      <c r="E290" s="211" t="s">
        <v>607</v>
      </c>
      <c r="F290" t="s">
        <v>607</v>
      </c>
      <c r="G290" s="280" t="s">
        <v>269</v>
      </c>
      <c r="H290" s="280" t="s">
        <v>269</v>
      </c>
      <c r="I290" s="213">
        <v>1810</v>
      </c>
      <c r="J290" t="s">
        <v>736</v>
      </c>
      <c r="K290" s="213" t="s">
        <v>737</v>
      </c>
    </row>
    <row r="291" spans="1:11" x14ac:dyDescent="0.2">
      <c r="A291" s="212" t="str">
        <f t="shared" si="4"/>
        <v>GA968</v>
      </c>
      <c r="B291" s="215" t="s">
        <v>269</v>
      </c>
      <c r="C291" s="212" t="s">
        <v>335</v>
      </c>
      <c r="D291" s="212" t="s">
        <v>624</v>
      </c>
      <c r="E291" s="211" t="s">
        <v>624</v>
      </c>
      <c r="F291" t="s">
        <v>624</v>
      </c>
      <c r="G291" s="280" t="s">
        <v>269</v>
      </c>
      <c r="H291" s="280" t="s">
        <v>269</v>
      </c>
      <c r="I291" s="213">
        <v>9493</v>
      </c>
      <c r="J291" t="s">
        <v>736</v>
      </c>
      <c r="K291" s="213" t="s">
        <v>738</v>
      </c>
    </row>
    <row r="292" spans="1:11" x14ac:dyDescent="0.2">
      <c r="A292" s="212" t="str">
        <f t="shared" si="4"/>
        <v>GA127</v>
      </c>
      <c r="B292" s="215" t="s">
        <v>269</v>
      </c>
      <c r="C292" s="212" t="s">
        <v>312</v>
      </c>
      <c r="D292" s="212" t="s">
        <v>596</v>
      </c>
      <c r="E292" s="211" t="s">
        <v>596</v>
      </c>
      <c r="F292" t="s">
        <v>596</v>
      </c>
      <c r="G292" s="280" t="s">
        <v>269</v>
      </c>
      <c r="H292" s="280" t="s">
        <v>269</v>
      </c>
      <c r="I292" s="213">
        <v>7123.6666666666679</v>
      </c>
      <c r="J292" t="s">
        <v>736</v>
      </c>
      <c r="K292" s="213" t="s">
        <v>738</v>
      </c>
    </row>
    <row r="293" spans="1:11" x14ac:dyDescent="0.2">
      <c r="A293" s="212" t="str">
        <f t="shared" si="4"/>
        <v>GA610</v>
      </c>
      <c r="B293" s="215" t="s">
        <v>269</v>
      </c>
      <c r="C293" s="212" t="s">
        <v>319</v>
      </c>
      <c r="D293" s="212" t="s">
        <v>596</v>
      </c>
      <c r="E293" s="211" t="s">
        <v>596</v>
      </c>
      <c r="F293" t="s">
        <v>596</v>
      </c>
      <c r="G293" s="280" t="s">
        <v>269</v>
      </c>
      <c r="H293" s="280" t="s">
        <v>269</v>
      </c>
      <c r="I293" s="213">
        <v>3394</v>
      </c>
      <c r="J293" t="s">
        <v>736</v>
      </c>
      <c r="K293" s="213" t="s">
        <v>737</v>
      </c>
    </row>
    <row r="294" spans="1:11" x14ac:dyDescent="0.2">
      <c r="A294" s="212" t="str">
        <f t="shared" si="4"/>
        <v>GA6091</v>
      </c>
      <c r="B294" s="215" t="s">
        <v>269</v>
      </c>
      <c r="C294" s="212" t="s">
        <v>318</v>
      </c>
      <c r="D294" s="212" t="s">
        <v>596</v>
      </c>
      <c r="E294" s="211" t="s">
        <v>596</v>
      </c>
      <c r="F294" t="s">
        <v>596</v>
      </c>
      <c r="G294" s="280" t="s">
        <v>269</v>
      </c>
      <c r="H294" s="280" t="s">
        <v>269</v>
      </c>
      <c r="I294" s="213">
        <v>4728.9999999999991</v>
      </c>
      <c r="J294" t="s">
        <v>736</v>
      </c>
      <c r="K294" s="213" t="s">
        <v>737</v>
      </c>
    </row>
    <row r="295" spans="1:11" x14ac:dyDescent="0.2">
      <c r="A295" s="212" t="str">
        <f t="shared" si="4"/>
        <v>GA661</v>
      </c>
      <c r="B295" s="215">
        <v>0.49652777777777773</v>
      </c>
      <c r="C295" s="212" t="s">
        <v>332</v>
      </c>
      <c r="D295" s="212" t="s">
        <v>625</v>
      </c>
      <c r="E295" s="211" t="s">
        <v>625</v>
      </c>
      <c r="F295" t="s">
        <v>625</v>
      </c>
      <c r="G295" s="280" t="s">
        <v>269</v>
      </c>
      <c r="H295" s="280" t="s">
        <v>269</v>
      </c>
      <c r="I295" s="213">
        <v>1510</v>
      </c>
      <c r="J295" t="s">
        <v>736</v>
      </c>
      <c r="K295" s="213" t="s">
        <v>737</v>
      </c>
    </row>
    <row r="296" spans="1:11" x14ac:dyDescent="0.2">
      <c r="A296" s="212" t="str">
        <f t="shared" si="4"/>
        <v>GA6131</v>
      </c>
      <c r="B296" s="215" t="s">
        <v>269</v>
      </c>
      <c r="C296" s="212" t="s">
        <v>320</v>
      </c>
      <c r="D296" s="212" t="s">
        <v>596</v>
      </c>
      <c r="E296" s="211" t="s">
        <v>596</v>
      </c>
      <c r="F296" t="s">
        <v>596</v>
      </c>
      <c r="G296" s="280" t="s">
        <v>269</v>
      </c>
      <c r="H296" s="280" t="s">
        <v>269</v>
      </c>
      <c r="I296" s="213">
        <v>6099.5</v>
      </c>
      <c r="J296" t="s">
        <v>736</v>
      </c>
      <c r="K296" s="213" t="s">
        <v>737</v>
      </c>
    </row>
    <row r="297" spans="1:11" x14ac:dyDescent="0.2">
      <c r="A297" s="212" t="str">
        <f t="shared" si="4"/>
        <v>IW1392</v>
      </c>
      <c r="B297" s="215">
        <v>0.61458333333333337</v>
      </c>
      <c r="C297" s="212" t="s">
        <v>385</v>
      </c>
      <c r="D297" s="212" t="s">
        <v>625</v>
      </c>
      <c r="E297" s="211" t="s">
        <v>625</v>
      </c>
      <c r="F297" t="s">
        <v>625</v>
      </c>
      <c r="G297" s="280" t="s">
        <v>269</v>
      </c>
      <c r="H297" s="280" t="s">
        <v>269</v>
      </c>
      <c r="I297" s="213">
        <v>1471.5</v>
      </c>
      <c r="J297" t="s">
        <v>739</v>
      </c>
      <c r="K297" s="213" t="s">
        <v>740</v>
      </c>
    </row>
    <row r="298" spans="1:11" x14ac:dyDescent="0.2">
      <c r="A298" s="212" t="str">
        <f t="shared" si="4"/>
        <v>IW1859</v>
      </c>
      <c r="B298" s="215" t="s">
        <v>269</v>
      </c>
      <c r="C298" s="212" t="s">
        <v>388</v>
      </c>
      <c r="D298" s="212" t="s">
        <v>627</v>
      </c>
      <c r="E298" s="211" t="s">
        <v>627</v>
      </c>
      <c r="F298" t="s">
        <v>627</v>
      </c>
      <c r="G298" s="280" t="s">
        <v>269</v>
      </c>
      <c r="H298" s="280" t="s">
        <v>269</v>
      </c>
      <c r="I298" s="213">
        <v>1264</v>
      </c>
      <c r="J298" t="s">
        <v>739</v>
      </c>
      <c r="K298" s="213" t="s">
        <v>740</v>
      </c>
    </row>
    <row r="299" spans="1:11" x14ac:dyDescent="0.2">
      <c r="A299" s="212" t="str">
        <f t="shared" si="4"/>
        <v>IW1264</v>
      </c>
      <c r="B299" s="215" t="s">
        <v>269</v>
      </c>
      <c r="C299" s="212" t="s">
        <v>371</v>
      </c>
      <c r="D299" s="212" t="s">
        <v>631</v>
      </c>
      <c r="E299" s="211" t="s">
        <v>631</v>
      </c>
      <c r="F299" t="s">
        <v>631</v>
      </c>
      <c r="G299" s="280" t="s">
        <v>269</v>
      </c>
      <c r="H299" s="280" t="s">
        <v>269</v>
      </c>
      <c r="I299" s="213">
        <v>1819</v>
      </c>
      <c r="J299" t="s">
        <v>739</v>
      </c>
      <c r="K299" s="213" t="s">
        <v>740</v>
      </c>
    </row>
    <row r="300" spans="1:11" x14ac:dyDescent="0.2">
      <c r="A300" s="212" t="str">
        <f t="shared" si="4"/>
        <v>IW1941</v>
      </c>
      <c r="B300" s="215">
        <v>0.76388888888888884</v>
      </c>
      <c r="C300" s="212" t="s">
        <v>390</v>
      </c>
      <c r="D300" s="212" t="s">
        <v>625</v>
      </c>
      <c r="E300" s="211" t="s">
        <v>625</v>
      </c>
      <c r="F300" t="s">
        <v>625</v>
      </c>
      <c r="G300" s="280" t="s">
        <v>269</v>
      </c>
      <c r="H300" s="280" t="s">
        <v>269</v>
      </c>
      <c r="I300" s="213">
        <v>2900</v>
      </c>
      <c r="J300" t="s">
        <v>739</v>
      </c>
      <c r="K300" s="213" t="s">
        <v>740</v>
      </c>
    </row>
    <row r="301" spans="1:11" x14ac:dyDescent="0.2">
      <c r="A301" s="212" t="str">
        <f t="shared" si="4"/>
        <v>IW1353</v>
      </c>
      <c r="B301" s="215" t="s">
        <v>269</v>
      </c>
      <c r="C301" s="212" t="s">
        <v>382</v>
      </c>
      <c r="D301" s="212" t="s">
        <v>636</v>
      </c>
      <c r="E301" s="211" t="s">
        <v>636</v>
      </c>
      <c r="F301" t="s">
        <v>636</v>
      </c>
      <c r="G301" s="280" t="s">
        <v>269</v>
      </c>
      <c r="H301" s="280" t="s">
        <v>269</v>
      </c>
      <c r="I301" s="213">
        <v>2009</v>
      </c>
      <c r="J301" t="s">
        <v>739</v>
      </c>
      <c r="K301" s="213" t="s">
        <v>740</v>
      </c>
    </row>
    <row r="302" spans="1:11" x14ac:dyDescent="0.2">
      <c r="A302" s="212" t="str">
        <f t="shared" si="4"/>
        <v>IW1328</v>
      </c>
      <c r="B302" s="215" t="s">
        <v>269</v>
      </c>
      <c r="C302" s="212" t="s">
        <v>380</v>
      </c>
      <c r="D302" s="212" t="s">
        <v>592</v>
      </c>
      <c r="E302" s="211" t="s">
        <v>592</v>
      </c>
      <c r="F302" t="s">
        <v>592</v>
      </c>
      <c r="G302" s="280" t="s">
        <v>269</v>
      </c>
      <c r="H302" s="280" t="s">
        <v>269</v>
      </c>
      <c r="I302" s="213">
        <v>1609.5</v>
      </c>
      <c r="J302" t="s">
        <v>739</v>
      </c>
      <c r="K302" s="213" t="s">
        <v>740</v>
      </c>
    </row>
    <row r="303" spans="1:11" x14ac:dyDescent="0.2">
      <c r="A303" s="212" t="str">
        <f t="shared" si="4"/>
        <v>IW1315</v>
      </c>
      <c r="B303" s="215">
        <v>0.38541666666666669</v>
      </c>
      <c r="C303" s="212" t="s">
        <v>376</v>
      </c>
      <c r="D303" s="212" t="s">
        <v>658</v>
      </c>
      <c r="E303" s="211" t="s">
        <v>658</v>
      </c>
      <c r="F303" t="s">
        <v>658</v>
      </c>
      <c r="G303" s="280" t="s">
        <v>269</v>
      </c>
      <c r="H303" s="280" t="s">
        <v>269</v>
      </c>
      <c r="I303" s="213">
        <v>840</v>
      </c>
      <c r="J303" t="s">
        <v>739</v>
      </c>
      <c r="K303" s="213" t="s">
        <v>740</v>
      </c>
    </row>
    <row r="304" spans="1:11" x14ac:dyDescent="0.2">
      <c r="A304" s="212" t="str">
        <f t="shared" si="4"/>
        <v>IW1305</v>
      </c>
      <c r="B304" s="215">
        <v>0.30208333333333331</v>
      </c>
      <c r="C304" s="212" t="s">
        <v>374</v>
      </c>
      <c r="D304" s="212" t="s">
        <v>631</v>
      </c>
      <c r="E304" s="211" t="s">
        <v>631</v>
      </c>
      <c r="F304" t="s">
        <v>631</v>
      </c>
      <c r="G304" s="280" t="s">
        <v>269</v>
      </c>
      <c r="H304" s="280" t="s">
        <v>269</v>
      </c>
      <c r="I304" s="213">
        <v>2451.5</v>
      </c>
      <c r="J304" t="s">
        <v>739</v>
      </c>
      <c r="K304" s="213" t="s">
        <v>740</v>
      </c>
    </row>
    <row r="305" spans="1:11" x14ac:dyDescent="0.2">
      <c r="A305" s="212" t="str">
        <f t="shared" si="4"/>
        <v>IW1207</v>
      </c>
      <c r="B305" s="215">
        <v>0.41319444444444442</v>
      </c>
      <c r="C305" s="212" t="s">
        <v>367</v>
      </c>
      <c r="D305" s="212" t="s">
        <v>592</v>
      </c>
      <c r="E305" s="211" t="s">
        <v>592</v>
      </c>
      <c r="F305" t="s">
        <v>592</v>
      </c>
      <c r="G305" s="280" t="s">
        <v>269</v>
      </c>
      <c r="H305" s="280" t="s">
        <v>269</v>
      </c>
      <c r="I305" s="213">
        <v>1899</v>
      </c>
      <c r="J305" t="s">
        <v>739</v>
      </c>
      <c r="K305" s="213" t="s">
        <v>740</v>
      </c>
    </row>
    <row r="306" spans="1:11" x14ac:dyDescent="0.2">
      <c r="A306" s="212" t="str">
        <f t="shared" si="4"/>
        <v>IW1214</v>
      </c>
      <c r="B306" s="215" t="s">
        <v>269</v>
      </c>
      <c r="C306" s="212" t="s">
        <v>368</v>
      </c>
      <c r="D306" s="212" t="s">
        <v>592</v>
      </c>
      <c r="E306" s="211" t="s">
        <v>592</v>
      </c>
      <c r="F306" t="s">
        <v>592</v>
      </c>
      <c r="G306" s="280" t="s">
        <v>269</v>
      </c>
      <c r="H306" s="280" t="s">
        <v>269</v>
      </c>
      <c r="I306" s="213">
        <v>1716</v>
      </c>
      <c r="J306" t="s">
        <v>739</v>
      </c>
      <c r="K306" s="213" t="s">
        <v>740</v>
      </c>
    </row>
    <row r="307" spans="1:11" x14ac:dyDescent="0.2">
      <c r="A307" s="212" t="str">
        <f t="shared" si="4"/>
        <v>AL001</v>
      </c>
      <c r="B307" s="215" t="s">
        <v>269</v>
      </c>
      <c r="C307" s="212" t="s">
        <v>283</v>
      </c>
      <c r="D307" s="212" t="s">
        <v>594</v>
      </c>
      <c r="E307" s="211" t="s">
        <v>594</v>
      </c>
      <c r="F307" t="s">
        <v>594</v>
      </c>
      <c r="G307" s="280" t="s">
        <v>269</v>
      </c>
      <c r="H307" s="280" t="s">
        <v>269</v>
      </c>
      <c r="I307" s="213">
        <v>798</v>
      </c>
      <c r="J307" t="s">
        <v>764</v>
      </c>
      <c r="K307" s="213" t="s">
        <v>764</v>
      </c>
    </row>
    <row r="308" spans="1:11" x14ac:dyDescent="0.2">
      <c r="A308" s="212" t="str">
        <f t="shared" si="4"/>
        <v>U6215</v>
      </c>
      <c r="B308" s="215" t="s">
        <v>269</v>
      </c>
      <c r="C308" s="212" t="s">
        <v>514</v>
      </c>
      <c r="D308" s="212" t="s">
        <v>594</v>
      </c>
      <c r="E308" s="211" t="s">
        <v>594</v>
      </c>
      <c r="F308" t="s">
        <v>594</v>
      </c>
      <c r="G308" s="280" t="s">
        <v>269</v>
      </c>
      <c r="H308" s="280" t="s">
        <v>269</v>
      </c>
      <c r="I308" s="213">
        <v>370</v>
      </c>
      <c r="J308" t="s">
        <v>764</v>
      </c>
      <c r="K308" s="213" t="s">
        <v>764</v>
      </c>
    </row>
    <row r="309" spans="1:11" x14ac:dyDescent="0.2">
      <c r="A309" s="212" t="str">
        <f t="shared" si="4"/>
        <v>GM707</v>
      </c>
      <c r="B309" s="215" t="s">
        <v>269</v>
      </c>
      <c r="C309" s="212" t="s">
        <v>339</v>
      </c>
      <c r="D309" s="212" t="s">
        <v>602</v>
      </c>
      <c r="E309" s="211" t="s">
        <v>602</v>
      </c>
      <c r="F309" t="s">
        <v>602</v>
      </c>
      <c r="G309" s="280" t="s">
        <v>269</v>
      </c>
      <c r="H309" s="280" t="s">
        <v>269</v>
      </c>
      <c r="I309" s="213">
        <v>7043</v>
      </c>
      <c r="J309" t="s">
        <v>743</v>
      </c>
      <c r="K309" s="213" t="s">
        <v>743</v>
      </c>
    </row>
    <row r="310" spans="1:11" x14ac:dyDescent="0.2">
      <c r="A310" s="212" t="str">
        <f t="shared" si="4"/>
        <v>TM107</v>
      </c>
      <c r="B310" s="215" t="s">
        <v>269</v>
      </c>
      <c r="C310" s="212" t="s">
        <v>496</v>
      </c>
      <c r="D310" s="212" t="s">
        <v>595</v>
      </c>
      <c r="E310" s="211" t="s">
        <v>595</v>
      </c>
      <c r="F310" t="s">
        <v>595</v>
      </c>
      <c r="G310" s="280" t="s">
        <v>269</v>
      </c>
      <c r="H310" s="280" t="s">
        <v>269</v>
      </c>
      <c r="I310" s="213">
        <v>11090</v>
      </c>
      <c r="J310" t="s">
        <v>743</v>
      </c>
      <c r="K310" s="213" t="s">
        <v>743</v>
      </c>
    </row>
    <row r="311" spans="1:11" x14ac:dyDescent="0.2">
      <c r="A311" s="212" t="str">
        <f t="shared" si="4"/>
        <v>TM001</v>
      </c>
      <c r="B311" s="215" t="s">
        <v>269</v>
      </c>
      <c r="C311" s="212" t="s">
        <v>492</v>
      </c>
      <c r="D311" s="212" t="s">
        <v>595</v>
      </c>
      <c r="E311" s="211" t="s">
        <v>595</v>
      </c>
      <c r="F311" t="s">
        <v>595</v>
      </c>
      <c r="G311" s="280" t="s">
        <v>269</v>
      </c>
      <c r="H311" s="280" t="s">
        <v>269</v>
      </c>
      <c r="I311" s="213">
        <v>12223.000000000002</v>
      </c>
      <c r="J311" t="s">
        <v>743</v>
      </c>
      <c r="K311" s="213" t="s">
        <v>743</v>
      </c>
    </row>
    <row r="312" spans="1:11" x14ac:dyDescent="0.2">
      <c r="A312" s="212" t="str">
        <f t="shared" si="4"/>
        <v>TRI002</v>
      </c>
      <c r="B312" s="215" t="s">
        <v>269</v>
      </c>
      <c r="C312" s="212" t="s">
        <v>511</v>
      </c>
      <c r="D312" s="212" t="s">
        <v>640</v>
      </c>
      <c r="E312" s="211" t="s">
        <v>640</v>
      </c>
      <c r="F312" t="s">
        <v>640</v>
      </c>
      <c r="G312" s="280" t="s">
        <v>269</v>
      </c>
      <c r="H312" s="280" t="s">
        <v>269</v>
      </c>
      <c r="I312" s="213">
        <v>6192</v>
      </c>
      <c r="J312" t="s">
        <v>743</v>
      </c>
      <c r="K312" s="213" t="s">
        <v>743</v>
      </c>
    </row>
    <row r="313" spans="1:11" x14ac:dyDescent="0.2">
      <c r="A313" s="212" t="str">
        <f t="shared" si="4"/>
        <v>GM302</v>
      </c>
      <c r="B313" s="215" t="s">
        <v>269</v>
      </c>
      <c r="C313" s="212" t="s">
        <v>338</v>
      </c>
      <c r="D313" s="212" t="s">
        <v>659</v>
      </c>
      <c r="E313" s="211" t="s">
        <v>659</v>
      </c>
      <c r="F313" t="s">
        <v>659</v>
      </c>
      <c r="G313" s="280" t="s">
        <v>269</v>
      </c>
      <c r="H313" s="280" t="s">
        <v>269</v>
      </c>
      <c r="I313" s="213">
        <v>10988</v>
      </c>
      <c r="J313" t="s">
        <v>743</v>
      </c>
      <c r="K313" s="213" t="s">
        <v>743</v>
      </c>
    </row>
    <row r="314" spans="1:11" x14ac:dyDescent="0.2">
      <c r="A314" s="212" t="str">
        <f t="shared" si="4"/>
        <v>TM117</v>
      </c>
      <c r="B314" s="215" t="s">
        <v>269</v>
      </c>
      <c r="C314" s="212" t="s">
        <v>497</v>
      </c>
      <c r="D314" s="212" t="s">
        <v>595</v>
      </c>
      <c r="E314" s="211" t="s">
        <v>595</v>
      </c>
      <c r="F314" t="s">
        <v>595</v>
      </c>
      <c r="G314" s="280" t="s">
        <v>269</v>
      </c>
      <c r="H314" s="280" t="s">
        <v>269</v>
      </c>
      <c r="I314" s="213">
        <v>10867</v>
      </c>
      <c r="J314" t="s">
        <v>743</v>
      </c>
      <c r="K314" s="213" t="s">
        <v>743</v>
      </c>
    </row>
    <row r="315" spans="1:11" x14ac:dyDescent="0.2">
      <c r="A315" s="212" t="str">
        <f t="shared" si="4"/>
        <v>TMG117</v>
      </c>
      <c r="B315" s="215" t="s">
        <v>269</v>
      </c>
      <c r="C315" s="212" t="s">
        <v>501</v>
      </c>
      <c r="D315" s="212" t="s">
        <v>595</v>
      </c>
      <c r="E315" s="211" t="s">
        <v>595</v>
      </c>
      <c r="F315" t="s">
        <v>595</v>
      </c>
      <c r="G315" s="280" t="s">
        <v>269</v>
      </c>
      <c r="H315" s="280" t="s">
        <v>269</v>
      </c>
      <c r="I315" s="213">
        <v>10694</v>
      </c>
      <c r="J315" t="s">
        <v>743</v>
      </c>
      <c r="K315" s="213" t="s">
        <v>743</v>
      </c>
    </row>
    <row r="316" spans="1:11" x14ac:dyDescent="0.2">
      <c r="A316" s="212" t="str">
        <f t="shared" si="4"/>
        <v>TM002</v>
      </c>
      <c r="B316" s="215" t="s">
        <v>269</v>
      </c>
      <c r="C316" s="212" t="s">
        <v>493</v>
      </c>
      <c r="D316" s="212" t="s">
        <v>640</v>
      </c>
      <c r="E316" s="211" t="s">
        <v>640</v>
      </c>
      <c r="F316" t="s">
        <v>640</v>
      </c>
      <c r="G316" s="280" t="s">
        <v>269</v>
      </c>
      <c r="H316" s="280" t="s">
        <v>269</v>
      </c>
      <c r="I316" s="213">
        <v>7461</v>
      </c>
      <c r="J316" t="s">
        <v>743</v>
      </c>
      <c r="K316" s="213" t="s">
        <v>743</v>
      </c>
    </row>
    <row r="317" spans="1:11" x14ac:dyDescent="0.2">
      <c r="A317" s="212" t="str">
        <f t="shared" si="4"/>
        <v>TMG302</v>
      </c>
      <c r="B317" s="215" t="s">
        <v>269</v>
      </c>
      <c r="C317" s="212" t="s">
        <v>502</v>
      </c>
      <c r="D317" s="212" t="s">
        <v>659</v>
      </c>
      <c r="E317" s="211" t="s">
        <v>659</v>
      </c>
      <c r="F317" t="s">
        <v>659</v>
      </c>
      <c r="G317" s="280" t="s">
        <v>269</v>
      </c>
      <c r="H317" s="280" t="s">
        <v>269</v>
      </c>
      <c r="I317" s="213">
        <v>10826</v>
      </c>
      <c r="J317" t="s">
        <v>743</v>
      </c>
      <c r="K317" s="213" t="s">
        <v>743</v>
      </c>
    </row>
    <row r="318" spans="1:11" x14ac:dyDescent="0.2">
      <c r="A318" s="212" t="str">
        <f t="shared" si="4"/>
        <v>SJ727</v>
      </c>
      <c r="B318" s="215" t="s">
        <v>269</v>
      </c>
      <c r="C318" s="212" t="s">
        <v>253</v>
      </c>
      <c r="D318" s="212" t="s">
        <v>609</v>
      </c>
      <c r="E318" s="211" t="s">
        <v>609</v>
      </c>
      <c r="F318" t="s">
        <v>609</v>
      </c>
      <c r="G318" s="280">
        <v>0.78472222222222221</v>
      </c>
      <c r="H318" s="280">
        <v>0.63194444444444442</v>
      </c>
      <c r="I318" s="213">
        <v>3961.0999999999985</v>
      </c>
      <c r="J318" t="s">
        <v>744</v>
      </c>
      <c r="K318" s="213" t="s">
        <v>745</v>
      </c>
    </row>
    <row r="319" spans="1:11" x14ac:dyDescent="0.2">
      <c r="A319" s="212" t="str">
        <f t="shared" si="4"/>
        <v>SJ585</v>
      </c>
      <c r="B319" s="215" t="s">
        <v>269</v>
      </c>
      <c r="C319" s="212" t="s">
        <v>257</v>
      </c>
      <c r="D319" s="212" t="s">
        <v>596</v>
      </c>
      <c r="E319" s="211" t="s">
        <v>596</v>
      </c>
      <c r="F319" t="s">
        <v>596</v>
      </c>
      <c r="G319" s="280">
        <v>0.79861111111111116</v>
      </c>
      <c r="H319" s="280">
        <v>0.25</v>
      </c>
      <c r="I319" s="213">
        <v>4671.2187500000009</v>
      </c>
      <c r="J319" t="s">
        <v>744</v>
      </c>
      <c r="K319" s="213" t="s">
        <v>745</v>
      </c>
    </row>
    <row r="320" spans="1:11" x14ac:dyDescent="0.2">
      <c r="A320" s="212" t="str">
        <f t="shared" si="4"/>
        <v>SJ174</v>
      </c>
      <c r="B320" s="215">
        <v>0.44791666666666669</v>
      </c>
      <c r="C320" s="212" t="s">
        <v>475</v>
      </c>
      <c r="D320" s="212" t="s">
        <v>608</v>
      </c>
      <c r="E320" s="211" t="s">
        <v>608</v>
      </c>
      <c r="F320" t="s">
        <v>608</v>
      </c>
      <c r="G320" s="280" t="s">
        <v>269</v>
      </c>
      <c r="H320" s="280" t="s">
        <v>269</v>
      </c>
      <c r="I320" s="213">
        <v>4466.333333333333</v>
      </c>
      <c r="J320" t="s">
        <v>744</v>
      </c>
      <c r="K320" s="213" t="s">
        <v>745</v>
      </c>
    </row>
    <row r="321" spans="1:11" x14ac:dyDescent="0.2">
      <c r="A321" s="212" t="str">
        <f t="shared" si="4"/>
        <v>SJ565</v>
      </c>
      <c r="B321" s="215" t="s">
        <v>269</v>
      </c>
      <c r="C321" s="212" t="s">
        <v>155</v>
      </c>
      <c r="D321" s="212" t="s">
        <v>594</v>
      </c>
      <c r="E321" s="211" t="s">
        <v>594</v>
      </c>
      <c r="F321" t="s">
        <v>594</v>
      </c>
      <c r="G321" s="280">
        <v>0.39583333333333331</v>
      </c>
      <c r="H321" s="280">
        <v>0.39583333333333331</v>
      </c>
      <c r="I321" s="213">
        <v>3402</v>
      </c>
      <c r="J321" t="s">
        <v>744</v>
      </c>
      <c r="K321" s="213" t="s">
        <v>745</v>
      </c>
    </row>
    <row r="322" spans="1:11" x14ac:dyDescent="0.2">
      <c r="A322" s="212" t="str">
        <f t="shared" ref="A322:A385" si="5">C322</f>
        <v>PKVSP</v>
      </c>
      <c r="B322" s="215" t="s">
        <v>269</v>
      </c>
      <c r="C322" s="212" t="s">
        <v>460</v>
      </c>
      <c r="D322" s="212" t="s">
        <v>607</v>
      </c>
      <c r="E322" s="211" t="s">
        <v>607</v>
      </c>
      <c r="F322" t="s">
        <v>607</v>
      </c>
      <c r="G322" s="280" t="s">
        <v>269</v>
      </c>
      <c r="H322" s="280" t="s">
        <v>269</v>
      </c>
      <c r="I322" s="213">
        <v>982</v>
      </c>
      <c r="J322" t="s">
        <v>746</v>
      </c>
      <c r="K322" s="213" t="s">
        <v>747</v>
      </c>
    </row>
    <row r="323" spans="1:11" x14ac:dyDescent="0.2">
      <c r="A323" s="212" t="str">
        <f t="shared" si="5"/>
        <v>JHON001</v>
      </c>
      <c r="B323" s="215" t="s">
        <v>269</v>
      </c>
      <c r="C323" s="212" t="s">
        <v>391</v>
      </c>
      <c r="D323" s="212" t="s">
        <v>628</v>
      </c>
      <c r="E323" s="211" t="s">
        <v>628</v>
      </c>
      <c r="F323" t="s">
        <v>628</v>
      </c>
      <c r="G323" s="280" t="s">
        <v>269</v>
      </c>
      <c r="H323" s="280" t="s">
        <v>269</v>
      </c>
      <c r="I323" s="213">
        <v>2680.6666666666665</v>
      </c>
      <c r="J323" t="s">
        <v>765</v>
      </c>
      <c r="K323" s="213" t="s">
        <v>766</v>
      </c>
    </row>
    <row r="324" spans="1:11" x14ac:dyDescent="0.2">
      <c r="A324" s="212" t="str">
        <f t="shared" si="5"/>
        <v>PKJBK</v>
      </c>
      <c r="B324" s="215" t="s">
        <v>269</v>
      </c>
      <c r="C324" s="212" t="s">
        <v>456</v>
      </c>
      <c r="D324" s="212" t="s">
        <v>628</v>
      </c>
      <c r="E324" s="211" t="s">
        <v>628</v>
      </c>
      <c r="F324" t="s">
        <v>628</v>
      </c>
      <c r="G324" s="280" t="s">
        <v>269</v>
      </c>
      <c r="H324" s="280" t="s">
        <v>269</v>
      </c>
      <c r="I324" s="213">
        <v>910</v>
      </c>
      <c r="J324" t="s">
        <v>765</v>
      </c>
      <c r="K324" s="213" t="s">
        <v>766</v>
      </c>
    </row>
    <row r="325" spans="1:11" x14ac:dyDescent="0.2">
      <c r="A325" s="212" t="str">
        <f t="shared" si="5"/>
        <v>B8136</v>
      </c>
      <c r="B325" s="215" t="s">
        <v>269</v>
      </c>
      <c r="C325" s="212" t="s">
        <v>284</v>
      </c>
      <c r="D325" s="212" t="s">
        <v>660</v>
      </c>
      <c r="E325" s="211" t="s">
        <v>660</v>
      </c>
      <c r="F325" t="s">
        <v>660</v>
      </c>
      <c r="G325" s="280" t="s">
        <v>269</v>
      </c>
      <c r="H325" s="280" t="s">
        <v>269</v>
      </c>
      <c r="I325" s="213">
        <v>7673.5000000000009</v>
      </c>
      <c r="J325" t="s">
        <v>748</v>
      </c>
      <c r="K325" s="213" t="s">
        <v>749</v>
      </c>
    </row>
    <row r="326" spans="1:11" x14ac:dyDescent="0.2">
      <c r="A326" s="212" t="str">
        <f t="shared" si="5"/>
        <v>8B187</v>
      </c>
      <c r="B326" s="215" t="s">
        <v>269</v>
      </c>
      <c r="C326" s="212" t="s">
        <v>270</v>
      </c>
      <c r="D326" s="212" t="s">
        <v>631</v>
      </c>
      <c r="E326" s="211" t="s">
        <v>631</v>
      </c>
      <c r="F326" t="s">
        <v>631</v>
      </c>
      <c r="G326" s="280" t="s">
        <v>269</v>
      </c>
      <c r="H326" s="280" t="s">
        <v>269</v>
      </c>
      <c r="I326" s="213">
        <v>2499</v>
      </c>
      <c r="J326" t="s">
        <v>750</v>
      </c>
      <c r="K326" s="213" t="s">
        <v>751</v>
      </c>
    </row>
    <row r="327" spans="1:11" x14ac:dyDescent="0.2">
      <c r="A327" s="212" t="str">
        <f t="shared" si="5"/>
        <v>8B772</v>
      </c>
      <c r="B327" s="215" t="s">
        <v>269</v>
      </c>
      <c r="C327" s="212" t="s">
        <v>274</v>
      </c>
      <c r="D327" s="212" t="s">
        <v>592</v>
      </c>
      <c r="E327" s="211" t="s">
        <v>592</v>
      </c>
      <c r="F327" t="s">
        <v>592</v>
      </c>
      <c r="G327" s="280" t="s">
        <v>269</v>
      </c>
      <c r="H327" s="280" t="s">
        <v>269</v>
      </c>
      <c r="I327" s="213">
        <v>1809</v>
      </c>
      <c r="J327" t="s">
        <v>750</v>
      </c>
      <c r="K327" s="213" t="s">
        <v>751</v>
      </c>
    </row>
    <row r="328" spans="1:11" x14ac:dyDescent="0.2">
      <c r="A328" s="212" t="str">
        <f t="shared" si="5"/>
        <v>8B520</v>
      </c>
      <c r="B328" s="215" t="s">
        <v>269</v>
      </c>
      <c r="C328" s="212" t="s">
        <v>271</v>
      </c>
      <c r="D328" s="212" t="s">
        <v>661</v>
      </c>
      <c r="E328" s="211" t="s">
        <v>661</v>
      </c>
      <c r="F328" t="s">
        <v>661</v>
      </c>
      <c r="G328" s="280" t="s">
        <v>269</v>
      </c>
      <c r="H328" s="280" t="s">
        <v>269</v>
      </c>
      <c r="I328" s="213">
        <v>3025</v>
      </c>
      <c r="J328" t="s">
        <v>750</v>
      </c>
      <c r="K328" s="213" t="s">
        <v>751</v>
      </c>
    </row>
    <row r="329" spans="1:11" x14ac:dyDescent="0.2">
      <c r="A329" s="212" t="str">
        <f t="shared" si="5"/>
        <v>8B621</v>
      </c>
      <c r="B329" s="215" t="s">
        <v>269</v>
      </c>
      <c r="C329" s="212" t="s">
        <v>273</v>
      </c>
      <c r="D329" s="212" t="s">
        <v>634</v>
      </c>
      <c r="E329" s="211" t="s">
        <v>634</v>
      </c>
      <c r="F329" t="s">
        <v>634</v>
      </c>
      <c r="G329" s="280" t="s">
        <v>269</v>
      </c>
      <c r="H329" s="280" t="s">
        <v>269</v>
      </c>
      <c r="I329" s="213">
        <v>1348</v>
      </c>
      <c r="J329" t="s">
        <v>750</v>
      </c>
      <c r="K329" s="213" t="s">
        <v>751</v>
      </c>
    </row>
    <row r="330" spans="1:11" x14ac:dyDescent="0.2">
      <c r="A330" s="212" t="str">
        <f t="shared" si="5"/>
        <v>8B814</v>
      </c>
      <c r="B330" s="215" t="s">
        <v>269</v>
      </c>
      <c r="C330" s="212" t="s">
        <v>277</v>
      </c>
      <c r="D330" s="212" t="s">
        <v>610</v>
      </c>
      <c r="E330" s="211" t="s">
        <v>610</v>
      </c>
      <c r="F330" t="s">
        <v>610</v>
      </c>
      <c r="G330" s="280" t="s">
        <v>269</v>
      </c>
      <c r="H330" s="280" t="s">
        <v>269</v>
      </c>
      <c r="I330" s="213">
        <v>1409</v>
      </c>
      <c r="J330" t="s">
        <v>750</v>
      </c>
      <c r="K330" s="213" t="s">
        <v>751</v>
      </c>
    </row>
    <row r="331" spans="1:11" x14ac:dyDescent="0.2">
      <c r="A331" s="212" t="str">
        <f t="shared" si="5"/>
        <v>8B723</v>
      </c>
      <c r="B331" s="215" t="s">
        <v>269</v>
      </c>
      <c r="C331" s="212" t="s">
        <v>129</v>
      </c>
      <c r="D331" s="212" t="s">
        <v>631</v>
      </c>
      <c r="E331" s="211" t="s">
        <v>631</v>
      </c>
      <c r="F331" t="s">
        <v>631</v>
      </c>
      <c r="G331" s="280">
        <v>0.26041666666666669</v>
      </c>
      <c r="H331" s="280">
        <v>0.26041666666666669</v>
      </c>
      <c r="I331" s="213">
        <v>1441</v>
      </c>
      <c r="J331" t="s">
        <v>750</v>
      </c>
      <c r="K331" s="213" t="s">
        <v>751</v>
      </c>
    </row>
    <row r="332" spans="1:11" x14ac:dyDescent="0.2">
      <c r="A332" s="212" t="str">
        <f t="shared" si="5"/>
        <v>8B823</v>
      </c>
      <c r="B332" s="215" t="s">
        <v>269</v>
      </c>
      <c r="C332" s="212" t="s">
        <v>280</v>
      </c>
      <c r="D332" s="212" t="s">
        <v>631</v>
      </c>
      <c r="E332" s="211" t="s">
        <v>631</v>
      </c>
      <c r="F332" t="s">
        <v>631</v>
      </c>
      <c r="G332" s="280" t="s">
        <v>269</v>
      </c>
      <c r="H332" s="280" t="s">
        <v>269</v>
      </c>
      <c r="I332" s="213">
        <v>1603</v>
      </c>
      <c r="J332" t="s">
        <v>750</v>
      </c>
      <c r="K332" s="213" t="s">
        <v>751</v>
      </c>
    </row>
    <row r="333" spans="1:11" x14ac:dyDescent="0.2">
      <c r="A333" s="212" t="str">
        <f t="shared" si="5"/>
        <v>VHOVS</v>
      </c>
      <c r="B333" s="215" t="s">
        <v>269</v>
      </c>
      <c r="C333" s="212" t="s">
        <v>515</v>
      </c>
      <c r="D333" s="212" t="s">
        <v>662</v>
      </c>
      <c r="E333" s="211" t="s">
        <v>662</v>
      </c>
      <c r="F333" t="s">
        <v>662</v>
      </c>
      <c r="G333" s="280" t="s">
        <v>269</v>
      </c>
      <c r="H333" s="280" t="s">
        <v>269</v>
      </c>
      <c r="I333" s="213">
        <v>1673</v>
      </c>
      <c r="J333" t="s">
        <v>767</v>
      </c>
      <c r="K333" s="213" t="s">
        <v>768</v>
      </c>
    </row>
    <row r="334" spans="1:11" x14ac:dyDescent="0.2">
      <c r="A334" s="212" t="str">
        <f t="shared" si="5"/>
        <v>QG9345</v>
      </c>
      <c r="B334" s="215" t="s">
        <v>269</v>
      </c>
      <c r="C334" s="212" t="s">
        <v>470</v>
      </c>
      <c r="D334" s="212" t="s">
        <v>596</v>
      </c>
      <c r="E334" s="211" t="s">
        <v>596</v>
      </c>
      <c r="F334" t="s">
        <v>596</v>
      </c>
      <c r="G334" s="280" t="s">
        <v>269</v>
      </c>
      <c r="H334" s="280" t="s">
        <v>269</v>
      </c>
      <c r="I334" s="213">
        <v>6032.1250000000009</v>
      </c>
      <c r="J334" t="s">
        <v>756</v>
      </c>
      <c r="K334" s="213" t="s">
        <v>757</v>
      </c>
    </row>
    <row r="335" spans="1:11" x14ac:dyDescent="0.2">
      <c r="A335" s="212" t="str">
        <f t="shared" si="5"/>
        <v>QG9343</v>
      </c>
      <c r="B335" s="215" t="s">
        <v>269</v>
      </c>
      <c r="C335" s="212" t="s">
        <v>469</v>
      </c>
      <c r="D335" s="212" t="s">
        <v>596</v>
      </c>
      <c r="E335" s="211" t="s">
        <v>596</v>
      </c>
      <c r="F335" t="s">
        <v>596</v>
      </c>
      <c r="G335" s="280" t="s">
        <v>269</v>
      </c>
      <c r="H335" s="280" t="s">
        <v>269</v>
      </c>
      <c r="I335" s="213">
        <v>4090.8333333333326</v>
      </c>
      <c r="J335" t="s">
        <v>756</v>
      </c>
      <c r="K335" s="213" t="s">
        <v>757</v>
      </c>
    </row>
    <row r="336" spans="1:11" x14ac:dyDescent="0.2">
      <c r="A336" s="212" t="str">
        <f t="shared" si="5"/>
        <v>QG9347</v>
      </c>
      <c r="B336" s="215" t="s">
        <v>269</v>
      </c>
      <c r="C336" s="212" t="s">
        <v>472</v>
      </c>
      <c r="D336" s="212" t="s">
        <v>596</v>
      </c>
      <c r="E336" s="211" t="s">
        <v>596</v>
      </c>
      <c r="F336" t="s">
        <v>596</v>
      </c>
      <c r="G336" s="280" t="s">
        <v>269</v>
      </c>
      <c r="H336" s="280" t="s">
        <v>269</v>
      </c>
      <c r="I336" s="213">
        <v>4738.1250000000009</v>
      </c>
      <c r="J336" t="s">
        <v>756</v>
      </c>
      <c r="K336" s="213" t="s">
        <v>757</v>
      </c>
    </row>
    <row r="337" spans="1:11" x14ac:dyDescent="0.2">
      <c r="A337" s="212" t="str">
        <f t="shared" si="5"/>
        <v>ELI001</v>
      </c>
      <c r="B337" s="215" t="s">
        <v>269</v>
      </c>
      <c r="C337" s="212" t="s">
        <v>292</v>
      </c>
      <c r="D337" s="212" t="s">
        <v>624</v>
      </c>
      <c r="E337" s="211" t="s">
        <v>624</v>
      </c>
      <c r="F337" t="s">
        <v>624</v>
      </c>
      <c r="G337" s="280" t="s">
        <v>269</v>
      </c>
      <c r="H337" s="280" t="s">
        <v>269</v>
      </c>
      <c r="I337" s="213">
        <v>1592</v>
      </c>
      <c r="J337" t="s">
        <v>758</v>
      </c>
      <c r="K337" s="213" t="s">
        <v>759</v>
      </c>
    </row>
    <row r="338" spans="1:11" x14ac:dyDescent="0.2">
      <c r="A338" s="212" t="str">
        <f t="shared" si="5"/>
        <v>EL001</v>
      </c>
      <c r="B338" s="215" t="s">
        <v>269</v>
      </c>
      <c r="C338" s="212" t="s">
        <v>290</v>
      </c>
      <c r="D338" s="212" t="s">
        <v>609</v>
      </c>
      <c r="E338" s="211" t="s">
        <v>609</v>
      </c>
      <c r="F338" t="s">
        <v>609</v>
      </c>
      <c r="G338" s="280" t="s">
        <v>269</v>
      </c>
      <c r="H338" s="280" t="s">
        <v>269</v>
      </c>
      <c r="I338" s="213">
        <v>1160</v>
      </c>
      <c r="J338" t="s">
        <v>758</v>
      </c>
      <c r="K338" s="213" t="s">
        <v>759</v>
      </c>
    </row>
    <row r="339" spans="1:11" x14ac:dyDescent="0.2">
      <c r="A339" s="212" t="str">
        <f t="shared" si="5"/>
        <v>ID6722</v>
      </c>
      <c r="B339" s="215" t="s">
        <v>269</v>
      </c>
      <c r="C339" s="212" t="s">
        <v>363</v>
      </c>
      <c r="D339" s="212" t="s">
        <v>607</v>
      </c>
      <c r="E339" s="211" t="s">
        <v>607</v>
      </c>
      <c r="F339" t="s">
        <v>607</v>
      </c>
      <c r="G339" s="280" t="s">
        <v>269</v>
      </c>
      <c r="H339" s="280" t="s">
        <v>269</v>
      </c>
      <c r="I339" s="213">
        <v>5598.666666666667</v>
      </c>
      <c r="J339" t="s">
        <v>760</v>
      </c>
      <c r="K339" s="213" t="s">
        <v>761</v>
      </c>
    </row>
    <row r="340" spans="1:11" x14ac:dyDescent="0.2">
      <c r="A340" s="212" t="str">
        <f t="shared" si="5"/>
        <v>ID6262</v>
      </c>
      <c r="B340" s="215">
        <v>0.49305555555555558</v>
      </c>
      <c r="C340" s="212" t="s">
        <v>354</v>
      </c>
      <c r="D340" s="212" t="s">
        <v>596</v>
      </c>
      <c r="E340" s="211" t="s">
        <v>596</v>
      </c>
      <c r="F340" t="s">
        <v>596</v>
      </c>
      <c r="G340" s="280" t="s">
        <v>269</v>
      </c>
      <c r="H340" s="280" t="s">
        <v>269</v>
      </c>
      <c r="I340" s="213">
        <v>6641</v>
      </c>
      <c r="J340" t="s">
        <v>760</v>
      </c>
      <c r="K340" s="213" t="s">
        <v>761</v>
      </c>
    </row>
    <row r="341" spans="1:11" x14ac:dyDescent="0.2">
      <c r="A341" s="212" t="str">
        <f t="shared" si="5"/>
        <v>ID6249</v>
      </c>
      <c r="B341" s="215">
        <v>0.625</v>
      </c>
      <c r="C341" s="212" t="s">
        <v>353</v>
      </c>
      <c r="D341" s="212" t="s">
        <v>610</v>
      </c>
      <c r="E341" s="211" t="s">
        <v>610</v>
      </c>
      <c r="F341" t="s">
        <v>610</v>
      </c>
      <c r="G341" s="280" t="s">
        <v>269</v>
      </c>
      <c r="H341" s="280">
        <v>0.43055555555555558</v>
      </c>
      <c r="I341" s="213">
        <v>7091</v>
      </c>
      <c r="J341" t="s">
        <v>760</v>
      </c>
      <c r="K341" s="213" t="s">
        <v>761</v>
      </c>
    </row>
    <row r="342" spans="1:11" x14ac:dyDescent="0.2">
      <c r="A342" s="212" t="str">
        <f t="shared" si="5"/>
        <v>ID6242</v>
      </c>
      <c r="B342" s="215" t="s">
        <v>269</v>
      </c>
      <c r="C342" s="212" t="s">
        <v>352</v>
      </c>
      <c r="D342" s="212" t="s">
        <v>614</v>
      </c>
      <c r="E342" s="211" t="s">
        <v>614</v>
      </c>
      <c r="F342" t="s">
        <v>614</v>
      </c>
      <c r="G342" s="280" t="s">
        <v>269</v>
      </c>
      <c r="H342" s="280" t="s">
        <v>269</v>
      </c>
      <c r="I342" s="213">
        <v>9574.0000000000018</v>
      </c>
      <c r="J342" t="s">
        <v>760</v>
      </c>
      <c r="K342" s="213" t="s">
        <v>761</v>
      </c>
    </row>
    <row r="343" spans="1:11" x14ac:dyDescent="0.2">
      <c r="A343" s="212" t="str">
        <f t="shared" si="5"/>
        <v>ID6263</v>
      </c>
      <c r="B343" s="215" t="s">
        <v>269</v>
      </c>
      <c r="C343" s="212" t="s">
        <v>355</v>
      </c>
      <c r="D343" s="212" t="s">
        <v>596</v>
      </c>
      <c r="E343" s="211" t="s">
        <v>596</v>
      </c>
      <c r="F343" t="s">
        <v>596</v>
      </c>
      <c r="G343" s="280" t="s">
        <v>269</v>
      </c>
      <c r="H343" s="280" t="s">
        <v>269</v>
      </c>
      <c r="I343" s="213">
        <v>6048.5000000000009</v>
      </c>
      <c r="J343" t="s">
        <v>760</v>
      </c>
      <c r="K343" s="213" t="s">
        <v>761</v>
      </c>
    </row>
    <row r="344" spans="1:11" x14ac:dyDescent="0.2">
      <c r="A344" s="212" t="str">
        <f t="shared" si="5"/>
        <v>ID7701</v>
      </c>
      <c r="B344" s="215">
        <v>0.96527777777777779</v>
      </c>
      <c r="C344" s="212" t="s">
        <v>95</v>
      </c>
      <c r="D344" s="212" t="s">
        <v>602</v>
      </c>
      <c r="E344" s="211" t="s">
        <v>602</v>
      </c>
      <c r="F344" t="s">
        <v>602</v>
      </c>
      <c r="G344" s="280">
        <v>8.3333333333333329E-2</v>
      </c>
      <c r="H344" s="280">
        <v>8.3333333333333329E-2</v>
      </c>
      <c r="I344" s="213">
        <v>6468</v>
      </c>
      <c r="J344" t="s">
        <v>760</v>
      </c>
      <c r="K344" s="213" t="s">
        <v>761</v>
      </c>
    </row>
    <row r="345" spans="1:11" x14ac:dyDescent="0.2">
      <c r="A345" s="212" t="str">
        <f t="shared" si="5"/>
        <v>ID6165</v>
      </c>
      <c r="B345" s="215" t="s">
        <v>269</v>
      </c>
      <c r="C345" s="212" t="s">
        <v>350</v>
      </c>
      <c r="D345" s="212" t="s">
        <v>596</v>
      </c>
      <c r="E345" s="211" t="s">
        <v>596</v>
      </c>
      <c r="F345" t="s">
        <v>596</v>
      </c>
      <c r="G345" s="280" t="s">
        <v>269</v>
      </c>
      <c r="H345" s="280" t="s">
        <v>269</v>
      </c>
      <c r="I345" s="213">
        <v>6079</v>
      </c>
      <c r="J345" t="s">
        <v>760</v>
      </c>
      <c r="K345" s="213" t="s">
        <v>761</v>
      </c>
    </row>
    <row r="346" spans="1:11" x14ac:dyDescent="0.2">
      <c r="A346" s="212" t="str">
        <f t="shared" si="5"/>
        <v>ID6295</v>
      </c>
      <c r="B346" s="215" t="s">
        <v>269</v>
      </c>
      <c r="C346" s="212" t="s">
        <v>359</v>
      </c>
      <c r="D346" s="212" t="s">
        <v>596</v>
      </c>
      <c r="E346" s="211" t="s">
        <v>596</v>
      </c>
      <c r="F346" t="s">
        <v>596</v>
      </c>
      <c r="G346" s="280" t="s">
        <v>269</v>
      </c>
      <c r="H346" s="280" t="s">
        <v>269</v>
      </c>
      <c r="I346" s="213">
        <v>5276</v>
      </c>
      <c r="J346" t="s">
        <v>760</v>
      </c>
      <c r="K346" s="213" t="s">
        <v>761</v>
      </c>
    </row>
    <row r="347" spans="1:11" x14ac:dyDescent="0.2">
      <c r="A347" s="212" t="str">
        <f t="shared" si="5"/>
        <v>IN5630</v>
      </c>
      <c r="B347" s="215" t="s">
        <v>269</v>
      </c>
      <c r="C347" s="212" t="s">
        <v>366</v>
      </c>
      <c r="D347" s="212" t="s">
        <v>594</v>
      </c>
      <c r="E347" s="211" t="s">
        <v>594</v>
      </c>
      <c r="F347" t="s">
        <v>594</v>
      </c>
      <c r="G347" s="280" t="s">
        <v>269</v>
      </c>
      <c r="H347" s="280" t="s">
        <v>269</v>
      </c>
      <c r="I347" s="213">
        <v>4212</v>
      </c>
      <c r="J347" t="s">
        <v>769</v>
      </c>
      <c r="K347" s="213" t="s">
        <v>770</v>
      </c>
    </row>
    <row r="348" spans="1:11" x14ac:dyDescent="0.2">
      <c r="A348" s="212" t="str">
        <f t="shared" si="5"/>
        <v>WF001</v>
      </c>
      <c r="B348" s="215" t="s">
        <v>269</v>
      </c>
      <c r="C348" s="212" t="s">
        <v>517</v>
      </c>
      <c r="D348" s="212" t="s">
        <v>602</v>
      </c>
      <c r="E348" s="211" t="s">
        <v>602</v>
      </c>
      <c r="F348" t="s">
        <v>602</v>
      </c>
      <c r="G348" s="280" t="s">
        <v>269</v>
      </c>
      <c r="H348" s="280" t="s">
        <v>269</v>
      </c>
      <c r="I348" s="213">
        <v>4762</v>
      </c>
      <c r="J348" t="s">
        <v>720</v>
      </c>
      <c r="K348" s="213" t="s">
        <v>721</v>
      </c>
    </row>
    <row r="349" spans="1:11" x14ac:dyDescent="0.2">
      <c r="A349" s="212" t="str">
        <f t="shared" si="5"/>
        <v>QQ7751</v>
      </c>
      <c r="B349" s="215" t="s">
        <v>269</v>
      </c>
      <c r="C349" s="212" t="s">
        <v>474</v>
      </c>
      <c r="D349" s="212" t="s">
        <v>662</v>
      </c>
      <c r="E349" s="211" t="s">
        <v>662</v>
      </c>
      <c r="F349" t="s">
        <v>662</v>
      </c>
      <c r="G349" s="280" t="s">
        <v>269</v>
      </c>
      <c r="H349" s="280" t="s">
        <v>269</v>
      </c>
      <c r="I349" s="213">
        <v>4782</v>
      </c>
      <c r="J349" t="s">
        <v>720</v>
      </c>
      <c r="K349" s="213" t="s">
        <v>722</v>
      </c>
    </row>
    <row r="350" spans="1:11" x14ac:dyDescent="0.2">
      <c r="A350" s="212" t="str">
        <f t="shared" si="5"/>
        <v>FS122</v>
      </c>
      <c r="B350" s="215" t="s">
        <v>269</v>
      </c>
      <c r="C350" s="212" t="s">
        <v>300</v>
      </c>
      <c r="D350" s="212" t="s">
        <v>595</v>
      </c>
      <c r="E350" s="211" t="s">
        <v>595</v>
      </c>
      <c r="F350" t="s">
        <v>595</v>
      </c>
      <c r="G350" s="280" t="s">
        <v>269</v>
      </c>
      <c r="H350" s="280" t="s">
        <v>269</v>
      </c>
      <c r="I350" s="213">
        <v>10894</v>
      </c>
      <c r="J350" t="s">
        <v>723</v>
      </c>
      <c r="K350" s="213" t="s">
        <v>724</v>
      </c>
    </row>
    <row r="351" spans="1:11" x14ac:dyDescent="0.2">
      <c r="A351" s="212" t="str">
        <f t="shared" si="5"/>
        <v>FS001</v>
      </c>
      <c r="B351" s="215" t="s">
        <v>269</v>
      </c>
      <c r="C351" s="212" t="s">
        <v>295</v>
      </c>
      <c r="D351" s="212" t="s">
        <v>595</v>
      </c>
      <c r="E351" s="211" t="s">
        <v>595</v>
      </c>
      <c r="F351" t="s">
        <v>595</v>
      </c>
      <c r="G351" s="280" t="s">
        <v>269</v>
      </c>
      <c r="H351" s="280" t="s">
        <v>269</v>
      </c>
      <c r="I351" s="213">
        <v>11075</v>
      </c>
      <c r="J351" t="s">
        <v>723</v>
      </c>
      <c r="K351" s="213" t="s">
        <v>724</v>
      </c>
    </row>
    <row r="352" spans="1:11" x14ac:dyDescent="0.2">
      <c r="A352" s="212" t="str">
        <f t="shared" si="5"/>
        <v>DH001</v>
      </c>
      <c r="B352" s="215" t="s">
        <v>269</v>
      </c>
      <c r="C352" s="212" t="s">
        <v>289</v>
      </c>
      <c r="D352" s="212" t="s">
        <v>627</v>
      </c>
      <c r="E352" s="211" t="s">
        <v>627</v>
      </c>
      <c r="F352" t="s">
        <v>627</v>
      </c>
      <c r="G352" s="280" t="s">
        <v>269</v>
      </c>
      <c r="H352" s="280" t="s">
        <v>269</v>
      </c>
      <c r="I352" s="213">
        <v>488</v>
      </c>
      <c r="J352" t="s">
        <v>725</v>
      </c>
      <c r="K352" s="213" t="s">
        <v>726</v>
      </c>
    </row>
    <row r="353" spans="1:11" x14ac:dyDescent="0.2">
      <c r="A353" s="212" t="str">
        <f t="shared" si="5"/>
        <v>HUB01</v>
      </c>
      <c r="B353" s="215" t="s">
        <v>269</v>
      </c>
      <c r="C353" s="212" t="s">
        <v>341</v>
      </c>
      <c r="D353" s="212" t="s">
        <v>599</v>
      </c>
      <c r="E353" s="211" t="s">
        <v>599</v>
      </c>
      <c r="F353" t="s">
        <v>599</v>
      </c>
      <c r="G353" s="280" t="s">
        <v>269</v>
      </c>
      <c r="H353" s="280" t="s">
        <v>269</v>
      </c>
      <c r="I353" s="213">
        <v>1070</v>
      </c>
      <c r="J353" t="s">
        <v>725</v>
      </c>
      <c r="K353" s="213" t="s">
        <v>726</v>
      </c>
    </row>
    <row r="354" spans="1:11" x14ac:dyDescent="0.2">
      <c r="A354" s="212" t="str">
        <f t="shared" si="5"/>
        <v>HUB001</v>
      </c>
      <c r="B354" s="215" t="s">
        <v>269</v>
      </c>
      <c r="C354" s="212" t="s">
        <v>340</v>
      </c>
      <c r="D354" s="212" t="s">
        <v>598</v>
      </c>
      <c r="E354" s="211" t="s">
        <v>598</v>
      </c>
      <c r="F354" t="s">
        <v>598</v>
      </c>
      <c r="G354" s="280" t="s">
        <v>269</v>
      </c>
      <c r="H354" s="280" t="s">
        <v>269</v>
      </c>
      <c r="I354" s="213">
        <v>1334</v>
      </c>
      <c r="J354" t="s">
        <v>725</v>
      </c>
      <c r="K354" s="213" t="s">
        <v>726</v>
      </c>
    </row>
    <row r="355" spans="1:11" x14ac:dyDescent="0.2">
      <c r="A355" s="212" t="str">
        <f t="shared" si="5"/>
        <v>TR001</v>
      </c>
      <c r="B355" s="215" t="s">
        <v>269</v>
      </c>
      <c r="C355" s="212" t="s">
        <v>505</v>
      </c>
      <c r="D355" s="212" t="s">
        <v>601</v>
      </c>
      <c r="E355" s="211" t="s">
        <v>601</v>
      </c>
      <c r="F355" t="s">
        <v>601</v>
      </c>
      <c r="G355" s="280" t="s">
        <v>269</v>
      </c>
      <c r="H355" s="280" t="s">
        <v>269</v>
      </c>
      <c r="I355" s="213">
        <v>1500</v>
      </c>
      <c r="J355" t="s">
        <v>727</v>
      </c>
      <c r="K355" s="213" t="s">
        <v>728</v>
      </c>
    </row>
    <row r="356" spans="1:11" x14ac:dyDescent="0.2">
      <c r="A356" s="212" t="str">
        <f t="shared" si="5"/>
        <v>PKTVK</v>
      </c>
      <c r="B356" s="215" t="s">
        <v>269</v>
      </c>
      <c r="C356" s="212" t="s">
        <v>459</v>
      </c>
      <c r="D356" s="212" t="s">
        <v>611</v>
      </c>
      <c r="E356" s="211" t="s">
        <v>611</v>
      </c>
      <c r="F356" t="s">
        <v>611</v>
      </c>
      <c r="G356" s="280" t="s">
        <v>269</v>
      </c>
      <c r="H356" s="280" t="s">
        <v>269</v>
      </c>
      <c r="I356" s="213">
        <v>1569.5000000000002</v>
      </c>
      <c r="J356" t="s">
        <v>727</v>
      </c>
      <c r="K356" s="213" t="s">
        <v>728</v>
      </c>
    </row>
    <row r="357" spans="1:11" x14ac:dyDescent="0.2">
      <c r="A357" s="212" t="str">
        <f t="shared" si="5"/>
        <v>TV001</v>
      </c>
      <c r="B357" s="215" t="s">
        <v>269</v>
      </c>
      <c r="C357" s="212" t="s">
        <v>513</v>
      </c>
      <c r="D357" s="212" t="s">
        <v>601</v>
      </c>
      <c r="E357" s="211" t="s">
        <v>601</v>
      </c>
      <c r="F357" t="s">
        <v>601</v>
      </c>
      <c r="G357" s="280" t="s">
        <v>269</v>
      </c>
      <c r="H357" s="280" t="s">
        <v>269</v>
      </c>
      <c r="I357" s="213">
        <v>1529</v>
      </c>
      <c r="J357" t="s">
        <v>727</v>
      </c>
      <c r="K357" s="213" t="s">
        <v>728</v>
      </c>
    </row>
    <row r="358" spans="1:11" x14ac:dyDescent="0.2">
      <c r="A358" s="212" t="str">
        <f t="shared" si="5"/>
        <v>IAT02</v>
      </c>
      <c r="B358" s="215" t="s">
        <v>269</v>
      </c>
      <c r="C358" s="212" t="s">
        <v>347</v>
      </c>
      <c r="D358" s="212" t="s">
        <v>602</v>
      </c>
      <c r="E358" s="211" t="s">
        <v>602</v>
      </c>
      <c r="F358" t="s">
        <v>602</v>
      </c>
      <c r="G358" s="280" t="s">
        <v>269</v>
      </c>
      <c r="H358" s="280" t="s">
        <v>269</v>
      </c>
      <c r="I358" s="213">
        <v>4699</v>
      </c>
      <c r="J358" t="s">
        <v>731</v>
      </c>
      <c r="K358" s="213" t="s">
        <v>732</v>
      </c>
    </row>
    <row r="359" spans="1:11" x14ac:dyDescent="0.2">
      <c r="A359" s="212" t="str">
        <f t="shared" si="5"/>
        <v>JT082</v>
      </c>
      <c r="B359" s="215" t="s">
        <v>269</v>
      </c>
      <c r="C359" s="212" t="s">
        <v>395</v>
      </c>
      <c r="D359" s="212" t="s">
        <v>621</v>
      </c>
      <c r="E359" s="211" t="s">
        <v>621</v>
      </c>
      <c r="F359" t="s">
        <v>621</v>
      </c>
      <c r="G359" s="280" t="s">
        <v>269</v>
      </c>
      <c r="H359" s="280" t="s">
        <v>269</v>
      </c>
      <c r="I359" s="213">
        <v>27101</v>
      </c>
      <c r="J359" t="s">
        <v>733</v>
      </c>
      <c r="K359" s="213" t="s">
        <v>735</v>
      </c>
    </row>
    <row r="360" spans="1:11" x14ac:dyDescent="0.2">
      <c r="A360" s="212" t="str">
        <f t="shared" si="5"/>
        <v>JT112</v>
      </c>
      <c r="B360" s="215" t="s">
        <v>269</v>
      </c>
      <c r="C360" s="212" t="s">
        <v>407</v>
      </c>
      <c r="D360" s="212" t="s">
        <v>621</v>
      </c>
      <c r="E360" s="211" t="s">
        <v>621</v>
      </c>
      <c r="F360" t="s">
        <v>621</v>
      </c>
      <c r="G360" s="280" t="s">
        <v>269</v>
      </c>
      <c r="H360" s="280" t="s">
        <v>269</v>
      </c>
      <c r="I360" s="213">
        <v>21039</v>
      </c>
      <c r="J360" t="s">
        <v>733</v>
      </c>
      <c r="K360" s="213" t="s">
        <v>735</v>
      </c>
    </row>
    <row r="361" spans="1:11" x14ac:dyDescent="0.2">
      <c r="A361" s="212" t="str">
        <f t="shared" si="5"/>
        <v>JT119</v>
      </c>
      <c r="B361" s="215" t="s">
        <v>269</v>
      </c>
      <c r="C361" s="212" t="s">
        <v>409</v>
      </c>
      <c r="D361" s="212" t="s">
        <v>621</v>
      </c>
      <c r="E361" s="211" t="s">
        <v>621</v>
      </c>
      <c r="F361" t="s">
        <v>621</v>
      </c>
      <c r="G361" s="280" t="s">
        <v>269</v>
      </c>
      <c r="H361" s="280" t="s">
        <v>269</v>
      </c>
      <c r="I361" s="213">
        <v>52469</v>
      </c>
      <c r="J361" t="s">
        <v>733</v>
      </c>
      <c r="K361" s="213" t="s">
        <v>735</v>
      </c>
    </row>
    <row r="362" spans="1:11" x14ac:dyDescent="0.2">
      <c r="A362" s="212" t="str">
        <f t="shared" si="5"/>
        <v>JT7345</v>
      </c>
      <c r="B362" s="215" t="s">
        <v>269</v>
      </c>
      <c r="C362" s="212" t="s">
        <v>425</v>
      </c>
      <c r="D362" s="212" t="s">
        <v>609</v>
      </c>
      <c r="E362" s="211" t="s">
        <v>609</v>
      </c>
      <c r="F362" t="s">
        <v>609</v>
      </c>
      <c r="G362" s="280" t="s">
        <v>269</v>
      </c>
      <c r="H362" s="280" t="s">
        <v>269</v>
      </c>
      <c r="I362" s="213">
        <v>2100</v>
      </c>
      <c r="J362" t="s">
        <v>733</v>
      </c>
      <c r="K362" s="213" t="s">
        <v>734</v>
      </c>
    </row>
    <row r="363" spans="1:11" x14ac:dyDescent="0.2">
      <c r="A363" s="212" t="str">
        <f t="shared" si="5"/>
        <v>JT789</v>
      </c>
      <c r="B363" s="215" t="s">
        <v>269</v>
      </c>
      <c r="C363" s="212" t="s">
        <v>430</v>
      </c>
      <c r="D363" s="212" t="s">
        <v>615</v>
      </c>
      <c r="E363" s="211" t="s">
        <v>615</v>
      </c>
      <c r="F363" t="s">
        <v>615</v>
      </c>
      <c r="G363" s="280" t="s">
        <v>269</v>
      </c>
      <c r="H363" s="280">
        <v>0.20833333333333334</v>
      </c>
      <c r="I363" s="213">
        <v>13322</v>
      </c>
      <c r="J363" t="s">
        <v>733</v>
      </c>
      <c r="K363" s="213" t="s">
        <v>734</v>
      </c>
    </row>
    <row r="364" spans="1:11" x14ac:dyDescent="0.2">
      <c r="A364" s="212" t="str">
        <f t="shared" si="5"/>
        <v>JT706</v>
      </c>
      <c r="B364" s="215">
        <v>0.47916666666666669</v>
      </c>
      <c r="C364" s="212" t="s">
        <v>424</v>
      </c>
      <c r="D364" s="212" t="s">
        <v>607</v>
      </c>
      <c r="E364" s="211" t="s">
        <v>607</v>
      </c>
      <c r="F364" t="s">
        <v>607</v>
      </c>
      <c r="G364" s="280" t="s">
        <v>269</v>
      </c>
      <c r="H364" s="280" t="s">
        <v>269</v>
      </c>
      <c r="I364" s="213">
        <v>818</v>
      </c>
      <c r="J364" t="s">
        <v>733</v>
      </c>
      <c r="K364" s="213" t="s">
        <v>734</v>
      </c>
    </row>
    <row r="365" spans="1:11" x14ac:dyDescent="0.2">
      <c r="A365" s="212" t="str">
        <f t="shared" si="5"/>
        <v>JT5003</v>
      </c>
      <c r="B365" s="215" t="s">
        <v>269</v>
      </c>
      <c r="C365" s="212" t="s">
        <v>420</v>
      </c>
      <c r="D365" s="212" t="s">
        <v>609</v>
      </c>
      <c r="E365" s="211" t="s">
        <v>609</v>
      </c>
      <c r="F365" t="s">
        <v>609</v>
      </c>
      <c r="G365" s="280" t="s">
        <v>269</v>
      </c>
      <c r="H365" s="280" t="s">
        <v>269</v>
      </c>
      <c r="I365" s="213">
        <v>6180</v>
      </c>
      <c r="J365" t="s">
        <v>733</v>
      </c>
      <c r="K365" s="213" t="s">
        <v>734</v>
      </c>
    </row>
    <row r="366" spans="1:11" x14ac:dyDescent="0.2">
      <c r="A366" s="212" t="str">
        <f t="shared" si="5"/>
        <v>JT879</v>
      </c>
      <c r="B366" s="215" t="s">
        <v>269</v>
      </c>
      <c r="C366" s="212" t="s">
        <v>435</v>
      </c>
      <c r="D366" s="212" t="s">
        <v>596</v>
      </c>
      <c r="E366" s="211" t="s">
        <v>596</v>
      </c>
      <c r="F366" t="s">
        <v>596</v>
      </c>
      <c r="G366" s="280" t="s">
        <v>269</v>
      </c>
      <c r="H366" s="280" t="s">
        <v>269</v>
      </c>
      <c r="I366" s="213">
        <v>5480</v>
      </c>
      <c r="J366" t="s">
        <v>733</v>
      </c>
      <c r="K366" s="213" t="s">
        <v>734</v>
      </c>
    </row>
    <row r="367" spans="1:11" x14ac:dyDescent="0.2">
      <c r="A367" s="212" t="str">
        <f t="shared" si="5"/>
        <v>JT679</v>
      </c>
      <c r="B367" s="215">
        <v>0.69444444444444453</v>
      </c>
      <c r="C367" s="212" t="s">
        <v>423</v>
      </c>
      <c r="D367" s="212" t="s">
        <v>609</v>
      </c>
      <c r="E367" s="211" t="s">
        <v>609</v>
      </c>
      <c r="F367" t="s">
        <v>609</v>
      </c>
      <c r="G367" s="280" t="s">
        <v>269</v>
      </c>
      <c r="H367" s="280" t="s">
        <v>269</v>
      </c>
      <c r="I367" s="213">
        <v>3656</v>
      </c>
      <c r="J367" t="s">
        <v>733</v>
      </c>
      <c r="K367" s="213" t="s">
        <v>734</v>
      </c>
    </row>
    <row r="368" spans="1:11" x14ac:dyDescent="0.2">
      <c r="A368" s="212" t="str">
        <f t="shared" si="5"/>
        <v>GA646</v>
      </c>
      <c r="B368" s="215" t="s">
        <v>269</v>
      </c>
      <c r="C368" s="212" t="s">
        <v>327</v>
      </c>
      <c r="D368" s="212" t="s">
        <v>606</v>
      </c>
      <c r="E368" s="211" t="s">
        <v>606</v>
      </c>
      <c r="F368" t="s">
        <v>606</v>
      </c>
      <c r="G368" s="280" t="s">
        <v>269</v>
      </c>
      <c r="H368" s="280" t="s">
        <v>269</v>
      </c>
      <c r="I368" s="213">
        <v>8900</v>
      </c>
      <c r="J368" t="s">
        <v>736</v>
      </c>
      <c r="K368" s="213" t="s">
        <v>737</v>
      </c>
    </row>
    <row r="369" spans="1:11" x14ac:dyDescent="0.2">
      <c r="A369" s="212" t="str">
        <f t="shared" si="5"/>
        <v>GA656</v>
      </c>
      <c r="B369" s="215" t="s">
        <v>269</v>
      </c>
      <c r="C369" s="212" t="s">
        <v>329</v>
      </c>
      <c r="D369" s="212" t="s">
        <v>620</v>
      </c>
      <c r="E369" s="211" t="s">
        <v>620</v>
      </c>
      <c r="F369" t="s">
        <v>620</v>
      </c>
      <c r="G369" s="280" t="s">
        <v>269</v>
      </c>
      <c r="H369" s="280" t="s">
        <v>269</v>
      </c>
      <c r="I369" s="213">
        <v>11337</v>
      </c>
      <c r="J369" t="s">
        <v>736</v>
      </c>
      <c r="K369" s="213" t="s">
        <v>738</v>
      </c>
    </row>
    <row r="370" spans="1:11" x14ac:dyDescent="0.2">
      <c r="A370" s="212" t="str">
        <f t="shared" si="5"/>
        <v>IW1317</v>
      </c>
      <c r="B370" s="215">
        <v>0.4375</v>
      </c>
      <c r="C370" s="212" t="s">
        <v>377</v>
      </c>
      <c r="D370" s="212" t="s">
        <v>633</v>
      </c>
      <c r="E370" s="211" t="s">
        <v>633</v>
      </c>
      <c r="F370" t="s">
        <v>633</v>
      </c>
      <c r="G370" s="280" t="s">
        <v>269</v>
      </c>
      <c r="H370" s="280" t="s">
        <v>269</v>
      </c>
      <c r="I370" s="213">
        <v>1303</v>
      </c>
      <c r="J370" t="s">
        <v>739</v>
      </c>
      <c r="K370" s="213" t="s">
        <v>740</v>
      </c>
    </row>
    <row r="371" spans="1:11" x14ac:dyDescent="0.2">
      <c r="A371" s="212" t="str">
        <f t="shared" si="5"/>
        <v>IW1390</v>
      </c>
      <c r="B371" s="215" t="s">
        <v>269</v>
      </c>
      <c r="C371" s="212" t="s">
        <v>384</v>
      </c>
      <c r="D371" s="212" t="s">
        <v>635</v>
      </c>
      <c r="E371" s="211" t="s">
        <v>635</v>
      </c>
      <c r="F371" t="s">
        <v>635</v>
      </c>
      <c r="G371" s="280" t="s">
        <v>269</v>
      </c>
      <c r="H371" s="280" t="s">
        <v>269</v>
      </c>
      <c r="I371" s="213">
        <v>1600</v>
      </c>
      <c r="J371" t="s">
        <v>739</v>
      </c>
      <c r="K371" s="213" t="s">
        <v>740</v>
      </c>
    </row>
    <row r="372" spans="1:11" x14ac:dyDescent="0.2">
      <c r="A372" s="212" t="str">
        <f t="shared" si="5"/>
        <v>IW1301</v>
      </c>
      <c r="B372" s="215">
        <v>0.57986111111111105</v>
      </c>
      <c r="C372" s="212" t="s">
        <v>372</v>
      </c>
      <c r="D372" s="212" t="s">
        <v>592</v>
      </c>
      <c r="E372" s="211" t="s">
        <v>592</v>
      </c>
      <c r="F372" t="s">
        <v>592</v>
      </c>
      <c r="G372" s="280" t="s">
        <v>269</v>
      </c>
      <c r="H372" s="280" t="s">
        <v>269</v>
      </c>
      <c r="I372" s="213">
        <v>1254</v>
      </c>
      <c r="J372" t="s">
        <v>739</v>
      </c>
      <c r="K372" s="213" t="s">
        <v>740</v>
      </c>
    </row>
    <row r="373" spans="1:11" x14ac:dyDescent="0.2">
      <c r="A373" s="212" t="str">
        <f t="shared" si="5"/>
        <v>IW1216</v>
      </c>
      <c r="B373" s="215" t="s">
        <v>269</v>
      </c>
      <c r="C373" s="212" t="s">
        <v>369</v>
      </c>
      <c r="D373" s="212" t="s">
        <v>651</v>
      </c>
      <c r="E373" s="211" t="s">
        <v>651</v>
      </c>
      <c r="F373" t="s">
        <v>651</v>
      </c>
      <c r="G373" s="280" t="s">
        <v>269</v>
      </c>
      <c r="H373" s="280" t="s">
        <v>269</v>
      </c>
      <c r="I373" s="213">
        <v>653</v>
      </c>
      <c r="J373" t="s">
        <v>739</v>
      </c>
      <c r="K373" s="213" t="s">
        <v>740</v>
      </c>
    </row>
    <row r="374" spans="1:11" x14ac:dyDescent="0.2">
      <c r="A374" s="212" t="str">
        <f t="shared" si="5"/>
        <v>IW1398</v>
      </c>
      <c r="B374" s="215" t="s">
        <v>269</v>
      </c>
      <c r="C374" s="212" t="s">
        <v>386</v>
      </c>
      <c r="D374" s="212" t="s">
        <v>636</v>
      </c>
      <c r="E374" s="211" t="s">
        <v>636</v>
      </c>
      <c r="F374" t="s">
        <v>636</v>
      </c>
      <c r="G374" s="280" t="s">
        <v>269</v>
      </c>
      <c r="H374" s="280" t="s">
        <v>269</v>
      </c>
      <c r="I374" s="213">
        <v>1890</v>
      </c>
      <c r="J374" t="s">
        <v>739</v>
      </c>
      <c r="K374" s="213" t="s">
        <v>740</v>
      </c>
    </row>
    <row r="375" spans="1:11" x14ac:dyDescent="0.2">
      <c r="A375" s="212" t="str">
        <f t="shared" si="5"/>
        <v>IW1303</v>
      </c>
      <c r="B375" s="215">
        <v>0.64236111111111105</v>
      </c>
      <c r="C375" s="212" t="s">
        <v>373</v>
      </c>
      <c r="D375" s="212" t="s">
        <v>651</v>
      </c>
      <c r="E375" s="211" t="s">
        <v>651</v>
      </c>
      <c r="F375" t="s">
        <v>651</v>
      </c>
      <c r="G375" s="280" t="s">
        <v>269</v>
      </c>
      <c r="H375" s="280" t="s">
        <v>269</v>
      </c>
      <c r="I375" s="213">
        <v>115</v>
      </c>
      <c r="J375" t="s">
        <v>739</v>
      </c>
      <c r="K375" s="213" t="s">
        <v>740</v>
      </c>
    </row>
    <row r="376" spans="1:11" x14ac:dyDescent="0.2">
      <c r="A376" s="212" t="str">
        <f t="shared" si="5"/>
        <v>TRI001</v>
      </c>
      <c r="B376" s="215" t="s">
        <v>269</v>
      </c>
      <c r="C376" s="212" t="s">
        <v>510</v>
      </c>
      <c r="D376" s="212" t="s">
        <v>659</v>
      </c>
      <c r="E376" s="211" t="s">
        <v>659</v>
      </c>
      <c r="F376" t="s">
        <v>659</v>
      </c>
      <c r="G376" s="280" t="s">
        <v>269</v>
      </c>
      <c r="H376" s="280" t="s">
        <v>269</v>
      </c>
      <c r="I376" s="213">
        <v>9044</v>
      </c>
      <c r="J376" t="s">
        <v>743</v>
      </c>
      <c r="K376" s="213" t="s">
        <v>743</v>
      </c>
    </row>
    <row r="377" spans="1:11" x14ac:dyDescent="0.2">
      <c r="A377" s="212" t="str">
        <f t="shared" si="5"/>
        <v>GM300</v>
      </c>
      <c r="B377" s="215" t="s">
        <v>269</v>
      </c>
      <c r="C377" s="212" t="s">
        <v>337</v>
      </c>
      <c r="D377" s="212" t="s">
        <v>591</v>
      </c>
      <c r="E377" s="211" t="s">
        <v>591</v>
      </c>
      <c r="F377" t="s">
        <v>591</v>
      </c>
      <c r="G377" s="280" t="s">
        <v>269</v>
      </c>
      <c r="H377" s="280" t="s">
        <v>269</v>
      </c>
      <c r="I377" s="213">
        <v>9044</v>
      </c>
      <c r="J377" t="s">
        <v>743</v>
      </c>
      <c r="K377" s="213" t="s">
        <v>743</v>
      </c>
    </row>
    <row r="378" spans="1:11" x14ac:dyDescent="0.2">
      <c r="A378" s="212" t="str">
        <f t="shared" si="5"/>
        <v>SJ562</v>
      </c>
      <c r="B378" s="215">
        <v>3.472222222222222E-3</v>
      </c>
      <c r="C378" s="212" t="s">
        <v>478</v>
      </c>
      <c r="D378" s="212" t="s">
        <v>624</v>
      </c>
      <c r="E378" s="211" t="s">
        <v>624</v>
      </c>
      <c r="F378" t="s">
        <v>624</v>
      </c>
      <c r="G378" s="280" t="s">
        <v>269</v>
      </c>
      <c r="H378" s="280" t="s">
        <v>269</v>
      </c>
      <c r="I378" s="213">
        <v>7005</v>
      </c>
      <c r="J378" t="s">
        <v>744</v>
      </c>
      <c r="K378" s="213" t="s">
        <v>745</v>
      </c>
    </row>
    <row r="379" spans="1:11" x14ac:dyDescent="0.2">
      <c r="A379" s="212" t="str">
        <f t="shared" si="5"/>
        <v>SJ556</v>
      </c>
      <c r="B379" s="215" t="s">
        <v>269</v>
      </c>
      <c r="C379" s="212" t="s">
        <v>158</v>
      </c>
      <c r="D379" s="212" t="s">
        <v>644</v>
      </c>
      <c r="E379" s="211" t="s">
        <v>644</v>
      </c>
      <c r="F379" t="s">
        <v>644</v>
      </c>
      <c r="G379" s="280">
        <v>0.39583333333333331</v>
      </c>
      <c r="H379" s="280">
        <v>0.39583333333333331</v>
      </c>
      <c r="I379" s="213">
        <v>2551.0000000000005</v>
      </c>
      <c r="J379" t="s">
        <v>744</v>
      </c>
      <c r="K379" s="213" t="s">
        <v>745</v>
      </c>
    </row>
    <row r="380" spans="1:11" x14ac:dyDescent="0.2">
      <c r="A380" s="212" t="str">
        <f t="shared" si="5"/>
        <v>SJ576</v>
      </c>
      <c r="B380" s="215" t="s">
        <v>269</v>
      </c>
      <c r="C380" s="212" t="s">
        <v>157</v>
      </c>
      <c r="D380" s="212" t="s">
        <v>644</v>
      </c>
      <c r="E380" s="211" t="s">
        <v>644</v>
      </c>
      <c r="F380" t="s">
        <v>644</v>
      </c>
      <c r="G380" s="280">
        <v>0.39583333333333331</v>
      </c>
      <c r="H380" s="280">
        <v>0.39583333333333331</v>
      </c>
      <c r="I380" s="213">
        <v>6744</v>
      </c>
      <c r="J380" t="s">
        <v>744</v>
      </c>
      <c r="K380" s="213" t="s">
        <v>745</v>
      </c>
    </row>
    <row r="381" spans="1:11" x14ac:dyDescent="0.2">
      <c r="A381" s="212" t="str">
        <f t="shared" si="5"/>
        <v>SUS001</v>
      </c>
      <c r="B381" s="215" t="s">
        <v>269</v>
      </c>
      <c r="C381" s="212" t="s">
        <v>490</v>
      </c>
      <c r="D381" s="212" t="s">
        <v>607</v>
      </c>
      <c r="E381" s="211" t="s">
        <v>607</v>
      </c>
      <c r="F381" t="s">
        <v>607</v>
      </c>
      <c r="G381" s="280" t="s">
        <v>269</v>
      </c>
      <c r="H381" s="280" t="s">
        <v>269</v>
      </c>
      <c r="I381" s="213">
        <v>648</v>
      </c>
      <c r="J381" t="s">
        <v>746</v>
      </c>
      <c r="K381" s="213" t="s">
        <v>747</v>
      </c>
    </row>
    <row r="382" spans="1:11" x14ac:dyDescent="0.2">
      <c r="A382" s="212" t="str">
        <f t="shared" si="5"/>
        <v>PKJBP</v>
      </c>
      <c r="B382" s="215" t="s">
        <v>269</v>
      </c>
      <c r="C382" s="212" t="s">
        <v>457</v>
      </c>
      <c r="D382" s="212" t="s">
        <v>628</v>
      </c>
      <c r="E382" s="211" t="s">
        <v>628</v>
      </c>
      <c r="F382" t="s">
        <v>628</v>
      </c>
      <c r="G382" s="280" t="s">
        <v>269</v>
      </c>
      <c r="H382" s="280" t="s">
        <v>269</v>
      </c>
      <c r="I382" s="213">
        <v>881</v>
      </c>
      <c r="J382" t="s">
        <v>765</v>
      </c>
      <c r="K382" s="213" t="s">
        <v>766</v>
      </c>
    </row>
    <row r="383" spans="1:11" x14ac:dyDescent="0.2">
      <c r="A383" s="212" t="str">
        <f t="shared" si="5"/>
        <v>EW-483TI</v>
      </c>
      <c r="B383" s="215" t="s">
        <v>269</v>
      </c>
      <c r="C383" s="212" t="s">
        <v>294</v>
      </c>
      <c r="D383" s="212" t="s">
        <v>663</v>
      </c>
      <c r="E383" s="211" t="s">
        <v>663</v>
      </c>
      <c r="F383" t="s">
        <v>663</v>
      </c>
      <c r="G383" s="280" t="s">
        <v>269</v>
      </c>
      <c r="H383" s="280" t="s">
        <v>269</v>
      </c>
      <c r="I383" s="213">
        <v>12709</v>
      </c>
      <c r="J383" t="s">
        <v>748</v>
      </c>
      <c r="K383" s="213" t="s">
        <v>749</v>
      </c>
    </row>
    <row r="384" spans="1:11" x14ac:dyDescent="0.2">
      <c r="A384" s="212" t="str">
        <f t="shared" si="5"/>
        <v>N779LG</v>
      </c>
      <c r="B384" s="215" t="s">
        <v>269</v>
      </c>
      <c r="C384" s="212" t="s">
        <v>452</v>
      </c>
      <c r="D384" s="212" t="s">
        <v>602</v>
      </c>
      <c r="E384" s="211" t="s">
        <v>602</v>
      </c>
      <c r="F384" t="s">
        <v>602</v>
      </c>
      <c r="G384" s="280" t="s">
        <v>269</v>
      </c>
      <c r="H384" s="280" t="s">
        <v>269</v>
      </c>
      <c r="I384" s="213">
        <v>1971</v>
      </c>
      <c r="J384" t="s">
        <v>771</v>
      </c>
      <c r="K384" s="213" t="s">
        <v>772</v>
      </c>
    </row>
    <row r="385" spans="1:11" x14ac:dyDescent="0.2">
      <c r="A385" s="212" t="str">
        <f t="shared" si="5"/>
        <v>KB001</v>
      </c>
      <c r="B385" s="215" t="s">
        <v>269</v>
      </c>
      <c r="C385" s="212" t="s">
        <v>441</v>
      </c>
      <c r="D385" s="212" t="s">
        <v>602</v>
      </c>
      <c r="E385" s="211" t="s">
        <v>602</v>
      </c>
      <c r="F385" t="s">
        <v>602</v>
      </c>
      <c r="G385" s="280" t="s">
        <v>269</v>
      </c>
      <c r="H385" s="280" t="s">
        <v>269</v>
      </c>
      <c r="I385" s="213">
        <v>3062</v>
      </c>
      <c r="J385" t="s">
        <v>771</v>
      </c>
      <c r="K385" s="213" t="s">
        <v>772</v>
      </c>
    </row>
    <row r="386" spans="1:11" x14ac:dyDescent="0.2">
      <c r="A386" s="212" t="str">
        <f t="shared" ref="A386:A449" si="6">C386</f>
        <v>QG9847</v>
      </c>
      <c r="B386" s="215" t="s">
        <v>269</v>
      </c>
      <c r="C386" s="212" t="s">
        <v>473</v>
      </c>
      <c r="D386" s="212" t="s">
        <v>596</v>
      </c>
      <c r="E386" s="211" t="s">
        <v>596</v>
      </c>
      <c r="F386" t="s">
        <v>596</v>
      </c>
      <c r="G386" s="280" t="s">
        <v>269</v>
      </c>
      <c r="H386" s="280" t="s">
        <v>269</v>
      </c>
      <c r="I386" s="213">
        <v>5532</v>
      </c>
      <c r="J386" t="s">
        <v>756</v>
      </c>
      <c r="K386" s="213" t="s">
        <v>757</v>
      </c>
    </row>
    <row r="387" spans="1:11" x14ac:dyDescent="0.2">
      <c r="A387" s="212" t="str">
        <f t="shared" si="6"/>
        <v>QG426</v>
      </c>
      <c r="B387" s="215" t="s">
        <v>269</v>
      </c>
      <c r="C387" s="212" t="s">
        <v>468</v>
      </c>
      <c r="D387" s="212" t="s">
        <v>596</v>
      </c>
      <c r="E387" s="211" t="s">
        <v>596</v>
      </c>
      <c r="F387" t="s">
        <v>596</v>
      </c>
      <c r="G387" s="280" t="s">
        <v>269</v>
      </c>
      <c r="H387" s="280" t="s">
        <v>269</v>
      </c>
      <c r="I387" s="213">
        <v>6374</v>
      </c>
      <c r="J387" t="s">
        <v>756</v>
      </c>
      <c r="K387" s="213" t="s">
        <v>757</v>
      </c>
    </row>
    <row r="388" spans="1:11" x14ac:dyDescent="0.2">
      <c r="A388" s="212" t="str">
        <f t="shared" si="6"/>
        <v>QG9346</v>
      </c>
      <c r="B388" s="215" t="s">
        <v>269</v>
      </c>
      <c r="C388" s="212" t="s">
        <v>471</v>
      </c>
      <c r="D388" s="212" t="s">
        <v>605</v>
      </c>
      <c r="E388" s="211" t="s">
        <v>605</v>
      </c>
      <c r="F388" t="s">
        <v>605</v>
      </c>
      <c r="G388" s="280" t="s">
        <v>269</v>
      </c>
      <c r="H388" s="280" t="s">
        <v>269</v>
      </c>
      <c r="I388" s="213">
        <v>3728</v>
      </c>
      <c r="J388" t="s">
        <v>756</v>
      </c>
      <c r="K388" s="213" t="s">
        <v>757</v>
      </c>
    </row>
    <row r="389" spans="1:11" x14ac:dyDescent="0.2">
      <c r="A389" s="212" t="str">
        <f t="shared" si="6"/>
        <v>QG335</v>
      </c>
      <c r="B389" s="215" t="s">
        <v>269</v>
      </c>
      <c r="C389" s="212" t="s">
        <v>466</v>
      </c>
      <c r="D389" s="212" t="s">
        <v>594</v>
      </c>
      <c r="E389" s="211" t="s">
        <v>594</v>
      </c>
      <c r="F389" t="s">
        <v>594</v>
      </c>
      <c r="G389" s="280" t="s">
        <v>269</v>
      </c>
      <c r="H389" s="280" t="s">
        <v>269</v>
      </c>
      <c r="I389" s="213">
        <v>4376</v>
      </c>
      <c r="J389" t="s">
        <v>756</v>
      </c>
      <c r="K389" s="213" t="s">
        <v>757</v>
      </c>
    </row>
    <row r="390" spans="1:11" x14ac:dyDescent="0.2">
      <c r="A390" s="212" t="str">
        <f t="shared" si="6"/>
        <v>ID6298</v>
      </c>
      <c r="B390" s="215" t="s">
        <v>269</v>
      </c>
      <c r="C390" s="212" t="s">
        <v>361</v>
      </c>
      <c r="D390" s="212" t="s">
        <v>624</v>
      </c>
      <c r="E390" s="211" t="s">
        <v>624</v>
      </c>
      <c r="F390" t="s">
        <v>624</v>
      </c>
      <c r="G390" s="280" t="s">
        <v>269</v>
      </c>
      <c r="H390" s="280" t="s">
        <v>269</v>
      </c>
      <c r="I390" s="213">
        <v>10969</v>
      </c>
      <c r="J390" t="s">
        <v>760</v>
      </c>
      <c r="K390" s="213" t="s">
        <v>761</v>
      </c>
    </row>
    <row r="391" spans="1:11" x14ac:dyDescent="0.2">
      <c r="A391" s="212" t="str">
        <f t="shared" si="6"/>
        <v>ID6296</v>
      </c>
      <c r="B391" s="215">
        <v>0.72222222222222221</v>
      </c>
      <c r="C391" s="212" t="s">
        <v>360</v>
      </c>
      <c r="D391" s="212" t="s">
        <v>596</v>
      </c>
      <c r="E391" s="211" t="s">
        <v>596</v>
      </c>
      <c r="F391" t="s">
        <v>596</v>
      </c>
      <c r="G391" s="280" t="s">
        <v>269</v>
      </c>
      <c r="H391" s="280" t="s">
        <v>269</v>
      </c>
      <c r="I391" s="213">
        <v>6685</v>
      </c>
      <c r="J391" t="s">
        <v>760</v>
      </c>
      <c r="K391" s="213" t="s">
        <v>761</v>
      </c>
    </row>
    <row r="392" spans="1:11" x14ac:dyDescent="0.2">
      <c r="A392" s="212" t="str">
        <f t="shared" si="6"/>
        <v>ID6132</v>
      </c>
      <c r="B392" s="215" t="s">
        <v>269</v>
      </c>
      <c r="C392" s="212" t="s">
        <v>349</v>
      </c>
      <c r="D392" s="212" t="s">
        <v>594</v>
      </c>
      <c r="E392" s="211" t="s">
        <v>594</v>
      </c>
      <c r="F392" t="s">
        <v>594</v>
      </c>
      <c r="G392" s="280" t="s">
        <v>269</v>
      </c>
      <c r="H392" s="280" t="s">
        <v>269</v>
      </c>
      <c r="I392" s="213">
        <v>2544</v>
      </c>
      <c r="J392" t="s">
        <v>760</v>
      </c>
      <c r="K392" s="213" t="s">
        <v>761</v>
      </c>
    </row>
    <row r="393" spans="1:11" x14ac:dyDescent="0.2">
      <c r="A393" s="212" t="str">
        <f t="shared" si="6"/>
        <v>ID6127</v>
      </c>
      <c r="B393" s="215" t="s">
        <v>269</v>
      </c>
      <c r="C393" s="212" t="s">
        <v>348</v>
      </c>
      <c r="D393" s="212" t="s">
        <v>594</v>
      </c>
      <c r="E393" s="211" t="s">
        <v>594</v>
      </c>
      <c r="F393" t="s">
        <v>594</v>
      </c>
      <c r="G393" s="280" t="s">
        <v>269</v>
      </c>
      <c r="H393" s="280" t="s">
        <v>269</v>
      </c>
      <c r="I393" s="213">
        <v>3301</v>
      </c>
      <c r="J393" t="s">
        <v>760</v>
      </c>
      <c r="K393" s="213" t="s">
        <v>761</v>
      </c>
    </row>
    <row r="394" spans="1:11" x14ac:dyDescent="0.2">
      <c r="A394" s="212" t="str">
        <f t="shared" si="6"/>
        <v>ID6884</v>
      </c>
      <c r="B394" s="215" t="s">
        <v>269</v>
      </c>
      <c r="C394" s="212" t="s">
        <v>364</v>
      </c>
      <c r="D394" s="212" t="s">
        <v>607</v>
      </c>
      <c r="E394" s="211" t="s">
        <v>607</v>
      </c>
      <c r="F394" t="s">
        <v>607</v>
      </c>
      <c r="G394" s="280" t="s">
        <v>269</v>
      </c>
      <c r="H394" s="280" t="s">
        <v>269</v>
      </c>
      <c r="I394" s="213">
        <v>5519</v>
      </c>
      <c r="J394" t="s">
        <v>760</v>
      </c>
      <c r="K394" s="213" t="s">
        <v>761</v>
      </c>
    </row>
    <row r="395" spans="1:11" x14ac:dyDescent="0.2">
      <c r="A395" s="212" t="str">
        <f t="shared" si="6"/>
        <v>ID6168</v>
      </c>
      <c r="B395" s="215" t="s">
        <v>269</v>
      </c>
      <c r="C395" s="212" t="s">
        <v>351</v>
      </c>
      <c r="D395" s="212" t="s">
        <v>606</v>
      </c>
      <c r="E395" s="211" t="s">
        <v>606</v>
      </c>
      <c r="F395" t="s">
        <v>606</v>
      </c>
      <c r="G395" s="280" t="s">
        <v>269</v>
      </c>
      <c r="H395" s="280" t="s">
        <v>269</v>
      </c>
      <c r="I395" s="213">
        <v>9214</v>
      </c>
      <c r="J395" t="s">
        <v>760</v>
      </c>
      <c r="K395" s="213" t="s">
        <v>761</v>
      </c>
    </row>
    <row r="396" spans="1:11" x14ac:dyDescent="0.2">
      <c r="A396" s="212" t="str">
        <f t="shared" si="6"/>
        <v>MMF001</v>
      </c>
      <c r="B396" s="215" t="s">
        <v>269</v>
      </c>
      <c r="C396" s="212" t="s">
        <v>448</v>
      </c>
      <c r="D396" s="212" t="s">
        <v>594</v>
      </c>
      <c r="E396" s="211" t="s">
        <v>594</v>
      </c>
      <c r="F396" t="s">
        <v>594</v>
      </c>
      <c r="G396" s="280" t="s">
        <v>269</v>
      </c>
      <c r="H396" s="280" t="s">
        <v>269</v>
      </c>
      <c r="I396" s="213">
        <v>2756</v>
      </c>
      <c r="J396" t="s">
        <v>773</v>
      </c>
      <c r="K396" s="213" t="s">
        <v>774</v>
      </c>
    </row>
    <row r="397" spans="1:11" x14ac:dyDescent="0.2">
      <c r="A397" s="212" t="str">
        <f t="shared" si="6"/>
        <v>SJ718</v>
      </c>
      <c r="B397" s="215" t="s">
        <v>269</v>
      </c>
      <c r="C397" s="212" t="s">
        <v>159</v>
      </c>
      <c r="D397" s="212" t="s">
        <v>664</v>
      </c>
      <c r="E397" s="211" t="s">
        <v>269</v>
      </c>
      <c r="F397" t="s">
        <v>665</v>
      </c>
      <c r="G397" s="280">
        <v>0.39583333333333331</v>
      </c>
      <c r="H397" s="280">
        <v>0.39583333333333331</v>
      </c>
      <c r="I397" s="213" t="e">
        <v>#DIV/0!</v>
      </c>
      <c r="J397" t="e">
        <v>#N/A</v>
      </c>
      <c r="K397" s="213" t="e">
        <v>#N/A</v>
      </c>
    </row>
    <row r="398" spans="1:11" x14ac:dyDescent="0.2">
      <c r="A398" s="212" t="str">
        <f t="shared" si="6"/>
        <v>SJ594</v>
      </c>
      <c r="B398" s="215" t="s">
        <v>269</v>
      </c>
      <c r="C398" s="212" t="s">
        <v>225</v>
      </c>
      <c r="D398" s="212" t="s">
        <v>664</v>
      </c>
      <c r="E398" s="211" t="s">
        <v>269</v>
      </c>
      <c r="F398" t="s">
        <v>666</v>
      </c>
      <c r="G398" s="280">
        <v>0.65277777777777779</v>
      </c>
      <c r="H398" s="280">
        <v>0.39930555555555558</v>
      </c>
      <c r="I398" s="213" t="e">
        <v>#DIV/0!</v>
      </c>
      <c r="J398" t="e">
        <v>#N/A</v>
      </c>
      <c r="K398" s="213" t="e">
        <v>#N/A</v>
      </c>
    </row>
    <row r="399" spans="1:11" x14ac:dyDescent="0.2">
      <c r="A399" s="212" t="str">
        <f t="shared" si="6"/>
        <v>IW1383</v>
      </c>
      <c r="B399" s="215" t="s">
        <v>269</v>
      </c>
      <c r="C399" s="212" t="s">
        <v>162</v>
      </c>
      <c r="D399" s="212" t="s">
        <v>664</v>
      </c>
      <c r="E399" s="211" t="s">
        <v>269</v>
      </c>
      <c r="F399" t="s">
        <v>667</v>
      </c>
      <c r="G399" s="280">
        <v>0.40277777777777773</v>
      </c>
      <c r="H399" s="280">
        <v>0.40277777777777773</v>
      </c>
      <c r="I399" s="213" t="e">
        <v>#DIV/0!</v>
      </c>
      <c r="J399" t="e">
        <v>#N/A</v>
      </c>
      <c r="K399" s="213" t="e">
        <v>#N/A</v>
      </c>
    </row>
    <row r="400" spans="1:11" x14ac:dyDescent="0.2">
      <c r="A400" s="212" t="str">
        <f t="shared" si="6"/>
        <v>JT1708</v>
      </c>
      <c r="B400" s="215">
        <v>0.33333333333333331</v>
      </c>
      <c r="C400" s="212" t="s">
        <v>166</v>
      </c>
      <c r="D400" s="212" t="s">
        <v>664</v>
      </c>
      <c r="E400" s="211" t="s">
        <v>269</v>
      </c>
      <c r="F400" t="s">
        <v>668</v>
      </c>
      <c r="G400" s="280">
        <v>0.40972222222222227</v>
      </c>
      <c r="H400" s="280">
        <v>0.40972222222222227</v>
      </c>
      <c r="I400" s="213" t="e">
        <v>#DIV/0!</v>
      </c>
      <c r="J400" t="e">
        <v>#N/A</v>
      </c>
      <c r="K400" s="213" t="e">
        <v>#N/A</v>
      </c>
    </row>
    <row r="401" spans="1:11" x14ac:dyDescent="0.2">
      <c r="A401" s="212" t="str">
        <f t="shared" si="6"/>
        <v>ID6161</v>
      </c>
      <c r="B401" s="215">
        <v>0.41666666666666669</v>
      </c>
      <c r="C401" s="212" t="s">
        <v>176</v>
      </c>
      <c r="D401" s="212" t="s">
        <v>664</v>
      </c>
      <c r="E401" s="211" t="s">
        <v>269</v>
      </c>
      <c r="F401" t="s">
        <v>669</v>
      </c>
      <c r="G401" s="280">
        <v>0.4548611111111111</v>
      </c>
      <c r="H401" s="280">
        <v>0.4375</v>
      </c>
      <c r="I401" s="213" t="e">
        <v>#DIV/0!</v>
      </c>
      <c r="J401" t="e">
        <v>#N/A</v>
      </c>
      <c r="K401" s="213" t="e">
        <v>#N/A</v>
      </c>
    </row>
    <row r="402" spans="1:11" x14ac:dyDescent="0.2">
      <c r="A402" s="212" t="str">
        <f t="shared" si="6"/>
        <v>JT96</v>
      </c>
      <c r="B402" s="215" t="s">
        <v>269</v>
      </c>
      <c r="C402" s="212" t="s">
        <v>670</v>
      </c>
      <c r="D402" s="212" t="s">
        <v>664</v>
      </c>
      <c r="E402" s="211" t="s">
        <v>269</v>
      </c>
      <c r="F402" t="s">
        <v>671</v>
      </c>
      <c r="G402" s="280" t="s">
        <v>269</v>
      </c>
      <c r="H402" s="280">
        <v>0.44444444444444442</v>
      </c>
      <c r="I402" s="213" t="e">
        <v>#DIV/0!</v>
      </c>
      <c r="J402" t="e">
        <v>#N/A</v>
      </c>
      <c r="K402" s="213" t="e">
        <v>#N/A</v>
      </c>
    </row>
    <row r="403" spans="1:11" x14ac:dyDescent="0.2">
      <c r="A403" s="212" t="str">
        <f t="shared" si="6"/>
        <v>JT873</v>
      </c>
      <c r="B403" s="215" t="s">
        <v>269</v>
      </c>
      <c r="C403" s="212" t="s">
        <v>672</v>
      </c>
      <c r="D403" s="212" t="s">
        <v>664</v>
      </c>
      <c r="E403" s="211" t="s">
        <v>269</v>
      </c>
      <c r="F403" t="s">
        <v>669</v>
      </c>
      <c r="G403" s="280" t="s">
        <v>269</v>
      </c>
      <c r="H403" s="280">
        <v>0.54166666666666663</v>
      </c>
      <c r="I403" s="213" t="e">
        <v>#DIV/0!</v>
      </c>
      <c r="J403" t="e">
        <v>#N/A</v>
      </c>
      <c r="K403" s="213" t="e">
        <v>#N/A</v>
      </c>
    </row>
    <row r="404" spans="1:11" x14ac:dyDescent="0.2">
      <c r="A404" s="212" t="str">
        <f t="shared" si="6"/>
        <v>ID7109</v>
      </c>
      <c r="B404" s="215" t="s">
        <v>269</v>
      </c>
      <c r="C404" s="212" t="s">
        <v>202</v>
      </c>
      <c r="D404" s="212" t="s">
        <v>664</v>
      </c>
      <c r="E404" s="211" t="s">
        <v>269</v>
      </c>
      <c r="F404" t="s">
        <v>673</v>
      </c>
      <c r="G404" s="280">
        <v>0.5625</v>
      </c>
      <c r="H404" s="280">
        <v>0.5625</v>
      </c>
      <c r="I404" s="213" t="e">
        <v>#DIV/0!</v>
      </c>
      <c r="J404" t="e">
        <v>#N/A</v>
      </c>
      <c r="K404" s="213" t="e">
        <v>#N/A</v>
      </c>
    </row>
    <row r="405" spans="1:11" x14ac:dyDescent="0.2">
      <c r="A405" s="212" t="str">
        <f t="shared" si="6"/>
        <v>SJ593</v>
      </c>
      <c r="B405" s="215" t="s">
        <v>269</v>
      </c>
      <c r="C405" s="212" t="s">
        <v>206</v>
      </c>
      <c r="D405" s="212" t="s">
        <v>664</v>
      </c>
      <c r="E405" s="211" t="s">
        <v>269</v>
      </c>
      <c r="F405" t="s">
        <v>669</v>
      </c>
      <c r="G405" s="280">
        <v>0.57291666666666663</v>
      </c>
      <c r="H405" s="280">
        <v>0.57291666666666663</v>
      </c>
      <c r="I405" s="213" t="e">
        <v>#DIV/0!</v>
      </c>
      <c r="J405" t="e">
        <v>#N/A</v>
      </c>
      <c r="K405" s="213" t="e">
        <v>#N/A</v>
      </c>
    </row>
    <row r="406" spans="1:11" x14ac:dyDescent="0.2">
      <c r="A406" s="212" t="str">
        <f t="shared" si="6"/>
        <v>SJ578</v>
      </c>
      <c r="B406" s="215" t="s">
        <v>269</v>
      </c>
      <c r="C406" s="212" t="s">
        <v>210</v>
      </c>
      <c r="D406" s="212" t="s">
        <v>664</v>
      </c>
      <c r="E406" s="211" t="s">
        <v>269</v>
      </c>
      <c r="F406" t="s">
        <v>674</v>
      </c>
      <c r="G406" s="280">
        <v>0.58333333333333337</v>
      </c>
      <c r="H406" s="280">
        <v>0.58333333333333337</v>
      </c>
      <c r="I406" s="213" t="e">
        <v>#DIV/0!</v>
      </c>
      <c r="J406" t="e">
        <v>#N/A</v>
      </c>
      <c r="K406" s="213" t="e">
        <v>#N/A</v>
      </c>
    </row>
    <row r="407" spans="1:11" x14ac:dyDescent="0.2">
      <c r="A407" s="212" t="str">
        <f t="shared" si="6"/>
        <v>JT742</v>
      </c>
      <c r="B407" s="215" t="s">
        <v>269</v>
      </c>
      <c r="C407" s="212" t="s">
        <v>675</v>
      </c>
      <c r="D407" s="212" t="s">
        <v>664</v>
      </c>
      <c r="E407" s="211" t="s">
        <v>269</v>
      </c>
      <c r="F407" t="s">
        <v>676</v>
      </c>
      <c r="G407" s="280" t="s">
        <v>269</v>
      </c>
      <c r="H407" s="280">
        <v>0.58680555555555558</v>
      </c>
      <c r="I407" s="213" t="e">
        <v>#DIV/0!</v>
      </c>
      <c r="J407" t="e">
        <v>#N/A</v>
      </c>
      <c r="K407" s="213" t="e">
        <v>#N/A</v>
      </c>
    </row>
    <row r="408" spans="1:11" x14ac:dyDescent="0.2">
      <c r="A408" s="212" t="str">
        <f t="shared" si="6"/>
        <v>SJ581</v>
      </c>
      <c r="B408" s="215" t="s">
        <v>269</v>
      </c>
      <c r="C408" s="212" t="s">
        <v>212</v>
      </c>
      <c r="D408" s="212" t="s">
        <v>664</v>
      </c>
      <c r="E408" s="211" t="s">
        <v>269</v>
      </c>
      <c r="F408" t="s">
        <v>669</v>
      </c>
      <c r="G408" s="280">
        <v>0.59027777777777779</v>
      </c>
      <c r="H408" s="280">
        <v>0.59027777777777779</v>
      </c>
      <c r="I408" s="213" t="e">
        <v>#DIV/0!</v>
      </c>
      <c r="J408" t="e">
        <v>#N/A</v>
      </c>
      <c r="K408" s="213" t="e">
        <v>#N/A</v>
      </c>
    </row>
    <row r="409" spans="1:11" x14ac:dyDescent="0.2">
      <c r="A409" s="212" t="str">
        <f t="shared" si="6"/>
        <v>JT1709</v>
      </c>
      <c r="B409" s="215">
        <v>0.53125</v>
      </c>
      <c r="C409" s="212" t="s">
        <v>224</v>
      </c>
      <c r="D409" s="212" t="s">
        <v>664</v>
      </c>
      <c r="E409" s="211" t="s">
        <v>269</v>
      </c>
      <c r="F409" t="s">
        <v>677</v>
      </c>
      <c r="G409" s="280">
        <v>0.63888888888888895</v>
      </c>
      <c r="H409" s="280">
        <v>0.63888888888888895</v>
      </c>
      <c r="I409" s="213" t="e">
        <v>#DIV/0!</v>
      </c>
      <c r="J409" t="e">
        <v>#N/A</v>
      </c>
      <c r="K409" s="213" t="e">
        <v>#N/A</v>
      </c>
    </row>
    <row r="410" spans="1:11" x14ac:dyDescent="0.2">
      <c r="A410" s="212" t="str">
        <f t="shared" si="6"/>
        <v>JT1797</v>
      </c>
      <c r="B410" s="215">
        <v>0.55902777777777779</v>
      </c>
      <c r="C410" s="212" t="s">
        <v>223</v>
      </c>
      <c r="D410" s="212" t="s">
        <v>664</v>
      </c>
      <c r="E410" s="211" t="s">
        <v>269</v>
      </c>
      <c r="F410" t="s">
        <v>677</v>
      </c>
      <c r="G410" s="280">
        <v>0.63888888888888895</v>
      </c>
      <c r="H410" s="280">
        <v>0.63888888888888895</v>
      </c>
      <c r="I410" s="213" t="e">
        <v>#DIV/0!</v>
      </c>
      <c r="J410" t="e">
        <v>#N/A</v>
      </c>
      <c r="K410" s="213" t="e">
        <v>#N/A</v>
      </c>
    </row>
    <row r="411" spans="1:11" x14ac:dyDescent="0.2">
      <c r="A411" s="212" t="str">
        <f t="shared" si="6"/>
        <v>ID8779</v>
      </c>
      <c r="B411" s="215" t="s">
        <v>269</v>
      </c>
      <c r="C411" s="212" t="s">
        <v>678</v>
      </c>
      <c r="D411" s="212" t="s">
        <v>664</v>
      </c>
      <c r="E411" s="211" t="s">
        <v>269</v>
      </c>
      <c r="F411" t="s">
        <v>669</v>
      </c>
      <c r="G411" s="280" t="s">
        <v>269</v>
      </c>
      <c r="H411" s="280">
        <v>0.64583333333333337</v>
      </c>
      <c r="I411" s="213" t="e">
        <v>#DIV/0!</v>
      </c>
      <c r="J411" t="e">
        <v>#N/A</v>
      </c>
      <c r="K411" s="213" t="e">
        <v>#N/A</v>
      </c>
    </row>
    <row r="412" spans="1:11" x14ac:dyDescent="0.2">
      <c r="A412" s="212" t="str">
        <f t="shared" si="6"/>
        <v>ID6191</v>
      </c>
      <c r="B412" s="215">
        <v>0.63888888888888895</v>
      </c>
      <c r="C412" s="212" t="s">
        <v>230</v>
      </c>
      <c r="D412" s="212" t="s">
        <v>664</v>
      </c>
      <c r="E412" s="211" t="s">
        <v>269</v>
      </c>
      <c r="F412" t="s">
        <v>669</v>
      </c>
      <c r="G412" s="280">
        <v>0.67361111111111116</v>
      </c>
      <c r="H412" s="280">
        <v>0.66666666666666663</v>
      </c>
      <c r="I412" s="213" t="e">
        <v>#DIV/0!</v>
      </c>
      <c r="J412" t="e">
        <v>#N/A</v>
      </c>
      <c r="K412" s="213" t="e">
        <v>#N/A</v>
      </c>
    </row>
    <row r="413" spans="1:11" x14ac:dyDescent="0.2">
      <c r="A413" s="212" t="str">
        <f t="shared" si="6"/>
        <v>JT995</v>
      </c>
      <c r="B413" s="215">
        <v>0.61805555555555558</v>
      </c>
      <c r="C413" s="212" t="s">
        <v>247</v>
      </c>
      <c r="D413" s="212" t="s">
        <v>664</v>
      </c>
      <c r="E413" s="211" t="s">
        <v>269</v>
      </c>
      <c r="F413" t="s">
        <v>669</v>
      </c>
      <c r="G413" s="280">
        <v>0.73611111111111116</v>
      </c>
      <c r="H413" s="280">
        <v>0.66666666666666663</v>
      </c>
      <c r="I413" s="213" t="e">
        <v>#DIV/0!</v>
      </c>
      <c r="J413" t="e">
        <v>#N/A</v>
      </c>
      <c r="K413" s="213" t="e">
        <v>#N/A</v>
      </c>
    </row>
    <row r="414" spans="1:11" x14ac:dyDescent="0.2">
      <c r="A414" s="212" t="str">
        <f t="shared" si="6"/>
        <v>ID6237</v>
      </c>
      <c r="B414" s="215" t="s">
        <v>269</v>
      </c>
      <c r="C414" s="212" t="s">
        <v>679</v>
      </c>
      <c r="D414" s="212" t="s">
        <v>664</v>
      </c>
      <c r="E414" s="211" t="s">
        <v>269</v>
      </c>
      <c r="F414" t="s">
        <v>669</v>
      </c>
      <c r="G414" s="280" t="s">
        <v>269</v>
      </c>
      <c r="H414" s="280">
        <v>0.72222222222222221</v>
      </c>
      <c r="I414" s="213" t="e">
        <v>#DIV/0!</v>
      </c>
      <c r="J414" t="e">
        <v>#N/A</v>
      </c>
      <c r="K414" s="213" t="e">
        <v>#N/A</v>
      </c>
    </row>
    <row r="415" spans="1:11" x14ac:dyDescent="0.2">
      <c r="A415" s="212" t="str">
        <f t="shared" si="6"/>
        <v>ID6143</v>
      </c>
      <c r="B415" s="215">
        <v>0.70486111111111116</v>
      </c>
      <c r="C415" s="212" t="s">
        <v>680</v>
      </c>
      <c r="D415" s="212" t="s">
        <v>664</v>
      </c>
      <c r="E415" s="211" t="s">
        <v>269</v>
      </c>
      <c r="F415" t="s">
        <v>669</v>
      </c>
      <c r="G415" s="280" t="s">
        <v>269</v>
      </c>
      <c r="H415" s="280">
        <v>0.72916666666666663</v>
      </c>
      <c r="I415" s="213" t="e">
        <v>#DIV/0!</v>
      </c>
      <c r="J415" t="e">
        <v>#N/A</v>
      </c>
      <c r="K415" s="213" t="e">
        <v>#N/A</v>
      </c>
    </row>
    <row r="416" spans="1:11" x14ac:dyDescent="0.2">
      <c r="A416" s="212" t="str">
        <f t="shared" si="6"/>
        <v>SJ785</v>
      </c>
      <c r="B416" s="215" t="s">
        <v>269</v>
      </c>
      <c r="C416" s="212" t="s">
        <v>248</v>
      </c>
      <c r="D416" s="212" t="s">
        <v>664</v>
      </c>
      <c r="E416" s="211" t="s">
        <v>269</v>
      </c>
      <c r="F416" t="s">
        <v>681</v>
      </c>
      <c r="G416" s="280">
        <v>0.74305555555555547</v>
      </c>
      <c r="H416" s="280">
        <v>0.74305555555555547</v>
      </c>
      <c r="I416" s="213" t="e">
        <v>#DIV/0!</v>
      </c>
      <c r="J416" t="e">
        <v>#N/A</v>
      </c>
      <c r="K416" s="213" t="e">
        <v>#N/A</v>
      </c>
    </row>
    <row r="417" spans="1:11" x14ac:dyDescent="0.2">
      <c r="A417" s="212" t="str">
        <f t="shared" si="6"/>
        <v>ID6297</v>
      </c>
      <c r="B417" s="215" t="s">
        <v>269</v>
      </c>
      <c r="C417" s="212" t="s">
        <v>682</v>
      </c>
      <c r="D417" s="212" t="s">
        <v>664</v>
      </c>
      <c r="E417" s="211" t="s">
        <v>269</v>
      </c>
      <c r="F417" t="s">
        <v>669</v>
      </c>
      <c r="G417" s="280" t="s">
        <v>269</v>
      </c>
      <c r="H417" s="280">
        <v>0.75</v>
      </c>
      <c r="I417" s="213" t="e">
        <v>#DIV/0!</v>
      </c>
      <c r="J417" t="e">
        <v>#N/A</v>
      </c>
      <c r="K417" s="213" t="e">
        <v>#N/A</v>
      </c>
    </row>
    <row r="418" spans="1:11" x14ac:dyDescent="0.2">
      <c r="A418" s="212" t="str">
        <f t="shared" si="6"/>
        <v>JT703</v>
      </c>
      <c r="B418" s="215" t="s">
        <v>269</v>
      </c>
      <c r="C418" s="212" t="s">
        <v>683</v>
      </c>
      <c r="D418" s="212" t="s">
        <v>664</v>
      </c>
      <c r="E418" s="211" t="s">
        <v>269</v>
      </c>
      <c r="F418" t="s">
        <v>669</v>
      </c>
      <c r="G418" s="280" t="s">
        <v>269</v>
      </c>
      <c r="H418" s="280">
        <v>0.79166666666666663</v>
      </c>
      <c r="I418" s="213" t="e">
        <v>#DIV/0!</v>
      </c>
      <c r="J418" t="e">
        <v>#N/A</v>
      </c>
      <c r="K418" s="213" t="e">
        <v>#N/A</v>
      </c>
    </row>
    <row r="419" spans="1:11" x14ac:dyDescent="0.2">
      <c r="A419" s="212" t="str">
        <f t="shared" si="6"/>
        <v>JT705</v>
      </c>
      <c r="B419" s="215" t="s">
        <v>269</v>
      </c>
      <c r="C419" s="212" t="s">
        <v>684</v>
      </c>
      <c r="D419" s="212" t="s">
        <v>664</v>
      </c>
      <c r="E419" s="211" t="s">
        <v>269</v>
      </c>
      <c r="F419" t="s">
        <v>669</v>
      </c>
      <c r="G419" s="280" t="s">
        <v>269</v>
      </c>
      <c r="H419" s="280">
        <v>0.875</v>
      </c>
      <c r="I419" s="213" t="e">
        <v>#DIV/0!</v>
      </c>
      <c r="J419" t="e">
        <v>#N/A</v>
      </c>
      <c r="K419" s="213" t="e">
        <v>#N/A</v>
      </c>
    </row>
    <row r="420" spans="1:11" x14ac:dyDescent="0.2">
      <c r="A420" s="212" t="str">
        <f t="shared" si="6"/>
        <v>JT885</v>
      </c>
      <c r="B420" s="215" t="s">
        <v>269</v>
      </c>
      <c r="C420" s="212" t="s">
        <v>685</v>
      </c>
      <c r="D420" s="212" t="s">
        <v>664</v>
      </c>
      <c r="E420" s="211" t="s">
        <v>269</v>
      </c>
      <c r="F420" t="s">
        <v>677</v>
      </c>
      <c r="G420" s="280" t="s">
        <v>269</v>
      </c>
      <c r="H420" s="280">
        <v>0.875</v>
      </c>
      <c r="I420" s="213" t="e">
        <v>#DIV/0!</v>
      </c>
      <c r="J420" t="e">
        <v>#N/A</v>
      </c>
      <c r="K420" s="213" t="e">
        <v>#N/A</v>
      </c>
    </row>
    <row r="421" spans="1:11" x14ac:dyDescent="0.2">
      <c r="A421" s="212" t="str">
        <f t="shared" si="6"/>
        <v>ID8783</v>
      </c>
      <c r="B421" s="215" t="s">
        <v>269</v>
      </c>
      <c r="C421" s="212" t="s">
        <v>686</v>
      </c>
      <c r="D421" s="212" t="s">
        <v>664</v>
      </c>
      <c r="E421" s="211" t="s">
        <v>269</v>
      </c>
      <c r="F421" t="s">
        <v>669</v>
      </c>
      <c r="G421" s="280" t="s">
        <v>269</v>
      </c>
      <c r="H421" s="280">
        <v>0.89583333333333337</v>
      </c>
      <c r="I421" s="213" t="e">
        <v>#DIV/0!</v>
      </c>
      <c r="J421" t="e">
        <v>#N/A</v>
      </c>
      <c r="K421" s="213" t="e">
        <v>#N/A</v>
      </c>
    </row>
    <row r="422" spans="1:11" x14ac:dyDescent="0.2">
      <c r="A422" s="212" t="str">
        <f t="shared" si="6"/>
        <v>JT803</v>
      </c>
      <c r="B422" s="215" t="s">
        <v>269</v>
      </c>
      <c r="C422" s="212" t="s">
        <v>687</v>
      </c>
      <c r="D422" s="212" t="s">
        <v>664</v>
      </c>
      <c r="E422" s="211" t="s">
        <v>269</v>
      </c>
      <c r="F422" t="s">
        <v>669</v>
      </c>
      <c r="G422" s="280" t="s">
        <v>269</v>
      </c>
      <c r="H422" s="280">
        <v>0.90625</v>
      </c>
      <c r="I422" s="213" t="e">
        <v>#DIV/0!</v>
      </c>
      <c r="J422" t="e">
        <v>#N/A</v>
      </c>
      <c r="K422" s="213" t="e">
        <v>#N/A</v>
      </c>
    </row>
    <row r="423" spans="1:11" x14ac:dyDescent="0.2">
      <c r="A423" s="212" t="str">
        <f t="shared" si="6"/>
        <v>ID8289</v>
      </c>
      <c r="B423" s="215" t="s">
        <v>269</v>
      </c>
      <c r="C423" s="212" t="s">
        <v>688</v>
      </c>
      <c r="D423" s="212" t="s">
        <v>664</v>
      </c>
      <c r="E423" s="211" t="s">
        <v>269</v>
      </c>
      <c r="F423" t="s">
        <v>669</v>
      </c>
      <c r="G423" s="280" t="s">
        <v>269</v>
      </c>
      <c r="H423" s="280">
        <v>0.9375</v>
      </c>
      <c r="I423" s="213" t="e">
        <v>#DIV/0!</v>
      </c>
      <c r="J423" t="e">
        <v>#N/A</v>
      </c>
      <c r="K423" s="213" t="e">
        <v>#N/A</v>
      </c>
    </row>
    <row r="424" spans="1:11" x14ac:dyDescent="0.2">
      <c r="A424" s="212" t="str">
        <f t="shared" si="6"/>
        <v>JT899</v>
      </c>
      <c r="B424" s="215" t="s">
        <v>269</v>
      </c>
      <c r="C424" s="212" t="s">
        <v>689</v>
      </c>
      <c r="D424" s="212" t="s">
        <v>664</v>
      </c>
      <c r="E424" s="211" t="s">
        <v>269</v>
      </c>
      <c r="F424" t="s">
        <v>669</v>
      </c>
      <c r="G424" s="280" t="s">
        <v>269</v>
      </c>
      <c r="H424" s="280">
        <v>0.94444444444444453</v>
      </c>
      <c r="I424" s="213" t="e">
        <v>#DIV/0!</v>
      </c>
      <c r="J424" t="e">
        <v>#N/A</v>
      </c>
      <c r="K424" s="213" t="e">
        <v>#N/A</v>
      </c>
    </row>
    <row r="425" spans="1:11" x14ac:dyDescent="0.2">
      <c r="A425" s="212" t="str">
        <f t="shared" si="6"/>
        <v>JT1798</v>
      </c>
      <c r="B425" s="215">
        <v>0.95833333333333337</v>
      </c>
      <c r="C425" s="212" t="s">
        <v>93</v>
      </c>
      <c r="D425" s="212" t="s">
        <v>664</v>
      </c>
      <c r="E425" s="211" t="s">
        <v>269</v>
      </c>
      <c r="F425" t="s">
        <v>690</v>
      </c>
      <c r="G425" s="280">
        <v>6.9444444444444434E-2</v>
      </c>
      <c r="H425" s="280">
        <v>6.9444444444444434E-2</v>
      </c>
      <c r="I425" s="213" t="e">
        <v>#DIV/0!</v>
      </c>
      <c r="J425" t="e">
        <v>#N/A</v>
      </c>
      <c r="K425" s="213" t="e">
        <v>#N/A</v>
      </c>
    </row>
    <row r="426" spans="1:11" x14ac:dyDescent="0.2">
      <c r="A426" s="212" t="str">
        <f t="shared" si="6"/>
        <v>SJ5820</v>
      </c>
      <c r="B426" s="215" t="s">
        <v>269</v>
      </c>
      <c r="C426" s="212" t="s">
        <v>99</v>
      </c>
      <c r="D426" s="212" t="s">
        <v>664</v>
      </c>
      <c r="E426" s="211" t="s">
        <v>269</v>
      </c>
      <c r="F426" t="s">
        <v>691</v>
      </c>
      <c r="G426" s="280">
        <v>9.7222222222222224E-2</v>
      </c>
      <c r="H426" s="280">
        <v>9.7222222222222224E-2</v>
      </c>
      <c r="I426" s="213" t="e">
        <v>#DIV/0!</v>
      </c>
      <c r="J426" t="e">
        <v>#N/A</v>
      </c>
      <c r="K426" s="213" t="e">
        <v>#N/A</v>
      </c>
    </row>
    <row r="427" spans="1:11" x14ac:dyDescent="0.2">
      <c r="A427" s="212" t="str">
        <f t="shared" si="6"/>
        <v>ID6142</v>
      </c>
      <c r="B427" s="215">
        <v>6.5972222222222224E-2</v>
      </c>
      <c r="C427" s="212" t="s">
        <v>692</v>
      </c>
      <c r="D427" s="212" t="s">
        <v>664</v>
      </c>
      <c r="E427" s="211" t="s">
        <v>269</v>
      </c>
      <c r="F427" t="s">
        <v>691</v>
      </c>
      <c r="G427" s="280" t="s">
        <v>269</v>
      </c>
      <c r="H427" s="280">
        <v>0.10069444444444443</v>
      </c>
      <c r="I427" s="213" t="e">
        <v>#DIV/0!</v>
      </c>
      <c r="J427" t="e">
        <v>#N/A</v>
      </c>
      <c r="K427" s="213" t="e">
        <v>#N/A</v>
      </c>
    </row>
    <row r="428" spans="1:11" x14ac:dyDescent="0.2">
      <c r="A428" s="212" t="str">
        <f t="shared" si="6"/>
        <v>SJ173</v>
      </c>
      <c r="B428" s="215" t="s">
        <v>269</v>
      </c>
      <c r="C428" s="212" t="s">
        <v>105</v>
      </c>
      <c r="D428" s="212" t="s">
        <v>664</v>
      </c>
      <c r="E428" s="211" t="s">
        <v>269</v>
      </c>
      <c r="F428" t="s">
        <v>693</v>
      </c>
      <c r="G428" s="280">
        <v>0.125</v>
      </c>
      <c r="H428" s="280">
        <v>0.125</v>
      </c>
      <c r="I428" s="213" t="e">
        <v>#DIV/0!</v>
      </c>
      <c r="J428" t="e">
        <v>#N/A</v>
      </c>
      <c r="K428" s="213" t="e">
        <v>#N/A</v>
      </c>
    </row>
    <row r="429" spans="1:11" x14ac:dyDescent="0.2">
      <c r="A429" s="212" t="str">
        <f t="shared" si="6"/>
        <v>SJ572</v>
      </c>
      <c r="B429" s="215" t="s">
        <v>269</v>
      </c>
      <c r="C429" s="212" t="s">
        <v>107</v>
      </c>
      <c r="D429" s="212" t="s">
        <v>664</v>
      </c>
      <c r="E429" s="211" t="s">
        <v>269</v>
      </c>
      <c r="F429" t="s">
        <v>694</v>
      </c>
      <c r="G429" s="280">
        <v>0.13541666666666666</v>
      </c>
      <c r="H429" s="280">
        <v>0.13541666666666666</v>
      </c>
      <c r="I429" s="213" t="e">
        <v>#DIV/0!</v>
      </c>
      <c r="J429" t="e">
        <v>#N/A</v>
      </c>
      <c r="K429" s="213" t="e">
        <v>#N/A</v>
      </c>
    </row>
    <row r="430" spans="1:11" x14ac:dyDescent="0.2">
      <c r="A430" s="212" t="str">
        <f t="shared" si="6"/>
        <v>SJ782</v>
      </c>
      <c r="B430" s="215" t="s">
        <v>269</v>
      </c>
      <c r="C430" s="212" t="s">
        <v>109</v>
      </c>
      <c r="D430" s="212" t="s">
        <v>664</v>
      </c>
      <c r="E430" s="211" t="s">
        <v>269</v>
      </c>
      <c r="F430" t="s">
        <v>690</v>
      </c>
      <c r="G430" s="280">
        <v>0.14583333333333334</v>
      </c>
      <c r="H430" s="280">
        <v>0.14583333333333334</v>
      </c>
      <c r="I430" s="213" t="e">
        <v>#DIV/0!</v>
      </c>
      <c r="J430" t="e">
        <v>#N/A</v>
      </c>
      <c r="K430" s="213" t="e">
        <v>#N/A</v>
      </c>
    </row>
    <row r="431" spans="1:11" x14ac:dyDescent="0.2">
      <c r="A431" s="212" t="str">
        <f t="shared" si="6"/>
        <v>GA640A</v>
      </c>
      <c r="B431" s="215">
        <v>0.13541666666666666</v>
      </c>
      <c r="C431" s="212" t="s">
        <v>695</v>
      </c>
      <c r="D431" s="212" t="s">
        <v>664</v>
      </c>
      <c r="E431" s="211" t="s">
        <v>269</v>
      </c>
      <c r="F431" t="s">
        <v>696</v>
      </c>
      <c r="G431" s="280" t="s">
        <v>269</v>
      </c>
      <c r="H431" s="280">
        <v>0.16666666666666666</v>
      </c>
      <c r="I431" s="213" t="e">
        <v>#DIV/0!</v>
      </c>
      <c r="J431" t="e">
        <v>#N/A</v>
      </c>
      <c r="K431" s="213" t="e">
        <v>#N/A</v>
      </c>
    </row>
    <row r="432" spans="1:11" x14ac:dyDescent="0.2">
      <c r="A432" s="212" t="str">
        <f t="shared" si="6"/>
        <v>ID8196</v>
      </c>
      <c r="B432" s="215">
        <v>2.0833333333333332E-2</v>
      </c>
      <c r="C432" s="212" t="s">
        <v>114</v>
      </c>
      <c r="D432" s="212" t="s">
        <v>664</v>
      </c>
      <c r="E432" s="211" t="s">
        <v>269</v>
      </c>
      <c r="F432" t="s">
        <v>694</v>
      </c>
      <c r="G432" s="280">
        <v>0.17361111111111113</v>
      </c>
      <c r="H432" s="280">
        <v>0.17361111111111113</v>
      </c>
      <c r="I432" s="213" t="e">
        <v>#DIV/0!</v>
      </c>
      <c r="J432" t="e">
        <v>#N/A</v>
      </c>
      <c r="K432" s="213" t="e">
        <v>#N/A</v>
      </c>
    </row>
    <row r="433" spans="1:11" x14ac:dyDescent="0.2">
      <c r="A433" s="212" t="str">
        <f t="shared" si="6"/>
        <v>SJ574</v>
      </c>
      <c r="B433" s="215" t="s">
        <v>269</v>
      </c>
      <c r="C433" s="212" t="s">
        <v>119</v>
      </c>
      <c r="D433" s="212" t="s">
        <v>664</v>
      </c>
      <c r="E433" s="211" t="s">
        <v>269</v>
      </c>
      <c r="F433" t="s">
        <v>674</v>
      </c>
      <c r="G433" s="280">
        <v>0.23611111111111113</v>
      </c>
      <c r="H433" s="280">
        <v>0.23611111111111113</v>
      </c>
      <c r="I433" s="213" t="e">
        <v>#DIV/0!</v>
      </c>
      <c r="J433" t="e">
        <v>#N/A</v>
      </c>
      <c r="K433" s="213" t="e">
        <v>#N/A</v>
      </c>
    </row>
    <row r="434" spans="1:11" x14ac:dyDescent="0.2">
      <c r="A434" s="212" t="str">
        <f t="shared" si="6"/>
        <v>SJ546</v>
      </c>
      <c r="B434" s="215" t="s">
        <v>269</v>
      </c>
      <c r="C434" s="212" t="s">
        <v>122</v>
      </c>
      <c r="D434" s="212" t="s">
        <v>664</v>
      </c>
      <c r="E434" s="211" t="s">
        <v>269</v>
      </c>
      <c r="F434" t="s">
        <v>668</v>
      </c>
      <c r="G434" s="280">
        <v>0.23958333333333334</v>
      </c>
      <c r="H434" s="280">
        <v>0.23958333333333334</v>
      </c>
      <c r="I434" s="213" t="e">
        <v>#DIV/0!</v>
      </c>
      <c r="J434" t="e">
        <v>#N/A</v>
      </c>
      <c r="K434" s="213" t="e">
        <v>#N/A</v>
      </c>
    </row>
    <row r="435" spans="1:11" x14ac:dyDescent="0.2">
      <c r="A435" s="212" t="str">
        <f t="shared" si="6"/>
        <v>ID6818</v>
      </c>
      <c r="B435" s="215" t="s">
        <v>269</v>
      </c>
      <c r="C435" s="212" t="s">
        <v>131</v>
      </c>
      <c r="D435" s="212" t="s">
        <v>664</v>
      </c>
      <c r="E435" s="211" t="s">
        <v>269</v>
      </c>
      <c r="F435" t="s">
        <v>669</v>
      </c>
      <c r="G435" s="280">
        <v>0.27083333333333331</v>
      </c>
      <c r="H435" s="280">
        <v>0.27083333333333331</v>
      </c>
      <c r="I435" s="213" t="e">
        <v>#DIV/0!</v>
      </c>
      <c r="J435" t="e">
        <v>#N/A</v>
      </c>
      <c r="K435" s="213" t="e">
        <v>#N/A</v>
      </c>
    </row>
    <row r="436" spans="1:11" x14ac:dyDescent="0.2">
      <c r="A436" s="212" t="str">
        <f t="shared" si="6"/>
        <v>ID6872</v>
      </c>
      <c r="B436" s="215" t="s">
        <v>269</v>
      </c>
      <c r="C436" s="212" t="s">
        <v>133</v>
      </c>
      <c r="D436" s="212" t="s">
        <v>664</v>
      </c>
      <c r="E436" s="211" t="s">
        <v>269</v>
      </c>
      <c r="F436" t="s">
        <v>669</v>
      </c>
      <c r="G436" s="280">
        <v>0.27083333333333331</v>
      </c>
      <c r="H436" s="280">
        <v>0.27083333333333331</v>
      </c>
      <c r="I436" s="213" t="e">
        <v>#DIV/0!</v>
      </c>
      <c r="J436" t="e">
        <v>#N/A</v>
      </c>
      <c r="K436" s="213" t="e">
        <v>#N/A</v>
      </c>
    </row>
    <row r="437" spans="1:11" x14ac:dyDescent="0.2">
      <c r="A437" s="212" t="str">
        <f t="shared" si="6"/>
        <v>ID6886</v>
      </c>
      <c r="B437" s="215" t="s">
        <v>269</v>
      </c>
      <c r="C437" s="212" t="s">
        <v>132</v>
      </c>
      <c r="D437" s="212" t="s">
        <v>664</v>
      </c>
      <c r="E437" s="211" t="s">
        <v>269</v>
      </c>
      <c r="F437" t="s">
        <v>669</v>
      </c>
      <c r="G437" s="280">
        <v>0.27083333333333331</v>
      </c>
      <c r="H437" s="280">
        <v>0.27083333333333331</v>
      </c>
      <c r="I437" s="213" t="e">
        <v>#DIV/0!</v>
      </c>
      <c r="J437" t="e">
        <v>#N/A</v>
      </c>
      <c r="K437" s="213" t="e">
        <v>#N/A</v>
      </c>
    </row>
    <row r="438" spans="1:11" x14ac:dyDescent="0.2">
      <c r="A438" s="212" t="str">
        <f t="shared" si="6"/>
        <v>JT783</v>
      </c>
      <c r="B438" s="215" t="s">
        <v>269</v>
      </c>
      <c r="C438" s="212" t="s">
        <v>697</v>
      </c>
      <c r="D438" s="212" t="s">
        <v>664</v>
      </c>
      <c r="E438" s="211" t="s">
        <v>269</v>
      </c>
      <c r="F438" t="s">
        <v>669</v>
      </c>
      <c r="G438" s="280" t="s">
        <v>269</v>
      </c>
      <c r="H438" s="280">
        <v>0.29166666666666669</v>
      </c>
      <c r="I438" s="213" t="e">
        <v>#DIV/0!</v>
      </c>
      <c r="J438" t="e">
        <v>#N/A</v>
      </c>
      <c r="K438" s="213" t="e">
        <v>#N/A</v>
      </c>
    </row>
    <row r="439" spans="1:11" x14ac:dyDescent="0.2">
      <c r="A439" s="212" t="str">
        <f t="shared" si="6"/>
        <v>SJ5700</v>
      </c>
      <c r="B439" s="215">
        <v>0.25694444444444448</v>
      </c>
      <c r="C439" s="212" t="s">
        <v>698</v>
      </c>
      <c r="D439" s="212" t="s">
        <v>664</v>
      </c>
      <c r="E439" s="211" t="s">
        <v>269</v>
      </c>
      <c r="F439" t="s">
        <v>699</v>
      </c>
      <c r="G439" s="280" t="s">
        <v>269</v>
      </c>
      <c r="H439" s="280">
        <v>0.2986111111111111</v>
      </c>
      <c r="I439" s="213" t="e">
        <v>#DIV/0!</v>
      </c>
      <c r="J439" t="e">
        <v>#N/A</v>
      </c>
      <c r="K439" s="213" t="e">
        <v>#N/A</v>
      </c>
    </row>
    <row r="440" spans="1:11" x14ac:dyDescent="0.2">
      <c r="A440" s="212" t="str">
        <f t="shared" si="6"/>
        <v>JT771</v>
      </c>
      <c r="B440" s="215" t="s">
        <v>269</v>
      </c>
      <c r="C440" s="212" t="s">
        <v>700</v>
      </c>
      <c r="D440" s="212" t="s">
        <v>664</v>
      </c>
      <c r="E440" s="211" t="s">
        <v>269</v>
      </c>
      <c r="F440" t="s">
        <v>669</v>
      </c>
      <c r="G440" s="280" t="s">
        <v>269</v>
      </c>
      <c r="H440" s="280">
        <v>0.30555555555555552</v>
      </c>
      <c r="I440" s="213" t="e">
        <v>#DIV/0!</v>
      </c>
      <c r="J440" t="e">
        <v>#N/A</v>
      </c>
      <c r="K440" s="213" t="e">
        <v>#N/A</v>
      </c>
    </row>
    <row r="441" spans="1:11" x14ac:dyDescent="0.2">
      <c r="A441" s="212" t="str">
        <f t="shared" si="6"/>
        <v>JT708</v>
      </c>
      <c r="B441" s="215">
        <v>0.33333333333333331</v>
      </c>
      <c r="C441" s="212" t="s">
        <v>139</v>
      </c>
      <c r="D441" s="212" t="s">
        <v>664</v>
      </c>
      <c r="E441" s="211" t="s">
        <v>269</v>
      </c>
      <c r="F441" t="s">
        <v>699</v>
      </c>
      <c r="G441" s="280">
        <v>0.3576388888888889</v>
      </c>
      <c r="H441" s="280">
        <v>0.3576388888888889</v>
      </c>
      <c r="I441" s="213" t="e">
        <v>#DIV/0!</v>
      </c>
      <c r="J441" t="e">
        <v>#N/A</v>
      </c>
      <c r="K441" s="213" t="e">
        <v>#N/A</v>
      </c>
    </row>
    <row r="442" spans="1:11" x14ac:dyDescent="0.2">
      <c r="A442" s="212" t="str">
        <f t="shared" si="6"/>
        <v>SJ591</v>
      </c>
      <c r="B442" s="215" t="s">
        <v>269</v>
      </c>
      <c r="C442" s="212" t="s">
        <v>151</v>
      </c>
      <c r="D442" s="212" t="s">
        <v>664</v>
      </c>
      <c r="E442" s="211" t="s">
        <v>269</v>
      </c>
      <c r="F442" t="s">
        <v>669</v>
      </c>
      <c r="G442" s="280">
        <v>0.3923611111111111</v>
      </c>
      <c r="H442" s="280">
        <v>0.38541666666666669</v>
      </c>
      <c r="I442" s="213" t="e">
        <v>#DIV/0!</v>
      </c>
      <c r="J442" t="e">
        <v>#N/A</v>
      </c>
      <c r="K442" s="213" t="e">
        <v>#N/A</v>
      </c>
    </row>
    <row r="443" spans="1:11" x14ac:dyDescent="0.2">
      <c r="A443" s="212" t="str">
        <f t="shared" si="6"/>
        <v>JT786Z</v>
      </c>
      <c r="B443" s="215" t="s">
        <v>269</v>
      </c>
      <c r="C443" s="212" t="s">
        <v>701</v>
      </c>
      <c r="D443" s="212" t="s">
        <v>664</v>
      </c>
      <c r="E443" s="211" t="s">
        <v>269</v>
      </c>
      <c r="F443" t="s">
        <v>696</v>
      </c>
      <c r="G443" s="280" t="s">
        <v>269</v>
      </c>
      <c r="H443" s="280">
        <v>0.3888888888888889</v>
      </c>
      <c r="I443" s="213" t="e">
        <v>#DIV/0!</v>
      </c>
      <c r="J443" t="e">
        <v>#N/A</v>
      </c>
      <c r="K443" s="213" t="e">
        <v>#N/A</v>
      </c>
    </row>
    <row r="444" spans="1:11" x14ac:dyDescent="0.2">
      <c r="A444" s="212" t="str">
        <f t="shared" si="6"/>
        <v>SJ596</v>
      </c>
      <c r="B444" s="215" t="s">
        <v>269</v>
      </c>
      <c r="C444" s="212" t="s">
        <v>150</v>
      </c>
      <c r="D444" s="212" t="s">
        <v>664</v>
      </c>
      <c r="E444" s="211" t="s">
        <v>269</v>
      </c>
      <c r="F444" t="s">
        <v>702</v>
      </c>
      <c r="G444" s="280">
        <v>0.3923611111111111</v>
      </c>
      <c r="H444" s="280">
        <v>0.3923611111111111</v>
      </c>
      <c r="I444" s="213" t="e">
        <v>#DIV/0!</v>
      </c>
      <c r="J444" t="e">
        <v>#N/A</v>
      </c>
      <c r="K444" s="213" t="e">
        <v>#N/A</v>
      </c>
    </row>
    <row r="445" spans="1:11" x14ac:dyDescent="0.2">
      <c r="A445" s="212" t="str">
        <f t="shared" si="6"/>
        <v>SJ560</v>
      </c>
      <c r="B445" s="215" t="s">
        <v>269</v>
      </c>
      <c r="C445" s="212" t="s">
        <v>181</v>
      </c>
      <c r="D445" s="212" t="s">
        <v>664</v>
      </c>
      <c r="E445" s="211" t="s">
        <v>269</v>
      </c>
      <c r="F445" t="s">
        <v>666</v>
      </c>
      <c r="G445" s="280">
        <v>0.4826388888888889</v>
      </c>
      <c r="H445" s="280">
        <v>0.4826388888888889</v>
      </c>
      <c r="I445" s="213" t="e">
        <v>#DIV/0!</v>
      </c>
      <c r="J445" t="e">
        <v>#N/A</v>
      </c>
      <c r="K445" s="213" t="e">
        <v>#N/A</v>
      </c>
    </row>
    <row r="446" spans="1:11" x14ac:dyDescent="0.2">
      <c r="A446" s="212" t="str">
        <f t="shared" si="6"/>
        <v>SJ760</v>
      </c>
      <c r="B446" s="215" t="s">
        <v>269</v>
      </c>
      <c r="C446" s="212" t="s">
        <v>185</v>
      </c>
      <c r="D446" s="212" t="s">
        <v>664</v>
      </c>
      <c r="E446" s="211" t="s">
        <v>269</v>
      </c>
      <c r="F446" t="s">
        <v>666</v>
      </c>
      <c r="G446" s="280">
        <v>0.50347222222222221</v>
      </c>
      <c r="H446" s="280">
        <v>0.50347222222222221</v>
      </c>
      <c r="I446" s="213" t="e">
        <v>#DIV/0!</v>
      </c>
      <c r="J446" t="e">
        <v>#N/A</v>
      </c>
      <c r="K446" s="213" t="e">
        <v>#N/A</v>
      </c>
    </row>
    <row r="447" spans="1:11" x14ac:dyDescent="0.2">
      <c r="A447" s="212" t="str">
        <f t="shared" si="6"/>
        <v>SJ6101</v>
      </c>
      <c r="B447" s="215">
        <v>0.51736111111111105</v>
      </c>
      <c r="C447" s="212" t="s">
        <v>703</v>
      </c>
      <c r="D447" s="212" t="s">
        <v>664</v>
      </c>
      <c r="E447" s="211" t="s">
        <v>269</v>
      </c>
      <c r="F447" t="s">
        <v>669</v>
      </c>
      <c r="G447" s="280" t="s">
        <v>269</v>
      </c>
      <c r="H447" s="280">
        <v>0.57986111111111105</v>
      </c>
      <c r="I447" s="213" t="e">
        <v>#DIV/0!</v>
      </c>
      <c r="J447" t="e">
        <v>#N/A</v>
      </c>
      <c r="K447" s="213" t="e">
        <v>#N/A</v>
      </c>
    </row>
    <row r="448" spans="1:11" x14ac:dyDescent="0.2">
      <c r="A448" s="212" t="str">
        <f t="shared" si="6"/>
        <v>ID6261</v>
      </c>
      <c r="B448" s="215">
        <v>0.68055555555555547</v>
      </c>
      <c r="C448" s="212" t="s">
        <v>704</v>
      </c>
      <c r="D448" s="212" t="s">
        <v>664</v>
      </c>
      <c r="E448" s="211" t="s">
        <v>269</v>
      </c>
      <c r="F448" t="s">
        <v>677</v>
      </c>
      <c r="G448" s="280" t="s">
        <v>269</v>
      </c>
      <c r="H448" s="280">
        <v>0.70833333333333337</v>
      </c>
      <c r="I448" s="213" t="e">
        <v>#DIV/0!</v>
      </c>
      <c r="J448" t="e">
        <v>#N/A</v>
      </c>
      <c r="K448" s="213" t="e">
        <v>#N/A</v>
      </c>
    </row>
    <row r="449" spans="1:11" x14ac:dyDescent="0.2">
      <c r="A449" s="212" t="str">
        <f t="shared" si="6"/>
        <v>SJ5701</v>
      </c>
      <c r="B449" s="215">
        <v>0.71527777777777779</v>
      </c>
      <c r="C449" s="212" t="s">
        <v>705</v>
      </c>
      <c r="D449" s="212" t="s">
        <v>664</v>
      </c>
      <c r="E449" s="211" t="s">
        <v>269</v>
      </c>
      <c r="F449" t="s">
        <v>669</v>
      </c>
      <c r="G449" s="280" t="s">
        <v>269</v>
      </c>
      <c r="H449" s="280">
        <v>0.77777777777777779</v>
      </c>
      <c r="I449" s="213" t="e">
        <v>#DIV/0!</v>
      </c>
      <c r="J449" t="e">
        <v>#N/A</v>
      </c>
      <c r="K449" s="213" t="e">
        <v>#N/A</v>
      </c>
    </row>
    <row r="450" spans="1:11" x14ac:dyDescent="0.2">
      <c r="A450" s="212" t="str">
        <f t="shared" ref="A450:A496" si="7">C450</f>
        <v>SJ583</v>
      </c>
      <c r="B450" s="215">
        <v>0.73611111111111116</v>
      </c>
      <c r="C450" s="212" t="s">
        <v>256</v>
      </c>
      <c r="D450" s="212" t="s">
        <v>664</v>
      </c>
      <c r="E450" s="211" t="s">
        <v>269</v>
      </c>
      <c r="F450" t="s">
        <v>669</v>
      </c>
      <c r="G450" s="280">
        <v>0.79861111111111116</v>
      </c>
      <c r="H450" s="280">
        <v>0.79861111111111116</v>
      </c>
      <c r="I450" s="213" t="e">
        <v>#DIV/0!</v>
      </c>
      <c r="J450" t="e">
        <v>#N/A</v>
      </c>
      <c r="K450" s="213" t="e">
        <v>#N/A</v>
      </c>
    </row>
    <row r="451" spans="1:11" x14ac:dyDescent="0.2">
      <c r="A451" s="212" t="str">
        <f t="shared" si="7"/>
        <v>SJ788</v>
      </c>
      <c r="B451" s="215" t="s">
        <v>269</v>
      </c>
      <c r="C451" s="212" t="s">
        <v>706</v>
      </c>
      <c r="D451" s="212" t="s">
        <v>664</v>
      </c>
      <c r="E451" s="211" t="s">
        <v>269</v>
      </c>
      <c r="F451" t="s">
        <v>699</v>
      </c>
      <c r="G451" s="280" t="s">
        <v>269</v>
      </c>
      <c r="H451" s="280">
        <v>0.10416666666666667</v>
      </c>
      <c r="I451" s="213" t="e">
        <v>#DIV/0!</v>
      </c>
      <c r="J451" t="e">
        <v>#N/A</v>
      </c>
      <c r="K451" s="213" t="e">
        <v>#N/A</v>
      </c>
    </row>
    <row r="452" spans="1:11" x14ac:dyDescent="0.2">
      <c r="A452" s="212" t="str">
        <f t="shared" si="7"/>
        <v>SJ704</v>
      </c>
      <c r="B452" s="215" t="s">
        <v>269</v>
      </c>
      <c r="C452" s="212" t="s">
        <v>707</v>
      </c>
      <c r="D452" s="212" t="s">
        <v>664</v>
      </c>
      <c r="E452" s="211" t="s">
        <v>269</v>
      </c>
      <c r="F452" t="s">
        <v>708</v>
      </c>
      <c r="G452" s="280" t="s">
        <v>269</v>
      </c>
      <c r="H452" s="280">
        <v>0.11458333333333333</v>
      </c>
      <c r="I452" s="213" t="e">
        <v>#DIV/0!</v>
      </c>
      <c r="J452" t="e">
        <v>#N/A</v>
      </c>
      <c r="K452" s="213" t="e">
        <v>#N/A</v>
      </c>
    </row>
    <row r="453" spans="1:11" x14ac:dyDescent="0.2">
      <c r="A453" s="212" t="str">
        <f t="shared" si="7"/>
        <v>SJ558</v>
      </c>
      <c r="B453" s="215" t="s">
        <v>269</v>
      </c>
      <c r="C453" s="212" t="s">
        <v>709</v>
      </c>
      <c r="D453" s="212" t="s">
        <v>664</v>
      </c>
      <c r="E453" s="211" t="s">
        <v>269</v>
      </c>
      <c r="F453" t="s">
        <v>710</v>
      </c>
      <c r="G453" s="280" t="s">
        <v>269</v>
      </c>
      <c r="H453" s="280">
        <v>0.14583333333333334</v>
      </c>
      <c r="I453" s="213" t="e">
        <v>#DIV/0!</v>
      </c>
      <c r="J453" t="e">
        <v>#N/A</v>
      </c>
      <c r="K453" s="213" t="e">
        <v>#N/A</v>
      </c>
    </row>
    <row r="454" spans="1:11" x14ac:dyDescent="0.2">
      <c r="A454" s="212" t="str">
        <f t="shared" si="7"/>
        <v>JT92</v>
      </c>
      <c r="B454" s="215" t="s">
        <v>269</v>
      </c>
      <c r="C454" s="212" t="s">
        <v>711</v>
      </c>
      <c r="D454" s="212" t="s">
        <v>664</v>
      </c>
      <c r="E454" s="211" t="s">
        <v>269</v>
      </c>
      <c r="F454" t="s">
        <v>671</v>
      </c>
      <c r="G454" s="280" t="s">
        <v>269</v>
      </c>
      <c r="H454" s="280">
        <v>0.25694444444444448</v>
      </c>
      <c r="I454" s="213" t="e">
        <v>#DIV/0!</v>
      </c>
      <c r="J454" t="e">
        <v>#N/A</v>
      </c>
      <c r="K454" s="213" t="e">
        <v>#N/A</v>
      </c>
    </row>
    <row r="455" spans="1:11" x14ac:dyDescent="0.2">
      <c r="A455" s="212" t="str">
        <f t="shared" si="7"/>
        <v>SJ570</v>
      </c>
      <c r="B455" s="215" t="s">
        <v>269</v>
      </c>
      <c r="C455" s="212" t="s">
        <v>712</v>
      </c>
      <c r="D455" s="212" t="s">
        <v>664</v>
      </c>
      <c r="E455" s="211" t="s">
        <v>269</v>
      </c>
      <c r="F455" t="s">
        <v>694</v>
      </c>
      <c r="G455" s="280" t="s">
        <v>269</v>
      </c>
      <c r="H455" s="280">
        <v>0.30208333333333331</v>
      </c>
      <c r="I455" s="213" t="e">
        <v>#DIV/0!</v>
      </c>
      <c r="J455" t="e">
        <v>#N/A</v>
      </c>
      <c r="K455" s="213" t="e">
        <v>#N/A</v>
      </c>
    </row>
    <row r="456" spans="1:11" x14ac:dyDescent="0.2">
      <c r="A456" s="212" t="str">
        <f t="shared" si="7"/>
        <v>SJ5880</v>
      </c>
      <c r="B456" s="215">
        <v>0.25694444444444448</v>
      </c>
      <c r="C456" s="212" t="s">
        <v>713</v>
      </c>
      <c r="D456" s="212" t="s">
        <v>664</v>
      </c>
      <c r="E456" s="211" t="s">
        <v>269</v>
      </c>
      <c r="F456" t="s">
        <v>714</v>
      </c>
      <c r="G456" s="280" t="s">
        <v>269</v>
      </c>
      <c r="H456" s="280">
        <v>0.31944444444444448</v>
      </c>
      <c r="I456" s="213" t="e">
        <v>#DIV/0!</v>
      </c>
      <c r="J456" t="e">
        <v>#N/A</v>
      </c>
      <c r="K456" s="213" t="e">
        <v>#N/A</v>
      </c>
    </row>
    <row r="457" spans="1:11" x14ac:dyDescent="0.2">
      <c r="A457" s="212" t="str">
        <f t="shared" si="7"/>
        <v>GA6115</v>
      </c>
      <c r="B457" s="215" t="s">
        <v>269</v>
      </c>
      <c r="C457" s="212" t="s">
        <v>715</v>
      </c>
      <c r="D457" s="212" t="s">
        <v>664</v>
      </c>
      <c r="E457" s="211" t="s">
        <v>269</v>
      </c>
      <c r="F457" t="s">
        <v>669</v>
      </c>
      <c r="G457" s="280" t="s">
        <v>269</v>
      </c>
      <c r="H457" s="280">
        <v>0.375</v>
      </c>
      <c r="I457" s="213" t="e">
        <v>#DIV/0!</v>
      </c>
      <c r="J457" t="e">
        <v>#N/A</v>
      </c>
      <c r="K457" s="213" t="e">
        <v>#N/A</v>
      </c>
    </row>
    <row r="458" spans="1:11" x14ac:dyDescent="0.2">
      <c r="A458" s="212" t="str">
        <f t="shared" si="7"/>
        <v>GA6175</v>
      </c>
      <c r="B458" s="215" t="s">
        <v>269</v>
      </c>
      <c r="C458" s="212" t="s">
        <v>716</v>
      </c>
      <c r="D458" s="212" t="s">
        <v>664</v>
      </c>
      <c r="E458" s="211" t="s">
        <v>269</v>
      </c>
      <c r="F458" t="s">
        <v>669</v>
      </c>
      <c r="G458" s="280" t="s">
        <v>269</v>
      </c>
      <c r="H458" s="280">
        <v>0.4548611111111111</v>
      </c>
      <c r="I458" s="213" t="e">
        <v>#DIV/0!</v>
      </c>
      <c r="J458" t="e">
        <v>#N/A</v>
      </c>
      <c r="K458" s="213" t="e">
        <v>#N/A</v>
      </c>
    </row>
    <row r="459" spans="1:11" x14ac:dyDescent="0.2">
      <c r="A459" s="212">
        <f t="shared" si="7"/>
        <v>0</v>
      </c>
      <c r="B459" s="215" t="s">
        <v>717</v>
      </c>
      <c r="C459" s="212">
        <v>0</v>
      </c>
      <c r="D459" s="212" t="s">
        <v>269</v>
      </c>
      <c r="E459" s="211" t="s">
        <v>269</v>
      </c>
      <c r="F459" t="s">
        <v>269</v>
      </c>
      <c r="G459" s="280">
        <v>0</v>
      </c>
      <c r="H459" s="280" t="s">
        <v>717</v>
      </c>
      <c r="I459" s="213">
        <v>0</v>
      </c>
      <c r="J459" t="e">
        <v>#N/A</v>
      </c>
      <c r="K459" s="213" t="e">
        <v>#N/A</v>
      </c>
    </row>
    <row r="460" spans="1:11" x14ac:dyDescent="0.2">
      <c r="A460" s="212">
        <f t="shared" si="7"/>
        <v>0</v>
      </c>
      <c r="B460" s="215" t="s">
        <v>717</v>
      </c>
      <c r="C460" s="212">
        <v>0</v>
      </c>
      <c r="D460" s="212" t="s">
        <v>269</v>
      </c>
      <c r="E460" s="211" t="s">
        <v>269</v>
      </c>
      <c r="F460" t="s">
        <v>269</v>
      </c>
      <c r="G460" s="280">
        <v>0</v>
      </c>
      <c r="H460" s="280" t="s">
        <v>717</v>
      </c>
      <c r="I460" s="213">
        <v>0</v>
      </c>
      <c r="J460" t="e">
        <v>#N/A</v>
      </c>
      <c r="K460" s="213" t="e">
        <v>#N/A</v>
      </c>
    </row>
    <row r="461" spans="1:11" x14ac:dyDescent="0.2">
      <c r="A461" s="212">
        <f t="shared" si="7"/>
        <v>0</v>
      </c>
      <c r="B461" s="215" t="s">
        <v>717</v>
      </c>
      <c r="C461" s="212">
        <v>0</v>
      </c>
      <c r="D461" s="212" t="s">
        <v>269</v>
      </c>
      <c r="E461" s="211" t="s">
        <v>269</v>
      </c>
      <c r="F461" t="s">
        <v>269</v>
      </c>
      <c r="G461" s="280">
        <v>0</v>
      </c>
      <c r="H461" s="280" t="s">
        <v>717</v>
      </c>
      <c r="I461" s="213">
        <v>0</v>
      </c>
      <c r="J461" t="e">
        <v>#N/A</v>
      </c>
      <c r="K461" s="213" t="e">
        <v>#N/A</v>
      </c>
    </row>
    <row r="462" spans="1:11" x14ac:dyDescent="0.2">
      <c r="A462" s="212">
        <f t="shared" si="7"/>
        <v>0</v>
      </c>
      <c r="B462" s="215" t="s">
        <v>717</v>
      </c>
      <c r="C462" s="212">
        <v>0</v>
      </c>
      <c r="D462" s="212" t="s">
        <v>269</v>
      </c>
      <c r="E462" s="211" t="s">
        <v>269</v>
      </c>
      <c r="F462" t="s">
        <v>269</v>
      </c>
      <c r="G462" s="280">
        <v>0</v>
      </c>
      <c r="H462" s="280" t="s">
        <v>717</v>
      </c>
      <c r="I462" s="213">
        <v>0</v>
      </c>
      <c r="J462" t="e">
        <v>#N/A</v>
      </c>
      <c r="K462" s="213" t="e">
        <v>#N/A</v>
      </c>
    </row>
    <row r="463" spans="1:11" x14ac:dyDescent="0.2">
      <c r="A463" s="212">
        <f t="shared" si="7"/>
        <v>0</v>
      </c>
      <c r="B463" s="215" t="s">
        <v>717</v>
      </c>
      <c r="C463" s="212">
        <v>0</v>
      </c>
      <c r="D463" s="212" t="s">
        <v>269</v>
      </c>
      <c r="E463" s="211" t="s">
        <v>269</v>
      </c>
      <c r="F463" t="s">
        <v>269</v>
      </c>
      <c r="G463" s="280">
        <v>0</v>
      </c>
      <c r="H463" s="280" t="s">
        <v>717</v>
      </c>
      <c r="I463" s="213">
        <v>0</v>
      </c>
      <c r="J463" t="e">
        <v>#N/A</v>
      </c>
      <c r="K463" s="213" t="e">
        <v>#N/A</v>
      </c>
    </row>
    <row r="464" spans="1:11" x14ac:dyDescent="0.2">
      <c r="A464" s="212">
        <f t="shared" si="7"/>
        <v>0</v>
      </c>
      <c r="B464" s="215" t="s">
        <v>717</v>
      </c>
      <c r="C464" s="212">
        <v>0</v>
      </c>
      <c r="D464" s="212" t="s">
        <v>269</v>
      </c>
      <c r="E464" s="211" t="s">
        <v>269</v>
      </c>
      <c r="F464" t="s">
        <v>269</v>
      </c>
      <c r="G464" s="280">
        <v>0</v>
      </c>
      <c r="H464" s="280" t="s">
        <v>717</v>
      </c>
      <c r="I464" s="213">
        <v>0</v>
      </c>
      <c r="J464" t="e">
        <v>#N/A</v>
      </c>
      <c r="K464" s="213" t="e">
        <v>#N/A</v>
      </c>
    </row>
    <row r="465" spans="1:11" x14ac:dyDescent="0.2">
      <c r="A465" s="212">
        <f t="shared" si="7"/>
        <v>0</v>
      </c>
      <c r="B465" s="215" t="s">
        <v>717</v>
      </c>
      <c r="C465" s="212">
        <v>0</v>
      </c>
      <c r="D465" s="212" t="s">
        <v>269</v>
      </c>
      <c r="E465" s="211" t="s">
        <v>269</v>
      </c>
      <c r="F465" t="s">
        <v>269</v>
      </c>
      <c r="G465" s="280">
        <v>0</v>
      </c>
      <c r="H465" s="280" t="s">
        <v>717</v>
      </c>
      <c r="I465" s="213">
        <v>0</v>
      </c>
      <c r="J465" t="e">
        <v>#N/A</v>
      </c>
      <c r="K465" s="213" t="e">
        <v>#N/A</v>
      </c>
    </row>
    <row r="466" spans="1:11" x14ac:dyDescent="0.2">
      <c r="A466" s="212">
        <f t="shared" si="7"/>
        <v>0</v>
      </c>
      <c r="B466" s="215" t="s">
        <v>717</v>
      </c>
      <c r="C466" s="212">
        <v>0</v>
      </c>
      <c r="D466" s="212" t="s">
        <v>269</v>
      </c>
      <c r="E466" s="211" t="s">
        <v>269</v>
      </c>
      <c r="F466" t="s">
        <v>269</v>
      </c>
      <c r="G466" s="280">
        <v>0</v>
      </c>
      <c r="H466" s="280" t="s">
        <v>717</v>
      </c>
      <c r="I466" s="213">
        <v>0</v>
      </c>
      <c r="J466" t="e">
        <v>#N/A</v>
      </c>
      <c r="K466" s="213" t="e">
        <v>#N/A</v>
      </c>
    </row>
    <row r="467" spans="1:11" x14ac:dyDescent="0.2">
      <c r="A467" s="212">
        <f t="shared" si="7"/>
        <v>0</v>
      </c>
      <c r="B467" s="215" t="s">
        <v>717</v>
      </c>
      <c r="C467" s="212">
        <v>0</v>
      </c>
      <c r="D467" s="212" t="s">
        <v>269</v>
      </c>
      <c r="E467" s="211" t="s">
        <v>269</v>
      </c>
      <c r="F467" t="s">
        <v>269</v>
      </c>
      <c r="G467" s="280">
        <v>0</v>
      </c>
      <c r="H467" s="280" t="s">
        <v>717</v>
      </c>
      <c r="I467" s="213">
        <v>0</v>
      </c>
      <c r="J467" t="e">
        <v>#N/A</v>
      </c>
      <c r="K467" s="213" t="e">
        <v>#N/A</v>
      </c>
    </row>
    <row r="468" spans="1:11" x14ac:dyDescent="0.2">
      <c r="A468" s="212">
        <f t="shared" si="7"/>
        <v>0</v>
      </c>
      <c r="B468" s="215" t="s">
        <v>717</v>
      </c>
      <c r="C468" s="212">
        <v>0</v>
      </c>
      <c r="D468" s="212" t="s">
        <v>269</v>
      </c>
      <c r="E468" s="211" t="s">
        <v>269</v>
      </c>
      <c r="F468" t="s">
        <v>269</v>
      </c>
      <c r="G468" s="280">
        <v>0</v>
      </c>
      <c r="H468" s="280" t="s">
        <v>717</v>
      </c>
      <c r="I468" s="213">
        <v>0</v>
      </c>
      <c r="J468" t="e">
        <v>#N/A</v>
      </c>
      <c r="K468" s="213" t="e">
        <v>#N/A</v>
      </c>
    </row>
    <row r="469" spans="1:11" x14ac:dyDescent="0.2">
      <c r="A469" s="212">
        <f t="shared" si="7"/>
        <v>0</v>
      </c>
      <c r="B469" s="215" t="s">
        <v>717</v>
      </c>
      <c r="C469" s="212">
        <v>0</v>
      </c>
      <c r="D469" s="212" t="s">
        <v>269</v>
      </c>
      <c r="E469" s="211" t="s">
        <v>269</v>
      </c>
      <c r="F469" t="s">
        <v>269</v>
      </c>
      <c r="G469" s="280">
        <v>0</v>
      </c>
      <c r="H469" s="280" t="s">
        <v>717</v>
      </c>
      <c r="I469" s="213">
        <v>0</v>
      </c>
      <c r="J469" t="e">
        <v>#N/A</v>
      </c>
      <c r="K469" s="213" t="e">
        <v>#N/A</v>
      </c>
    </row>
    <row r="470" spans="1:11" x14ac:dyDescent="0.2">
      <c r="A470" s="212">
        <f t="shared" si="7"/>
        <v>0</v>
      </c>
      <c r="B470" s="215" t="s">
        <v>717</v>
      </c>
      <c r="C470" s="212">
        <v>0</v>
      </c>
      <c r="D470" s="212" t="s">
        <v>269</v>
      </c>
      <c r="E470" s="211" t="s">
        <v>269</v>
      </c>
      <c r="F470" t="s">
        <v>269</v>
      </c>
      <c r="G470" s="280">
        <v>0</v>
      </c>
      <c r="H470" s="280" t="s">
        <v>717</v>
      </c>
      <c r="I470" s="213">
        <v>0</v>
      </c>
      <c r="J470" t="e">
        <v>#N/A</v>
      </c>
      <c r="K470" s="213" t="e">
        <v>#N/A</v>
      </c>
    </row>
    <row r="471" spans="1:11" x14ac:dyDescent="0.2">
      <c r="A471" s="212">
        <f t="shared" si="7"/>
        <v>0</v>
      </c>
      <c r="B471" s="215" t="s">
        <v>717</v>
      </c>
      <c r="C471" s="212">
        <v>0</v>
      </c>
      <c r="D471" s="212" t="s">
        <v>269</v>
      </c>
      <c r="E471" s="211" t="s">
        <v>269</v>
      </c>
      <c r="F471" t="s">
        <v>269</v>
      </c>
      <c r="G471" s="280">
        <v>0</v>
      </c>
      <c r="H471" s="280" t="s">
        <v>717</v>
      </c>
      <c r="I471" s="213">
        <v>0</v>
      </c>
      <c r="J471" t="e">
        <v>#N/A</v>
      </c>
      <c r="K471" s="213" t="e">
        <v>#N/A</v>
      </c>
    </row>
    <row r="472" spans="1:11" x14ac:dyDescent="0.2">
      <c r="A472" s="212">
        <f t="shared" si="7"/>
        <v>0</v>
      </c>
      <c r="B472" s="215" t="s">
        <v>717</v>
      </c>
      <c r="C472" s="212">
        <v>0</v>
      </c>
      <c r="D472" s="212" t="s">
        <v>269</v>
      </c>
      <c r="E472" s="211" t="s">
        <v>269</v>
      </c>
      <c r="F472" t="s">
        <v>269</v>
      </c>
      <c r="G472" s="280">
        <v>0</v>
      </c>
      <c r="H472" s="280" t="s">
        <v>717</v>
      </c>
      <c r="I472" s="213">
        <v>0</v>
      </c>
      <c r="J472" t="e">
        <v>#N/A</v>
      </c>
      <c r="K472" s="213" t="e">
        <v>#N/A</v>
      </c>
    </row>
    <row r="473" spans="1:11" x14ac:dyDescent="0.2">
      <c r="A473" s="212">
        <f t="shared" si="7"/>
        <v>0</v>
      </c>
      <c r="B473" s="215" t="s">
        <v>717</v>
      </c>
      <c r="C473" s="212">
        <v>0</v>
      </c>
      <c r="D473" s="212" t="s">
        <v>269</v>
      </c>
      <c r="E473" s="211" t="s">
        <v>269</v>
      </c>
      <c r="F473" t="s">
        <v>269</v>
      </c>
      <c r="G473" s="280">
        <v>0</v>
      </c>
      <c r="H473" s="280" t="s">
        <v>717</v>
      </c>
      <c r="I473" s="213">
        <v>0</v>
      </c>
      <c r="J473" t="e">
        <v>#N/A</v>
      </c>
      <c r="K473" s="213" t="e">
        <v>#N/A</v>
      </c>
    </row>
    <row r="474" spans="1:11" x14ac:dyDescent="0.2">
      <c r="A474" s="212">
        <f t="shared" si="7"/>
        <v>0</v>
      </c>
      <c r="B474" s="215" t="s">
        <v>717</v>
      </c>
      <c r="C474" s="212">
        <v>0</v>
      </c>
      <c r="D474" s="212" t="s">
        <v>269</v>
      </c>
      <c r="E474" s="211" t="s">
        <v>269</v>
      </c>
      <c r="F474" t="s">
        <v>269</v>
      </c>
      <c r="G474" s="280">
        <v>0</v>
      </c>
      <c r="H474" s="280" t="s">
        <v>717</v>
      </c>
      <c r="I474" s="213">
        <v>0</v>
      </c>
      <c r="J474" t="e">
        <v>#N/A</v>
      </c>
      <c r="K474" s="213" t="e">
        <v>#N/A</v>
      </c>
    </row>
    <row r="475" spans="1:11" x14ac:dyDescent="0.2">
      <c r="A475" s="212">
        <f t="shared" si="7"/>
        <v>0</v>
      </c>
      <c r="B475" s="215" t="s">
        <v>717</v>
      </c>
      <c r="C475" s="212">
        <v>0</v>
      </c>
      <c r="D475" s="212" t="s">
        <v>269</v>
      </c>
      <c r="E475" s="211" t="s">
        <v>269</v>
      </c>
      <c r="F475" t="s">
        <v>269</v>
      </c>
      <c r="G475" s="280">
        <v>0</v>
      </c>
      <c r="H475" s="280" t="s">
        <v>717</v>
      </c>
      <c r="I475" s="213">
        <v>0</v>
      </c>
      <c r="J475" t="e">
        <v>#N/A</v>
      </c>
      <c r="K475" s="213" t="e">
        <v>#N/A</v>
      </c>
    </row>
    <row r="476" spans="1:11" x14ac:dyDescent="0.2">
      <c r="A476" s="212">
        <f t="shared" si="7"/>
        <v>0</v>
      </c>
      <c r="B476" s="215" t="s">
        <v>717</v>
      </c>
      <c r="C476" s="212">
        <v>0</v>
      </c>
      <c r="D476" s="212" t="s">
        <v>269</v>
      </c>
      <c r="E476" s="211" t="s">
        <v>269</v>
      </c>
      <c r="F476" t="s">
        <v>269</v>
      </c>
      <c r="G476" s="280">
        <v>0</v>
      </c>
      <c r="H476" s="280" t="s">
        <v>717</v>
      </c>
      <c r="I476" s="213">
        <v>0</v>
      </c>
      <c r="J476" t="e">
        <v>#N/A</v>
      </c>
      <c r="K476" s="213" t="e">
        <v>#N/A</v>
      </c>
    </row>
    <row r="477" spans="1:11" x14ac:dyDescent="0.2">
      <c r="A477" s="212">
        <f t="shared" si="7"/>
        <v>0</v>
      </c>
      <c r="B477" s="215" t="s">
        <v>717</v>
      </c>
      <c r="C477" s="212">
        <v>0</v>
      </c>
      <c r="D477" s="212" t="s">
        <v>269</v>
      </c>
      <c r="E477" s="211" t="s">
        <v>269</v>
      </c>
      <c r="F477" t="s">
        <v>269</v>
      </c>
      <c r="G477" s="280">
        <v>0</v>
      </c>
      <c r="H477" s="280" t="s">
        <v>717</v>
      </c>
      <c r="I477" s="213">
        <v>0</v>
      </c>
      <c r="J477" t="e">
        <v>#N/A</v>
      </c>
      <c r="K477" s="213" t="e">
        <v>#N/A</v>
      </c>
    </row>
    <row r="478" spans="1:11" x14ac:dyDescent="0.2">
      <c r="A478" s="212">
        <f t="shared" si="7"/>
        <v>0</v>
      </c>
      <c r="B478" s="215" t="s">
        <v>717</v>
      </c>
      <c r="C478" s="212">
        <v>0</v>
      </c>
      <c r="D478" s="212" t="s">
        <v>269</v>
      </c>
      <c r="E478" s="211" t="s">
        <v>269</v>
      </c>
      <c r="F478" t="s">
        <v>269</v>
      </c>
      <c r="G478" s="280">
        <v>0</v>
      </c>
      <c r="H478" s="280" t="s">
        <v>717</v>
      </c>
      <c r="I478" s="213">
        <v>0</v>
      </c>
      <c r="J478" t="e">
        <v>#N/A</v>
      </c>
      <c r="K478" s="213" t="e">
        <v>#N/A</v>
      </c>
    </row>
    <row r="479" spans="1:11" x14ac:dyDescent="0.2">
      <c r="A479" s="212">
        <f t="shared" si="7"/>
        <v>0</v>
      </c>
      <c r="B479" s="215" t="s">
        <v>717</v>
      </c>
      <c r="C479" s="212">
        <v>0</v>
      </c>
      <c r="D479" s="212" t="s">
        <v>269</v>
      </c>
      <c r="E479" s="211" t="s">
        <v>269</v>
      </c>
      <c r="F479" t="s">
        <v>269</v>
      </c>
      <c r="G479" s="280">
        <v>0</v>
      </c>
      <c r="H479" s="280" t="s">
        <v>717</v>
      </c>
      <c r="I479" s="213">
        <v>0</v>
      </c>
      <c r="J479" t="e">
        <v>#N/A</v>
      </c>
      <c r="K479" s="213" t="e">
        <v>#N/A</v>
      </c>
    </row>
    <row r="480" spans="1:11" x14ac:dyDescent="0.2">
      <c r="A480" s="212">
        <f t="shared" si="7"/>
        <v>0</v>
      </c>
      <c r="B480" s="215" t="s">
        <v>717</v>
      </c>
      <c r="C480" s="212">
        <v>0</v>
      </c>
      <c r="D480" s="212" t="s">
        <v>269</v>
      </c>
      <c r="E480" s="211" t="s">
        <v>269</v>
      </c>
      <c r="F480" t="s">
        <v>269</v>
      </c>
      <c r="G480" s="280">
        <v>0</v>
      </c>
      <c r="H480" s="280" t="s">
        <v>717</v>
      </c>
      <c r="I480" s="213">
        <v>0</v>
      </c>
      <c r="J480" t="e">
        <v>#N/A</v>
      </c>
      <c r="K480" s="213" t="e">
        <v>#N/A</v>
      </c>
    </row>
    <row r="481" spans="1:11" x14ac:dyDescent="0.2">
      <c r="A481" s="212">
        <f t="shared" si="7"/>
        <v>0</v>
      </c>
      <c r="B481" s="215" t="s">
        <v>717</v>
      </c>
      <c r="C481" s="212">
        <v>0</v>
      </c>
      <c r="D481" s="212" t="s">
        <v>269</v>
      </c>
      <c r="E481" s="211" t="s">
        <v>269</v>
      </c>
      <c r="F481" t="s">
        <v>269</v>
      </c>
      <c r="G481" s="280">
        <v>0</v>
      </c>
      <c r="H481" s="280" t="s">
        <v>717</v>
      </c>
      <c r="I481" s="213">
        <v>0</v>
      </c>
      <c r="J481" t="e">
        <v>#N/A</v>
      </c>
      <c r="K481" s="213" t="e">
        <v>#N/A</v>
      </c>
    </row>
    <row r="482" spans="1:11" x14ac:dyDescent="0.2">
      <c r="A482" s="212">
        <f t="shared" si="7"/>
        <v>0</v>
      </c>
      <c r="B482" s="215" t="s">
        <v>717</v>
      </c>
      <c r="C482" s="212">
        <v>0</v>
      </c>
      <c r="D482" s="212" t="s">
        <v>269</v>
      </c>
      <c r="E482" s="211" t="s">
        <v>269</v>
      </c>
      <c r="F482" t="s">
        <v>269</v>
      </c>
      <c r="G482" s="280">
        <v>0</v>
      </c>
      <c r="H482" s="280" t="s">
        <v>717</v>
      </c>
      <c r="I482" s="213">
        <v>0</v>
      </c>
      <c r="J482" t="e">
        <v>#N/A</v>
      </c>
      <c r="K482" s="213" t="e">
        <v>#N/A</v>
      </c>
    </row>
    <row r="483" spans="1:11" x14ac:dyDescent="0.2">
      <c r="A483" s="212">
        <f t="shared" si="7"/>
        <v>0</v>
      </c>
      <c r="B483" s="215" t="s">
        <v>717</v>
      </c>
      <c r="C483" s="212">
        <v>0</v>
      </c>
      <c r="D483" s="212" t="s">
        <v>269</v>
      </c>
      <c r="E483" s="211" t="s">
        <v>269</v>
      </c>
      <c r="F483" t="s">
        <v>269</v>
      </c>
      <c r="G483" s="280">
        <v>0</v>
      </c>
      <c r="H483" s="280" t="s">
        <v>717</v>
      </c>
      <c r="I483" s="213">
        <v>0</v>
      </c>
      <c r="J483" t="e">
        <v>#N/A</v>
      </c>
      <c r="K483" s="213" t="e">
        <v>#N/A</v>
      </c>
    </row>
    <row r="484" spans="1:11" x14ac:dyDescent="0.2">
      <c r="A484" s="212">
        <f t="shared" si="7"/>
        <v>0</v>
      </c>
      <c r="B484" s="215" t="s">
        <v>717</v>
      </c>
      <c r="C484" s="212">
        <v>0</v>
      </c>
      <c r="D484" s="212" t="s">
        <v>269</v>
      </c>
      <c r="E484" s="211" t="s">
        <v>269</v>
      </c>
      <c r="F484" t="s">
        <v>269</v>
      </c>
      <c r="G484" s="280">
        <v>0</v>
      </c>
      <c r="H484" s="280" t="s">
        <v>717</v>
      </c>
      <c r="I484" s="213">
        <v>0</v>
      </c>
      <c r="J484" t="e">
        <v>#N/A</v>
      </c>
      <c r="K484" s="213" t="e">
        <v>#N/A</v>
      </c>
    </row>
    <row r="485" spans="1:11" x14ac:dyDescent="0.2">
      <c r="A485" s="212">
        <f t="shared" si="7"/>
        <v>0</v>
      </c>
      <c r="B485" s="215" t="s">
        <v>717</v>
      </c>
      <c r="C485" s="212">
        <v>0</v>
      </c>
      <c r="D485" s="212" t="s">
        <v>269</v>
      </c>
      <c r="E485" s="211" t="s">
        <v>269</v>
      </c>
      <c r="F485" t="s">
        <v>269</v>
      </c>
      <c r="G485" s="280">
        <v>0</v>
      </c>
      <c r="H485" s="280" t="s">
        <v>717</v>
      </c>
      <c r="I485" s="213">
        <v>0</v>
      </c>
      <c r="J485" t="e">
        <v>#N/A</v>
      </c>
      <c r="K485" s="213" t="e">
        <v>#N/A</v>
      </c>
    </row>
    <row r="486" spans="1:11" x14ac:dyDescent="0.2">
      <c r="A486" s="212">
        <f t="shared" si="7"/>
        <v>0</v>
      </c>
      <c r="B486" s="215" t="s">
        <v>269</v>
      </c>
      <c r="C486" s="212"/>
      <c r="D486" s="212"/>
      <c r="E486" s="211"/>
    </row>
    <row r="487" spans="1:11" x14ac:dyDescent="0.2">
      <c r="A487" s="212">
        <f t="shared" si="7"/>
        <v>0</v>
      </c>
      <c r="B487" s="215" t="s">
        <v>269</v>
      </c>
      <c r="C487" s="212"/>
      <c r="D487" s="212"/>
      <c r="E487" s="211"/>
    </row>
    <row r="488" spans="1:11" x14ac:dyDescent="0.2">
      <c r="A488" s="212">
        <f t="shared" si="7"/>
        <v>0</v>
      </c>
      <c r="B488" s="215" t="s">
        <v>269</v>
      </c>
      <c r="C488" s="212"/>
      <c r="D488" s="212"/>
      <c r="E488" s="211"/>
    </row>
    <row r="489" spans="1:11" x14ac:dyDescent="0.2">
      <c r="A489" s="212">
        <f t="shared" si="7"/>
        <v>0</v>
      </c>
      <c r="B489" s="215" t="s">
        <v>269</v>
      </c>
      <c r="C489" s="212"/>
      <c r="D489" s="212"/>
      <c r="E489" s="211"/>
    </row>
    <row r="490" spans="1:11" x14ac:dyDescent="0.2">
      <c r="A490" s="212">
        <f t="shared" si="7"/>
        <v>0</v>
      </c>
      <c r="B490" s="215" t="s">
        <v>269</v>
      </c>
      <c r="C490" s="212"/>
      <c r="D490" s="212"/>
      <c r="E490" s="211"/>
    </row>
    <row r="491" spans="1:11" x14ac:dyDescent="0.2">
      <c r="A491" s="212">
        <f t="shared" si="7"/>
        <v>0</v>
      </c>
      <c r="B491" s="215" t="s">
        <v>269</v>
      </c>
      <c r="C491" s="212"/>
      <c r="D491" s="212"/>
      <c r="E491" s="211"/>
    </row>
    <row r="492" spans="1:11" x14ac:dyDescent="0.2">
      <c r="A492" s="212">
        <f t="shared" si="7"/>
        <v>0</v>
      </c>
      <c r="B492" s="215" t="s">
        <v>269</v>
      </c>
      <c r="C492" s="212"/>
      <c r="D492" s="212"/>
      <c r="E492" s="211"/>
    </row>
    <row r="493" spans="1:11" x14ac:dyDescent="0.2">
      <c r="A493" s="212">
        <f t="shared" si="7"/>
        <v>0</v>
      </c>
      <c r="B493" s="215" t="s">
        <v>269</v>
      </c>
      <c r="C493" s="212"/>
      <c r="D493" s="212"/>
      <c r="E493" s="211"/>
    </row>
    <row r="494" spans="1:11" x14ac:dyDescent="0.2">
      <c r="A494" s="212">
        <f t="shared" si="7"/>
        <v>0</v>
      </c>
      <c r="B494" s="215" t="s">
        <v>269</v>
      </c>
      <c r="C494" s="212"/>
      <c r="D494" s="212"/>
      <c r="E494" s="211"/>
    </row>
    <row r="495" spans="1:11" x14ac:dyDescent="0.2">
      <c r="A495" s="212">
        <f t="shared" si="7"/>
        <v>0</v>
      </c>
      <c r="B495" s="215" t="s">
        <v>269</v>
      </c>
      <c r="C495" s="212"/>
      <c r="D495" s="212"/>
      <c r="E495" s="211"/>
    </row>
    <row r="496" spans="1:11" x14ac:dyDescent="0.2">
      <c r="A496" s="212">
        <f t="shared" si="7"/>
        <v>0</v>
      </c>
      <c r="B496" s="215" t="s">
        <v>269</v>
      </c>
      <c r="C496" s="212"/>
      <c r="D496" s="212"/>
      <c r="E496" s="211"/>
    </row>
    <row r="497" spans="1:5" x14ac:dyDescent="0.2">
      <c r="A497" s="212"/>
      <c r="B497" s="215" t="s">
        <v>269</v>
      </c>
      <c r="C497" s="212"/>
      <c r="D497" s="212"/>
      <c r="E497" s="211"/>
    </row>
    <row r="498" spans="1:5" x14ac:dyDescent="0.2">
      <c r="A498" s="212"/>
      <c r="B498" s="215" t="s">
        <v>269</v>
      </c>
      <c r="C498" s="212"/>
      <c r="D498" s="212"/>
      <c r="E498" s="211"/>
    </row>
    <row r="499" spans="1:5" x14ac:dyDescent="0.2">
      <c r="A499" s="212"/>
      <c r="B499" s="215" t="s">
        <v>269</v>
      </c>
      <c r="C499" s="212"/>
      <c r="D499" s="212"/>
      <c r="E499" s="211"/>
    </row>
    <row r="500" spans="1:5" x14ac:dyDescent="0.2">
      <c r="A500" s="212"/>
      <c r="B500" s="215" t="s">
        <v>269</v>
      </c>
      <c r="C500" s="212"/>
      <c r="D500" s="212"/>
      <c r="E500" s="211"/>
    </row>
    <row r="501" spans="1:5" x14ac:dyDescent="0.2">
      <c r="A501" s="212"/>
      <c r="B501" s="215" t="s">
        <v>269</v>
      </c>
      <c r="C501" s="212"/>
      <c r="D501" s="212"/>
      <c r="E501" s="211"/>
    </row>
    <row r="502" spans="1:5" x14ac:dyDescent="0.2">
      <c r="A502" s="212"/>
      <c r="B502" s="215" t="s">
        <v>269</v>
      </c>
      <c r="C502" s="212"/>
      <c r="D502" s="212"/>
      <c r="E502" s="211"/>
    </row>
    <row r="503" spans="1:5" x14ac:dyDescent="0.2">
      <c r="A503" s="212"/>
      <c r="B503" s="215" t="s">
        <v>269</v>
      </c>
      <c r="C503" s="212"/>
      <c r="D503" s="212"/>
      <c r="E503" s="211"/>
    </row>
    <row r="504" spans="1:5" x14ac:dyDescent="0.2">
      <c r="A504" s="212"/>
      <c r="B504" s="215" t="s">
        <v>269</v>
      </c>
      <c r="C504" s="212"/>
      <c r="D504" s="212"/>
      <c r="E504" s="211"/>
    </row>
    <row r="505" spans="1:5" x14ac:dyDescent="0.2">
      <c r="A505" s="212"/>
      <c r="B505" s="215" t="s">
        <v>269</v>
      </c>
      <c r="C505" s="212"/>
      <c r="D505" s="212"/>
      <c r="E505" s="211"/>
    </row>
    <row r="506" spans="1:5" x14ac:dyDescent="0.2">
      <c r="A506" s="212"/>
      <c r="B506" s="215" t="s">
        <v>269</v>
      </c>
      <c r="C506" s="212"/>
      <c r="D506" s="212"/>
      <c r="E506" s="211"/>
    </row>
    <row r="507" spans="1:5" x14ac:dyDescent="0.2">
      <c r="A507" s="212"/>
      <c r="B507" s="215" t="s">
        <v>269</v>
      </c>
      <c r="C507" s="212"/>
      <c r="D507" s="212"/>
      <c r="E507" s="211"/>
    </row>
    <row r="508" spans="1:5" x14ac:dyDescent="0.2">
      <c r="A508" s="212"/>
      <c r="B508" s="215" t="s">
        <v>269</v>
      </c>
      <c r="C508" s="212"/>
      <c r="D508" s="212"/>
      <c r="E508" s="211"/>
    </row>
    <row r="509" spans="1:5" x14ac:dyDescent="0.2">
      <c r="A509" s="212"/>
      <c r="B509" s="215" t="s">
        <v>269</v>
      </c>
      <c r="C509" s="212"/>
      <c r="D509" s="212"/>
      <c r="E509" s="211"/>
    </row>
    <row r="510" spans="1:5" x14ac:dyDescent="0.2">
      <c r="A510" s="212"/>
      <c r="B510" s="215" t="s">
        <v>269</v>
      </c>
      <c r="C510" s="212"/>
      <c r="D510" s="212"/>
      <c r="E510" s="211"/>
    </row>
    <row r="511" spans="1:5" x14ac:dyDescent="0.2">
      <c r="A511" s="212"/>
      <c r="C511" s="212"/>
      <c r="D511" s="212"/>
      <c r="E511" s="211"/>
    </row>
    <row r="512" spans="1:5" x14ac:dyDescent="0.2">
      <c r="A512" s="212"/>
      <c r="C512" s="212"/>
      <c r="D512" s="212"/>
      <c r="E512" s="211"/>
    </row>
    <row r="513" spans="1:5" x14ac:dyDescent="0.2">
      <c r="A513" s="212"/>
      <c r="C513" s="212"/>
      <c r="D513" s="212"/>
      <c r="E513" s="211"/>
    </row>
    <row r="514" spans="1:5" x14ac:dyDescent="0.2">
      <c r="A514" s="212"/>
      <c r="C514" s="212"/>
      <c r="D514" s="212"/>
      <c r="E514" s="211"/>
    </row>
    <row r="515" spans="1:5" x14ac:dyDescent="0.2">
      <c r="A515" s="212"/>
      <c r="C515" s="212"/>
      <c r="D515" s="212"/>
      <c r="E515" s="211"/>
    </row>
    <row r="516" spans="1:5" x14ac:dyDescent="0.2">
      <c r="A516" s="212"/>
      <c r="C516" s="212"/>
      <c r="D516" s="212"/>
      <c r="E516" s="211"/>
    </row>
    <row r="517" spans="1:5" x14ac:dyDescent="0.2">
      <c r="A517" s="212"/>
      <c r="C517" s="212"/>
      <c r="D517" s="212"/>
      <c r="E517" s="211"/>
    </row>
    <row r="518" spans="1:5" x14ac:dyDescent="0.2">
      <c r="A518" s="212"/>
      <c r="C518" s="212"/>
      <c r="D518" s="212"/>
      <c r="E518" s="211"/>
    </row>
    <row r="519" spans="1:5" x14ac:dyDescent="0.2">
      <c r="A519" s="212"/>
      <c r="C519" s="212"/>
      <c r="D519" s="212"/>
      <c r="E519" s="211"/>
    </row>
    <row r="520" spans="1:5" x14ac:dyDescent="0.2">
      <c r="A520" s="212"/>
      <c r="C520" s="212"/>
      <c r="D520" s="212"/>
      <c r="E520" s="211"/>
    </row>
    <row r="521" spans="1:5" x14ac:dyDescent="0.2">
      <c r="A521" s="212"/>
      <c r="C521" s="212"/>
      <c r="D521" s="212"/>
      <c r="E521" s="211"/>
    </row>
    <row r="522" spans="1:5" x14ac:dyDescent="0.2">
      <c r="A522" s="212"/>
      <c r="C522" s="212"/>
      <c r="D522" s="212"/>
      <c r="E522" s="211"/>
    </row>
    <row r="523" spans="1:5" x14ac:dyDescent="0.2">
      <c r="A523" s="212"/>
      <c r="C523" s="212"/>
      <c r="D523" s="212"/>
      <c r="E523" s="211"/>
    </row>
    <row r="524" spans="1:5" x14ac:dyDescent="0.2">
      <c r="A524" s="212"/>
      <c r="C524" s="212"/>
      <c r="D524" s="212"/>
      <c r="E524" s="211"/>
    </row>
    <row r="525" spans="1:5" x14ac:dyDescent="0.2">
      <c r="A525" s="212"/>
      <c r="C525" s="212"/>
      <c r="D525" s="212"/>
      <c r="E525" s="211"/>
    </row>
    <row r="526" spans="1:5" x14ac:dyDescent="0.2">
      <c r="A526" s="212"/>
      <c r="C526" s="212"/>
      <c r="D526" s="212"/>
      <c r="E526" s="211"/>
    </row>
    <row r="527" spans="1:5" x14ac:dyDescent="0.2">
      <c r="A527" s="212"/>
      <c r="C527" s="212"/>
      <c r="D527" s="212"/>
      <c r="E527" s="211"/>
    </row>
    <row r="528" spans="1:5" x14ac:dyDescent="0.2">
      <c r="A528" s="212"/>
      <c r="C528" s="212"/>
      <c r="D528" s="212"/>
      <c r="E528" s="211"/>
    </row>
    <row r="529" spans="1:5" x14ac:dyDescent="0.2">
      <c r="A529" s="212"/>
      <c r="C529" s="212"/>
      <c r="D529" s="212"/>
      <c r="E529" s="211"/>
    </row>
    <row r="530" spans="1:5" x14ac:dyDescent="0.2">
      <c r="A530" s="212"/>
      <c r="C530" s="212"/>
      <c r="D530" s="212"/>
      <c r="E530" s="211"/>
    </row>
    <row r="531" spans="1:5" x14ac:dyDescent="0.2">
      <c r="A531" s="212"/>
      <c r="C531" s="212"/>
      <c r="D531" s="212"/>
      <c r="E531" s="211"/>
    </row>
    <row r="532" spans="1:5" x14ac:dyDescent="0.2">
      <c r="A532" s="212"/>
      <c r="C532" s="212"/>
      <c r="D532" s="212"/>
      <c r="E532" s="211"/>
    </row>
    <row r="533" spans="1:5" x14ac:dyDescent="0.2">
      <c r="A533" s="212"/>
      <c r="C533" s="212"/>
      <c r="D533" s="212"/>
      <c r="E533" s="211"/>
    </row>
    <row r="534" spans="1:5" x14ac:dyDescent="0.2">
      <c r="A534" s="212"/>
      <c r="C534" s="212"/>
      <c r="D534" s="212"/>
      <c r="E534" s="211"/>
    </row>
    <row r="535" spans="1:5" x14ac:dyDescent="0.2">
      <c r="A535" s="212"/>
      <c r="C535" s="212"/>
      <c r="D535" s="212"/>
      <c r="E535" s="211"/>
    </row>
    <row r="536" spans="1:5" x14ac:dyDescent="0.2">
      <c r="A536" s="212"/>
      <c r="C536" s="212"/>
      <c r="D536" s="212"/>
      <c r="E536" s="211"/>
    </row>
    <row r="537" spans="1:5" x14ac:dyDescent="0.2">
      <c r="A537" s="212"/>
      <c r="C537" s="212"/>
      <c r="D537" s="212"/>
      <c r="E537" s="211"/>
    </row>
    <row r="538" spans="1:5" x14ac:dyDescent="0.2">
      <c r="A538" s="212"/>
      <c r="C538" s="212"/>
      <c r="D538" s="212"/>
      <c r="E538" s="211"/>
    </row>
    <row r="539" spans="1:5" x14ac:dyDescent="0.2">
      <c r="A539" s="212"/>
      <c r="C539" s="212"/>
      <c r="D539" s="212"/>
      <c r="E539" s="211"/>
    </row>
    <row r="540" spans="1:5" x14ac:dyDescent="0.2">
      <c r="A540" s="212"/>
      <c r="C540" s="212"/>
      <c r="D540" s="212"/>
      <c r="E540" s="211"/>
    </row>
    <row r="541" spans="1:5" x14ac:dyDescent="0.2">
      <c r="A541" s="212"/>
      <c r="C541" s="212"/>
      <c r="D541" s="212"/>
      <c r="E541" s="211"/>
    </row>
    <row r="542" spans="1:5" x14ac:dyDescent="0.2">
      <c r="A542" s="212"/>
      <c r="C542" s="212"/>
      <c r="D542" s="212"/>
      <c r="E542" s="211"/>
    </row>
  </sheetData>
  <pageMargins left="0.7" right="0.7" top="0.75" bottom="0.75" header="0.3" footer="0.3"/>
  <ignoredErrors>
    <ignoredError sqref="J2:K48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C8" sqref="C8"/>
    </sheetView>
  </sheetViews>
  <sheetFormatPr defaultRowHeight="12.75" x14ac:dyDescent="0.2"/>
  <cols>
    <col min="1" max="1" width="12.42578125" bestFit="1" customWidth="1"/>
    <col min="3" max="3" width="11.28515625" customWidth="1"/>
  </cols>
  <sheetData>
    <row r="2" spans="1:4" x14ac:dyDescent="0.2">
      <c r="A2" t="s">
        <v>519</v>
      </c>
      <c r="B2" s="108"/>
      <c r="D2">
        <f>B2</f>
        <v>0</v>
      </c>
    </row>
    <row r="3" spans="1:4" x14ac:dyDescent="0.2">
      <c r="A3" t="s">
        <v>520</v>
      </c>
      <c r="B3" s="105" t="str">
        <f>IFERROR(IF(B2="","",VLOOKUP(B2,Sheet2!C:F,4,0)),"")</f>
        <v/>
      </c>
    </row>
    <row r="4" spans="1:4" x14ac:dyDescent="0.2">
      <c r="A4" t="s">
        <v>521</v>
      </c>
      <c r="B4" s="215" t="str">
        <f>IFERROR(IF(B2="","",VLOOKUP(B2,Sheet2!C:H,6,0)),"")</f>
        <v/>
      </c>
      <c r="C4" t="s">
        <v>775</v>
      </c>
    </row>
    <row r="5" spans="1:4" x14ac:dyDescent="0.2">
      <c r="A5" s="1" t="s">
        <v>522</v>
      </c>
      <c r="B5" s="281">
        <v>0.79600000000000004</v>
      </c>
      <c r="C5" s="1" t="s">
        <v>22</v>
      </c>
    </row>
    <row r="6" spans="1:4" x14ac:dyDescent="0.2">
      <c r="A6" t="s">
        <v>523</v>
      </c>
      <c r="B6" s="213"/>
      <c r="C6" s="1" t="s">
        <v>778</v>
      </c>
    </row>
    <row r="7" spans="1:4" x14ac:dyDescent="0.2">
      <c r="A7" t="s">
        <v>524</v>
      </c>
      <c r="B7" s="213"/>
      <c r="C7" s="1" t="s">
        <v>778</v>
      </c>
    </row>
    <row r="8" spans="1:4" x14ac:dyDescent="0.2">
      <c r="A8" t="s">
        <v>525</v>
      </c>
      <c r="B8" s="216">
        <f>(B6-B7)/B5</f>
        <v>0</v>
      </c>
      <c r="C8" s="1" t="s">
        <v>0</v>
      </c>
    </row>
    <row r="9" spans="1:4" x14ac:dyDescent="0.2">
      <c r="A9" s="1" t="s">
        <v>526</v>
      </c>
      <c r="B9" s="213">
        <f>IFERROR(IF(D2="","",VLOOKUP(D2,Sheet2!A:I,9,0)),"")</f>
        <v>0</v>
      </c>
      <c r="C9" s="1" t="s">
        <v>0</v>
      </c>
    </row>
    <row r="10" spans="1:4" x14ac:dyDescent="0.2">
      <c r="A10" s="1" t="s">
        <v>589</v>
      </c>
      <c r="B10" t="str">
        <f>IFERROR(IF(B2="","",VLOOKUP(B2,Sheet2!C:K,8,0)),"")</f>
        <v/>
      </c>
    </row>
    <row r="11" spans="1:4" x14ac:dyDescent="0.2">
      <c r="A11" s="1" t="s">
        <v>590</v>
      </c>
      <c r="B11" t="str">
        <f>IFERROR(IF(B2="","",VLOOKUP(B2,Sheet2!C:K,9,0)),"")</f>
        <v/>
      </c>
    </row>
    <row r="12" spans="1:4" x14ac:dyDescent="0.2">
      <c r="A12" s="1" t="s">
        <v>586</v>
      </c>
      <c r="B12" s="215" t="str">
        <f>IFERROR(IF(B2="","",VLOOKUP(B2,Sheet2!A:B,2,0)),"")</f>
        <v/>
      </c>
      <c r="C12" t="s">
        <v>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25" zoomScale="85" zoomScaleNormal="85" workbookViewId="0">
      <selection activeCell="O21" sqref="O21"/>
    </sheetView>
  </sheetViews>
  <sheetFormatPr defaultColWidth="9" defaultRowHeight="15" x14ac:dyDescent="0.25"/>
  <cols>
    <col min="1" max="1" width="8" style="220" customWidth="1"/>
    <col min="2" max="2" width="12.28515625" style="229" customWidth="1"/>
    <col min="3" max="6" width="13.5703125" style="220" customWidth="1"/>
    <col min="7" max="7" width="13.140625" style="220" customWidth="1"/>
    <col min="8" max="8" width="14.140625" style="220" customWidth="1"/>
    <col min="9" max="9" width="16.140625" style="220" customWidth="1"/>
    <col min="10" max="11" width="14" style="220" customWidth="1"/>
    <col min="12" max="13" width="11.85546875" style="220" customWidth="1"/>
    <col min="14" max="14" width="10.42578125" style="220" bestFit="1" customWidth="1"/>
    <col min="15" max="15" width="9" style="220"/>
    <col min="16" max="16" width="16.42578125" style="220" customWidth="1"/>
    <col min="17" max="17" width="9" style="220"/>
    <col min="18" max="18" width="10.85546875" style="220" customWidth="1"/>
    <col min="19" max="19" width="9" style="220" customWidth="1"/>
    <col min="20" max="22" width="9" style="220"/>
    <col min="23" max="23" width="10.140625" style="220" customWidth="1"/>
    <col min="24" max="24" width="9" style="220"/>
    <col min="25" max="25" width="9.85546875" style="220" bestFit="1" customWidth="1"/>
    <col min="26" max="16384" width="9" style="220"/>
  </cols>
  <sheetData>
    <row r="1" spans="2:24" ht="23.25" customHeight="1" thickBot="1" x14ac:dyDescent="0.25">
      <c r="B1" s="217" t="s">
        <v>527</v>
      </c>
      <c r="C1" s="218" t="s">
        <v>56</v>
      </c>
      <c r="D1" s="218" t="s">
        <v>57</v>
      </c>
      <c r="E1" s="218" t="s">
        <v>58</v>
      </c>
      <c r="F1" s="218" t="s">
        <v>59</v>
      </c>
      <c r="G1" s="218" t="s">
        <v>50</v>
      </c>
      <c r="H1" s="218" t="s">
        <v>52</v>
      </c>
      <c r="I1" s="218" t="s">
        <v>54</v>
      </c>
      <c r="J1" s="218" t="s">
        <v>55</v>
      </c>
      <c r="K1" s="219"/>
      <c r="L1" s="219"/>
      <c r="M1" s="219"/>
      <c r="R1" s="220" t="s">
        <v>528</v>
      </c>
      <c r="S1" s="220">
        <v>0.98925600000000002</v>
      </c>
    </row>
    <row r="2" spans="2:24" ht="15.75" thickBot="1" x14ac:dyDescent="0.25">
      <c r="B2" s="221" t="s">
        <v>529</v>
      </c>
      <c r="C2" s="222">
        <v>2733.4589999999998</v>
      </c>
      <c r="D2" s="222">
        <v>3567.6260000000002</v>
      </c>
      <c r="E2" s="223">
        <v>0</v>
      </c>
      <c r="F2" s="224">
        <v>0</v>
      </c>
      <c r="G2" s="222">
        <v>0</v>
      </c>
      <c r="H2" s="222">
        <v>6301.0619999999999</v>
      </c>
      <c r="I2" s="224">
        <v>0</v>
      </c>
      <c r="J2" s="222">
        <v>34048</v>
      </c>
      <c r="K2" s="225"/>
      <c r="L2" s="225"/>
      <c r="M2" s="225"/>
      <c r="N2" s="226" t="s">
        <v>527</v>
      </c>
      <c r="R2" s="220" t="s">
        <v>530</v>
      </c>
      <c r="S2" s="220">
        <v>6.2930000000000001</v>
      </c>
    </row>
    <row r="3" spans="2:24" thickBot="1" x14ac:dyDescent="0.25">
      <c r="B3" s="221" t="s">
        <v>531</v>
      </c>
      <c r="C3" s="222">
        <v>2733.366</v>
      </c>
      <c r="D3" s="222">
        <v>3567.6959999999999</v>
      </c>
      <c r="E3" s="224">
        <v>0</v>
      </c>
      <c r="F3" s="224">
        <v>0</v>
      </c>
      <c r="G3" s="222">
        <v>0</v>
      </c>
      <c r="H3" s="222">
        <v>0</v>
      </c>
      <c r="I3" s="224">
        <v>0</v>
      </c>
      <c r="J3" s="222">
        <v>38278.927000000003</v>
      </c>
      <c r="K3" s="227"/>
      <c r="L3" s="227"/>
      <c r="M3" s="227"/>
      <c r="R3" s="220" t="s">
        <v>532</v>
      </c>
      <c r="S3" s="220">
        <v>0.79259999999999997</v>
      </c>
    </row>
    <row r="4" spans="2:24" thickBot="1" x14ac:dyDescent="0.25">
      <c r="B4" s="221" t="s">
        <v>527</v>
      </c>
      <c r="C4" s="222">
        <v>20.981000000000002</v>
      </c>
      <c r="D4" s="224">
        <v>20.814</v>
      </c>
      <c r="E4" s="224">
        <v>0</v>
      </c>
      <c r="F4" s="224">
        <v>27.638000000000002</v>
      </c>
      <c r="G4" s="222">
        <v>9697.4439999999995</v>
      </c>
      <c r="H4" s="222">
        <v>8462.3420000000006</v>
      </c>
      <c r="I4" s="222">
        <v>10037.795</v>
      </c>
      <c r="J4" s="222">
        <v>6794.857</v>
      </c>
      <c r="K4" s="225"/>
      <c r="L4" s="225"/>
      <c r="M4" s="225"/>
      <c r="R4" s="220" t="s">
        <v>533</v>
      </c>
      <c r="S4" s="220">
        <v>1241.7650000000001</v>
      </c>
    </row>
    <row r="5" spans="2:24" ht="14.25" x14ac:dyDescent="0.2">
      <c r="B5" s="228"/>
      <c r="C5" s="225"/>
      <c r="D5" s="227"/>
      <c r="E5" s="227"/>
      <c r="F5" s="227"/>
      <c r="G5" s="225"/>
      <c r="H5" s="225"/>
      <c r="I5" s="225"/>
      <c r="J5" s="225"/>
      <c r="K5" s="225"/>
      <c r="L5" s="225"/>
      <c r="M5" s="225"/>
    </row>
    <row r="6" spans="2:24" ht="15.75" x14ac:dyDescent="0.25">
      <c r="C6" s="230" t="s">
        <v>534</v>
      </c>
      <c r="D6" s="231"/>
      <c r="E6" s="225"/>
      <c r="F6" s="227"/>
      <c r="G6" s="230" t="s">
        <v>535</v>
      </c>
      <c r="H6" s="227"/>
      <c r="I6" s="227"/>
      <c r="J6" s="225"/>
      <c r="K6" s="225"/>
      <c r="L6" s="225"/>
      <c r="M6" s="225"/>
      <c r="N6" s="227"/>
      <c r="O6" s="227"/>
    </row>
    <row r="7" spans="2:24" s="229" customFormat="1" ht="27" customHeight="1" x14ac:dyDescent="0.25">
      <c r="B7" s="232" t="s">
        <v>536</v>
      </c>
      <c r="C7" s="232" t="s">
        <v>537</v>
      </c>
      <c r="D7" s="232" t="s">
        <v>538</v>
      </c>
      <c r="E7" s="232" t="s">
        <v>539</v>
      </c>
      <c r="F7" s="232" t="s">
        <v>540</v>
      </c>
      <c r="G7" s="232" t="s">
        <v>541</v>
      </c>
      <c r="H7" s="232" t="s">
        <v>527</v>
      </c>
      <c r="I7" s="232" t="s">
        <v>542</v>
      </c>
      <c r="J7" s="232" t="s">
        <v>543</v>
      </c>
      <c r="K7" s="232" t="s">
        <v>544</v>
      </c>
      <c r="L7" s="232" t="s">
        <v>545</v>
      </c>
      <c r="M7" s="232"/>
      <c r="T7" s="233" t="s">
        <v>546</v>
      </c>
    </row>
    <row r="8" spans="2:24" ht="15.75" x14ac:dyDescent="0.25">
      <c r="B8" s="234" t="s">
        <v>547</v>
      </c>
      <c r="C8" s="235">
        <v>20.888000000000002</v>
      </c>
      <c r="D8" s="236">
        <f>C3</f>
        <v>2733.366</v>
      </c>
      <c r="E8" s="236">
        <f>C2</f>
        <v>2733.4589999999998</v>
      </c>
      <c r="F8" s="236">
        <f>C8-D8+E8</f>
        <v>20.980999999999767</v>
      </c>
      <c r="G8" s="235">
        <v>20.888000000000002</v>
      </c>
      <c r="H8" s="237">
        <f>C4</f>
        <v>20.981000000000002</v>
      </c>
      <c r="I8" s="238">
        <f t="shared" ref="I8:I15" si="0">G8-F8</f>
        <v>-9.2999999999765492E-2</v>
      </c>
      <c r="J8" s="239">
        <f>(1000*I8/$S$2)/$S$1</f>
        <v>-14.93882788996523</v>
      </c>
      <c r="K8" s="239">
        <f>J8*$S$1</f>
        <v>-14.778325123115444</v>
      </c>
      <c r="L8" s="239">
        <f>I8*159</f>
        <v>-14.786999999962713</v>
      </c>
      <c r="M8" s="239"/>
      <c r="P8" s="240">
        <f t="shared" ref="P8:P15" si="1">(1000*G8/$S$2)/$S$1</f>
        <v>3355.292870606243</v>
      </c>
      <c r="R8" s="241"/>
      <c r="T8" s="242">
        <f>H8-F8</f>
        <v>2.3447910280083306E-13</v>
      </c>
      <c r="W8" s="220">
        <v>923643.3</v>
      </c>
      <c r="X8" s="220">
        <f>W8*$S$1</f>
        <v>913719.67638480011</v>
      </c>
    </row>
    <row r="9" spans="2:24" ht="15.75" x14ac:dyDescent="0.25">
      <c r="B9" s="234" t="s">
        <v>548</v>
      </c>
      <c r="C9" s="235">
        <v>20.884</v>
      </c>
      <c r="D9" s="236">
        <f>D3</f>
        <v>3567.6959999999999</v>
      </c>
      <c r="E9" s="236">
        <f>D2</f>
        <v>3567.6260000000002</v>
      </c>
      <c r="F9" s="236">
        <f t="shared" ref="F9:F15" si="2">C9-D9+E9</f>
        <v>20.814000000000306</v>
      </c>
      <c r="G9" s="235">
        <v>20.884</v>
      </c>
      <c r="H9" s="237">
        <f>D4</f>
        <v>20.814</v>
      </c>
      <c r="I9" s="238">
        <f>G9-F9</f>
        <v>6.9999999999694751E-2</v>
      </c>
      <c r="J9" s="239">
        <f t="shared" ref="J9:J15" si="3">(1000*I9/$S$2)/$S$1</f>
        <v>11.244279056942398</v>
      </c>
      <c r="K9" s="239">
        <f t="shared" ref="K9:K15" si="4">J9*$S$1</f>
        <v>11.123470522754609</v>
      </c>
      <c r="L9" s="239">
        <f t="shared" ref="L9:L15" si="5">I9*159</f>
        <v>11.129999999951465</v>
      </c>
      <c r="M9" s="239"/>
      <c r="P9" s="240">
        <f t="shared" si="1"/>
        <v>3354.6503403744146</v>
      </c>
      <c r="R9" s="241"/>
      <c r="T9" s="242">
        <f t="shared" ref="T9:T16" si="6">H9-F9</f>
        <v>-3.0553337637684308E-13</v>
      </c>
      <c r="W9" s="220">
        <v>1565552</v>
      </c>
      <c r="X9" s="220">
        <f t="shared" ref="X9:X24" si="7">W9*$S$1</f>
        <v>1548731.7093120001</v>
      </c>
    </row>
    <row r="10" spans="2:24" ht="15.75" x14ac:dyDescent="0.25">
      <c r="B10" s="234" t="s">
        <v>549</v>
      </c>
      <c r="C10" s="235">
        <v>0</v>
      </c>
      <c r="D10" s="236">
        <f>E3</f>
        <v>0</v>
      </c>
      <c r="E10" s="236">
        <f>E2</f>
        <v>0</v>
      </c>
      <c r="F10" s="243">
        <f t="shared" si="2"/>
        <v>0</v>
      </c>
      <c r="G10" s="235">
        <v>0</v>
      </c>
      <c r="H10" s="237">
        <f>E4</f>
        <v>0</v>
      </c>
      <c r="I10" s="238">
        <f t="shared" si="0"/>
        <v>0</v>
      </c>
      <c r="J10" s="239">
        <f t="shared" si="3"/>
        <v>0</v>
      </c>
      <c r="K10" s="239">
        <f t="shared" si="4"/>
        <v>0</v>
      </c>
      <c r="L10" s="239">
        <f t="shared" si="5"/>
        <v>0</v>
      </c>
      <c r="M10" s="239"/>
      <c r="P10" s="240">
        <f t="shared" si="1"/>
        <v>0</v>
      </c>
      <c r="R10" s="241"/>
      <c r="T10" s="242">
        <f t="shared" si="6"/>
        <v>0</v>
      </c>
      <c r="W10" s="220">
        <v>1195275.4406999706</v>
      </c>
      <c r="X10" s="220">
        <f t="shared" si="7"/>
        <v>1182433.4013650902</v>
      </c>
    </row>
    <row r="11" spans="2:24" ht="15.75" x14ac:dyDescent="0.25">
      <c r="B11" s="234" t="s">
        <v>550</v>
      </c>
      <c r="C11" s="235">
        <v>27.638000000000002</v>
      </c>
      <c r="D11" s="243">
        <f>F3</f>
        <v>0</v>
      </c>
      <c r="E11" s="236">
        <f>F2</f>
        <v>0</v>
      </c>
      <c r="F11" s="243">
        <f t="shared" si="2"/>
        <v>27.638000000000002</v>
      </c>
      <c r="G11" s="235">
        <v>31.638000000000002</v>
      </c>
      <c r="H11" s="237">
        <f>F4</f>
        <v>27.638000000000002</v>
      </c>
      <c r="I11" s="238">
        <f t="shared" si="0"/>
        <v>4</v>
      </c>
      <c r="J11" s="239">
        <f t="shared" si="3"/>
        <v>642.5302318280817</v>
      </c>
      <c r="K11" s="239">
        <f t="shared" si="4"/>
        <v>635.62688701732077</v>
      </c>
      <c r="L11" s="239">
        <f t="shared" si="5"/>
        <v>636</v>
      </c>
      <c r="M11" s="239"/>
      <c r="P11" s="240">
        <f t="shared" si="1"/>
        <v>5082.092868644213</v>
      </c>
      <c r="R11" s="241"/>
      <c r="T11" s="242">
        <f t="shared" si="6"/>
        <v>0</v>
      </c>
      <c r="W11" s="220">
        <v>1024508.1167999842</v>
      </c>
      <c r="X11" s="220">
        <f t="shared" si="7"/>
        <v>1013500.8015930853</v>
      </c>
    </row>
    <row r="12" spans="2:24" ht="15.75" x14ac:dyDescent="0.25">
      <c r="B12" s="234" t="s">
        <v>50</v>
      </c>
      <c r="C12" s="235">
        <v>9697.4439999999995</v>
      </c>
      <c r="D12" s="236">
        <f>G3</f>
        <v>0</v>
      </c>
      <c r="E12" s="236">
        <f>G2</f>
        <v>0</v>
      </c>
      <c r="F12" s="236">
        <f t="shared" si="2"/>
        <v>9697.4439999999995</v>
      </c>
      <c r="G12" s="235">
        <v>9697.4439999999995</v>
      </c>
      <c r="H12" s="237">
        <f>G4</f>
        <v>9697.4439999999995</v>
      </c>
      <c r="I12" s="238">
        <f t="shared" si="0"/>
        <v>0</v>
      </c>
      <c r="J12" s="239">
        <f t="shared" si="3"/>
        <v>0</v>
      </c>
      <c r="K12" s="239">
        <f t="shared" si="4"/>
        <v>0</v>
      </c>
      <c r="L12" s="239">
        <f t="shared" si="5"/>
        <v>0</v>
      </c>
      <c r="M12" s="239"/>
      <c r="P12" s="240">
        <f t="shared" si="1"/>
        <v>1557725.2353649598</v>
      </c>
      <c r="R12" s="241"/>
      <c r="T12" s="242">
        <f t="shared" si="6"/>
        <v>0</v>
      </c>
      <c r="W12" s="220">
        <v>3355.1603221937589</v>
      </c>
      <c r="X12" s="220">
        <f t="shared" si="7"/>
        <v>3319.1124796921094</v>
      </c>
    </row>
    <row r="13" spans="2:24" ht="15.75" x14ac:dyDescent="0.25">
      <c r="B13" s="234" t="s">
        <v>52</v>
      </c>
      <c r="C13" s="235">
        <v>2161.2800000000002</v>
      </c>
      <c r="D13" s="236">
        <f>H3</f>
        <v>0</v>
      </c>
      <c r="E13" s="244">
        <f>H2</f>
        <v>6301.0619999999999</v>
      </c>
      <c r="F13" s="236">
        <f t="shared" si="2"/>
        <v>8462.3420000000006</v>
      </c>
      <c r="G13" s="235">
        <v>8441.99</v>
      </c>
      <c r="H13" s="237">
        <f>H4</f>
        <v>8462.3420000000006</v>
      </c>
      <c r="I13" s="238">
        <f t="shared" si="0"/>
        <v>-20.352000000000771</v>
      </c>
      <c r="J13" s="239">
        <f t="shared" si="3"/>
        <v>-3269.1938195414036</v>
      </c>
      <c r="K13" s="239">
        <f t="shared" si="4"/>
        <v>-3234.069601144251</v>
      </c>
      <c r="L13" s="239">
        <f t="shared" si="5"/>
        <v>-3235.9680000001226</v>
      </c>
      <c r="M13" s="239"/>
      <c r="P13" s="240">
        <f t="shared" si="1"/>
        <v>1356058.4479475869</v>
      </c>
      <c r="R13" s="241"/>
      <c r="T13" s="242">
        <f t="shared" si="6"/>
        <v>0</v>
      </c>
      <c r="W13" s="220">
        <v>3354.5427682619829</v>
      </c>
      <c r="X13" s="220">
        <f t="shared" si="7"/>
        <v>3318.5015607597761</v>
      </c>
    </row>
    <row r="14" spans="2:24" ht="15.75" x14ac:dyDescent="0.25">
      <c r="B14" s="234" t="s">
        <v>54</v>
      </c>
      <c r="C14" s="235">
        <v>10037.795</v>
      </c>
      <c r="D14" s="237">
        <f>I3</f>
        <v>0</v>
      </c>
      <c r="E14" s="236">
        <f>I2</f>
        <v>0</v>
      </c>
      <c r="F14" s="236">
        <f t="shared" si="2"/>
        <v>10037.795</v>
      </c>
      <c r="G14" s="235">
        <v>10037.795</v>
      </c>
      <c r="H14" s="237">
        <f>I4</f>
        <v>10037.795</v>
      </c>
      <c r="I14" s="238">
        <f t="shared" si="0"/>
        <v>0</v>
      </c>
      <c r="J14" s="239">
        <f t="shared" si="3"/>
        <v>0</v>
      </c>
      <c r="K14" s="239">
        <f t="shared" si="4"/>
        <v>0</v>
      </c>
      <c r="L14" s="239">
        <f t="shared" si="5"/>
        <v>0</v>
      </c>
      <c r="M14" s="239"/>
      <c r="P14" s="240">
        <f t="shared" si="1"/>
        <v>1612396.68709819</v>
      </c>
      <c r="R14" s="241"/>
      <c r="T14" s="242">
        <f t="shared" si="6"/>
        <v>0</v>
      </c>
      <c r="W14" s="220">
        <v>0</v>
      </c>
      <c r="X14" s="220">
        <f t="shared" si="7"/>
        <v>0</v>
      </c>
    </row>
    <row r="15" spans="2:24" ht="15.75" x14ac:dyDescent="0.25">
      <c r="B15" s="234" t="s">
        <v>55</v>
      </c>
      <c r="C15" s="235">
        <v>11025.784</v>
      </c>
      <c r="D15" s="236">
        <f>J3</f>
        <v>38278.927000000003</v>
      </c>
      <c r="E15" s="236">
        <f>J2</f>
        <v>34048</v>
      </c>
      <c r="F15" s="236">
        <f t="shared" si="2"/>
        <v>6794.8569999999963</v>
      </c>
      <c r="G15" s="235">
        <v>6786.6450000000004</v>
      </c>
      <c r="H15" s="237">
        <f>J4</f>
        <v>6794.857</v>
      </c>
      <c r="I15" s="238">
        <f t="shared" si="0"/>
        <v>-8.2119999999958964</v>
      </c>
      <c r="J15" s="239">
        <f t="shared" si="3"/>
        <v>-1319.1145659423926</v>
      </c>
      <c r="K15" s="239">
        <f t="shared" si="4"/>
        <v>-1304.9419990459076</v>
      </c>
      <c r="L15" s="239">
        <f t="shared" si="5"/>
        <v>-1305.7079999993475</v>
      </c>
      <c r="M15" s="239"/>
      <c r="N15" s="245">
        <f>((G16-(C16+E16-D16))/G16)*100%</f>
        <v>-7.0173818267419167E-4</v>
      </c>
      <c r="P15" s="240">
        <f t="shared" si="1"/>
        <v>1090156.1462962229</v>
      </c>
      <c r="R15" s="241"/>
      <c r="T15" s="242">
        <f t="shared" si="6"/>
        <v>0</v>
      </c>
      <c r="W15" s="220">
        <v>5648.4947558325293</v>
      </c>
      <c r="X15" s="220">
        <f t="shared" si="7"/>
        <v>5587.8073281758652</v>
      </c>
    </row>
    <row r="16" spans="2:24" ht="16.5" thickBot="1" x14ac:dyDescent="0.3">
      <c r="B16" s="234"/>
      <c r="C16" s="246">
        <f>SUM(C8:C15)</f>
        <v>32991.713000000003</v>
      </c>
      <c r="D16" s="246">
        <f t="shared" ref="D16:H16" si="8">SUM(D8:D15)</f>
        <v>44579.989000000001</v>
      </c>
      <c r="E16" s="246">
        <f t="shared" si="8"/>
        <v>46650.146999999997</v>
      </c>
      <c r="F16" s="246">
        <f t="shared" si="8"/>
        <v>35061.870999999999</v>
      </c>
      <c r="G16" s="246">
        <f t="shared" si="8"/>
        <v>35037.284</v>
      </c>
      <c r="H16" s="246">
        <f t="shared" si="8"/>
        <v>35061.870999999999</v>
      </c>
      <c r="I16" s="247">
        <f>SUM(I8:I15)</f>
        <v>-24.586999999996738</v>
      </c>
      <c r="J16" s="248">
        <f>SUM(J8:J15)</f>
        <v>-3949.472702488737</v>
      </c>
      <c r="K16" s="248">
        <f>SUM(K8:K15)</f>
        <v>-3907.0395677731985</v>
      </c>
      <c r="L16" s="248">
        <f>SUM(L8:L15)</f>
        <v>-3909.3329999994812</v>
      </c>
      <c r="M16" s="248"/>
      <c r="N16" s="245">
        <f>(((G16+D16)-(C16+E16))/(C16+E16))*100%</f>
        <v>-3.0871956029152926E-4</v>
      </c>
      <c r="O16" s="249" t="s">
        <v>551</v>
      </c>
      <c r="P16" s="220" t="s">
        <v>552</v>
      </c>
      <c r="T16" s="242">
        <f t="shared" si="6"/>
        <v>0</v>
      </c>
      <c r="W16" s="220">
        <v>102088</v>
      </c>
      <c r="X16" s="220">
        <f t="shared" si="7"/>
        <v>100991.166528</v>
      </c>
    </row>
    <row r="17" spans="1:25" ht="17.25" customHeight="1" x14ac:dyDescent="0.25">
      <c r="B17" s="250"/>
      <c r="C17" s="230"/>
      <c r="D17" s="230"/>
      <c r="E17" s="230"/>
      <c r="F17" s="230"/>
      <c r="G17" s="230"/>
      <c r="H17" s="251" t="s">
        <v>553</v>
      </c>
      <c r="I17" s="252">
        <f>J16</f>
        <v>-3949.472702488737</v>
      </c>
      <c r="J17" s="220" t="s">
        <v>554</v>
      </c>
      <c r="X17" s="220">
        <f t="shared" si="7"/>
        <v>0</v>
      </c>
    </row>
    <row r="18" spans="1:25" ht="17.25" customHeight="1" thickBot="1" x14ac:dyDescent="0.3">
      <c r="B18" s="250"/>
      <c r="C18" s="230"/>
      <c r="D18" s="230"/>
      <c r="E18" s="230"/>
      <c r="F18" s="230"/>
      <c r="G18" s="230"/>
      <c r="H18" s="251" t="s">
        <v>555</v>
      </c>
      <c r="I18" s="253">
        <f>I16</f>
        <v>-24.586999999996738</v>
      </c>
      <c r="J18" s="220" t="s">
        <v>556</v>
      </c>
      <c r="M18" s="220">
        <f>(1000*I18/$S$2)/$S$1</f>
        <v>-3949.472702488737</v>
      </c>
      <c r="W18" s="220">
        <v>310327</v>
      </c>
      <c r="X18" s="220">
        <f t="shared" si="7"/>
        <v>306992.84671200003</v>
      </c>
    </row>
    <row r="19" spans="1:25" ht="17.25" customHeight="1" x14ac:dyDescent="0.2">
      <c r="A19" s="322" t="s">
        <v>557</v>
      </c>
      <c r="B19" s="322"/>
      <c r="C19" s="322"/>
      <c r="D19" s="322"/>
      <c r="E19" s="322"/>
      <c r="F19" s="322"/>
      <c r="G19" s="322"/>
      <c r="H19" s="322"/>
      <c r="I19" s="322"/>
      <c r="W19" s="220">
        <v>5133752.0553462431</v>
      </c>
      <c r="X19" s="220">
        <f t="shared" si="7"/>
        <v>5078595.0232636034</v>
      </c>
    </row>
    <row r="20" spans="1:25" ht="21" customHeight="1" x14ac:dyDescent="0.2">
      <c r="A20" s="254" t="s">
        <v>558</v>
      </c>
      <c r="B20" s="255" t="s">
        <v>559</v>
      </c>
      <c r="C20" s="256" t="s">
        <v>560</v>
      </c>
      <c r="D20" s="257" t="s">
        <v>561</v>
      </c>
      <c r="E20" s="256" t="s">
        <v>1</v>
      </c>
      <c r="F20" s="255" t="s">
        <v>562</v>
      </c>
      <c r="G20" s="255" t="s">
        <v>70</v>
      </c>
      <c r="H20" s="255" t="s">
        <v>563</v>
      </c>
      <c r="I20" s="255" t="s">
        <v>72</v>
      </c>
      <c r="J20" s="254" t="s">
        <v>564</v>
      </c>
      <c r="K20" s="258"/>
      <c r="L20" s="258"/>
      <c r="M20" s="258"/>
      <c r="X20" s="220">
        <f t="shared" si="7"/>
        <v>0</v>
      </c>
      <c r="Y20" s="241">
        <f>X19-X21</f>
        <v>273.96574378293008</v>
      </c>
    </row>
    <row r="21" spans="1:25" ht="19.5" x14ac:dyDescent="0.4">
      <c r="A21" s="259" t="s">
        <v>565</v>
      </c>
      <c r="B21" s="260"/>
      <c r="C21" s="261">
        <f>(($S$1*B21)/1000)*$S$2</f>
        <v>0</v>
      </c>
      <c r="D21" s="262"/>
      <c r="E21" s="263">
        <f>C21-D21</f>
        <v>0</v>
      </c>
      <c r="F21" s="264">
        <f>(1000*E21/$S$2)/$S$1</f>
        <v>0</v>
      </c>
      <c r="G21" s="260">
        <f>B21*$S$1</f>
        <v>0</v>
      </c>
      <c r="H21" s="265">
        <f>(G21/1000)*$S$3</f>
        <v>0</v>
      </c>
      <c r="I21" s="265">
        <f>G21/$S$4</f>
        <v>0</v>
      </c>
      <c r="J21" s="264">
        <f>F21*$S$1</f>
        <v>0</v>
      </c>
      <c r="K21" s="266"/>
      <c r="L21" s="266"/>
      <c r="M21" s="266"/>
      <c r="N21" s="267"/>
      <c r="P21" s="268"/>
      <c r="W21" s="220">
        <v>5133475.1141462075</v>
      </c>
      <c r="X21" s="220">
        <f t="shared" si="7"/>
        <v>5078321.0575198205</v>
      </c>
    </row>
    <row r="22" spans="1:25" ht="19.5" x14ac:dyDescent="0.4">
      <c r="A22" s="269" t="s">
        <v>566</v>
      </c>
      <c r="B22" s="270"/>
      <c r="C22" s="261">
        <f t="shared" ref="C22:C39" si="9">(($S$1*B22)/1000)*$S$2</f>
        <v>0</v>
      </c>
      <c r="D22" s="271"/>
      <c r="E22" s="263">
        <f t="shared" ref="E22:E36" si="10">C22-D22</f>
        <v>0</v>
      </c>
      <c r="F22" s="264">
        <f t="shared" ref="F22:F39" si="11">(1000*E22/$S$2)/$S$1</f>
        <v>0</v>
      </c>
      <c r="G22" s="260">
        <f t="shared" ref="G22:G39" si="12">B22*$S$1</f>
        <v>0</v>
      </c>
      <c r="H22" s="260">
        <f t="shared" ref="H22:H39" si="13">(G22/1000)*$S$3</f>
        <v>0</v>
      </c>
      <c r="I22" s="260">
        <f t="shared" ref="I22:I39" si="14">G22/$S$4</f>
        <v>0</v>
      </c>
      <c r="J22" s="264">
        <f t="shared" ref="J22:J39" si="15">F22*$S$1</f>
        <v>0</v>
      </c>
      <c r="K22" s="266"/>
      <c r="L22" s="266"/>
      <c r="M22" s="266"/>
      <c r="N22" s="272"/>
      <c r="O22" s="272"/>
      <c r="P22" s="272"/>
      <c r="W22" s="220">
        <v>277</v>
      </c>
      <c r="X22" s="241">
        <f t="shared" si="7"/>
        <v>274.023912</v>
      </c>
    </row>
    <row r="23" spans="1:25" ht="19.5" x14ac:dyDescent="0.4">
      <c r="A23" s="269" t="s">
        <v>567</v>
      </c>
      <c r="B23" s="270"/>
      <c r="C23" s="261">
        <f t="shared" si="9"/>
        <v>0</v>
      </c>
      <c r="D23" s="271"/>
      <c r="E23" s="263">
        <f t="shared" si="10"/>
        <v>0</v>
      </c>
      <c r="F23" s="264">
        <f t="shared" si="11"/>
        <v>0</v>
      </c>
      <c r="G23" s="260">
        <f t="shared" si="12"/>
        <v>0</v>
      </c>
      <c r="H23" s="260">
        <f t="shared" si="13"/>
        <v>0</v>
      </c>
      <c r="I23" s="260">
        <f t="shared" si="14"/>
        <v>0</v>
      </c>
      <c r="J23" s="264">
        <f t="shared" si="15"/>
        <v>0</v>
      </c>
      <c r="K23" s="266"/>
      <c r="L23" s="266"/>
      <c r="M23" s="266"/>
      <c r="N23" s="272"/>
      <c r="W23" s="220">
        <v>1559</v>
      </c>
      <c r="X23" s="220">
        <f t="shared" si="7"/>
        <v>1542.250104</v>
      </c>
    </row>
    <row r="24" spans="1:25" ht="19.5" x14ac:dyDescent="0.4">
      <c r="A24" s="259" t="s">
        <v>568</v>
      </c>
      <c r="B24" s="260"/>
      <c r="C24" s="261">
        <f t="shared" si="9"/>
        <v>0</v>
      </c>
      <c r="D24" s="262"/>
      <c r="E24" s="263">
        <f t="shared" si="10"/>
        <v>0</v>
      </c>
      <c r="F24" s="264">
        <f t="shared" si="11"/>
        <v>0</v>
      </c>
      <c r="G24" s="260">
        <f t="shared" si="12"/>
        <v>0</v>
      </c>
      <c r="H24" s="265">
        <f t="shared" si="13"/>
        <v>0</v>
      </c>
      <c r="I24" s="265">
        <f t="shared" si="14"/>
        <v>0</v>
      </c>
      <c r="J24" s="264">
        <f t="shared" si="15"/>
        <v>0</v>
      </c>
      <c r="K24" s="266"/>
      <c r="L24" s="266"/>
      <c r="M24" s="266"/>
      <c r="N24" s="272"/>
      <c r="W24" s="220">
        <v>1282</v>
      </c>
      <c r="X24" s="220">
        <f t="shared" si="7"/>
        <v>1268.2261920000001</v>
      </c>
    </row>
    <row r="25" spans="1:25" ht="19.5" x14ac:dyDescent="0.4">
      <c r="A25" s="269" t="s">
        <v>569</v>
      </c>
      <c r="B25" s="270"/>
      <c r="C25" s="261">
        <f t="shared" si="9"/>
        <v>0</v>
      </c>
      <c r="D25" s="271"/>
      <c r="E25" s="263">
        <f t="shared" si="10"/>
        <v>0</v>
      </c>
      <c r="F25" s="264">
        <f t="shared" si="11"/>
        <v>0</v>
      </c>
      <c r="G25" s="260">
        <f t="shared" si="12"/>
        <v>0</v>
      </c>
      <c r="H25" s="260">
        <f t="shared" si="13"/>
        <v>0</v>
      </c>
      <c r="I25" s="260">
        <f t="shared" si="14"/>
        <v>0</v>
      </c>
      <c r="J25" s="264">
        <f t="shared" si="15"/>
        <v>0</v>
      </c>
      <c r="K25" s="266"/>
      <c r="L25" s="266"/>
      <c r="M25" s="266"/>
    </row>
    <row r="26" spans="1:25" ht="19.5" x14ac:dyDescent="0.4">
      <c r="A26" s="269" t="s">
        <v>570</v>
      </c>
      <c r="B26" s="270"/>
      <c r="C26" s="261">
        <f t="shared" si="9"/>
        <v>0</v>
      </c>
      <c r="D26" s="262"/>
      <c r="E26" s="263">
        <f t="shared" si="10"/>
        <v>0</v>
      </c>
      <c r="F26" s="264">
        <f t="shared" si="11"/>
        <v>0</v>
      </c>
      <c r="G26" s="260">
        <f t="shared" si="12"/>
        <v>0</v>
      </c>
      <c r="H26" s="260">
        <f t="shared" si="13"/>
        <v>0</v>
      </c>
      <c r="I26" s="260">
        <f t="shared" si="14"/>
        <v>0</v>
      </c>
      <c r="J26" s="264">
        <f t="shared" si="15"/>
        <v>0</v>
      </c>
      <c r="K26" s="266"/>
      <c r="L26" s="266"/>
      <c r="M26" s="266"/>
      <c r="W26" s="220">
        <f>W22-W23</f>
        <v>-1282</v>
      </c>
      <c r="X26" s="241">
        <f>X22-X23</f>
        <v>-1268.2261920000001</v>
      </c>
    </row>
    <row r="27" spans="1:25" ht="19.5" x14ac:dyDescent="0.4">
      <c r="A27" s="259" t="s">
        <v>571</v>
      </c>
      <c r="B27" s="260"/>
      <c r="C27" s="261">
        <f t="shared" si="9"/>
        <v>0</v>
      </c>
      <c r="D27" s="262"/>
      <c r="E27" s="263">
        <f t="shared" si="10"/>
        <v>0</v>
      </c>
      <c r="F27" s="264">
        <f t="shared" si="11"/>
        <v>0</v>
      </c>
      <c r="G27" s="260">
        <f t="shared" si="12"/>
        <v>0</v>
      </c>
      <c r="H27" s="265">
        <f t="shared" si="13"/>
        <v>0</v>
      </c>
      <c r="I27" s="265">
        <f t="shared" si="14"/>
        <v>0</v>
      </c>
      <c r="J27" s="264">
        <f t="shared" si="15"/>
        <v>0</v>
      </c>
      <c r="K27" s="266"/>
      <c r="L27" s="266"/>
      <c r="M27" s="266"/>
    </row>
    <row r="28" spans="1:25" ht="19.5" x14ac:dyDescent="0.4">
      <c r="A28" s="259" t="s">
        <v>572</v>
      </c>
      <c r="B28" s="260"/>
      <c r="C28" s="261">
        <f t="shared" si="9"/>
        <v>0</v>
      </c>
      <c r="D28" s="262"/>
      <c r="E28" s="263">
        <f t="shared" si="10"/>
        <v>0</v>
      </c>
      <c r="F28" s="264">
        <f t="shared" si="11"/>
        <v>0</v>
      </c>
      <c r="G28" s="260">
        <f t="shared" si="12"/>
        <v>0</v>
      </c>
      <c r="H28" s="265">
        <f t="shared" si="13"/>
        <v>0</v>
      </c>
      <c r="I28" s="265">
        <f t="shared" si="14"/>
        <v>0</v>
      </c>
      <c r="J28" s="264">
        <f t="shared" si="15"/>
        <v>0</v>
      </c>
      <c r="K28" s="266"/>
      <c r="L28" s="266"/>
      <c r="M28" s="266"/>
    </row>
    <row r="29" spans="1:25" ht="19.5" x14ac:dyDescent="0.4">
      <c r="A29" s="269" t="s">
        <v>573</v>
      </c>
      <c r="B29" s="270"/>
      <c r="C29" s="261">
        <f t="shared" si="9"/>
        <v>0</v>
      </c>
      <c r="D29" s="271"/>
      <c r="E29" s="263">
        <f t="shared" si="10"/>
        <v>0</v>
      </c>
      <c r="F29" s="264">
        <f t="shared" si="11"/>
        <v>0</v>
      </c>
      <c r="G29" s="260">
        <f t="shared" si="12"/>
        <v>0</v>
      </c>
      <c r="H29" s="260">
        <f t="shared" si="13"/>
        <v>0</v>
      </c>
      <c r="I29" s="260">
        <f t="shared" si="14"/>
        <v>0</v>
      </c>
      <c r="J29" s="264">
        <f t="shared" si="15"/>
        <v>0</v>
      </c>
      <c r="K29" s="266"/>
      <c r="L29" s="266"/>
      <c r="M29" s="266"/>
      <c r="N29" s="272"/>
    </row>
    <row r="30" spans="1:25" ht="19.5" x14ac:dyDescent="0.4">
      <c r="A30" s="259" t="s">
        <v>574</v>
      </c>
      <c r="B30" s="260"/>
      <c r="C30" s="261">
        <f t="shared" si="9"/>
        <v>0</v>
      </c>
      <c r="D30" s="262"/>
      <c r="E30" s="263">
        <f t="shared" si="10"/>
        <v>0</v>
      </c>
      <c r="F30" s="264">
        <f t="shared" si="11"/>
        <v>0</v>
      </c>
      <c r="G30" s="260">
        <f t="shared" si="12"/>
        <v>0</v>
      </c>
      <c r="H30" s="265">
        <f t="shared" si="13"/>
        <v>0</v>
      </c>
      <c r="I30" s="265">
        <f t="shared" si="14"/>
        <v>0</v>
      </c>
      <c r="J30" s="264">
        <f t="shared" si="15"/>
        <v>0</v>
      </c>
      <c r="K30" s="266"/>
      <c r="L30" s="266"/>
      <c r="M30" s="266"/>
      <c r="N30" s="272"/>
    </row>
    <row r="31" spans="1:25" ht="19.5" x14ac:dyDescent="0.4">
      <c r="A31" s="259" t="s">
        <v>575</v>
      </c>
      <c r="B31" s="260"/>
      <c r="C31" s="261">
        <f t="shared" si="9"/>
        <v>0</v>
      </c>
      <c r="D31" s="262"/>
      <c r="E31" s="263">
        <f t="shared" si="10"/>
        <v>0</v>
      </c>
      <c r="F31" s="264">
        <f t="shared" si="11"/>
        <v>0</v>
      </c>
      <c r="G31" s="260">
        <f t="shared" si="12"/>
        <v>0</v>
      </c>
      <c r="H31" s="265">
        <f t="shared" si="13"/>
        <v>0</v>
      </c>
      <c r="I31" s="265">
        <f t="shared" si="14"/>
        <v>0</v>
      </c>
      <c r="J31" s="264">
        <f t="shared" si="15"/>
        <v>0</v>
      </c>
      <c r="K31" s="266"/>
      <c r="L31" s="266"/>
      <c r="M31" s="266"/>
      <c r="N31" s="272"/>
    </row>
    <row r="32" spans="1:25" ht="19.5" x14ac:dyDescent="0.4">
      <c r="A32" s="259" t="s">
        <v>576</v>
      </c>
      <c r="B32" s="260"/>
      <c r="C32" s="261">
        <f t="shared" si="9"/>
        <v>0</v>
      </c>
      <c r="D32" s="262"/>
      <c r="E32" s="263">
        <f t="shared" si="10"/>
        <v>0</v>
      </c>
      <c r="F32" s="264">
        <f t="shared" si="11"/>
        <v>0</v>
      </c>
      <c r="G32" s="260">
        <f t="shared" si="12"/>
        <v>0</v>
      </c>
      <c r="H32" s="265">
        <f t="shared" si="13"/>
        <v>0</v>
      </c>
      <c r="I32" s="265">
        <f t="shared" si="14"/>
        <v>0</v>
      </c>
      <c r="J32" s="264">
        <f t="shared" si="15"/>
        <v>0</v>
      </c>
      <c r="K32" s="266"/>
      <c r="L32" s="266"/>
      <c r="M32" s="266"/>
    </row>
    <row r="33" spans="1:13" ht="19.5" x14ac:dyDescent="0.4">
      <c r="A33" s="259" t="s">
        <v>577</v>
      </c>
      <c r="B33" s="260"/>
      <c r="C33" s="261">
        <f t="shared" si="9"/>
        <v>0</v>
      </c>
      <c r="D33" s="262"/>
      <c r="E33" s="263">
        <f t="shared" si="10"/>
        <v>0</v>
      </c>
      <c r="F33" s="264">
        <f t="shared" si="11"/>
        <v>0</v>
      </c>
      <c r="G33" s="260">
        <f t="shared" si="12"/>
        <v>0</v>
      </c>
      <c r="H33" s="265">
        <f t="shared" si="13"/>
        <v>0</v>
      </c>
      <c r="I33" s="265">
        <f t="shared" si="14"/>
        <v>0</v>
      </c>
      <c r="J33" s="264">
        <f t="shared" si="15"/>
        <v>0</v>
      </c>
      <c r="K33" s="266"/>
      <c r="L33" s="266"/>
      <c r="M33" s="266"/>
    </row>
    <row r="34" spans="1:13" ht="19.5" x14ac:dyDescent="0.4">
      <c r="A34" s="259" t="s">
        <v>578</v>
      </c>
      <c r="B34" s="260"/>
      <c r="C34" s="261">
        <f t="shared" si="9"/>
        <v>0</v>
      </c>
      <c r="D34" s="262"/>
      <c r="E34" s="263">
        <f t="shared" si="10"/>
        <v>0</v>
      </c>
      <c r="F34" s="264">
        <f t="shared" si="11"/>
        <v>0</v>
      </c>
      <c r="G34" s="260">
        <f t="shared" si="12"/>
        <v>0</v>
      </c>
      <c r="H34" s="265">
        <f t="shared" si="13"/>
        <v>0</v>
      </c>
      <c r="I34" s="265">
        <f t="shared" si="14"/>
        <v>0</v>
      </c>
      <c r="J34" s="264">
        <f t="shared" si="15"/>
        <v>0</v>
      </c>
      <c r="K34" s="266"/>
      <c r="L34" s="266"/>
      <c r="M34" s="266"/>
    </row>
    <row r="35" spans="1:13" ht="19.5" x14ac:dyDescent="0.4">
      <c r="A35" s="269" t="s">
        <v>579</v>
      </c>
      <c r="B35" s="270"/>
      <c r="C35" s="261">
        <f t="shared" si="9"/>
        <v>0</v>
      </c>
      <c r="D35" s="271"/>
      <c r="E35" s="263">
        <f t="shared" si="10"/>
        <v>0</v>
      </c>
      <c r="F35" s="264">
        <f t="shared" si="11"/>
        <v>0</v>
      </c>
      <c r="G35" s="260">
        <f t="shared" si="12"/>
        <v>0</v>
      </c>
      <c r="H35" s="260">
        <f t="shared" si="13"/>
        <v>0</v>
      </c>
      <c r="I35" s="260">
        <f t="shared" si="14"/>
        <v>0</v>
      </c>
      <c r="J35" s="264">
        <f t="shared" si="15"/>
        <v>0</v>
      </c>
      <c r="K35" s="266"/>
      <c r="L35" s="266"/>
      <c r="M35" s="266"/>
    </row>
    <row r="36" spans="1:13" ht="19.5" x14ac:dyDescent="0.4">
      <c r="A36" s="259" t="s">
        <v>580</v>
      </c>
      <c r="B36" s="260"/>
      <c r="C36" s="261">
        <f t="shared" si="9"/>
        <v>0</v>
      </c>
      <c r="D36" s="262"/>
      <c r="E36" s="263">
        <f t="shared" si="10"/>
        <v>0</v>
      </c>
      <c r="F36" s="264">
        <f t="shared" si="11"/>
        <v>0</v>
      </c>
      <c r="G36" s="260">
        <f t="shared" si="12"/>
        <v>0</v>
      </c>
      <c r="H36" s="265">
        <f t="shared" si="13"/>
        <v>0</v>
      </c>
      <c r="I36" s="265">
        <f t="shared" si="14"/>
        <v>0</v>
      </c>
      <c r="J36" s="264">
        <f t="shared" si="15"/>
        <v>0</v>
      </c>
      <c r="K36" s="266"/>
      <c r="L36" s="266"/>
      <c r="M36" s="266"/>
    </row>
    <row r="37" spans="1:13" ht="19.5" x14ac:dyDescent="0.4">
      <c r="A37" s="259" t="s">
        <v>581</v>
      </c>
      <c r="B37" s="260"/>
      <c r="C37" s="261">
        <f t="shared" si="9"/>
        <v>0</v>
      </c>
      <c r="D37" s="262"/>
      <c r="E37" s="263">
        <f>C37-D37</f>
        <v>0</v>
      </c>
      <c r="F37" s="264">
        <f t="shared" si="11"/>
        <v>0</v>
      </c>
      <c r="G37" s="260">
        <f t="shared" si="12"/>
        <v>0</v>
      </c>
      <c r="H37" s="265">
        <f t="shared" si="13"/>
        <v>0</v>
      </c>
      <c r="I37" s="265">
        <f t="shared" si="14"/>
        <v>0</v>
      </c>
      <c r="J37" s="264">
        <f t="shared" si="15"/>
        <v>0</v>
      </c>
      <c r="K37" s="266"/>
      <c r="L37" s="266"/>
      <c r="M37" s="266"/>
    </row>
    <row r="38" spans="1:13" ht="19.5" x14ac:dyDescent="0.4">
      <c r="A38" s="259" t="s">
        <v>582</v>
      </c>
      <c r="B38" s="260"/>
      <c r="C38" s="261">
        <f t="shared" si="9"/>
        <v>0</v>
      </c>
      <c r="D38" s="262"/>
      <c r="E38" s="263">
        <f t="shared" ref="E38:E39" si="16">C38-D38</f>
        <v>0</v>
      </c>
      <c r="F38" s="264">
        <f t="shared" si="11"/>
        <v>0</v>
      </c>
      <c r="G38" s="260">
        <f t="shared" si="12"/>
        <v>0</v>
      </c>
      <c r="H38" s="265">
        <f t="shared" si="13"/>
        <v>0</v>
      </c>
      <c r="I38" s="265">
        <f t="shared" si="14"/>
        <v>0</v>
      </c>
      <c r="J38" s="264">
        <f t="shared" si="15"/>
        <v>0</v>
      </c>
      <c r="K38" s="266"/>
      <c r="L38" s="266"/>
      <c r="M38" s="266"/>
    </row>
    <row r="39" spans="1:13" ht="19.5" x14ac:dyDescent="0.4">
      <c r="A39" s="259" t="s">
        <v>583</v>
      </c>
      <c r="B39" s="260"/>
      <c r="C39" s="261">
        <f t="shared" si="9"/>
        <v>0</v>
      </c>
      <c r="D39" s="262"/>
      <c r="E39" s="263">
        <f t="shared" si="16"/>
        <v>0</v>
      </c>
      <c r="F39" s="273">
        <f t="shared" si="11"/>
        <v>0</v>
      </c>
      <c r="G39" s="260">
        <f t="shared" si="12"/>
        <v>0</v>
      </c>
      <c r="H39" s="265">
        <f t="shared" si="13"/>
        <v>0</v>
      </c>
      <c r="I39" s="265">
        <f t="shared" si="14"/>
        <v>0</v>
      </c>
      <c r="J39" s="264">
        <f t="shared" si="15"/>
        <v>0</v>
      </c>
      <c r="K39" s="266"/>
      <c r="L39" s="266"/>
      <c r="M39" s="266"/>
    </row>
    <row r="40" spans="1:13" ht="21.75" x14ac:dyDescent="0.25">
      <c r="B40"/>
      <c r="C40" s="274">
        <f>SUM(C21:C39)</f>
        <v>0</v>
      </c>
      <c r="D40"/>
      <c r="E40" s="275" t="s">
        <v>553</v>
      </c>
      <c r="F40" s="276">
        <f>SUM(F21:F39)</f>
        <v>0</v>
      </c>
      <c r="G40" s="220" t="s">
        <v>584</v>
      </c>
    </row>
    <row r="41" spans="1:13" ht="18" x14ac:dyDescent="0.25">
      <c r="E41" s="277" t="s">
        <v>555</v>
      </c>
      <c r="F41" s="278">
        <f>SUM(E21:E39)</f>
        <v>0</v>
      </c>
      <c r="G41" s="279" t="s">
        <v>585</v>
      </c>
    </row>
  </sheetData>
  <mergeCells count="1">
    <mergeCell ref="A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X81"/>
  <sheetViews>
    <sheetView workbookViewId="0">
      <pane xSplit="2" ySplit="3" topLeftCell="C4" activePane="bottomRight" state="frozen"/>
      <selection activeCell="J17" sqref="J17"/>
      <selection pane="topRight" activeCell="J17" sqref="J17"/>
      <selection pane="bottomLeft" activeCell="J17" sqref="J17"/>
      <selection pane="bottomRight" activeCell="A3" sqref="A3"/>
    </sheetView>
  </sheetViews>
  <sheetFormatPr defaultColWidth="7.28515625" defaultRowHeight="12.75" x14ac:dyDescent="0.2"/>
  <cols>
    <col min="1" max="1" width="7.28515625" style="11" customWidth="1"/>
    <col min="2" max="2" width="7.28515625" style="9" customWidth="1"/>
    <col min="3" max="256" width="7.28515625" style="11"/>
    <col min="257" max="258" width="7.28515625" style="11" customWidth="1"/>
    <col min="259" max="512" width="7.28515625" style="11"/>
    <col min="513" max="514" width="7.28515625" style="11" customWidth="1"/>
    <col min="515" max="768" width="7.28515625" style="11"/>
    <col min="769" max="770" width="7.28515625" style="11" customWidth="1"/>
    <col min="771" max="1024" width="7.28515625" style="11"/>
    <col min="1025" max="1026" width="7.28515625" style="11" customWidth="1"/>
    <col min="1027" max="1280" width="7.28515625" style="11"/>
    <col min="1281" max="1282" width="7.28515625" style="11" customWidth="1"/>
    <col min="1283" max="1536" width="7.28515625" style="11"/>
    <col min="1537" max="1538" width="7.28515625" style="11" customWidth="1"/>
    <col min="1539" max="1792" width="7.28515625" style="11"/>
    <col min="1793" max="1794" width="7.28515625" style="11" customWidth="1"/>
    <col min="1795" max="2048" width="7.28515625" style="11"/>
    <col min="2049" max="2050" width="7.28515625" style="11" customWidth="1"/>
    <col min="2051" max="2304" width="7.28515625" style="11"/>
    <col min="2305" max="2306" width="7.28515625" style="11" customWidth="1"/>
    <col min="2307" max="2560" width="7.28515625" style="11"/>
    <col min="2561" max="2562" width="7.28515625" style="11" customWidth="1"/>
    <col min="2563" max="2816" width="7.28515625" style="11"/>
    <col min="2817" max="2818" width="7.28515625" style="11" customWidth="1"/>
    <col min="2819" max="3072" width="7.28515625" style="11"/>
    <col min="3073" max="3074" width="7.28515625" style="11" customWidth="1"/>
    <col min="3075" max="3328" width="7.28515625" style="11"/>
    <col min="3329" max="3330" width="7.28515625" style="11" customWidth="1"/>
    <col min="3331" max="3584" width="7.28515625" style="11"/>
    <col min="3585" max="3586" width="7.28515625" style="11" customWidth="1"/>
    <col min="3587" max="3840" width="7.28515625" style="11"/>
    <col min="3841" max="3842" width="7.28515625" style="11" customWidth="1"/>
    <col min="3843" max="4096" width="7.28515625" style="11"/>
    <col min="4097" max="4098" width="7.28515625" style="11" customWidth="1"/>
    <col min="4099" max="4352" width="7.28515625" style="11"/>
    <col min="4353" max="4354" width="7.28515625" style="11" customWidth="1"/>
    <col min="4355" max="4608" width="7.28515625" style="11"/>
    <col min="4609" max="4610" width="7.28515625" style="11" customWidth="1"/>
    <col min="4611" max="4864" width="7.28515625" style="11"/>
    <col min="4865" max="4866" width="7.28515625" style="11" customWidth="1"/>
    <col min="4867" max="5120" width="7.28515625" style="11"/>
    <col min="5121" max="5122" width="7.28515625" style="11" customWidth="1"/>
    <col min="5123" max="5376" width="7.28515625" style="11"/>
    <col min="5377" max="5378" width="7.28515625" style="11" customWidth="1"/>
    <col min="5379" max="5632" width="7.28515625" style="11"/>
    <col min="5633" max="5634" width="7.28515625" style="11" customWidth="1"/>
    <col min="5635" max="5888" width="7.28515625" style="11"/>
    <col min="5889" max="5890" width="7.28515625" style="11" customWidth="1"/>
    <col min="5891" max="6144" width="7.28515625" style="11"/>
    <col min="6145" max="6146" width="7.28515625" style="11" customWidth="1"/>
    <col min="6147" max="6400" width="7.28515625" style="11"/>
    <col min="6401" max="6402" width="7.28515625" style="11" customWidth="1"/>
    <col min="6403" max="6656" width="7.28515625" style="11"/>
    <col min="6657" max="6658" width="7.28515625" style="11" customWidth="1"/>
    <col min="6659" max="6912" width="7.28515625" style="11"/>
    <col min="6913" max="6914" width="7.28515625" style="11" customWidth="1"/>
    <col min="6915" max="7168" width="7.28515625" style="11"/>
    <col min="7169" max="7170" width="7.28515625" style="11" customWidth="1"/>
    <col min="7171" max="7424" width="7.28515625" style="11"/>
    <col min="7425" max="7426" width="7.28515625" style="11" customWidth="1"/>
    <col min="7427" max="7680" width="7.28515625" style="11"/>
    <col min="7681" max="7682" width="7.28515625" style="11" customWidth="1"/>
    <col min="7683" max="7936" width="7.28515625" style="11"/>
    <col min="7937" max="7938" width="7.28515625" style="11" customWidth="1"/>
    <col min="7939" max="8192" width="7.28515625" style="11"/>
    <col min="8193" max="8194" width="7.28515625" style="11" customWidth="1"/>
    <col min="8195" max="8448" width="7.28515625" style="11"/>
    <col min="8449" max="8450" width="7.28515625" style="11" customWidth="1"/>
    <col min="8451" max="8704" width="7.28515625" style="11"/>
    <col min="8705" max="8706" width="7.28515625" style="11" customWidth="1"/>
    <col min="8707" max="8960" width="7.28515625" style="11"/>
    <col min="8961" max="8962" width="7.28515625" style="11" customWidth="1"/>
    <col min="8963" max="9216" width="7.28515625" style="11"/>
    <col min="9217" max="9218" width="7.28515625" style="11" customWidth="1"/>
    <col min="9219" max="9472" width="7.28515625" style="11"/>
    <col min="9473" max="9474" width="7.28515625" style="11" customWidth="1"/>
    <col min="9475" max="9728" width="7.28515625" style="11"/>
    <col min="9729" max="9730" width="7.28515625" style="11" customWidth="1"/>
    <col min="9731" max="9984" width="7.28515625" style="11"/>
    <col min="9985" max="9986" width="7.28515625" style="11" customWidth="1"/>
    <col min="9987" max="10240" width="7.28515625" style="11"/>
    <col min="10241" max="10242" width="7.28515625" style="11" customWidth="1"/>
    <col min="10243" max="10496" width="7.28515625" style="11"/>
    <col min="10497" max="10498" width="7.28515625" style="11" customWidth="1"/>
    <col min="10499" max="10752" width="7.28515625" style="11"/>
    <col min="10753" max="10754" width="7.28515625" style="11" customWidth="1"/>
    <col min="10755" max="11008" width="7.28515625" style="11"/>
    <col min="11009" max="11010" width="7.28515625" style="11" customWidth="1"/>
    <col min="11011" max="11264" width="7.28515625" style="11"/>
    <col min="11265" max="11266" width="7.28515625" style="11" customWidth="1"/>
    <col min="11267" max="11520" width="7.28515625" style="11"/>
    <col min="11521" max="11522" width="7.28515625" style="11" customWidth="1"/>
    <col min="11523" max="11776" width="7.28515625" style="11"/>
    <col min="11777" max="11778" width="7.28515625" style="11" customWidth="1"/>
    <col min="11779" max="12032" width="7.28515625" style="11"/>
    <col min="12033" max="12034" width="7.28515625" style="11" customWidth="1"/>
    <col min="12035" max="12288" width="7.28515625" style="11"/>
    <col min="12289" max="12290" width="7.28515625" style="11" customWidth="1"/>
    <col min="12291" max="12544" width="7.28515625" style="11"/>
    <col min="12545" max="12546" width="7.28515625" style="11" customWidth="1"/>
    <col min="12547" max="12800" width="7.28515625" style="11"/>
    <col min="12801" max="12802" width="7.28515625" style="11" customWidth="1"/>
    <col min="12803" max="13056" width="7.28515625" style="11"/>
    <col min="13057" max="13058" width="7.28515625" style="11" customWidth="1"/>
    <col min="13059" max="13312" width="7.28515625" style="11"/>
    <col min="13313" max="13314" width="7.28515625" style="11" customWidth="1"/>
    <col min="13315" max="13568" width="7.28515625" style="11"/>
    <col min="13569" max="13570" width="7.28515625" style="11" customWidth="1"/>
    <col min="13571" max="13824" width="7.28515625" style="11"/>
    <col min="13825" max="13826" width="7.28515625" style="11" customWidth="1"/>
    <col min="13827" max="14080" width="7.28515625" style="11"/>
    <col min="14081" max="14082" width="7.28515625" style="11" customWidth="1"/>
    <col min="14083" max="14336" width="7.28515625" style="11"/>
    <col min="14337" max="14338" width="7.28515625" style="11" customWidth="1"/>
    <col min="14339" max="14592" width="7.28515625" style="11"/>
    <col min="14593" max="14594" width="7.28515625" style="11" customWidth="1"/>
    <col min="14595" max="14848" width="7.28515625" style="11"/>
    <col min="14849" max="14850" width="7.28515625" style="11" customWidth="1"/>
    <col min="14851" max="15104" width="7.28515625" style="11"/>
    <col min="15105" max="15106" width="7.28515625" style="11" customWidth="1"/>
    <col min="15107" max="15360" width="7.28515625" style="11"/>
    <col min="15361" max="15362" width="7.28515625" style="11" customWidth="1"/>
    <col min="15363" max="15616" width="7.28515625" style="11"/>
    <col min="15617" max="15618" width="7.28515625" style="11" customWidth="1"/>
    <col min="15619" max="15872" width="7.28515625" style="11"/>
    <col min="15873" max="15874" width="7.28515625" style="11" customWidth="1"/>
    <col min="15875" max="16128" width="7.28515625" style="11"/>
    <col min="16129" max="16130" width="7.28515625" style="11" customWidth="1"/>
    <col min="16131" max="16384" width="7.28515625" style="11"/>
  </cols>
  <sheetData>
    <row r="1" spans="1:232" s="2" customFormat="1" ht="17.25" customHeight="1" x14ac:dyDescent="0.55000000000000004">
      <c r="A1" s="291" t="s">
        <v>2</v>
      </c>
      <c r="B1" s="291"/>
    </row>
    <row r="2" spans="1:232" s="3" customFormat="1" ht="30.75" customHeight="1" x14ac:dyDescent="0.4">
      <c r="B2" s="4"/>
      <c r="O2" s="3" t="s">
        <v>3</v>
      </c>
    </row>
    <row r="3" spans="1:232" s="7" customFormat="1" ht="12.75" customHeight="1" x14ac:dyDescent="0.25">
      <c r="A3" s="5"/>
      <c r="B3" s="6">
        <v>1</v>
      </c>
      <c r="C3" s="7">
        <v>0.64</v>
      </c>
      <c r="D3" s="7">
        <v>0.64100000000000001</v>
      </c>
      <c r="E3" s="7">
        <v>0.64200000000000002</v>
      </c>
      <c r="F3" s="7">
        <v>0.64300000000000002</v>
      </c>
      <c r="G3" s="7">
        <v>0.64400000000000002</v>
      </c>
      <c r="H3" s="7">
        <v>0.64500000000000002</v>
      </c>
      <c r="I3" s="7">
        <v>0.64600000000000002</v>
      </c>
      <c r="J3" s="7">
        <v>0.64700000000000002</v>
      </c>
      <c r="K3" s="7">
        <v>0.64800000000000002</v>
      </c>
      <c r="L3" s="7">
        <v>0.64900000000000002</v>
      </c>
      <c r="M3" s="7">
        <v>0.65</v>
      </c>
      <c r="N3" s="7">
        <v>0.65100000000000002</v>
      </c>
      <c r="O3" s="7">
        <v>0.65200000000000002</v>
      </c>
      <c r="P3" s="7">
        <v>0.65300000000000002</v>
      </c>
      <c r="Q3" s="7">
        <v>0.65400000000000003</v>
      </c>
      <c r="R3" s="7">
        <v>0.65500000000000003</v>
      </c>
      <c r="S3" s="7">
        <v>0.65600000000000003</v>
      </c>
      <c r="T3" s="7">
        <v>0.65700000000000003</v>
      </c>
      <c r="U3" s="7">
        <v>0.65800000000000003</v>
      </c>
      <c r="V3" s="7">
        <v>0.65900000000000003</v>
      </c>
      <c r="W3" s="7">
        <v>0.66</v>
      </c>
      <c r="X3" s="7">
        <v>0.66100000000000003</v>
      </c>
      <c r="Y3" s="7">
        <v>0.66200000000000003</v>
      </c>
      <c r="Z3" s="7">
        <v>0.66300000000000003</v>
      </c>
      <c r="AA3" s="7">
        <v>0.66400000000000003</v>
      </c>
      <c r="AB3" s="7">
        <v>0.66500000000000004</v>
      </c>
      <c r="AC3" s="7">
        <v>0.66600000000000004</v>
      </c>
      <c r="AD3" s="7">
        <v>0.66700000000000004</v>
      </c>
      <c r="AE3" s="7">
        <v>0.66800000000000004</v>
      </c>
      <c r="AF3" s="7">
        <v>0.66900000000000004</v>
      </c>
      <c r="AG3" s="7">
        <v>0.67</v>
      </c>
      <c r="AH3" s="7">
        <v>0.67100000000000004</v>
      </c>
      <c r="AI3" s="7">
        <v>0.67200000000000004</v>
      </c>
      <c r="AJ3" s="7">
        <v>0.67300000000000004</v>
      </c>
      <c r="AK3" s="7">
        <v>0.67400000000000004</v>
      </c>
      <c r="AL3" s="7">
        <v>0.67500000000000004</v>
      </c>
      <c r="AM3" s="7">
        <v>0.67600000000000005</v>
      </c>
      <c r="AN3" s="7">
        <v>0.67700000000000005</v>
      </c>
      <c r="AO3" s="7">
        <v>0.67800000000000005</v>
      </c>
      <c r="AP3" s="7">
        <v>0.67900000000000005</v>
      </c>
      <c r="AQ3" s="7">
        <v>0.68</v>
      </c>
      <c r="AR3" s="7">
        <v>0.68100000000000005</v>
      </c>
      <c r="AS3" s="7">
        <v>0.68200000000000005</v>
      </c>
      <c r="AT3" s="7">
        <v>0.68300000000000005</v>
      </c>
      <c r="AU3" s="7">
        <v>0.68400000000000005</v>
      </c>
      <c r="AV3" s="7">
        <v>0.68500000000000005</v>
      </c>
      <c r="AW3" s="7">
        <v>0.68600000000000005</v>
      </c>
      <c r="AX3" s="7">
        <v>0.68700000000000006</v>
      </c>
      <c r="AY3" s="7">
        <v>0.68800000000000006</v>
      </c>
      <c r="AZ3" s="7">
        <v>0.68900000000000006</v>
      </c>
      <c r="BA3" s="7">
        <v>0.69</v>
      </c>
      <c r="BB3" s="7">
        <v>0.69099999999999995</v>
      </c>
      <c r="BC3" s="7">
        <v>0.69199999999999995</v>
      </c>
      <c r="BD3" s="7">
        <v>0.69299999999999995</v>
      </c>
      <c r="BE3" s="7">
        <v>0.69399999999999995</v>
      </c>
      <c r="BF3" s="7">
        <v>0.69499999999999995</v>
      </c>
      <c r="BG3" s="7">
        <v>0.69599999999999995</v>
      </c>
      <c r="BH3" s="7">
        <v>0.69699999999999995</v>
      </c>
      <c r="BI3" s="7">
        <v>0.69799999999999995</v>
      </c>
      <c r="BJ3" s="7">
        <v>0.69899999999999995</v>
      </c>
      <c r="BK3" s="7">
        <v>0.7</v>
      </c>
      <c r="BL3" s="7">
        <v>0.70099999999999996</v>
      </c>
      <c r="BM3" s="7">
        <v>0.70199999999999996</v>
      </c>
      <c r="BN3" s="7">
        <v>0.70299999999999996</v>
      </c>
      <c r="BO3" s="7">
        <v>0.70399999999999996</v>
      </c>
      <c r="BP3" s="7">
        <v>0.70499999999999996</v>
      </c>
      <c r="BQ3" s="7">
        <v>0.70599999999999996</v>
      </c>
      <c r="BR3" s="7">
        <v>0.70699999999999996</v>
      </c>
      <c r="BS3" s="7">
        <v>0.70799999999999996</v>
      </c>
      <c r="BT3" s="7">
        <v>0.70899999999999996</v>
      </c>
      <c r="BU3" s="7">
        <v>0.71</v>
      </c>
      <c r="BV3" s="7">
        <v>0.71099999999999997</v>
      </c>
      <c r="BW3" s="7">
        <v>0.71199999999999997</v>
      </c>
      <c r="BX3" s="7">
        <v>0.71299999999999997</v>
      </c>
      <c r="BY3" s="7">
        <v>0.71399999999999997</v>
      </c>
      <c r="BZ3" s="7">
        <v>0.71499999999999997</v>
      </c>
      <c r="CA3" s="7">
        <v>0.71599999999999997</v>
      </c>
      <c r="CB3" s="7">
        <v>0.71699999999999997</v>
      </c>
      <c r="CC3" s="7">
        <v>0.71799999999999997</v>
      </c>
      <c r="CD3" s="7">
        <v>0.71899999999999997</v>
      </c>
      <c r="CE3" s="7">
        <v>0.72</v>
      </c>
      <c r="CF3" s="7">
        <v>0.72099999999999997</v>
      </c>
      <c r="CG3" s="7">
        <v>0.72199999999999998</v>
      </c>
      <c r="CH3" s="7">
        <v>0.72299999999999998</v>
      </c>
      <c r="CI3" s="7">
        <v>0.72399999999999998</v>
      </c>
      <c r="CJ3" s="7">
        <v>0.72499999999999998</v>
      </c>
      <c r="CK3" s="7">
        <v>0.72599999999999998</v>
      </c>
      <c r="CL3" s="7">
        <v>0.72699999999999998</v>
      </c>
      <c r="CM3" s="7">
        <v>0.72799999999999998</v>
      </c>
      <c r="CN3" s="7">
        <v>0.72899999999999998</v>
      </c>
      <c r="CO3" s="7">
        <v>0.73</v>
      </c>
      <c r="CP3" s="7">
        <v>0.73099999999999998</v>
      </c>
      <c r="CQ3" s="7">
        <v>0.73199999999999998</v>
      </c>
      <c r="CR3" s="7">
        <v>0.73299999999999998</v>
      </c>
      <c r="CS3" s="7">
        <v>0.73399999999999999</v>
      </c>
      <c r="CT3" s="7">
        <v>0.73499999999999999</v>
      </c>
      <c r="CU3" s="7">
        <v>0.73599999999999999</v>
      </c>
      <c r="CV3" s="7">
        <v>0.73699999999999999</v>
      </c>
      <c r="CW3" s="7">
        <v>0.73799999999999999</v>
      </c>
      <c r="CX3" s="7">
        <v>0.73899999999999999</v>
      </c>
      <c r="CY3" s="7">
        <v>0.74</v>
      </c>
      <c r="CZ3" s="7">
        <v>0.74099999999999999</v>
      </c>
      <c r="DA3" s="7">
        <v>0.74199999999999999</v>
      </c>
      <c r="DB3" s="7">
        <v>0.74299999999999999</v>
      </c>
      <c r="DC3" s="7">
        <v>0.74399999999999999</v>
      </c>
      <c r="DD3" s="7">
        <v>0.745</v>
      </c>
      <c r="DE3" s="7">
        <v>0.746</v>
      </c>
      <c r="DF3" s="7">
        <v>0.747</v>
      </c>
      <c r="DG3" s="7">
        <v>0.748</v>
      </c>
      <c r="DH3" s="7">
        <v>0.749</v>
      </c>
      <c r="DI3" s="7">
        <v>0.75</v>
      </c>
      <c r="DJ3" s="7">
        <v>0.751</v>
      </c>
      <c r="DK3" s="7">
        <v>0.752</v>
      </c>
      <c r="DL3" s="7">
        <v>0.753</v>
      </c>
      <c r="DM3" s="7">
        <v>0.754</v>
      </c>
      <c r="DN3" s="7">
        <v>0.755</v>
      </c>
      <c r="DO3" s="7">
        <v>0.75600000000000001</v>
      </c>
      <c r="DP3" s="7">
        <v>0.75700000000000001</v>
      </c>
      <c r="DQ3" s="7">
        <v>0.75800000000000001</v>
      </c>
      <c r="DR3" s="7">
        <v>0.75900000000000001</v>
      </c>
      <c r="DS3" s="7">
        <v>0.76</v>
      </c>
      <c r="DT3" s="7">
        <v>0.76100000000000001</v>
      </c>
      <c r="DU3" s="7">
        <v>0.76200000000000001</v>
      </c>
      <c r="DV3" s="7">
        <v>0.76300000000000001</v>
      </c>
      <c r="DW3" s="7">
        <v>0.76400000000000001</v>
      </c>
      <c r="DX3" s="7">
        <v>0.76500000000000001</v>
      </c>
      <c r="DY3" s="7">
        <v>0.76600000000000001</v>
      </c>
      <c r="DZ3" s="7">
        <v>0.76700000000000002</v>
      </c>
      <c r="EA3" s="7">
        <v>0.76800000000000002</v>
      </c>
      <c r="EB3" s="7">
        <v>0.76900000000000002</v>
      </c>
      <c r="EC3" s="7">
        <v>0.77</v>
      </c>
      <c r="ED3" s="7">
        <v>0.77100000000000002</v>
      </c>
      <c r="EE3" s="7">
        <v>0.77200000000000002</v>
      </c>
      <c r="EF3" s="7">
        <v>0.77300000000000002</v>
      </c>
      <c r="EG3" s="7">
        <v>0.77400000000000002</v>
      </c>
      <c r="EH3" s="7">
        <v>0.77500000000000002</v>
      </c>
      <c r="EI3" s="7">
        <v>0.77600000000000002</v>
      </c>
      <c r="EJ3" s="7">
        <v>0.77700000000000002</v>
      </c>
      <c r="EK3" s="7">
        <v>0.77800000000000002</v>
      </c>
      <c r="EL3" s="7">
        <v>0.77900000000000003</v>
      </c>
      <c r="EM3" s="7">
        <v>0.78</v>
      </c>
      <c r="EN3" s="7">
        <v>0.78100000000000003</v>
      </c>
      <c r="EO3" s="7">
        <v>0.78200000000000003</v>
      </c>
      <c r="EP3" s="7">
        <v>0.78300000000000003</v>
      </c>
      <c r="EQ3" s="7">
        <v>0.78400000000000003</v>
      </c>
      <c r="ER3" s="7">
        <v>0.78500000000000003</v>
      </c>
      <c r="ES3" s="7">
        <v>0.78600000000000003</v>
      </c>
      <c r="ET3" s="7">
        <v>0.78700000000000003</v>
      </c>
      <c r="EU3" s="7">
        <v>0.78800000000000003</v>
      </c>
      <c r="EV3" s="7">
        <v>0.78900000000000003</v>
      </c>
      <c r="EW3" s="7">
        <v>0.79</v>
      </c>
      <c r="EX3" s="7">
        <v>0.79100000000000004</v>
      </c>
      <c r="EY3" s="7">
        <v>0.79200000000000004</v>
      </c>
      <c r="EZ3" s="7">
        <v>0.79300000000000004</v>
      </c>
      <c r="FA3" s="7">
        <v>0.79400000000000004</v>
      </c>
      <c r="FB3" s="7">
        <v>0.79500000000000004</v>
      </c>
      <c r="FC3" s="7">
        <v>0.79600000000000004</v>
      </c>
      <c r="FD3" s="7">
        <v>0.79700000000000004</v>
      </c>
      <c r="FE3" s="7">
        <v>0.79800000000000004</v>
      </c>
      <c r="FF3" s="7">
        <v>0.79900000000000004</v>
      </c>
      <c r="FG3" s="7">
        <v>0.8</v>
      </c>
      <c r="FH3" s="7">
        <v>0.80100000000000005</v>
      </c>
      <c r="FI3" s="7">
        <v>0.80200000000000005</v>
      </c>
      <c r="FJ3" s="7">
        <v>0.80300000000000005</v>
      </c>
      <c r="FK3" s="7">
        <v>0.80400000000000005</v>
      </c>
      <c r="FL3" s="7">
        <v>0.80500000000000005</v>
      </c>
      <c r="FM3" s="7">
        <v>0.80600000000000005</v>
      </c>
      <c r="FN3" s="7">
        <v>0.80700000000000005</v>
      </c>
      <c r="FO3" s="7">
        <v>0.80800000000000005</v>
      </c>
      <c r="FP3" s="7">
        <v>0.80900000000000005</v>
      </c>
      <c r="FQ3" s="7">
        <v>0.81</v>
      </c>
      <c r="FR3" s="7">
        <v>0.81100000000000005</v>
      </c>
      <c r="FS3" s="7">
        <v>0.81200000000000006</v>
      </c>
      <c r="FT3" s="7">
        <v>0.81299999999999994</v>
      </c>
      <c r="FU3" s="7">
        <v>0.81399999999999995</v>
      </c>
      <c r="FV3" s="7">
        <v>0.81499999999999995</v>
      </c>
      <c r="FW3" s="7">
        <v>0.81599999999999995</v>
      </c>
      <c r="FX3" s="7">
        <v>0.81699999999999995</v>
      </c>
      <c r="FY3" s="7">
        <v>0.81799999999999995</v>
      </c>
      <c r="FZ3" s="7">
        <v>0.81899999999999995</v>
      </c>
      <c r="GA3" s="7">
        <v>0.82</v>
      </c>
      <c r="GB3" s="7">
        <v>0.82099999999999995</v>
      </c>
      <c r="GC3" s="7">
        <v>0.82199999999999995</v>
      </c>
      <c r="GD3" s="7">
        <v>0.82299999999999995</v>
      </c>
      <c r="GE3" s="7">
        <v>0.82399999999999995</v>
      </c>
      <c r="GF3" s="7">
        <v>0.82499999999999996</v>
      </c>
      <c r="GG3" s="7">
        <v>0.82599999999999996</v>
      </c>
      <c r="GH3" s="7">
        <v>0.82699999999999996</v>
      </c>
      <c r="GI3" s="7">
        <v>0.82799999999999996</v>
      </c>
      <c r="GJ3" s="7">
        <v>0.82899999999999996</v>
      </c>
      <c r="GK3" s="7">
        <v>0.83</v>
      </c>
      <c r="GL3" s="7">
        <v>0.83099999999999996</v>
      </c>
      <c r="GM3" s="7">
        <v>0.83199999999999996</v>
      </c>
      <c r="GN3" s="7">
        <v>0.83299999999999996</v>
      </c>
      <c r="GO3" s="7">
        <v>0.83399999999999996</v>
      </c>
      <c r="GP3" s="7">
        <v>0.83499999999999996</v>
      </c>
      <c r="GQ3" s="7">
        <v>0.83599999999999997</v>
      </c>
      <c r="GR3" s="7">
        <v>0.83699999999999997</v>
      </c>
      <c r="GS3" s="7">
        <v>0.83799999999999997</v>
      </c>
      <c r="GT3" s="7">
        <v>0.83899999999999997</v>
      </c>
      <c r="GU3" s="7">
        <v>0.84</v>
      </c>
      <c r="GV3" s="7">
        <v>0.84099999999999997</v>
      </c>
      <c r="GW3" s="7">
        <v>0.84199999999999997</v>
      </c>
      <c r="GX3" s="7">
        <v>0.84299999999999997</v>
      </c>
      <c r="GY3" s="7">
        <v>0.84399999999999997</v>
      </c>
      <c r="GZ3" s="7">
        <v>0.84499999999999997</v>
      </c>
      <c r="HA3" s="7">
        <v>0.84599999999999997</v>
      </c>
      <c r="HB3" s="7">
        <v>0.84699999999999998</v>
      </c>
      <c r="HC3" s="7">
        <v>0.84799999999999998</v>
      </c>
      <c r="HD3" s="7">
        <v>0.84899999999999998</v>
      </c>
      <c r="HE3" s="7">
        <v>0.85</v>
      </c>
      <c r="HF3" s="7">
        <v>0.85099999999999998</v>
      </c>
      <c r="HG3" s="7">
        <v>0.85199999999999998</v>
      </c>
      <c r="HH3" s="7">
        <v>0.85299999999999998</v>
      </c>
      <c r="HI3" s="7">
        <v>0.85399999999999998</v>
      </c>
      <c r="HJ3" s="7">
        <v>0.85499999999999998</v>
      </c>
      <c r="HK3" s="7">
        <v>0.85599999999999998</v>
      </c>
      <c r="HL3" s="7">
        <v>0.85699999999999998</v>
      </c>
      <c r="HM3" s="7">
        <v>0.85799999999999998</v>
      </c>
      <c r="HN3" s="7">
        <v>0.85899999999999999</v>
      </c>
      <c r="HO3" s="7">
        <v>0.86</v>
      </c>
      <c r="HP3" s="7">
        <v>0.86099999999999999</v>
      </c>
      <c r="HQ3" s="7">
        <v>0.86199999999999999</v>
      </c>
      <c r="HR3" s="7">
        <v>0.86299999999999999</v>
      </c>
      <c r="HS3" s="7">
        <v>0.86399999999999999</v>
      </c>
      <c r="HT3" s="7">
        <v>0.86499999999999999</v>
      </c>
      <c r="HU3" s="7">
        <v>0.86599999999999999</v>
      </c>
      <c r="HV3" s="7">
        <v>0.86699999999999999</v>
      </c>
    </row>
    <row r="4" spans="1:232" s="7" customFormat="1" ht="12.75" customHeight="1" x14ac:dyDescent="0.25">
      <c r="A4" s="8">
        <v>15</v>
      </c>
      <c r="B4" s="9">
        <v>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>
        <v>0.69040000000000001</v>
      </c>
      <c r="BB4" s="10">
        <v>0.69140000000000001</v>
      </c>
      <c r="BC4" s="10">
        <v>0.69240000000000002</v>
      </c>
      <c r="BD4" s="10">
        <v>0.69340000000000002</v>
      </c>
      <c r="BE4" s="10">
        <v>0.69440000000000002</v>
      </c>
      <c r="BF4" s="10">
        <v>0.69540000000000002</v>
      </c>
      <c r="BG4" s="10">
        <v>0.69640000000000002</v>
      </c>
      <c r="BH4" s="10">
        <v>0.69740000000000002</v>
      </c>
      <c r="BI4" s="10">
        <v>0.69840000000000002</v>
      </c>
      <c r="BJ4" s="10">
        <v>0.69940000000000002</v>
      </c>
      <c r="BK4" s="10">
        <v>0.7</v>
      </c>
      <c r="BL4" s="10">
        <v>0.70099999999999996</v>
      </c>
      <c r="BM4" s="10">
        <v>0.70199999999999996</v>
      </c>
      <c r="BN4" s="10">
        <v>0.70299999999999996</v>
      </c>
      <c r="BO4" s="10">
        <v>0.70399999999999996</v>
      </c>
      <c r="BP4" s="10">
        <v>0.70499999999999996</v>
      </c>
      <c r="BQ4" s="10">
        <v>0.70599999999999996</v>
      </c>
      <c r="BR4" s="10">
        <v>0.70699999999999996</v>
      </c>
      <c r="BS4" s="10">
        <v>0.70799999999999996</v>
      </c>
      <c r="BT4" s="10">
        <v>0.70899999999999996</v>
      </c>
      <c r="BU4" s="10">
        <v>0.71</v>
      </c>
      <c r="BV4" s="10">
        <v>0.71099999999999997</v>
      </c>
      <c r="BW4" s="10">
        <v>0.71199999999999997</v>
      </c>
      <c r="BX4" s="10">
        <v>0.71299999999999997</v>
      </c>
      <c r="BY4" s="10">
        <v>0.71399999999999997</v>
      </c>
      <c r="BZ4" s="10">
        <v>0.71499999999999997</v>
      </c>
      <c r="CA4" s="10">
        <v>0.71599999999999997</v>
      </c>
      <c r="CB4" s="10">
        <v>0.71699999999999997</v>
      </c>
      <c r="CC4" s="10">
        <v>0.71799999999999997</v>
      </c>
      <c r="CD4" s="10">
        <v>0.71899999999999997</v>
      </c>
      <c r="CE4" s="10">
        <v>0.72</v>
      </c>
      <c r="CF4" s="10">
        <v>0.72099999999999997</v>
      </c>
      <c r="CG4" s="10">
        <v>0.72199999999999998</v>
      </c>
      <c r="CH4" s="10">
        <v>0.72299999999999998</v>
      </c>
      <c r="CI4" s="10">
        <v>0.72399999999999998</v>
      </c>
      <c r="CJ4" s="10">
        <v>0.72499999999999998</v>
      </c>
      <c r="CK4" s="10">
        <v>0.72599999999999998</v>
      </c>
      <c r="CL4" s="10">
        <v>0.72699999999999998</v>
      </c>
      <c r="CM4" s="10">
        <v>0.72799999999999998</v>
      </c>
      <c r="CN4" s="10">
        <v>0.72899999999999998</v>
      </c>
      <c r="CO4" s="10">
        <v>0.73</v>
      </c>
      <c r="CP4" s="10">
        <v>0.73099999999999998</v>
      </c>
      <c r="CQ4" s="10">
        <v>0.73199999999999998</v>
      </c>
      <c r="CR4" s="10">
        <v>0.73299999999999998</v>
      </c>
      <c r="CS4" s="10">
        <v>0.73399999999999999</v>
      </c>
      <c r="CT4" s="10">
        <v>0.73499999999999999</v>
      </c>
      <c r="CU4" s="10">
        <v>0.73599999999999999</v>
      </c>
      <c r="CV4" s="10">
        <v>0.73699999999999999</v>
      </c>
      <c r="CW4" s="10">
        <v>0.73799999999999999</v>
      </c>
      <c r="CX4" s="10">
        <v>0.73899999999999999</v>
      </c>
      <c r="CY4" s="10">
        <v>0.74</v>
      </c>
      <c r="CZ4" s="10">
        <v>0.74099999999999999</v>
      </c>
      <c r="DA4" s="10">
        <v>0.74199999999999999</v>
      </c>
      <c r="DB4" s="10">
        <v>0.74299999999999999</v>
      </c>
      <c r="DC4" s="10">
        <v>0.74399999999999999</v>
      </c>
      <c r="DD4" s="10">
        <v>0.745</v>
      </c>
      <c r="DE4" s="10">
        <v>0.746</v>
      </c>
      <c r="DF4" s="10">
        <v>0.747</v>
      </c>
      <c r="DG4" s="10">
        <v>0.748</v>
      </c>
      <c r="DH4" s="10">
        <v>0.749</v>
      </c>
      <c r="DI4" s="10">
        <v>0.75</v>
      </c>
      <c r="DJ4" s="10">
        <v>0.751</v>
      </c>
      <c r="DK4" s="10">
        <v>0.752</v>
      </c>
      <c r="DL4" s="10">
        <v>0.753</v>
      </c>
      <c r="DM4" s="10">
        <v>0.754</v>
      </c>
      <c r="DN4" s="10">
        <v>0.755</v>
      </c>
      <c r="DO4" s="10">
        <v>0.75600000000000001</v>
      </c>
      <c r="DP4" s="10">
        <v>0.75700000000000001</v>
      </c>
      <c r="DQ4" s="10">
        <v>0.75800000000000001</v>
      </c>
      <c r="DR4" s="10">
        <v>0.75900000000000001</v>
      </c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>
        <v>0.8</v>
      </c>
      <c r="FH4" s="10">
        <v>0.80100000000000005</v>
      </c>
      <c r="FI4" s="10">
        <v>0.80200000000000005</v>
      </c>
      <c r="FJ4" s="10">
        <v>0.80300000000000005</v>
      </c>
      <c r="FK4" s="10">
        <v>0.80400000000000005</v>
      </c>
      <c r="FL4" s="10">
        <v>0.80500000000000005</v>
      </c>
      <c r="FM4" s="10">
        <v>0.80600000000000005</v>
      </c>
      <c r="FN4" s="10">
        <v>0.80700000000000005</v>
      </c>
      <c r="FO4" s="10">
        <v>0.80800000000000005</v>
      </c>
      <c r="FP4" s="10">
        <v>0.80900000000000005</v>
      </c>
      <c r="FQ4" s="10">
        <v>0.81</v>
      </c>
      <c r="FR4" s="10">
        <v>0.81100000000000005</v>
      </c>
      <c r="FS4" s="10">
        <v>0.81200000000000006</v>
      </c>
      <c r="FT4" s="10">
        <v>0.81299999999999994</v>
      </c>
      <c r="FU4" s="10">
        <v>0.81399999999999995</v>
      </c>
      <c r="FV4" s="10">
        <v>0.81499999999999995</v>
      </c>
      <c r="FW4" s="10">
        <v>0.81599999999999995</v>
      </c>
      <c r="FX4" s="10">
        <v>0.81699999999999995</v>
      </c>
      <c r="FY4" s="10">
        <v>0.81799999999999995</v>
      </c>
      <c r="FZ4" s="10">
        <v>0.81899999999999995</v>
      </c>
      <c r="GA4" s="10">
        <v>0.82</v>
      </c>
      <c r="GB4" s="10">
        <v>0.82099999999999995</v>
      </c>
      <c r="GC4" s="10">
        <v>0.82199999999999995</v>
      </c>
      <c r="GD4" s="10">
        <v>0.82299999999999995</v>
      </c>
      <c r="GE4" s="10">
        <v>0.82399999999999995</v>
      </c>
      <c r="GF4" s="10">
        <v>0.82499999999999996</v>
      </c>
      <c r="GG4" s="10">
        <v>0.82599999999999996</v>
      </c>
      <c r="GH4" s="10">
        <v>0.82699999999999996</v>
      </c>
      <c r="GI4" s="10">
        <v>0.82799999999999996</v>
      </c>
      <c r="GJ4" s="10">
        <v>0.82899999999999996</v>
      </c>
      <c r="GK4" s="10">
        <v>0.83</v>
      </c>
      <c r="GL4" s="10">
        <v>0.83099999999999996</v>
      </c>
      <c r="GM4" s="10">
        <v>0.83199999999999996</v>
      </c>
      <c r="GN4" s="10">
        <v>0.83299999999999996</v>
      </c>
      <c r="GO4" s="10">
        <v>0.83399999999999996</v>
      </c>
      <c r="GP4" s="10">
        <v>0.83499999999999996</v>
      </c>
      <c r="GQ4" s="10">
        <v>0.83599999999999997</v>
      </c>
      <c r="GR4" s="10">
        <v>0.83699999999999997</v>
      </c>
      <c r="GS4" s="10">
        <v>0.83799999999999997</v>
      </c>
      <c r="GT4" s="10">
        <v>0.83899999999999997</v>
      </c>
      <c r="GU4" s="10">
        <v>0.84</v>
      </c>
      <c r="GV4" s="10">
        <v>0.84099999999999997</v>
      </c>
      <c r="GW4" s="10">
        <v>0.84199999999999997</v>
      </c>
      <c r="GX4" s="10">
        <v>0.84299999999999997</v>
      </c>
      <c r="GY4" s="10">
        <v>0.84399999999999997</v>
      </c>
      <c r="GZ4" s="10">
        <v>0.84499999999999997</v>
      </c>
      <c r="HA4" s="10">
        <v>0.84599999999999997</v>
      </c>
      <c r="HB4" s="10">
        <v>0.84699999999999998</v>
      </c>
      <c r="HC4" s="10">
        <v>0.84799999999999998</v>
      </c>
      <c r="HD4" s="10">
        <v>0.84899999999999998</v>
      </c>
      <c r="HE4" s="10">
        <v>0.85</v>
      </c>
      <c r="HF4" s="10">
        <v>0.85099999999999998</v>
      </c>
      <c r="HG4" s="10">
        <v>0.85199999999999998</v>
      </c>
      <c r="HH4" s="10">
        <v>0.85299999999999998</v>
      </c>
      <c r="HI4" s="10">
        <v>0.85399999999999998</v>
      </c>
      <c r="HJ4" s="10">
        <v>0.85499999999999998</v>
      </c>
      <c r="HK4" s="10">
        <v>0.85599999999999998</v>
      </c>
      <c r="HL4" s="10">
        <v>0.85699999999999998</v>
      </c>
      <c r="HM4" s="10">
        <v>0.85799999999999998</v>
      </c>
      <c r="HN4" s="10">
        <v>0.85899999999999999</v>
      </c>
      <c r="HO4" s="10">
        <v>0.86</v>
      </c>
      <c r="HP4" s="10">
        <v>0.86099999999999999</v>
      </c>
      <c r="HQ4" s="10">
        <v>0.86199999999999999</v>
      </c>
      <c r="HR4" s="10">
        <v>0.86299999999999999</v>
      </c>
      <c r="HS4" s="10">
        <v>0.86399999999999999</v>
      </c>
      <c r="HT4" s="10">
        <v>0.86499999999999999</v>
      </c>
      <c r="HU4" s="10">
        <v>0.86599999999999999</v>
      </c>
      <c r="HV4" s="10">
        <v>0.86699999999999999</v>
      </c>
      <c r="HW4" s="10">
        <v>0.86799999999999999</v>
      </c>
      <c r="HX4" s="10">
        <v>0.86899999999999999</v>
      </c>
    </row>
    <row r="5" spans="1:232" s="7" customFormat="1" ht="12.75" customHeight="1" x14ac:dyDescent="0.25">
      <c r="A5" s="8">
        <v>15.5</v>
      </c>
      <c r="B5" s="9">
        <v>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>
        <v>0.69089999999999996</v>
      </c>
      <c r="BB5" s="10">
        <v>0.69189999999999996</v>
      </c>
      <c r="BC5" s="10">
        <v>0.69289999999999996</v>
      </c>
      <c r="BD5" s="10">
        <v>0.69389999999999996</v>
      </c>
      <c r="BE5" s="10">
        <v>0.69489999999999996</v>
      </c>
      <c r="BF5" s="10">
        <v>0.69589999999999996</v>
      </c>
      <c r="BG5" s="10">
        <v>0.69689999999999996</v>
      </c>
      <c r="BH5" s="10">
        <v>0.69789999999999996</v>
      </c>
      <c r="BI5" s="10">
        <v>0.69889999999999997</v>
      </c>
      <c r="BJ5" s="10">
        <v>0.69979999999999998</v>
      </c>
      <c r="BK5" s="10">
        <v>0.70040000000000002</v>
      </c>
      <c r="BL5" s="10">
        <v>0.70140000000000002</v>
      </c>
      <c r="BM5" s="10">
        <v>0.70240000000000002</v>
      </c>
      <c r="BN5" s="10">
        <v>0.70340000000000003</v>
      </c>
      <c r="BO5" s="10">
        <v>0.70440000000000003</v>
      </c>
      <c r="BP5" s="10">
        <v>0.70540000000000003</v>
      </c>
      <c r="BQ5" s="10">
        <v>0.70640000000000003</v>
      </c>
      <c r="BR5" s="10">
        <v>0.70740000000000003</v>
      </c>
      <c r="BS5" s="10">
        <v>0.70840000000000003</v>
      </c>
      <c r="BT5" s="10">
        <v>0.70940000000000003</v>
      </c>
      <c r="BU5" s="10">
        <v>0.71040000000000003</v>
      </c>
      <c r="BV5" s="10">
        <v>0.71140000000000003</v>
      </c>
      <c r="BW5" s="10">
        <v>0.71240000000000003</v>
      </c>
      <c r="BX5" s="10">
        <v>0.71340000000000003</v>
      </c>
      <c r="BY5" s="10">
        <v>0.71440000000000003</v>
      </c>
      <c r="BZ5" s="10">
        <v>0.71540000000000004</v>
      </c>
      <c r="CA5" s="10">
        <v>0.71640000000000004</v>
      </c>
      <c r="CB5" s="10">
        <v>0.71740000000000004</v>
      </c>
      <c r="CC5" s="10">
        <v>0.71840000000000004</v>
      </c>
      <c r="CD5" s="10">
        <v>0.71940000000000004</v>
      </c>
      <c r="CE5" s="10">
        <v>0.72040000000000004</v>
      </c>
      <c r="CF5" s="10">
        <v>0.72140000000000004</v>
      </c>
      <c r="CG5" s="10">
        <v>0.72240000000000004</v>
      </c>
      <c r="CH5" s="10">
        <v>0.72340000000000004</v>
      </c>
      <c r="CI5" s="10">
        <v>0.72440000000000004</v>
      </c>
      <c r="CJ5" s="10">
        <v>0.72540000000000004</v>
      </c>
      <c r="CK5" s="10">
        <v>0.72640000000000005</v>
      </c>
      <c r="CL5" s="10">
        <v>0.72740000000000005</v>
      </c>
      <c r="CM5" s="10">
        <v>0.72840000000000005</v>
      </c>
      <c r="CN5" s="10">
        <v>0.72940000000000005</v>
      </c>
      <c r="CO5" s="10">
        <v>0.73040000000000005</v>
      </c>
      <c r="CP5" s="10">
        <v>0.73140000000000005</v>
      </c>
      <c r="CQ5" s="10">
        <v>0.73240000000000005</v>
      </c>
      <c r="CR5" s="10">
        <v>0.73340000000000005</v>
      </c>
      <c r="CS5" s="10">
        <v>0.73440000000000005</v>
      </c>
      <c r="CT5" s="10">
        <v>0.73540000000000005</v>
      </c>
      <c r="CU5" s="10">
        <v>0.73640000000000005</v>
      </c>
      <c r="CV5" s="10">
        <v>0.73740000000000006</v>
      </c>
      <c r="CW5" s="10">
        <v>0.73839999999999995</v>
      </c>
      <c r="CX5" s="10">
        <v>0.73939999999999995</v>
      </c>
      <c r="CY5" s="10">
        <v>0.74039999999999995</v>
      </c>
      <c r="CZ5" s="10">
        <v>0.74139999999999995</v>
      </c>
      <c r="DA5" s="10">
        <v>0.74239999999999995</v>
      </c>
      <c r="DB5" s="10">
        <v>0.74339999999999995</v>
      </c>
      <c r="DC5" s="10">
        <v>0.74439999999999995</v>
      </c>
      <c r="DD5" s="10">
        <v>0.74539999999999995</v>
      </c>
      <c r="DE5" s="10">
        <v>0.74639999999999995</v>
      </c>
      <c r="DF5" s="10">
        <v>0.74739999999999995</v>
      </c>
      <c r="DG5" s="10">
        <v>0.74839999999999995</v>
      </c>
      <c r="DH5" s="10">
        <v>0.74939999999999996</v>
      </c>
      <c r="DI5" s="10">
        <v>0.75039999999999996</v>
      </c>
      <c r="DJ5" s="10">
        <v>0.75139999999999996</v>
      </c>
      <c r="DK5" s="10">
        <v>0.75239999999999996</v>
      </c>
      <c r="DL5" s="10">
        <v>0.75339999999999996</v>
      </c>
      <c r="DM5" s="10">
        <v>0.75439999999999996</v>
      </c>
      <c r="DN5" s="10">
        <v>0.75539999999999996</v>
      </c>
      <c r="DO5" s="10">
        <v>0.75639999999999996</v>
      </c>
      <c r="DP5" s="10">
        <v>0.75739999999999996</v>
      </c>
      <c r="DQ5" s="10">
        <v>0.75839999999999996</v>
      </c>
      <c r="DR5" s="10">
        <v>0.75939999999999996</v>
      </c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>
        <v>0.8004</v>
      </c>
      <c r="FH5" s="10">
        <v>0.8014</v>
      </c>
      <c r="FI5" s="10">
        <v>0.8024</v>
      </c>
      <c r="FJ5" s="10">
        <v>0.8034</v>
      </c>
      <c r="FK5" s="10">
        <v>0.8044</v>
      </c>
      <c r="FL5" s="10">
        <v>0.8054</v>
      </c>
      <c r="FM5" s="10">
        <v>0.80640000000000001</v>
      </c>
      <c r="FN5" s="10">
        <v>0.80740000000000001</v>
      </c>
      <c r="FO5" s="10">
        <v>0.80830000000000002</v>
      </c>
      <c r="FP5" s="10">
        <v>0.80930000000000002</v>
      </c>
      <c r="FQ5" s="10">
        <v>0.81030000000000002</v>
      </c>
      <c r="FR5" s="10">
        <v>0.81130000000000002</v>
      </c>
      <c r="FS5" s="10">
        <v>0.81230000000000002</v>
      </c>
      <c r="FT5" s="10">
        <v>0.81330000000000002</v>
      </c>
      <c r="FU5" s="10">
        <v>0.81430000000000002</v>
      </c>
      <c r="FV5" s="10">
        <v>0.81530000000000002</v>
      </c>
      <c r="FW5" s="10">
        <v>0.81630000000000003</v>
      </c>
      <c r="FX5" s="10">
        <v>0.81730000000000003</v>
      </c>
      <c r="FY5" s="10">
        <v>0.81830000000000003</v>
      </c>
      <c r="FZ5" s="10">
        <v>0.81930000000000003</v>
      </c>
      <c r="GA5" s="10">
        <v>0.82030000000000003</v>
      </c>
      <c r="GB5" s="10">
        <v>0.82130000000000003</v>
      </c>
      <c r="GC5" s="10">
        <v>0.82230000000000003</v>
      </c>
      <c r="GD5" s="10">
        <v>0.82330000000000003</v>
      </c>
      <c r="GE5" s="10">
        <v>0.82430000000000003</v>
      </c>
      <c r="GF5" s="10">
        <v>0.82530000000000003</v>
      </c>
      <c r="GG5" s="10">
        <v>0.82630000000000003</v>
      </c>
      <c r="GH5" s="10">
        <v>0.82730000000000004</v>
      </c>
      <c r="GI5" s="10">
        <v>0.82830000000000004</v>
      </c>
      <c r="GJ5" s="10">
        <v>0.82930000000000004</v>
      </c>
      <c r="GK5" s="10">
        <v>0.83030000000000004</v>
      </c>
      <c r="GL5" s="10">
        <v>0.83130000000000004</v>
      </c>
      <c r="GM5" s="10">
        <v>0.83230000000000004</v>
      </c>
      <c r="GN5" s="10">
        <v>0.83330000000000004</v>
      </c>
      <c r="GO5" s="10">
        <v>0.83430000000000004</v>
      </c>
      <c r="GP5" s="10">
        <v>0.83530000000000004</v>
      </c>
      <c r="GQ5" s="10">
        <v>0.83630000000000004</v>
      </c>
      <c r="GR5" s="10">
        <v>0.83730000000000004</v>
      </c>
      <c r="GS5" s="10">
        <v>0.83830000000000005</v>
      </c>
      <c r="GT5" s="10">
        <v>0.83930000000000005</v>
      </c>
      <c r="GU5" s="10">
        <v>0.84030000000000005</v>
      </c>
      <c r="GV5" s="10">
        <v>0.84130000000000005</v>
      </c>
      <c r="GW5" s="10">
        <v>0.84230000000000005</v>
      </c>
      <c r="GX5" s="10">
        <v>0.84330000000000005</v>
      </c>
      <c r="GY5" s="10">
        <v>0.84430000000000005</v>
      </c>
      <c r="GZ5" s="10">
        <v>0.84530000000000005</v>
      </c>
      <c r="HA5" s="10">
        <v>0.84630000000000005</v>
      </c>
      <c r="HB5" s="10">
        <v>0.84730000000000005</v>
      </c>
      <c r="HC5" s="10">
        <v>0.84830000000000005</v>
      </c>
      <c r="HD5" s="10">
        <v>0.84930000000000005</v>
      </c>
      <c r="HE5" s="10">
        <v>0.85029999999999994</v>
      </c>
      <c r="HF5" s="10">
        <v>0.85129999999999995</v>
      </c>
      <c r="HG5" s="10">
        <v>0.85229999999999995</v>
      </c>
      <c r="HH5" s="10">
        <v>0.85329999999999995</v>
      </c>
      <c r="HI5" s="10">
        <v>0.85429999999999995</v>
      </c>
      <c r="HJ5" s="10">
        <v>0.85529999999999995</v>
      </c>
      <c r="HK5" s="10">
        <v>0.85629999999999995</v>
      </c>
      <c r="HL5" s="10">
        <v>0.85729999999999995</v>
      </c>
      <c r="HM5" s="10">
        <v>0.85829999999999995</v>
      </c>
      <c r="HN5" s="10">
        <v>0.85929999999999995</v>
      </c>
      <c r="HO5" s="10">
        <v>0.86029999999999995</v>
      </c>
      <c r="HP5" s="10">
        <v>0.86129999999999995</v>
      </c>
      <c r="HQ5" s="10">
        <v>0.86229999999999996</v>
      </c>
      <c r="HR5" s="10">
        <v>0.86329999999999996</v>
      </c>
      <c r="HS5" s="10">
        <v>0.86429999999999996</v>
      </c>
      <c r="HT5" s="10">
        <v>0.86529999999999996</v>
      </c>
      <c r="HU5" s="10">
        <v>0.86629999999999996</v>
      </c>
      <c r="HV5" s="10">
        <v>0.86729999999999996</v>
      </c>
      <c r="HW5" s="10">
        <v>0.86829999999999996</v>
      </c>
      <c r="HX5" s="10">
        <v>0.86929999999999996</v>
      </c>
    </row>
    <row r="6" spans="1:232" s="7" customFormat="1" ht="12.75" customHeight="1" x14ac:dyDescent="0.25">
      <c r="A6" s="8">
        <v>16</v>
      </c>
      <c r="B6" s="9">
        <v>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>
        <v>0.69130000000000003</v>
      </c>
      <c r="BB6" s="10">
        <v>0.69230000000000003</v>
      </c>
      <c r="BC6" s="10">
        <v>0.69330000000000003</v>
      </c>
      <c r="BD6" s="10">
        <v>0.69430000000000003</v>
      </c>
      <c r="BE6" s="10">
        <v>0.69530000000000003</v>
      </c>
      <c r="BF6" s="10">
        <v>0.69630000000000003</v>
      </c>
      <c r="BG6" s="10">
        <v>0.69730000000000003</v>
      </c>
      <c r="BH6" s="10">
        <v>0.69830000000000003</v>
      </c>
      <c r="BI6" s="10">
        <v>0.69930000000000003</v>
      </c>
      <c r="BJ6" s="10">
        <v>0.70030000000000003</v>
      </c>
      <c r="BK6" s="10">
        <v>0.70089999999999997</v>
      </c>
      <c r="BL6" s="10">
        <v>0.70189999999999997</v>
      </c>
      <c r="BM6" s="10">
        <v>0.70289999999999997</v>
      </c>
      <c r="BN6" s="10">
        <v>0.70389999999999997</v>
      </c>
      <c r="BO6" s="10">
        <v>0.70489999999999997</v>
      </c>
      <c r="BP6" s="10">
        <v>0.70589999999999997</v>
      </c>
      <c r="BQ6" s="10">
        <v>0.70689999999999997</v>
      </c>
      <c r="BR6" s="10">
        <v>0.70779999999999998</v>
      </c>
      <c r="BS6" s="10">
        <v>0.70879999999999999</v>
      </c>
      <c r="BT6" s="10">
        <v>0.70979999999999999</v>
      </c>
      <c r="BU6" s="10">
        <v>0.71079999999999999</v>
      </c>
      <c r="BV6" s="10">
        <v>0.71179999999999999</v>
      </c>
      <c r="BW6" s="10">
        <v>0.71279999999999999</v>
      </c>
      <c r="BX6" s="10">
        <v>0.71379999999999999</v>
      </c>
      <c r="BY6" s="10">
        <v>0.71479999999999999</v>
      </c>
      <c r="BZ6" s="10">
        <v>0.71579999999999999</v>
      </c>
      <c r="CA6" s="10">
        <v>0.71679999999999999</v>
      </c>
      <c r="CB6" s="10">
        <v>0.71779999999999999</v>
      </c>
      <c r="CC6" s="10">
        <v>0.71879999999999999</v>
      </c>
      <c r="CD6" s="10">
        <v>0.7198</v>
      </c>
      <c r="CE6" s="10">
        <v>0.7208</v>
      </c>
      <c r="CF6" s="10">
        <v>0.7218</v>
      </c>
      <c r="CG6" s="10">
        <v>0.7228</v>
      </c>
      <c r="CH6" s="10">
        <v>0.7238</v>
      </c>
      <c r="CI6" s="10">
        <v>0.7248</v>
      </c>
      <c r="CJ6" s="10">
        <v>0.7258</v>
      </c>
      <c r="CK6" s="10">
        <v>0.7268</v>
      </c>
      <c r="CL6" s="10">
        <v>0.7278</v>
      </c>
      <c r="CM6" s="10">
        <v>0.7288</v>
      </c>
      <c r="CN6" s="10">
        <v>0.7298</v>
      </c>
      <c r="CO6" s="10">
        <v>0.73080000000000001</v>
      </c>
      <c r="CP6" s="10">
        <v>0.73180000000000001</v>
      </c>
      <c r="CQ6" s="10">
        <v>0.73280000000000001</v>
      </c>
      <c r="CR6" s="10">
        <v>0.73380000000000001</v>
      </c>
      <c r="CS6" s="10">
        <v>0.73480000000000001</v>
      </c>
      <c r="CT6" s="10">
        <v>0.73580000000000001</v>
      </c>
      <c r="CU6" s="10">
        <v>0.73680000000000001</v>
      </c>
      <c r="CV6" s="10">
        <v>0.73780000000000001</v>
      </c>
      <c r="CW6" s="10">
        <v>0.73880000000000001</v>
      </c>
      <c r="CX6" s="10">
        <v>0.73980000000000001</v>
      </c>
      <c r="CY6" s="10">
        <v>0.74080000000000001</v>
      </c>
      <c r="CZ6" s="10">
        <v>0.74180000000000001</v>
      </c>
      <c r="DA6" s="10">
        <v>0.74280000000000002</v>
      </c>
      <c r="DB6" s="10">
        <v>0.74380000000000002</v>
      </c>
      <c r="DC6" s="10">
        <v>0.74480000000000002</v>
      </c>
      <c r="DD6" s="10">
        <v>0.74580000000000002</v>
      </c>
      <c r="DE6" s="10">
        <v>0.74680000000000002</v>
      </c>
      <c r="DF6" s="10">
        <v>0.74780000000000002</v>
      </c>
      <c r="DG6" s="10">
        <v>0.74880000000000002</v>
      </c>
      <c r="DH6" s="10">
        <v>0.74980000000000002</v>
      </c>
      <c r="DI6" s="10">
        <v>0.75080000000000002</v>
      </c>
      <c r="DJ6" s="10">
        <v>0.75180000000000002</v>
      </c>
      <c r="DK6" s="10">
        <v>0.75280000000000002</v>
      </c>
      <c r="DL6" s="10">
        <v>0.75380000000000003</v>
      </c>
      <c r="DM6" s="10">
        <v>0.75480000000000003</v>
      </c>
      <c r="DN6" s="10">
        <v>0.75580000000000003</v>
      </c>
      <c r="DO6" s="10">
        <v>0.75680000000000003</v>
      </c>
      <c r="DP6" s="10">
        <v>0.75780000000000003</v>
      </c>
      <c r="DQ6" s="10">
        <v>0.75880000000000003</v>
      </c>
      <c r="DR6" s="10">
        <v>0.75980000000000003</v>
      </c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>
        <v>0.80069999999999997</v>
      </c>
      <c r="FH6" s="10">
        <v>0.80169999999999997</v>
      </c>
      <c r="FI6" s="10">
        <v>0.80269999999999997</v>
      </c>
      <c r="FJ6" s="10">
        <v>0.80369999999999997</v>
      </c>
      <c r="FK6" s="10">
        <v>0.80469999999999997</v>
      </c>
      <c r="FL6" s="10">
        <v>0.80569999999999997</v>
      </c>
      <c r="FM6" s="10">
        <v>0.80669999999999997</v>
      </c>
      <c r="FN6" s="10">
        <v>0.80769999999999997</v>
      </c>
      <c r="FO6" s="10">
        <v>0.80869999999999997</v>
      </c>
      <c r="FP6" s="10">
        <v>0.80969999999999998</v>
      </c>
      <c r="FQ6" s="10">
        <v>0.81069999999999998</v>
      </c>
      <c r="FR6" s="10">
        <v>0.81169999999999998</v>
      </c>
      <c r="FS6" s="10">
        <v>0.81269999999999998</v>
      </c>
      <c r="FT6" s="10">
        <v>0.81369999999999998</v>
      </c>
      <c r="FU6" s="10">
        <v>0.81469999999999998</v>
      </c>
      <c r="FV6" s="10">
        <v>0.81569999999999998</v>
      </c>
      <c r="FW6" s="10">
        <v>0.81669999999999998</v>
      </c>
      <c r="FX6" s="10">
        <v>0.81769999999999998</v>
      </c>
      <c r="FY6" s="10">
        <v>0.81869999999999998</v>
      </c>
      <c r="FZ6" s="10">
        <v>0.81969999999999998</v>
      </c>
      <c r="GA6" s="10">
        <v>0.82069999999999999</v>
      </c>
      <c r="GB6" s="10">
        <v>0.82169999999999999</v>
      </c>
      <c r="GC6" s="10">
        <v>0.82269999999999999</v>
      </c>
      <c r="GD6" s="10">
        <v>0.82369999999999999</v>
      </c>
      <c r="GE6" s="10">
        <v>0.82469999999999999</v>
      </c>
      <c r="GF6" s="10">
        <v>0.82569999999999999</v>
      </c>
      <c r="GG6" s="10">
        <v>0.82669999999999999</v>
      </c>
      <c r="GH6" s="10">
        <v>0.82769999999999999</v>
      </c>
      <c r="GI6" s="10">
        <v>0.82869999999999999</v>
      </c>
      <c r="GJ6" s="10">
        <v>0.82969999999999999</v>
      </c>
      <c r="GK6" s="10">
        <v>0.83069999999999999</v>
      </c>
      <c r="GL6" s="10">
        <v>0.83169999999999999</v>
      </c>
      <c r="GM6" s="10">
        <v>0.8327</v>
      </c>
      <c r="GN6" s="10">
        <v>0.8337</v>
      </c>
      <c r="GO6" s="10">
        <v>0.8347</v>
      </c>
      <c r="GP6" s="10">
        <v>0.8357</v>
      </c>
      <c r="GQ6" s="10">
        <v>0.8367</v>
      </c>
      <c r="GR6" s="10">
        <v>0.8377</v>
      </c>
      <c r="GS6" s="10">
        <v>0.8387</v>
      </c>
      <c r="GT6" s="10">
        <v>0.8397</v>
      </c>
      <c r="GU6" s="10">
        <v>0.8407</v>
      </c>
      <c r="GV6" s="10">
        <v>0.8417</v>
      </c>
      <c r="GW6" s="10">
        <v>0.8427</v>
      </c>
      <c r="GX6" s="10">
        <v>0.84370000000000001</v>
      </c>
      <c r="GY6" s="10">
        <v>0.84470000000000001</v>
      </c>
      <c r="GZ6" s="10">
        <v>0.84570000000000001</v>
      </c>
      <c r="HA6" s="10">
        <v>0.84670000000000001</v>
      </c>
      <c r="HB6" s="10">
        <v>0.84770000000000001</v>
      </c>
      <c r="HC6" s="10">
        <v>0.84870000000000001</v>
      </c>
      <c r="HD6" s="10">
        <v>0.84970000000000001</v>
      </c>
      <c r="HE6" s="10">
        <v>0.85070000000000001</v>
      </c>
      <c r="HF6" s="10">
        <v>0.85170000000000001</v>
      </c>
      <c r="HG6" s="10">
        <v>0.85270000000000001</v>
      </c>
      <c r="HH6" s="10">
        <v>0.85370000000000001</v>
      </c>
      <c r="HI6" s="10">
        <v>0.85470000000000002</v>
      </c>
      <c r="HJ6" s="10">
        <v>0.85570000000000002</v>
      </c>
      <c r="HK6" s="10">
        <v>0.85670000000000002</v>
      </c>
      <c r="HL6" s="10">
        <v>0.85770000000000002</v>
      </c>
      <c r="HM6" s="10">
        <v>0.85870000000000002</v>
      </c>
      <c r="HN6" s="10">
        <v>0.85970000000000002</v>
      </c>
      <c r="HO6" s="10">
        <v>0.86070000000000002</v>
      </c>
      <c r="HP6" s="10">
        <v>0.86170000000000002</v>
      </c>
      <c r="HQ6" s="10">
        <v>0.86270000000000002</v>
      </c>
      <c r="HR6" s="10">
        <v>0.86370000000000002</v>
      </c>
      <c r="HS6" s="10">
        <v>0.86470000000000002</v>
      </c>
      <c r="HT6" s="10">
        <v>0.86570000000000003</v>
      </c>
      <c r="HU6" s="10">
        <v>0.86670000000000003</v>
      </c>
      <c r="HV6" s="10">
        <v>0.86770000000000003</v>
      </c>
      <c r="HW6" s="10">
        <v>0.86870000000000003</v>
      </c>
      <c r="HX6" s="10">
        <v>0.86970000000000003</v>
      </c>
    </row>
    <row r="7" spans="1:232" s="7" customFormat="1" ht="12.75" customHeight="1" x14ac:dyDescent="0.25">
      <c r="A7" s="8">
        <v>16.5</v>
      </c>
      <c r="B7" s="9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>
        <v>0.69169999999999998</v>
      </c>
      <c r="BB7" s="10">
        <v>0.69269999999999998</v>
      </c>
      <c r="BC7" s="10">
        <v>0.69369999999999998</v>
      </c>
      <c r="BD7" s="10">
        <v>0.69469999999999998</v>
      </c>
      <c r="BE7" s="10">
        <v>0.69569999999999999</v>
      </c>
      <c r="BF7" s="10">
        <v>0.69669999999999999</v>
      </c>
      <c r="BG7" s="10">
        <v>0.69769999999999999</v>
      </c>
      <c r="BH7" s="10">
        <v>0.69869999999999999</v>
      </c>
      <c r="BI7" s="10">
        <v>0.69969999999999999</v>
      </c>
      <c r="BJ7" s="10">
        <v>0.70069999999999999</v>
      </c>
      <c r="BK7" s="10">
        <v>0.70130000000000003</v>
      </c>
      <c r="BL7" s="10">
        <v>0.70230000000000004</v>
      </c>
      <c r="BM7" s="10">
        <v>0.70330000000000004</v>
      </c>
      <c r="BN7" s="10">
        <v>0.70430000000000004</v>
      </c>
      <c r="BO7" s="10">
        <v>0.70530000000000004</v>
      </c>
      <c r="BP7" s="10">
        <v>0.70630000000000004</v>
      </c>
      <c r="BQ7" s="10">
        <v>0.70730000000000004</v>
      </c>
      <c r="BR7" s="10">
        <v>0.70830000000000004</v>
      </c>
      <c r="BS7" s="10">
        <v>0.70930000000000004</v>
      </c>
      <c r="BT7" s="10">
        <v>0.71030000000000004</v>
      </c>
      <c r="BU7" s="10">
        <v>0.71130000000000004</v>
      </c>
      <c r="BV7" s="10">
        <v>0.71230000000000004</v>
      </c>
      <c r="BW7" s="10">
        <v>0.71330000000000005</v>
      </c>
      <c r="BX7" s="10">
        <v>0.71430000000000005</v>
      </c>
      <c r="BY7" s="10">
        <v>0.71530000000000005</v>
      </c>
      <c r="BZ7" s="10">
        <v>0.71630000000000005</v>
      </c>
      <c r="CA7" s="10">
        <v>0.71730000000000005</v>
      </c>
      <c r="CB7" s="10">
        <v>0.71830000000000005</v>
      </c>
      <c r="CC7" s="10">
        <v>0.71930000000000005</v>
      </c>
      <c r="CD7" s="10">
        <v>0.72019999999999995</v>
      </c>
      <c r="CE7" s="10">
        <v>0.72119999999999995</v>
      </c>
      <c r="CF7" s="10">
        <v>0.72219999999999995</v>
      </c>
      <c r="CG7" s="10">
        <v>0.72319999999999995</v>
      </c>
      <c r="CH7" s="10">
        <v>0.72419999999999995</v>
      </c>
      <c r="CI7" s="10">
        <v>0.72519999999999996</v>
      </c>
      <c r="CJ7" s="10">
        <v>0.72619999999999996</v>
      </c>
      <c r="CK7" s="10">
        <v>0.72719999999999996</v>
      </c>
      <c r="CL7" s="10">
        <v>0.72819999999999996</v>
      </c>
      <c r="CM7" s="10">
        <v>0.72919999999999996</v>
      </c>
      <c r="CN7" s="10">
        <v>0.73019999999999996</v>
      </c>
      <c r="CO7" s="10">
        <v>0.73119999999999996</v>
      </c>
      <c r="CP7" s="10">
        <v>0.73219999999999996</v>
      </c>
      <c r="CQ7" s="10">
        <v>0.73319999999999996</v>
      </c>
      <c r="CR7" s="10">
        <v>0.73419999999999996</v>
      </c>
      <c r="CS7" s="10">
        <v>0.73519999999999996</v>
      </c>
      <c r="CT7" s="10">
        <v>0.73619999999999997</v>
      </c>
      <c r="CU7" s="10">
        <v>0.73719999999999997</v>
      </c>
      <c r="CV7" s="10">
        <v>0.73819999999999997</v>
      </c>
      <c r="CW7" s="10">
        <v>0.73919999999999997</v>
      </c>
      <c r="CX7" s="10">
        <v>0.74019999999999997</v>
      </c>
      <c r="CY7" s="10">
        <v>0.74119999999999997</v>
      </c>
      <c r="CZ7" s="10">
        <v>0.74219999999999997</v>
      </c>
      <c r="DA7" s="10">
        <v>0.74319999999999997</v>
      </c>
      <c r="DB7" s="10">
        <v>0.74419999999999997</v>
      </c>
      <c r="DC7" s="10">
        <v>0.74519999999999997</v>
      </c>
      <c r="DD7" s="10">
        <v>0.74619999999999997</v>
      </c>
      <c r="DE7" s="10">
        <v>0.74719999999999998</v>
      </c>
      <c r="DF7" s="10">
        <v>0.74819999999999998</v>
      </c>
      <c r="DG7" s="10">
        <v>0.74919999999999998</v>
      </c>
      <c r="DH7" s="10">
        <v>0.75019999999999998</v>
      </c>
      <c r="DI7" s="10">
        <v>0.75119999999999998</v>
      </c>
      <c r="DJ7" s="10">
        <v>0.75219999999999998</v>
      </c>
      <c r="DK7" s="10">
        <v>0.75319999999999998</v>
      </c>
      <c r="DL7" s="10">
        <v>0.75419999999999998</v>
      </c>
      <c r="DM7" s="10">
        <v>0.75519999999999998</v>
      </c>
      <c r="DN7" s="10">
        <v>0.75619999999999998</v>
      </c>
      <c r="DO7" s="10">
        <v>0.75719999999999998</v>
      </c>
      <c r="DP7" s="10">
        <v>0.75819999999999999</v>
      </c>
      <c r="DQ7" s="10">
        <v>0.75919999999999999</v>
      </c>
      <c r="DR7" s="10">
        <v>0.76019999999999999</v>
      </c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>
        <v>0.80110000000000003</v>
      </c>
      <c r="FH7" s="10">
        <v>0.80210000000000004</v>
      </c>
      <c r="FI7" s="10">
        <v>0.80310000000000004</v>
      </c>
      <c r="FJ7" s="10">
        <v>0.80410000000000004</v>
      </c>
      <c r="FK7" s="10">
        <v>0.80510000000000004</v>
      </c>
      <c r="FL7" s="10">
        <v>0.80610000000000004</v>
      </c>
      <c r="FM7" s="10">
        <v>0.80710000000000004</v>
      </c>
      <c r="FN7" s="10">
        <v>0.80800000000000005</v>
      </c>
      <c r="FO7" s="10">
        <v>0.80900000000000005</v>
      </c>
      <c r="FP7" s="10">
        <v>0.81</v>
      </c>
      <c r="FQ7" s="10">
        <v>0.81100000000000005</v>
      </c>
      <c r="FR7" s="10">
        <v>0.81200000000000006</v>
      </c>
      <c r="FS7" s="10">
        <v>0.81299999999999994</v>
      </c>
      <c r="FT7" s="10">
        <v>0.81399999999999995</v>
      </c>
      <c r="FU7" s="10">
        <v>0.81499999999999995</v>
      </c>
      <c r="FV7" s="10">
        <v>0.81599999999999995</v>
      </c>
      <c r="FW7" s="10">
        <v>0.81699999999999995</v>
      </c>
      <c r="FX7" s="10">
        <v>0.81799999999999995</v>
      </c>
      <c r="FY7" s="10">
        <v>0.81899999999999995</v>
      </c>
      <c r="FZ7" s="10">
        <v>0.82</v>
      </c>
      <c r="GA7" s="10">
        <v>0.82099999999999995</v>
      </c>
      <c r="GB7" s="10">
        <v>0.82199999999999995</v>
      </c>
      <c r="GC7" s="10">
        <v>0.82299999999999995</v>
      </c>
      <c r="GD7" s="10">
        <v>0.82399999999999995</v>
      </c>
      <c r="GE7" s="10">
        <v>0.82499999999999996</v>
      </c>
      <c r="GF7" s="10">
        <v>0.82599999999999996</v>
      </c>
      <c r="GG7" s="10">
        <v>0.82699999999999996</v>
      </c>
      <c r="GH7" s="10">
        <v>0.82799999999999996</v>
      </c>
      <c r="GI7" s="10">
        <v>0.82899999999999996</v>
      </c>
      <c r="GJ7" s="10">
        <v>0.83</v>
      </c>
      <c r="GK7" s="10">
        <v>0.83099999999999996</v>
      </c>
      <c r="GL7" s="10">
        <v>0.83199999999999996</v>
      </c>
      <c r="GM7" s="10">
        <v>0.83299999999999996</v>
      </c>
      <c r="GN7" s="10">
        <v>0.83399999999999996</v>
      </c>
      <c r="GO7" s="10">
        <v>0.83499999999999996</v>
      </c>
      <c r="GP7" s="10">
        <v>0.83599999999999997</v>
      </c>
      <c r="GQ7" s="10">
        <v>0.83699999999999997</v>
      </c>
      <c r="GR7" s="10">
        <v>0.83799999999999997</v>
      </c>
      <c r="GS7" s="10">
        <v>0.83899999999999997</v>
      </c>
      <c r="GT7" s="10">
        <v>0.84</v>
      </c>
      <c r="GU7" s="10">
        <v>0.84099999999999997</v>
      </c>
      <c r="GV7" s="10">
        <v>0.84199999999999997</v>
      </c>
      <c r="GW7" s="10">
        <v>0.84299999999999997</v>
      </c>
      <c r="GX7" s="10">
        <v>0.84399999999999997</v>
      </c>
      <c r="GY7" s="10">
        <v>0.84499999999999997</v>
      </c>
      <c r="GZ7" s="10">
        <v>0.84599999999999997</v>
      </c>
      <c r="HA7" s="10">
        <v>0.84699999999999998</v>
      </c>
      <c r="HB7" s="10">
        <v>0.84799999999999998</v>
      </c>
      <c r="HC7" s="10">
        <v>0.84899999999999998</v>
      </c>
      <c r="HD7" s="10">
        <v>0.85</v>
      </c>
      <c r="HE7" s="10">
        <v>0.85099999999999998</v>
      </c>
      <c r="HF7" s="10">
        <v>0.85199999999999998</v>
      </c>
      <c r="HG7" s="10">
        <v>0.85299999999999998</v>
      </c>
      <c r="HH7" s="10">
        <v>0.85399999999999998</v>
      </c>
      <c r="HI7" s="10">
        <v>0.85499999999999998</v>
      </c>
      <c r="HJ7" s="10">
        <v>0.85599999999999998</v>
      </c>
      <c r="HK7" s="10">
        <v>0.85699999999999998</v>
      </c>
      <c r="HL7" s="10">
        <v>0.85799999999999998</v>
      </c>
      <c r="HM7" s="10">
        <v>0.85899999999999999</v>
      </c>
      <c r="HN7" s="10">
        <v>0.86</v>
      </c>
      <c r="HO7" s="10">
        <v>0.86099999999999999</v>
      </c>
      <c r="HP7" s="10">
        <v>0.86199999999999999</v>
      </c>
      <c r="HQ7" s="10">
        <v>0.86299999999999999</v>
      </c>
      <c r="HR7" s="10">
        <v>0.86399999999999999</v>
      </c>
      <c r="HS7" s="10">
        <v>0.86499999999999999</v>
      </c>
      <c r="HT7" s="10">
        <v>0.86599999999999999</v>
      </c>
      <c r="HU7" s="10">
        <v>0.86699999999999999</v>
      </c>
      <c r="HV7" s="10">
        <v>0.86799999999999999</v>
      </c>
      <c r="HW7" s="10">
        <v>0.86899999999999999</v>
      </c>
      <c r="HX7" s="10">
        <v>0.87</v>
      </c>
    </row>
    <row r="8" spans="1:232" s="7" customFormat="1" ht="12.75" customHeight="1" x14ac:dyDescent="0.25">
      <c r="A8" s="8">
        <v>17</v>
      </c>
      <c r="B8" s="9">
        <v>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>
        <v>0.69220000000000004</v>
      </c>
      <c r="BB8" s="10">
        <v>0.69310000000000005</v>
      </c>
      <c r="BC8" s="10">
        <v>0.69420000000000004</v>
      </c>
      <c r="BD8" s="10">
        <v>0.69520000000000004</v>
      </c>
      <c r="BE8" s="10">
        <v>0.69620000000000004</v>
      </c>
      <c r="BF8" s="10">
        <v>0.69720000000000004</v>
      </c>
      <c r="BG8" s="10">
        <v>0.69820000000000004</v>
      </c>
      <c r="BH8" s="10">
        <v>0.69920000000000004</v>
      </c>
      <c r="BI8" s="10">
        <v>0.70009999999999994</v>
      </c>
      <c r="BJ8" s="10">
        <v>0.70109999999999995</v>
      </c>
      <c r="BK8" s="10">
        <v>0.70169999999999999</v>
      </c>
      <c r="BL8" s="10">
        <v>0.70269999999999999</v>
      </c>
      <c r="BM8" s="10">
        <v>0.70369999999999999</v>
      </c>
      <c r="BN8" s="10">
        <v>0.70469999999999999</v>
      </c>
      <c r="BO8" s="10">
        <v>0.70569999999999999</v>
      </c>
      <c r="BP8" s="10">
        <v>0.70669999999999999</v>
      </c>
      <c r="BQ8" s="10">
        <v>0.7077</v>
      </c>
      <c r="BR8" s="10">
        <v>0.7087</v>
      </c>
      <c r="BS8" s="10">
        <v>0.7097</v>
      </c>
      <c r="BT8" s="10">
        <v>0.7107</v>
      </c>
      <c r="BU8" s="10">
        <v>0.7117</v>
      </c>
      <c r="BV8" s="10">
        <v>0.7127</v>
      </c>
      <c r="BW8" s="10">
        <v>0.7137</v>
      </c>
      <c r="BX8" s="10">
        <v>0.7147</v>
      </c>
      <c r="BY8" s="10">
        <v>0.7157</v>
      </c>
      <c r="BZ8" s="10">
        <v>0.7167</v>
      </c>
      <c r="CA8" s="10">
        <v>0.7177</v>
      </c>
      <c r="CB8" s="10">
        <v>0.71870000000000001</v>
      </c>
      <c r="CC8" s="10">
        <v>0.71970000000000001</v>
      </c>
      <c r="CD8" s="10">
        <v>0.72070000000000001</v>
      </c>
      <c r="CE8" s="10">
        <v>0.72170000000000001</v>
      </c>
      <c r="CF8" s="10">
        <v>0.72270000000000001</v>
      </c>
      <c r="CG8" s="10">
        <v>0.72370000000000001</v>
      </c>
      <c r="CH8" s="10">
        <v>0.72470000000000001</v>
      </c>
      <c r="CI8" s="10">
        <v>0.72570000000000001</v>
      </c>
      <c r="CJ8" s="10">
        <v>0.72660000000000002</v>
      </c>
      <c r="CK8" s="10">
        <v>0.72760000000000002</v>
      </c>
      <c r="CL8" s="10">
        <v>0.72860000000000003</v>
      </c>
      <c r="CM8" s="10">
        <v>0.72960000000000003</v>
      </c>
      <c r="CN8" s="10">
        <v>0.73060000000000003</v>
      </c>
      <c r="CO8" s="10">
        <v>0.73160000000000003</v>
      </c>
      <c r="CP8" s="10">
        <v>0.73260000000000003</v>
      </c>
      <c r="CQ8" s="10">
        <v>0.73360000000000003</v>
      </c>
      <c r="CR8" s="10">
        <v>0.73460000000000003</v>
      </c>
      <c r="CS8" s="10">
        <v>0.73560000000000003</v>
      </c>
      <c r="CT8" s="10">
        <v>0.73660000000000003</v>
      </c>
      <c r="CU8" s="10">
        <v>0.73760000000000003</v>
      </c>
      <c r="CV8" s="10">
        <v>0.73860000000000003</v>
      </c>
      <c r="CW8" s="10">
        <v>0.73960000000000004</v>
      </c>
      <c r="CX8" s="10">
        <v>0.74060000000000004</v>
      </c>
      <c r="CY8" s="10">
        <v>0.74160000000000004</v>
      </c>
      <c r="CZ8" s="10">
        <v>0.74260000000000004</v>
      </c>
      <c r="DA8" s="10">
        <v>0.74360000000000004</v>
      </c>
      <c r="DB8" s="10">
        <v>0.74460000000000004</v>
      </c>
      <c r="DC8" s="10">
        <v>0.74560000000000004</v>
      </c>
      <c r="DD8" s="10">
        <v>0.74660000000000004</v>
      </c>
      <c r="DE8" s="10">
        <v>0.74760000000000004</v>
      </c>
      <c r="DF8" s="10">
        <v>0.74860000000000004</v>
      </c>
      <c r="DG8" s="10">
        <v>0.74960000000000004</v>
      </c>
      <c r="DH8" s="10">
        <v>0.75060000000000004</v>
      </c>
      <c r="DI8" s="10">
        <v>0.75160000000000005</v>
      </c>
      <c r="DJ8" s="10">
        <v>0.75260000000000005</v>
      </c>
      <c r="DK8" s="10">
        <v>0.75360000000000005</v>
      </c>
      <c r="DL8" s="10">
        <v>0.75460000000000005</v>
      </c>
      <c r="DM8" s="10">
        <v>0.75560000000000005</v>
      </c>
      <c r="DN8" s="10">
        <v>0.75660000000000005</v>
      </c>
      <c r="DO8" s="10">
        <v>0.75760000000000005</v>
      </c>
      <c r="DP8" s="10">
        <v>0.75860000000000005</v>
      </c>
      <c r="DQ8" s="10">
        <v>0.75949999999999995</v>
      </c>
      <c r="DR8" s="10">
        <v>0.76049999999999995</v>
      </c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>
        <v>0.8014</v>
      </c>
      <c r="FH8" s="10">
        <v>0.8024</v>
      </c>
      <c r="FI8" s="10">
        <v>0.8034</v>
      </c>
      <c r="FJ8" s="10">
        <v>0.8044</v>
      </c>
      <c r="FK8" s="10">
        <v>0.8054</v>
      </c>
      <c r="FL8" s="10">
        <v>0.80640000000000001</v>
      </c>
      <c r="FM8" s="10">
        <v>0.80740000000000001</v>
      </c>
      <c r="FN8" s="10">
        <v>0.80840000000000001</v>
      </c>
      <c r="FO8" s="10">
        <v>0.80940000000000001</v>
      </c>
      <c r="FP8" s="10">
        <v>0.81040000000000001</v>
      </c>
      <c r="FQ8" s="10">
        <v>0.81140000000000001</v>
      </c>
      <c r="FR8" s="10">
        <v>0.81240000000000001</v>
      </c>
      <c r="FS8" s="10">
        <v>0.81340000000000001</v>
      </c>
      <c r="FT8" s="10">
        <v>0.81440000000000001</v>
      </c>
      <c r="FU8" s="10">
        <v>0.81540000000000001</v>
      </c>
      <c r="FV8" s="10">
        <v>0.81640000000000001</v>
      </c>
      <c r="FW8" s="10">
        <v>0.81740000000000002</v>
      </c>
      <c r="FX8" s="10">
        <v>0.81840000000000002</v>
      </c>
      <c r="FY8" s="10">
        <v>0.81940000000000002</v>
      </c>
      <c r="FZ8" s="10">
        <v>0.82040000000000002</v>
      </c>
      <c r="GA8" s="10">
        <v>0.82140000000000002</v>
      </c>
      <c r="GB8" s="10">
        <v>0.82240000000000002</v>
      </c>
      <c r="GC8" s="10">
        <v>0.82340000000000002</v>
      </c>
      <c r="GD8" s="10">
        <v>0.82440000000000002</v>
      </c>
      <c r="GE8" s="10">
        <v>0.82540000000000002</v>
      </c>
      <c r="GF8" s="10">
        <v>0.82640000000000002</v>
      </c>
      <c r="GG8" s="10">
        <v>0.82740000000000002</v>
      </c>
      <c r="GH8" s="10">
        <v>0.82840000000000003</v>
      </c>
      <c r="GI8" s="10">
        <v>0.82940000000000003</v>
      </c>
      <c r="GJ8" s="10">
        <v>0.83040000000000003</v>
      </c>
      <c r="GK8" s="10">
        <v>0.83140000000000003</v>
      </c>
      <c r="GL8" s="10">
        <v>0.83240000000000003</v>
      </c>
      <c r="GM8" s="10">
        <v>0.83330000000000004</v>
      </c>
      <c r="GN8" s="10">
        <v>0.83430000000000004</v>
      </c>
      <c r="GO8" s="10">
        <v>0.83530000000000004</v>
      </c>
      <c r="GP8" s="10">
        <v>0.83630000000000004</v>
      </c>
      <c r="GQ8" s="10">
        <v>0.83730000000000004</v>
      </c>
      <c r="GR8" s="10">
        <v>0.83830000000000005</v>
      </c>
      <c r="GS8" s="10">
        <v>0.83930000000000005</v>
      </c>
      <c r="GT8" s="10">
        <v>0.84030000000000005</v>
      </c>
      <c r="GU8" s="10">
        <v>0.84130000000000005</v>
      </c>
      <c r="GV8" s="10">
        <v>0.84230000000000005</v>
      </c>
      <c r="GW8" s="10">
        <v>0.84330000000000005</v>
      </c>
      <c r="GX8" s="10">
        <v>0.84430000000000005</v>
      </c>
      <c r="GY8" s="10">
        <v>0.84530000000000005</v>
      </c>
      <c r="GZ8" s="10">
        <v>0.84630000000000005</v>
      </c>
      <c r="HA8" s="10">
        <v>0.84730000000000005</v>
      </c>
      <c r="HB8" s="10">
        <v>0.84830000000000005</v>
      </c>
      <c r="HC8" s="10">
        <v>0.84930000000000005</v>
      </c>
      <c r="HD8" s="10">
        <v>0.85029999999999994</v>
      </c>
      <c r="HE8" s="10">
        <v>0.85129999999999995</v>
      </c>
      <c r="HF8" s="10">
        <v>0.85229999999999995</v>
      </c>
      <c r="HG8" s="10">
        <v>0.85329999999999995</v>
      </c>
      <c r="HH8" s="10">
        <v>0.85429999999999995</v>
      </c>
      <c r="HI8" s="10">
        <v>0.85529999999999995</v>
      </c>
      <c r="HJ8" s="10">
        <v>0.85629999999999995</v>
      </c>
      <c r="HK8" s="10">
        <v>0.85729999999999995</v>
      </c>
      <c r="HL8" s="10">
        <v>0.85829999999999995</v>
      </c>
      <c r="HM8" s="10">
        <v>0.85929999999999995</v>
      </c>
      <c r="HN8" s="10">
        <v>0.86029999999999995</v>
      </c>
      <c r="HO8" s="10">
        <v>0.86129999999999995</v>
      </c>
      <c r="HP8" s="10">
        <v>0.86229999999999996</v>
      </c>
      <c r="HQ8" s="10">
        <v>0.86329999999999996</v>
      </c>
      <c r="HR8" s="10">
        <v>0.86429999999999996</v>
      </c>
      <c r="HS8" s="10">
        <v>0.86529999999999996</v>
      </c>
      <c r="HT8" s="10">
        <v>0.86629999999999996</v>
      </c>
      <c r="HU8" s="10">
        <v>0.86729999999999996</v>
      </c>
      <c r="HV8" s="10">
        <v>0.86829999999999996</v>
      </c>
      <c r="HW8" s="10">
        <v>0.86929999999999996</v>
      </c>
      <c r="HX8" s="10">
        <v>0.87029999999999996</v>
      </c>
    </row>
    <row r="9" spans="1:232" s="7" customFormat="1" ht="12.75" customHeight="1" x14ac:dyDescent="0.25">
      <c r="A9" s="8">
        <v>17.5</v>
      </c>
      <c r="B9" s="9">
        <v>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>
        <v>0.69259999999999999</v>
      </c>
      <c r="BB9" s="10">
        <v>0.69359999999999999</v>
      </c>
      <c r="BC9" s="10">
        <v>0.6946</v>
      </c>
      <c r="BD9" s="10">
        <v>0.69550000000000001</v>
      </c>
      <c r="BE9" s="10">
        <v>0.6966</v>
      </c>
      <c r="BF9" s="10">
        <v>0.6976</v>
      </c>
      <c r="BG9" s="10">
        <v>0.6986</v>
      </c>
      <c r="BH9" s="10">
        <v>0.6996</v>
      </c>
      <c r="BI9" s="10">
        <v>0.7006</v>
      </c>
      <c r="BJ9" s="10">
        <v>0.7016</v>
      </c>
      <c r="BK9" s="10">
        <v>0.70209999999999995</v>
      </c>
      <c r="BL9" s="10">
        <v>0.70309999999999995</v>
      </c>
      <c r="BM9" s="10">
        <v>0.70420000000000005</v>
      </c>
      <c r="BN9" s="10">
        <v>0.70509999999999995</v>
      </c>
      <c r="BO9" s="10">
        <v>0.70609999999999995</v>
      </c>
      <c r="BP9" s="10">
        <v>0.70709999999999995</v>
      </c>
      <c r="BQ9" s="10">
        <v>0.70809999999999995</v>
      </c>
      <c r="BR9" s="10">
        <v>0.70909999999999995</v>
      </c>
      <c r="BS9" s="10">
        <v>0.71009999999999995</v>
      </c>
      <c r="BT9" s="10">
        <v>0.71109999999999995</v>
      </c>
      <c r="BU9" s="10">
        <v>0.71209999999999996</v>
      </c>
      <c r="BV9" s="10">
        <v>0.71309999999999996</v>
      </c>
      <c r="BW9" s="10">
        <v>0.71409999999999996</v>
      </c>
      <c r="BX9" s="10">
        <v>0.71509999999999996</v>
      </c>
      <c r="BY9" s="10">
        <v>0.71609999999999996</v>
      </c>
      <c r="BZ9" s="10">
        <v>0.71709999999999996</v>
      </c>
      <c r="CA9" s="10">
        <v>0.71809999999999996</v>
      </c>
      <c r="CB9" s="10">
        <v>0.71909999999999996</v>
      </c>
      <c r="CC9" s="10">
        <v>0.72009999999999996</v>
      </c>
      <c r="CD9" s="10">
        <v>0.72109999999999996</v>
      </c>
      <c r="CE9" s="10">
        <v>0.72209999999999996</v>
      </c>
      <c r="CF9" s="10">
        <v>0.72309999999999997</v>
      </c>
      <c r="CG9" s="10">
        <v>0.72409999999999997</v>
      </c>
      <c r="CH9" s="10">
        <v>0.72509999999999997</v>
      </c>
      <c r="CI9" s="10">
        <v>0.72609999999999997</v>
      </c>
      <c r="CJ9" s="10">
        <v>0.72709999999999997</v>
      </c>
      <c r="CK9" s="10">
        <v>0.72809999999999997</v>
      </c>
      <c r="CL9" s="10">
        <v>0.72909999999999997</v>
      </c>
      <c r="CM9" s="10">
        <v>0.73</v>
      </c>
      <c r="CN9" s="10">
        <v>0.73099999999999998</v>
      </c>
      <c r="CO9" s="10">
        <v>0.73199999999999998</v>
      </c>
      <c r="CP9" s="10">
        <v>0.73299999999999998</v>
      </c>
      <c r="CQ9" s="10">
        <v>0.73399999999999999</v>
      </c>
      <c r="CR9" s="10">
        <v>0.73499999999999999</v>
      </c>
      <c r="CS9" s="10">
        <v>0.73599999999999999</v>
      </c>
      <c r="CT9" s="10">
        <v>0.73699999999999999</v>
      </c>
      <c r="CU9" s="10">
        <v>0.73799999999999999</v>
      </c>
      <c r="CV9" s="10">
        <v>0.73899999999999999</v>
      </c>
      <c r="CW9" s="10">
        <v>0.74</v>
      </c>
      <c r="CX9" s="10">
        <v>0.74099999999999999</v>
      </c>
      <c r="CY9" s="10">
        <v>0.74199999999999999</v>
      </c>
      <c r="CZ9" s="10">
        <v>0.74299999999999999</v>
      </c>
      <c r="DA9" s="10">
        <v>0.74399999999999999</v>
      </c>
      <c r="DB9" s="10">
        <v>0.745</v>
      </c>
      <c r="DC9" s="10">
        <v>0.746</v>
      </c>
      <c r="DD9" s="10">
        <v>0.747</v>
      </c>
      <c r="DE9" s="10">
        <v>0.748</v>
      </c>
      <c r="DF9" s="10">
        <v>0.749</v>
      </c>
      <c r="DG9" s="10">
        <v>0.75</v>
      </c>
      <c r="DH9" s="10">
        <v>0.751</v>
      </c>
      <c r="DI9" s="10">
        <v>0.752</v>
      </c>
      <c r="DJ9" s="10">
        <v>0.753</v>
      </c>
      <c r="DK9" s="10">
        <v>0.754</v>
      </c>
      <c r="DL9" s="10">
        <v>0.755</v>
      </c>
      <c r="DM9" s="10">
        <v>0.75600000000000001</v>
      </c>
      <c r="DN9" s="10">
        <v>0.75690000000000002</v>
      </c>
      <c r="DO9" s="10">
        <v>0.75790000000000002</v>
      </c>
      <c r="DP9" s="10">
        <v>0.75890000000000002</v>
      </c>
      <c r="DQ9" s="10">
        <v>0.75990000000000002</v>
      </c>
      <c r="DR9" s="10">
        <v>0.76090000000000002</v>
      </c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>
        <v>0.80179999999999996</v>
      </c>
      <c r="FH9" s="10">
        <v>0.80279999999999996</v>
      </c>
      <c r="FI9" s="10">
        <v>0.80379999999999996</v>
      </c>
      <c r="FJ9" s="10">
        <v>0.80479999999999996</v>
      </c>
      <c r="FK9" s="10">
        <v>0.80579999999999996</v>
      </c>
      <c r="FL9" s="10">
        <v>0.80679999999999996</v>
      </c>
      <c r="FM9" s="10">
        <v>0.80769999999999997</v>
      </c>
      <c r="FN9" s="10">
        <v>0.80869999999999997</v>
      </c>
      <c r="FO9" s="10">
        <v>0.80969999999999998</v>
      </c>
      <c r="FP9" s="10">
        <v>0.81069999999999998</v>
      </c>
      <c r="FQ9" s="10">
        <v>0.81169999999999998</v>
      </c>
      <c r="FR9" s="10">
        <v>0.81269999999999998</v>
      </c>
      <c r="FS9" s="10">
        <v>0.81369999999999998</v>
      </c>
      <c r="FT9" s="10">
        <v>0.81469999999999998</v>
      </c>
      <c r="FU9" s="10">
        <v>0.81569999999999998</v>
      </c>
      <c r="FV9" s="10">
        <v>0.81669999999999998</v>
      </c>
      <c r="FW9" s="10">
        <v>0.81769999999999998</v>
      </c>
      <c r="FX9" s="10">
        <v>0.81869999999999998</v>
      </c>
      <c r="FY9" s="10">
        <v>0.81969999999999998</v>
      </c>
      <c r="FZ9" s="10">
        <v>0.82069999999999999</v>
      </c>
      <c r="GA9" s="10">
        <v>0.82169999999999999</v>
      </c>
      <c r="GB9" s="10">
        <v>0.82269999999999999</v>
      </c>
      <c r="GC9" s="10">
        <v>0.82369999999999999</v>
      </c>
      <c r="GD9" s="10">
        <v>0.82469999999999999</v>
      </c>
      <c r="GE9" s="10">
        <v>0.82569999999999999</v>
      </c>
      <c r="GF9" s="10">
        <v>0.82669999999999999</v>
      </c>
      <c r="GG9" s="10">
        <v>0.82769999999999999</v>
      </c>
      <c r="GH9" s="10">
        <v>0.82869999999999999</v>
      </c>
      <c r="GI9" s="10">
        <v>0.82969999999999999</v>
      </c>
      <c r="GJ9" s="10">
        <v>0.83069999999999999</v>
      </c>
      <c r="GK9" s="10">
        <v>0.83169999999999999</v>
      </c>
      <c r="GL9" s="10">
        <v>0.8327</v>
      </c>
      <c r="GM9" s="10">
        <v>0.8337</v>
      </c>
      <c r="GN9" s="10">
        <v>0.8347</v>
      </c>
      <c r="GO9" s="10">
        <v>0.8357</v>
      </c>
      <c r="GP9" s="10">
        <v>0.8367</v>
      </c>
      <c r="GQ9" s="10">
        <v>0.8377</v>
      </c>
      <c r="GR9" s="10">
        <v>0.8387</v>
      </c>
      <c r="GS9" s="10">
        <v>0.8397</v>
      </c>
      <c r="GT9" s="10">
        <v>0.8407</v>
      </c>
      <c r="GU9" s="10">
        <v>0.8417</v>
      </c>
      <c r="GV9" s="10">
        <v>0.8427</v>
      </c>
      <c r="GW9" s="10">
        <v>0.84370000000000001</v>
      </c>
      <c r="GX9" s="10">
        <v>0.84470000000000001</v>
      </c>
      <c r="GY9" s="10">
        <v>0.84570000000000001</v>
      </c>
      <c r="GZ9" s="10">
        <v>0.84670000000000001</v>
      </c>
      <c r="HA9" s="10">
        <v>0.84770000000000001</v>
      </c>
      <c r="HB9" s="10">
        <v>0.84870000000000001</v>
      </c>
      <c r="HC9" s="10">
        <v>0.84970000000000001</v>
      </c>
      <c r="HD9" s="10">
        <v>0.85070000000000001</v>
      </c>
      <c r="HE9" s="10">
        <v>0.85170000000000001</v>
      </c>
      <c r="HF9" s="10">
        <v>0.85270000000000001</v>
      </c>
      <c r="HG9" s="10">
        <v>0.85360000000000003</v>
      </c>
      <c r="HH9" s="10">
        <v>0.85460000000000003</v>
      </c>
      <c r="HI9" s="10">
        <v>0.85560000000000003</v>
      </c>
      <c r="HJ9" s="10">
        <v>0.85660000000000003</v>
      </c>
      <c r="HK9" s="10">
        <v>0.85760000000000003</v>
      </c>
      <c r="HL9" s="10">
        <v>0.85860000000000003</v>
      </c>
      <c r="HM9" s="10">
        <v>0.85960000000000003</v>
      </c>
      <c r="HN9" s="10">
        <v>0.86060000000000003</v>
      </c>
      <c r="HO9" s="10">
        <v>0.86160000000000003</v>
      </c>
      <c r="HP9" s="10">
        <v>0.86260000000000003</v>
      </c>
      <c r="HQ9" s="10">
        <v>0.86360000000000003</v>
      </c>
      <c r="HR9" s="10">
        <v>0.86460000000000004</v>
      </c>
      <c r="HS9" s="10">
        <v>0.86560000000000004</v>
      </c>
      <c r="HT9" s="10">
        <v>0.86660000000000004</v>
      </c>
      <c r="HU9" s="10">
        <v>0.86760000000000004</v>
      </c>
      <c r="HV9" s="10">
        <v>0.86860000000000004</v>
      </c>
      <c r="HW9" s="10">
        <v>0.86960000000000004</v>
      </c>
      <c r="HX9" s="10">
        <v>0.87060000000000004</v>
      </c>
    </row>
    <row r="10" spans="1:232" s="7" customFormat="1" ht="12.75" customHeight="1" x14ac:dyDescent="0.25">
      <c r="A10" s="8">
        <v>18</v>
      </c>
      <c r="B10" s="9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>
        <v>0.69299999999999995</v>
      </c>
      <c r="BB10" s="10">
        <v>0.69399999999999995</v>
      </c>
      <c r="BC10" s="10">
        <v>0.69499999999999995</v>
      </c>
      <c r="BD10" s="10">
        <v>0.69599999999999995</v>
      </c>
      <c r="BE10" s="10">
        <v>0.69699999999999995</v>
      </c>
      <c r="BF10" s="10">
        <v>0.69799999999999995</v>
      </c>
      <c r="BG10" s="10">
        <v>0.69899999999999995</v>
      </c>
      <c r="BH10" s="10">
        <v>0.7</v>
      </c>
      <c r="BI10" s="10">
        <v>0.70099999999999996</v>
      </c>
      <c r="BJ10" s="10">
        <v>0.70199999999999996</v>
      </c>
      <c r="BK10" s="10">
        <v>0.7026</v>
      </c>
      <c r="BL10" s="10">
        <v>0.7036</v>
      </c>
      <c r="BM10" s="10">
        <v>0.7046</v>
      </c>
      <c r="BN10" s="10">
        <v>0.7056</v>
      </c>
      <c r="BO10" s="10">
        <v>0.70660000000000001</v>
      </c>
      <c r="BP10" s="10">
        <v>0.70750000000000002</v>
      </c>
      <c r="BQ10" s="10">
        <v>0.70850000000000002</v>
      </c>
      <c r="BR10" s="10">
        <v>0.70950000000000002</v>
      </c>
      <c r="BS10" s="10">
        <v>0.71050000000000002</v>
      </c>
      <c r="BT10" s="10">
        <v>0.71150000000000002</v>
      </c>
      <c r="BU10" s="10">
        <v>0.71250000000000002</v>
      </c>
      <c r="BV10" s="10">
        <v>0.71350000000000002</v>
      </c>
      <c r="BW10" s="10">
        <v>0.71450000000000002</v>
      </c>
      <c r="BX10" s="10">
        <v>0.71550000000000002</v>
      </c>
      <c r="BY10" s="10">
        <v>0.71650000000000003</v>
      </c>
      <c r="BZ10" s="10">
        <v>0.71750000000000003</v>
      </c>
      <c r="CA10" s="10">
        <v>0.71850000000000003</v>
      </c>
      <c r="CB10" s="10">
        <v>0.71950000000000003</v>
      </c>
      <c r="CC10" s="10">
        <v>0.72050000000000003</v>
      </c>
      <c r="CD10" s="10">
        <v>0.72150000000000003</v>
      </c>
      <c r="CE10" s="10">
        <v>0.72250000000000003</v>
      </c>
      <c r="CF10" s="10">
        <v>0.72350000000000003</v>
      </c>
      <c r="CG10" s="10">
        <v>0.72450000000000003</v>
      </c>
      <c r="CH10" s="10">
        <v>0.72550000000000003</v>
      </c>
      <c r="CI10" s="10">
        <v>0.72650000000000003</v>
      </c>
      <c r="CJ10" s="10">
        <v>0.72750000000000004</v>
      </c>
      <c r="CK10" s="10">
        <v>0.72850000000000004</v>
      </c>
      <c r="CL10" s="10">
        <v>0.72950000000000004</v>
      </c>
      <c r="CM10" s="10">
        <v>0.73050000000000004</v>
      </c>
      <c r="CN10" s="10">
        <v>0.73150000000000004</v>
      </c>
      <c r="CO10" s="10">
        <v>0.73240000000000005</v>
      </c>
      <c r="CP10" s="10">
        <v>0.73340000000000005</v>
      </c>
      <c r="CQ10" s="10">
        <v>0.73440000000000005</v>
      </c>
      <c r="CR10" s="10">
        <v>0.73540000000000005</v>
      </c>
      <c r="CS10" s="10">
        <v>0.73640000000000005</v>
      </c>
      <c r="CT10" s="10">
        <v>0.73740000000000006</v>
      </c>
      <c r="CU10" s="10">
        <v>0.73839999999999995</v>
      </c>
      <c r="CV10" s="10">
        <v>0.73939999999999995</v>
      </c>
      <c r="CW10" s="10">
        <v>0.74039999999999995</v>
      </c>
      <c r="CX10" s="10">
        <v>0.74139999999999995</v>
      </c>
      <c r="CY10" s="10">
        <v>0.74239999999999995</v>
      </c>
      <c r="CZ10" s="10">
        <v>0.74339999999999995</v>
      </c>
      <c r="DA10" s="10">
        <v>0.74439999999999995</v>
      </c>
      <c r="DB10" s="10">
        <v>0.74539999999999995</v>
      </c>
      <c r="DC10" s="10">
        <v>0.74639999999999995</v>
      </c>
      <c r="DD10" s="10">
        <v>0.74739999999999995</v>
      </c>
      <c r="DE10" s="10">
        <v>0.74839999999999995</v>
      </c>
      <c r="DF10" s="10">
        <v>0.74939999999999996</v>
      </c>
      <c r="DG10" s="10">
        <v>0.75039999999999996</v>
      </c>
      <c r="DH10" s="10">
        <v>0.75139999999999996</v>
      </c>
      <c r="DI10" s="10">
        <v>0.75239999999999996</v>
      </c>
      <c r="DJ10" s="10">
        <v>0.75339999999999996</v>
      </c>
      <c r="DK10" s="10">
        <v>0.75439999999999996</v>
      </c>
      <c r="DL10" s="10">
        <v>0.75529999999999997</v>
      </c>
      <c r="DM10" s="10">
        <v>0.75629999999999997</v>
      </c>
      <c r="DN10" s="10">
        <v>0.75729999999999997</v>
      </c>
      <c r="DO10" s="10">
        <v>0.75829999999999997</v>
      </c>
      <c r="DP10" s="10">
        <v>0.75929999999999997</v>
      </c>
      <c r="DQ10" s="10">
        <v>0.76029999999999998</v>
      </c>
      <c r="DR10" s="10">
        <v>0.76129999999999998</v>
      </c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>
        <v>0.80210000000000004</v>
      </c>
      <c r="FH10" s="10">
        <v>0.80310000000000004</v>
      </c>
      <c r="FI10" s="10">
        <v>0.80410000000000004</v>
      </c>
      <c r="FJ10" s="10">
        <v>0.80510000000000004</v>
      </c>
      <c r="FK10" s="10">
        <v>0.80610000000000004</v>
      </c>
      <c r="FL10" s="10">
        <v>0.80710000000000004</v>
      </c>
      <c r="FM10" s="10">
        <v>0.80810000000000004</v>
      </c>
      <c r="FN10" s="10">
        <v>0.80910000000000004</v>
      </c>
      <c r="FO10" s="10">
        <v>0.81010000000000004</v>
      </c>
      <c r="FP10" s="10">
        <v>0.81110000000000004</v>
      </c>
      <c r="FQ10" s="10">
        <v>0.81210000000000004</v>
      </c>
      <c r="FR10" s="10">
        <v>0.81310000000000004</v>
      </c>
      <c r="FS10" s="10">
        <v>0.81410000000000005</v>
      </c>
      <c r="FT10" s="10">
        <v>0.81510000000000005</v>
      </c>
      <c r="FU10" s="10">
        <v>0.81610000000000005</v>
      </c>
      <c r="FV10" s="10">
        <v>0.81710000000000005</v>
      </c>
      <c r="FW10" s="10">
        <v>0.81810000000000005</v>
      </c>
      <c r="FX10" s="10">
        <v>0.81910000000000005</v>
      </c>
      <c r="FY10" s="10">
        <v>0.82010000000000005</v>
      </c>
      <c r="FZ10" s="10">
        <v>0.82110000000000005</v>
      </c>
      <c r="GA10" s="10">
        <v>0.82210000000000005</v>
      </c>
      <c r="GB10" s="10">
        <v>0.82310000000000005</v>
      </c>
      <c r="GC10" s="10">
        <v>0.82399999999999995</v>
      </c>
      <c r="GD10" s="10">
        <v>0.82499999999999996</v>
      </c>
      <c r="GE10" s="10">
        <v>0.82599999999999996</v>
      </c>
      <c r="GF10" s="10">
        <v>0.82699999999999996</v>
      </c>
      <c r="GG10" s="10">
        <v>0.82799999999999996</v>
      </c>
      <c r="GH10" s="10">
        <v>0.82899999999999996</v>
      </c>
      <c r="GI10" s="10">
        <v>0.83</v>
      </c>
      <c r="GJ10" s="10">
        <v>0.83099999999999996</v>
      </c>
      <c r="GK10" s="10">
        <v>0.83199999999999996</v>
      </c>
      <c r="GL10" s="10">
        <v>0.83299999999999996</v>
      </c>
      <c r="GM10" s="10">
        <v>0.83399999999999996</v>
      </c>
      <c r="GN10" s="10">
        <v>0.83499999999999996</v>
      </c>
      <c r="GO10" s="10">
        <v>0.83599999999999997</v>
      </c>
      <c r="GP10" s="10">
        <v>0.83699999999999997</v>
      </c>
      <c r="GQ10" s="10">
        <v>0.83799999999999997</v>
      </c>
      <c r="GR10" s="10">
        <v>0.83899999999999997</v>
      </c>
      <c r="GS10" s="10">
        <v>0.84</v>
      </c>
      <c r="GT10" s="10">
        <v>0.84099999999999997</v>
      </c>
      <c r="GU10" s="10">
        <v>0.84199999999999997</v>
      </c>
      <c r="GV10" s="10">
        <v>0.84299999999999997</v>
      </c>
      <c r="GW10" s="10">
        <v>0.84399999999999997</v>
      </c>
      <c r="GX10" s="10">
        <v>0.84499999999999997</v>
      </c>
      <c r="GY10" s="10">
        <v>0.84599999999999997</v>
      </c>
      <c r="GZ10" s="10">
        <v>0.84699999999999998</v>
      </c>
      <c r="HA10" s="10">
        <v>0.84799999999999998</v>
      </c>
      <c r="HB10" s="10">
        <v>0.84899999999999998</v>
      </c>
      <c r="HC10" s="10">
        <v>0.85</v>
      </c>
      <c r="HD10" s="10">
        <v>0.85099999999999998</v>
      </c>
      <c r="HE10" s="10">
        <v>0.85199999999999998</v>
      </c>
      <c r="HF10" s="10">
        <v>0.85299999999999998</v>
      </c>
      <c r="HG10" s="10">
        <v>0.85399999999999998</v>
      </c>
      <c r="HH10" s="10">
        <v>0.85499999999999998</v>
      </c>
      <c r="HI10" s="10">
        <v>0.85599999999999998</v>
      </c>
      <c r="HJ10" s="10">
        <v>0.85699999999999998</v>
      </c>
      <c r="HK10" s="10">
        <v>0.85799999999999998</v>
      </c>
      <c r="HL10" s="10">
        <v>0.85899999999999999</v>
      </c>
      <c r="HM10" s="10">
        <v>0.86</v>
      </c>
      <c r="HN10" s="10">
        <v>0.86099999999999999</v>
      </c>
      <c r="HO10" s="10">
        <v>0.86199999999999999</v>
      </c>
      <c r="HP10" s="10">
        <v>0.86299999999999999</v>
      </c>
      <c r="HQ10" s="10">
        <v>0.86399999999999999</v>
      </c>
      <c r="HR10" s="10">
        <v>0.86499999999999999</v>
      </c>
      <c r="HS10" s="10">
        <v>0.86599999999999999</v>
      </c>
      <c r="HT10" s="10">
        <v>0.86699999999999999</v>
      </c>
      <c r="HU10" s="10">
        <v>0.86799999999999999</v>
      </c>
      <c r="HV10" s="10">
        <v>0.86899999999999999</v>
      </c>
      <c r="HW10" s="10">
        <v>0.87</v>
      </c>
      <c r="HX10" s="10">
        <v>0.871</v>
      </c>
    </row>
    <row r="11" spans="1:232" s="7" customFormat="1" ht="12.75" customHeight="1" x14ac:dyDescent="0.25">
      <c r="A11" s="8">
        <v>18.5</v>
      </c>
      <c r="B11" s="9">
        <v>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>
        <v>0.69350000000000001</v>
      </c>
      <c r="BB11" s="10">
        <v>0.69440000000000002</v>
      </c>
      <c r="BC11" s="10">
        <v>0.69550000000000001</v>
      </c>
      <c r="BD11" s="10">
        <v>0.69650000000000001</v>
      </c>
      <c r="BE11" s="10">
        <v>0.69750000000000001</v>
      </c>
      <c r="BF11" s="10">
        <v>0.69840000000000002</v>
      </c>
      <c r="BG11" s="10">
        <v>0.69940000000000002</v>
      </c>
      <c r="BH11" s="10">
        <v>0.70040000000000002</v>
      </c>
      <c r="BI11" s="10">
        <v>0.70140000000000002</v>
      </c>
      <c r="BJ11" s="10">
        <v>0.70240000000000002</v>
      </c>
      <c r="BK11" s="10">
        <v>0.70299999999999996</v>
      </c>
      <c r="BL11" s="10">
        <v>0.70399999999999996</v>
      </c>
      <c r="BM11" s="10">
        <v>0.70499999999999996</v>
      </c>
      <c r="BN11" s="10">
        <v>0.70599999999999996</v>
      </c>
      <c r="BO11" s="10">
        <v>0.70699999999999996</v>
      </c>
      <c r="BP11" s="10">
        <v>0.70799999999999996</v>
      </c>
      <c r="BQ11" s="10">
        <v>0.70899999999999996</v>
      </c>
      <c r="BR11" s="10">
        <v>0.71</v>
      </c>
      <c r="BS11" s="10">
        <v>0.71099999999999997</v>
      </c>
      <c r="BT11" s="10">
        <v>0.71199999999999997</v>
      </c>
      <c r="BU11" s="10">
        <v>0.71289999999999998</v>
      </c>
      <c r="BV11" s="10">
        <v>0.71389999999999998</v>
      </c>
      <c r="BW11" s="10">
        <v>0.71489999999999998</v>
      </c>
      <c r="BX11" s="10">
        <v>0.71589999999999998</v>
      </c>
      <c r="BY11" s="10">
        <v>0.71689999999999998</v>
      </c>
      <c r="BZ11" s="10">
        <v>0.71789999999999998</v>
      </c>
      <c r="CA11" s="10">
        <v>0.71889999999999998</v>
      </c>
      <c r="CB11" s="10">
        <v>0.71989999999999998</v>
      </c>
      <c r="CC11" s="10">
        <v>0.72089999999999999</v>
      </c>
      <c r="CD11" s="10">
        <v>0.72189999999999999</v>
      </c>
      <c r="CE11" s="10">
        <v>0.72289999999999999</v>
      </c>
      <c r="CF11" s="10">
        <v>0.72389999999999999</v>
      </c>
      <c r="CG11" s="10">
        <v>0.72489999999999999</v>
      </c>
      <c r="CH11" s="10">
        <v>0.72589999999999999</v>
      </c>
      <c r="CI11" s="10">
        <v>0.72689999999999999</v>
      </c>
      <c r="CJ11" s="10">
        <v>0.72789999999999999</v>
      </c>
      <c r="CK11" s="10">
        <v>0.72889999999999999</v>
      </c>
      <c r="CL11" s="10">
        <v>0.72989999999999999</v>
      </c>
      <c r="CM11" s="10">
        <v>0.73089999999999999</v>
      </c>
      <c r="CN11" s="10">
        <v>0.7319</v>
      </c>
      <c r="CO11" s="10">
        <v>0.7329</v>
      </c>
      <c r="CP11" s="10">
        <v>0.73380000000000001</v>
      </c>
      <c r="CQ11" s="10">
        <v>0.73480000000000001</v>
      </c>
      <c r="CR11" s="10">
        <v>0.73580000000000001</v>
      </c>
      <c r="CS11" s="10">
        <v>0.73680000000000001</v>
      </c>
      <c r="CT11" s="10">
        <v>0.73780000000000001</v>
      </c>
      <c r="CU11" s="10">
        <v>0.73880000000000001</v>
      </c>
      <c r="CV11" s="10">
        <v>0.73980000000000001</v>
      </c>
      <c r="CW11" s="10">
        <v>0.74080000000000001</v>
      </c>
      <c r="CX11" s="10">
        <v>0.74180000000000001</v>
      </c>
      <c r="CY11" s="10">
        <v>0.74280000000000002</v>
      </c>
      <c r="CZ11" s="10">
        <v>0.74380000000000002</v>
      </c>
      <c r="DA11" s="10">
        <v>0.74480000000000002</v>
      </c>
      <c r="DB11" s="10">
        <v>0.74580000000000002</v>
      </c>
      <c r="DC11" s="10">
        <v>0.74680000000000002</v>
      </c>
      <c r="DD11" s="10">
        <v>0.74780000000000002</v>
      </c>
      <c r="DE11" s="10">
        <v>0.74880000000000002</v>
      </c>
      <c r="DF11" s="10">
        <v>0.74980000000000002</v>
      </c>
      <c r="DG11" s="10">
        <v>0.75080000000000002</v>
      </c>
      <c r="DH11" s="10">
        <v>0.75180000000000002</v>
      </c>
      <c r="DI11" s="10">
        <v>0.75280000000000002</v>
      </c>
      <c r="DJ11" s="10">
        <v>0.75370000000000004</v>
      </c>
      <c r="DK11" s="10">
        <v>0.75470000000000004</v>
      </c>
      <c r="DL11" s="10">
        <v>0.75570000000000004</v>
      </c>
      <c r="DM11" s="10">
        <v>0.75670000000000004</v>
      </c>
      <c r="DN11" s="10">
        <v>0.75770000000000004</v>
      </c>
      <c r="DO11" s="10">
        <v>0.75870000000000004</v>
      </c>
      <c r="DP11" s="10">
        <v>0.75970000000000004</v>
      </c>
      <c r="DQ11" s="10">
        <v>0.76070000000000004</v>
      </c>
      <c r="DR11" s="10">
        <v>0.76170000000000004</v>
      </c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>
        <v>0.80249999999999999</v>
      </c>
      <c r="FH11" s="10">
        <v>0.80349999999999999</v>
      </c>
      <c r="FI11" s="10">
        <v>0.80449999999999999</v>
      </c>
      <c r="FJ11" s="10">
        <v>0.80549999999999999</v>
      </c>
      <c r="FK11" s="10">
        <v>0.80649999999999999</v>
      </c>
      <c r="FL11" s="10">
        <v>0.80740000000000001</v>
      </c>
      <c r="FM11" s="10">
        <v>0.80840000000000001</v>
      </c>
      <c r="FN11" s="10">
        <v>0.80940000000000001</v>
      </c>
      <c r="FO11" s="10">
        <v>0.81040000000000001</v>
      </c>
      <c r="FP11" s="10">
        <v>0.81140000000000001</v>
      </c>
      <c r="FQ11" s="10">
        <v>0.81240000000000001</v>
      </c>
      <c r="FR11" s="10">
        <v>0.81340000000000001</v>
      </c>
      <c r="FS11" s="10">
        <v>0.81440000000000001</v>
      </c>
      <c r="FT11" s="10">
        <v>0.81540000000000001</v>
      </c>
      <c r="FU11" s="10">
        <v>0.81640000000000001</v>
      </c>
      <c r="FV11" s="10">
        <v>0.81740000000000002</v>
      </c>
      <c r="FW11" s="10">
        <v>0.81840000000000002</v>
      </c>
      <c r="FX11" s="10">
        <v>0.81940000000000002</v>
      </c>
      <c r="FY11" s="10">
        <v>0.82040000000000002</v>
      </c>
      <c r="FZ11" s="10">
        <v>0.82140000000000002</v>
      </c>
      <c r="GA11" s="10">
        <v>0.82240000000000002</v>
      </c>
      <c r="GB11" s="10">
        <v>0.82340000000000002</v>
      </c>
      <c r="GC11" s="10">
        <v>0.82440000000000002</v>
      </c>
      <c r="GD11" s="10">
        <v>0.82540000000000002</v>
      </c>
      <c r="GE11" s="10">
        <v>0.82640000000000002</v>
      </c>
      <c r="GF11" s="10">
        <v>0.82740000000000002</v>
      </c>
      <c r="GG11" s="10">
        <v>0.82840000000000003</v>
      </c>
      <c r="GH11" s="10">
        <v>0.82940000000000003</v>
      </c>
      <c r="GI11" s="10">
        <v>0.83040000000000003</v>
      </c>
      <c r="GJ11" s="10">
        <v>0.83140000000000003</v>
      </c>
      <c r="GK11" s="10">
        <v>0.83240000000000003</v>
      </c>
      <c r="GL11" s="10">
        <v>0.83340000000000003</v>
      </c>
      <c r="GM11" s="10">
        <v>0.83440000000000003</v>
      </c>
      <c r="GN11" s="10">
        <v>0.83540000000000003</v>
      </c>
      <c r="GO11" s="10">
        <v>0.83640000000000003</v>
      </c>
      <c r="GP11" s="10">
        <v>0.83740000000000003</v>
      </c>
      <c r="GQ11" s="10">
        <v>0.83830000000000005</v>
      </c>
      <c r="GR11" s="10">
        <v>0.83930000000000005</v>
      </c>
      <c r="GS11" s="10">
        <v>0.84030000000000005</v>
      </c>
      <c r="GT11" s="10">
        <v>0.84130000000000005</v>
      </c>
      <c r="GU11" s="10">
        <v>0.84230000000000005</v>
      </c>
      <c r="GV11" s="10">
        <v>0.84330000000000005</v>
      </c>
      <c r="GW11" s="10">
        <v>0.84430000000000005</v>
      </c>
      <c r="GX11" s="10">
        <v>0.84530000000000005</v>
      </c>
      <c r="GY11" s="10">
        <v>0.84630000000000005</v>
      </c>
      <c r="GZ11" s="10">
        <v>0.84730000000000005</v>
      </c>
      <c r="HA11" s="10">
        <v>0.84830000000000005</v>
      </c>
      <c r="HB11" s="10">
        <v>0.84930000000000005</v>
      </c>
      <c r="HC11" s="10">
        <v>0.85029999999999994</v>
      </c>
      <c r="HD11" s="10">
        <v>0.85129999999999995</v>
      </c>
      <c r="HE11" s="10">
        <v>0.85229999999999995</v>
      </c>
      <c r="HF11" s="10">
        <v>0.85329999999999995</v>
      </c>
      <c r="HG11" s="10">
        <v>0.85429999999999995</v>
      </c>
      <c r="HH11" s="10">
        <v>0.85529999999999995</v>
      </c>
      <c r="HI11" s="10">
        <v>0.85629999999999995</v>
      </c>
      <c r="HJ11" s="10">
        <v>0.85729999999999995</v>
      </c>
      <c r="HK11" s="10">
        <v>0.85829999999999995</v>
      </c>
      <c r="HL11" s="10">
        <v>0.85929999999999995</v>
      </c>
      <c r="HM11" s="10">
        <v>0.86029999999999995</v>
      </c>
      <c r="HN11" s="10">
        <v>0.86129999999999995</v>
      </c>
      <c r="HO11" s="10">
        <v>0.86229999999999996</v>
      </c>
      <c r="HP11" s="10">
        <v>0.86329999999999996</v>
      </c>
      <c r="HQ11" s="10">
        <v>0.86429999999999996</v>
      </c>
      <c r="HR11" s="10">
        <v>0.86529999999999996</v>
      </c>
      <c r="HS11" s="10">
        <v>0.86629999999999996</v>
      </c>
      <c r="HT11" s="10">
        <v>0.86729999999999996</v>
      </c>
      <c r="HU11" s="10">
        <v>0.86829999999999996</v>
      </c>
      <c r="HV11" s="10">
        <v>0.86929999999999996</v>
      </c>
      <c r="HW11" s="10">
        <v>0.87029999999999996</v>
      </c>
      <c r="HX11" s="10">
        <v>0.87129999999999996</v>
      </c>
    </row>
    <row r="12" spans="1:232" s="7" customFormat="1" ht="12.75" customHeight="1" x14ac:dyDescent="0.25">
      <c r="A12" s="8">
        <v>19</v>
      </c>
      <c r="B12" s="9">
        <v>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>
        <v>0.69389999999999996</v>
      </c>
      <c r="BB12" s="10">
        <v>0.69479999999999997</v>
      </c>
      <c r="BC12" s="10">
        <v>0.69589999999999996</v>
      </c>
      <c r="BD12" s="10">
        <v>0.69689999999999996</v>
      </c>
      <c r="BE12" s="10">
        <v>0.69789999999999996</v>
      </c>
      <c r="BF12" s="10">
        <v>0.69889999999999997</v>
      </c>
      <c r="BG12" s="10">
        <v>0.69989999999999997</v>
      </c>
      <c r="BH12" s="10">
        <v>0.70089999999999997</v>
      </c>
      <c r="BI12" s="10">
        <v>0.70189999999999997</v>
      </c>
      <c r="BJ12" s="10">
        <v>0.70289999999999997</v>
      </c>
      <c r="BK12" s="10">
        <v>0.70340000000000003</v>
      </c>
      <c r="BL12" s="10">
        <v>0.70440000000000003</v>
      </c>
      <c r="BM12" s="10">
        <v>0.70540000000000003</v>
      </c>
      <c r="BN12" s="10">
        <v>0.70640000000000003</v>
      </c>
      <c r="BO12" s="10">
        <v>0.70740000000000003</v>
      </c>
      <c r="BP12" s="10">
        <v>0.70840000000000003</v>
      </c>
      <c r="BQ12" s="10">
        <v>0.70940000000000003</v>
      </c>
      <c r="BR12" s="10">
        <v>0.71040000000000003</v>
      </c>
      <c r="BS12" s="10">
        <v>0.71140000000000003</v>
      </c>
      <c r="BT12" s="10">
        <v>0.71240000000000003</v>
      </c>
      <c r="BU12" s="10">
        <v>0.71340000000000003</v>
      </c>
      <c r="BV12" s="10">
        <v>0.71440000000000003</v>
      </c>
      <c r="BW12" s="10">
        <v>0.71540000000000004</v>
      </c>
      <c r="BX12" s="10">
        <v>0.71640000000000004</v>
      </c>
      <c r="BY12" s="10">
        <v>0.71730000000000005</v>
      </c>
      <c r="BZ12" s="10">
        <v>0.71830000000000005</v>
      </c>
      <c r="CA12" s="10">
        <v>0.71930000000000005</v>
      </c>
      <c r="CB12" s="10">
        <v>0.72030000000000005</v>
      </c>
      <c r="CC12" s="10">
        <v>0.72130000000000005</v>
      </c>
      <c r="CD12" s="10">
        <v>0.72230000000000005</v>
      </c>
      <c r="CE12" s="10">
        <v>0.72330000000000005</v>
      </c>
      <c r="CF12" s="10">
        <v>0.72430000000000005</v>
      </c>
      <c r="CG12" s="10">
        <v>0.72529999999999994</v>
      </c>
      <c r="CH12" s="10">
        <v>0.72629999999999995</v>
      </c>
      <c r="CI12" s="10">
        <v>0.72729999999999995</v>
      </c>
      <c r="CJ12" s="10">
        <v>0.72829999999999995</v>
      </c>
      <c r="CK12" s="10">
        <v>0.72929999999999995</v>
      </c>
      <c r="CL12" s="10">
        <v>0.73029999999999995</v>
      </c>
      <c r="CM12" s="10">
        <v>0.73129999999999995</v>
      </c>
      <c r="CN12" s="10">
        <v>0.73229999999999995</v>
      </c>
      <c r="CO12" s="10">
        <v>0.73329999999999995</v>
      </c>
      <c r="CP12" s="10">
        <v>0.73429999999999995</v>
      </c>
      <c r="CQ12" s="10">
        <v>0.73519999999999996</v>
      </c>
      <c r="CR12" s="10">
        <v>0.73619999999999997</v>
      </c>
      <c r="CS12" s="10">
        <v>0.73719999999999997</v>
      </c>
      <c r="CT12" s="10">
        <v>0.73819999999999997</v>
      </c>
      <c r="CU12" s="10">
        <v>0.73919999999999997</v>
      </c>
      <c r="CV12" s="10">
        <v>0.74019999999999997</v>
      </c>
      <c r="CW12" s="10">
        <v>0.74119999999999997</v>
      </c>
      <c r="CX12" s="10">
        <v>0.74219999999999997</v>
      </c>
      <c r="CY12" s="10">
        <v>0.74319999999999997</v>
      </c>
      <c r="CZ12" s="10">
        <v>0.74419999999999997</v>
      </c>
      <c r="DA12" s="10">
        <v>0.74519999999999997</v>
      </c>
      <c r="DB12" s="10">
        <v>0.74619999999999997</v>
      </c>
      <c r="DC12" s="10">
        <v>0.74719999999999998</v>
      </c>
      <c r="DD12" s="10">
        <v>0.74819999999999998</v>
      </c>
      <c r="DE12" s="10">
        <v>0.74919999999999998</v>
      </c>
      <c r="DF12" s="10">
        <v>0.75019999999999998</v>
      </c>
      <c r="DG12" s="10">
        <v>0.75119999999999998</v>
      </c>
      <c r="DH12" s="10">
        <v>0.75219999999999998</v>
      </c>
      <c r="DI12" s="10">
        <v>0.75309999999999999</v>
      </c>
      <c r="DJ12" s="10">
        <v>0.75409999999999999</v>
      </c>
      <c r="DK12" s="10">
        <v>0.75509999999999999</v>
      </c>
      <c r="DL12" s="10">
        <v>0.75609999999999999</v>
      </c>
      <c r="DM12" s="10">
        <v>0.7571</v>
      </c>
      <c r="DN12" s="10">
        <v>0.7581</v>
      </c>
      <c r="DO12" s="10">
        <v>0.7591</v>
      </c>
      <c r="DP12" s="10">
        <v>0.7601</v>
      </c>
      <c r="DQ12" s="10">
        <v>0.7611</v>
      </c>
      <c r="DR12" s="10">
        <v>0.7621</v>
      </c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>
        <v>0.80279999999999996</v>
      </c>
      <c r="FH12" s="10">
        <v>0.80379999999999996</v>
      </c>
      <c r="FI12" s="10">
        <v>0.80479999999999996</v>
      </c>
      <c r="FJ12" s="10">
        <v>0.80579999999999996</v>
      </c>
      <c r="FK12" s="10">
        <v>0.80679999999999996</v>
      </c>
      <c r="FL12" s="10">
        <v>0.80779999999999996</v>
      </c>
      <c r="FM12" s="10">
        <v>0.80879999999999996</v>
      </c>
      <c r="FN12" s="10">
        <v>0.80979999999999996</v>
      </c>
      <c r="FO12" s="10">
        <v>0.81079999999999997</v>
      </c>
      <c r="FP12" s="10">
        <v>0.81179999999999997</v>
      </c>
      <c r="FQ12" s="10">
        <v>0.81279999999999997</v>
      </c>
      <c r="FR12" s="10">
        <v>0.81379999999999997</v>
      </c>
      <c r="FS12" s="10">
        <v>0.81479999999999997</v>
      </c>
      <c r="FT12" s="10">
        <v>0.81579999999999997</v>
      </c>
      <c r="FU12" s="10">
        <v>0.81679999999999997</v>
      </c>
      <c r="FV12" s="10">
        <v>0.81779999999999997</v>
      </c>
      <c r="FW12" s="10">
        <v>0.81879999999999997</v>
      </c>
      <c r="FX12" s="10">
        <v>0.81969999999999998</v>
      </c>
      <c r="FY12" s="10">
        <v>0.82069999999999999</v>
      </c>
      <c r="FZ12" s="10">
        <v>0.82169999999999999</v>
      </c>
      <c r="GA12" s="10">
        <v>0.82269999999999999</v>
      </c>
      <c r="GB12" s="10">
        <v>0.82369999999999999</v>
      </c>
      <c r="GC12" s="10">
        <v>0.82469999999999999</v>
      </c>
      <c r="GD12" s="10">
        <v>0.82569999999999999</v>
      </c>
      <c r="GE12" s="10">
        <v>0.82669999999999999</v>
      </c>
      <c r="GF12" s="10">
        <v>0.82769999999999999</v>
      </c>
      <c r="GG12" s="10">
        <v>0.82869999999999999</v>
      </c>
      <c r="GH12" s="10">
        <v>0.82969999999999999</v>
      </c>
      <c r="GI12" s="10">
        <v>0.83069999999999999</v>
      </c>
      <c r="GJ12" s="10">
        <v>0.83169999999999999</v>
      </c>
      <c r="GK12" s="10">
        <v>0.8327</v>
      </c>
      <c r="GL12" s="10">
        <v>0.8337</v>
      </c>
      <c r="GM12" s="10">
        <v>0.8347</v>
      </c>
      <c r="GN12" s="10">
        <v>0.8357</v>
      </c>
      <c r="GO12" s="10">
        <v>0.8367</v>
      </c>
      <c r="GP12" s="10">
        <v>0.8377</v>
      </c>
      <c r="GQ12" s="10">
        <v>0.8387</v>
      </c>
      <c r="GR12" s="10">
        <v>0.8397</v>
      </c>
      <c r="GS12" s="10">
        <v>0.8407</v>
      </c>
      <c r="GT12" s="10">
        <v>0.8417</v>
      </c>
      <c r="GU12" s="10">
        <v>0.8427</v>
      </c>
      <c r="GV12" s="10">
        <v>0.84370000000000001</v>
      </c>
      <c r="GW12" s="10">
        <v>0.84470000000000001</v>
      </c>
      <c r="GX12" s="10">
        <v>0.84570000000000001</v>
      </c>
      <c r="GY12" s="10">
        <v>0.84670000000000001</v>
      </c>
      <c r="GZ12" s="10">
        <v>0.84770000000000001</v>
      </c>
      <c r="HA12" s="10">
        <v>0.84870000000000001</v>
      </c>
      <c r="HB12" s="10">
        <v>0.84960000000000002</v>
      </c>
      <c r="HC12" s="10">
        <v>0.85060000000000002</v>
      </c>
      <c r="HD12" s="10">
        <v>0.85160000000000002</v>
      </c>
      <c r="HE12" s="10">
        <v>0.85260000000000002</v>
      </c>
      <c r="HF12" s="10">
        <v>0.85360000000000003</v>
      </c>
      <c r="HG12" s="10">
        <v>0.85460000000000003</v>
      </c>
      <c r="HH12" s="10">
        <v>0.85560000000000003</v>
      </c>
      <c r="HI12" s="10">
        <v>0.85660000000000003</v>
      </c>
      <c r="HJ12" s="10">
        <v>0.85760000000000003</v>
      </c>
      <c r="HK12" s="10">
        <v>0.85860000000000003</v>
      </c>
      <c r="HL12" s="10">
        <v>0.85960000000000003</v>
      </c>
      <c r="HM12" s="10">
        <v>0.86060000000000003</v>
      </c>
      <c r="HN12" s="10">
        <v>0.86160000000000003</v>
      </c>
      <c r="HO12" s="10">
        <v>0.86260000000000003</v>
      </c>
      <c r="HP12" s="10">
        <v>0.86360000000000003</v>
      </c>
      <c r="HQ12" s="10">
        <v>0.86460000000000004</v>
      </c>
      <c r="HR12" s="10">
        <v>0.86560000000000004</v>
      </c>
      <c r="HS12" s="10">
        <v>0.86660000000000004</v>
      </c>
      <c r="HT12" s="10">
        <v>0.86760000000000004</v>
      </c>
      <c r="HU12" s="10">
        <v>0.86860000000000004</v>
      </c>
      <c r="HV12" s="10">
        <v>0.86960000000000004</v>
      </c>
      <c r="HW12" s="10">
        <v>0.87060000000000004</v>
      </c>
      <c r="HX12" s="10">
        <v>0.87160000000000004</v>
      </c>
    </row>
    <row r="13" spans="1:232" s="7" customFormat="1" ht="12.75" customHeight="1" x14ac:dyDescent="0.25">
      <c r="A13" s="8">
        <v>19.5</v>
      </c>
      <c r="B13" s="9">
        <v>11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>
        <v>0.69440000000000002</v>
      </c>
      <c r="BB13" s="10">
        <v>0.69530000000000003</v>
      </c>
      <c r="BC13" s="10">
        <v>0.69630000000000003</v>
      </c>
      <c r="BD13" s="10">
        <v>0.69730000000000003</v>
      </c>
      <c r="BE13" s="10">
        <v>0.69830000000000003</v>
      </c>
      <c r="BF13" s="10">
        <v>0.69930000000000003</v>
      </c>
      <c r="BG13" s="10">
        <v>0.70030000000000003</v>
      </c>
      <c r="BH13" s="10">
        <v>0.70130000000000003</v>
      </c>
      <c r="BI13" s="10">
        <v>0.70230000000000004</v>
      </c>
      <c r="BJ13" s="10">
        <v>0.70330000000000004</v>
      </c>
      <c r="BK13" s="10">
        <v>0.70379999999999998</v>
      </c>
      <c r="BL13" s="10">
        <v>0.70479999999999998</v>
      </c>
      <c r="BM13" s="10">
        <v>0.70579999999999998</v>
      </c>
      <c r="BN13" s="10">
        <v>0.70679999999999998</v>
      </c>
      <c r="BO13" s="10">
        <v>0.70779999999999998</v>
      </c>
      <c r="BP13" s="10">
        <v>0.70879999999999999</v>
      </c>
      <c r="BQ13" s="10">
        <v>0.70979999999999999</v>
      </c>
      <c r="BR13" s="10">
        <v>0.71079999999999999</v>
      </c>
      <c r="BS13" s="10">
        <v>0.71179999999999999</v>
      </c>
      <c r="BT13" s="10">
        <v>0.71279999999999999</v>
      </c>
      <c r="BU13" s="10">
        <v>0.71379999999999999</v>
      </c>
      <c r="BV13" s="10">
        <v>0.71479999999999999</v>
      </c>
      <c r="BW13" s="10">
        <v>0.71579999999999999</v>
      </c>
      <c r="BX13" s="10">
        <v>0.71679999999999999</v>
      </c>
      <c r="BY13" s="10">
        <v>0.71779999999999999</v>
      </c>
      <c r="BZ13" s="10">
        <v>0.71879999999999999</v>
      </c>
      <c r="CA13" s="10">
        <v>0.71970000000000001</v>
      </c>
      <c r="CB13" s="10">
        <v>0.72070000000000001</v>
      </c>
      <c r="CC13" s="10">
        <v>0.72170000000000001</v>
      </c>
      <c r="CD13" s="10">
        <v>0.72270000000000001</v>
      </c>
      <c r="CE13" s="10">
        <v>0.72370000000000001</v>
      </c>
      <c r="CF13" s="10">
        <v>0.72470000000000001</v>
      </c>
      <c r="CG13" s="10">
        <v>0.72570000000000001</v>
      </c>
      <c r="CH13" s="10">
        <v>0.72670000000000001</v>
      </c>
      <c r="CI13" s="10">
        <v>0.72770000000000001</v>
      </c>
      <c r="CJ13" s="10">
        <v>0.72870000000000001</v>
      </c>
      <c r="CK13" s="10">
        <v>0.72970000000000002</v>
      </c>
      <c r="CL13" s="10">
        <v>0.73070000000000002</v>
      </c>
      <c r="CM13" s="10">
        <v>0.73170000000000002</v>
      </c>
      <c r="CN13" s="10">
        <v>0.73270000000000002</v>
      </c>
      <c r="CO13" s="10">
        <v>0.73370000000000002</v>
      </c>
      <c r="CP13" s="10">
        <v>0.73470000000000002</v>
      </c>
      <c r="CQ13" s="10">
        <v>0.73570000000000002</v>
      </c>
      <c r="CR13" s="10">
        <v>0.73660000000000003</v>
      </c>
      <c r="CS13" s="10">
        <v>0.73760000000000003</v>
      </c>
      <c r="CT13" s="10">
        <v>0.73860000000000003</v>
      </c>
      <c r="CU13" s="10">
        <v>0.73960000000000004</v>
      </c>
      <c r="CV13" s="10">
        <v>0.74060000000000004</v>
      </c>
      <c r="CW13" s="10">
        <v>0.74160000000000004</v>
      </c>
      <c r="CX13" s="10">
        <v>0.74260000000000004</v>
      </c>
      <c r="CY13" s="10">
        <v>0.74360000000000004</v>
      </c>
      <c r="CZ13" s="10">
        <v>0.74460000000000004</v>
      </c>
      <c r="DA13" s="10">
        <v>0.74560000000000004</v>
      </c>
      <c r="DB13" s="10">
        <v>0.74660000000000004</v>
      </c>
      <c r="DC13" s="10">
        <v>0.74760000000000004</v>
      </c>
      <c r="DD13" s="10">
        <v>0.74860000000000004</v>
      </c>
      <c r="DE13" s="10">
        <v>0.74960000000000004</v>
      </c>
      <c r="DF13" s="10">
        <v>0.75060000000000004</v>
      </c>
      <c r="DG13" s="10">
        <v>0.75160000000000005</v>
      </c>
      <c r="DH13" s="10">
        <v>0.75249999999999995</v>
      </c>
      <c r="DI13" s="10">
        <v>0.75349999999999995</v>
      </c>
      <c r="DJ13" s="10">
        <v>0.75449999999999995</v>
      </c>
      <c r="DK13" s="10">
        <v>0.75549999999999995</v>
      </c>
      <c r="DL13" s="10">
        <v>0.75649999999999995</v>
      </c>
      <c r="DM13" s="10">
        <v>0.75749999999999995</v>
      </c>
      <c r="DN13" s="10">
        <v>0.75849999999999995</v>
      </c>
      <c r="DO13" s="10">
        <v>0.75949999999999995</v>
      </c>
      <c r="DP13" s="10">
        <v>0.76049999999999995</v>
      </c>
      <c r="DQ13" s="10">
        <v>0.76149999999999995</v>
      </c>
      <c r="DR13" s="10">
        <v>0.76249999999999996</v>
      </c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>
        <v>0.80320000000000003</v>
      </c>
      <c r="FH13" s="10">
        <v>0.80420000000000003</v>
      </c>
      <c r="FI13" s="10">
        <v>0.80520000000000003</v>
      </c>
      <c r="FJ13" s="10">
        <v>0.80620000000000003</v>
      </c>
      <c r="FK13" s="10">
        <v>0.80720000000000003</v>
      </c>
      <c r="FL13" s="10">
        <v>0.80810000000000004</v>
      </c>
      <c r="FM13" s="10">
        <v>0.80910000000000004</v>
      </c>
      <c r="FN13" s="10">
        <v>0.81010000000000004</v>
      </c>
      <c r="FO13" s="10">
        <v>0.81110000000000004</v>
      </c>
      <c r="FP13" s="10">
        <v>0.81210000000000004</v>
      </c>
      <c r="FQ13" s="10">
        <v>0.81310000000000004</v>
      </c>
      <c r="FR13" s="10">
        <v>0.81410000000000005</v>
      </c>
      <c r="FS13" s="10">
        <v>0.81510000000000005</v>
      </c>
      <c r="FT13" s="10">
        <v>0.81610000000000005</v>
      </c>
      <c r="FU13" s="10">
        <v>0.81710000000000005</v>
      </c>
      <c r="FV13" s="10">
        <v>0.81810000000000005</v>
      </c>
      <c r="FW13" s="10">
        <v>0.81910000000000005</v>
      </c>
      <c r="FX13" s="10">
        <v>0.82010000000000005</v>
      </c>
      <c r="FY13" s="10">
        <v>0.82110000000000005</v>
      </c>
      <c r="FZ13" s="10">
        <v>0.82210000000000005</v>
      </c>
      <c r="GA13" s="10">
        <v>0.82310000000000005</v>
      </c>
      <c r="GB13" s="10">
        <v>0.82410000000000005</v>
      </c>
      <c r="GC13" s="10">
        <v>0.82509999999999994</v>
      </c>
      <c r="GD13" s="10">
        <v>0.82609999999999995</v>
      </c>
      <c r="GE13" s="10">
        <v>0.82709999999999995</v>
      </c>
      <c r="GF13" s="10">
        <v>0.82809999999999995</v>
      </c>
      <c r="GG13" s="10">
        <v>0.82899999999999996</v>
      </c>
      <c r="GH13" s="10">
        <v>0.83</v>
      </c>
      <c r="GI13" s="10">
        <v>0.83099999999999996</v>
      </c>
      <c r="GJ13" s="10">
        <v>0.83199999999999996</v>
      </c>
      <c r="GK13" s="10">
        <v>0.83299999999999996</v>
      </c>
      <c r="GL13" s="10">
        <v>0.83399999999999996</v>
      </c>
      <c r="GM13" s="10">
        <v>0.83499999999999996</v>
      </c>
      <c r="GN13" s="10">
        <v>0.83599999999999997</v>
      </c>
      <c r="GO13" s="10">
        <v>0.83699999999999997</v>
      </c>
      <c r="GP13" s="10">
        <v>0.83799999999999997</v>
      </c>
      <c r="GQ13" s="10">
        <v>0.83899999999999997</v>
      </c>
      <c r="GR13" s="10">
        <v>0.84</v>
      </c>
      <c r="GS13" s="10">
        <v>0.84099999999999997</v>
      </c>
      <c r="GT13" s="10">
        <v>0.84199999999999997</v>
      </c>
      <c r="GU13" s="10">
        <v>0.84299999999999997</v>
      </c>
      <c r="GV13" s="10">
        <v>0.84399999999999997</v>
      </c>
      <c r="GW13" s="10">
        <v>0.84499999999999997</v>
      </c>
      <c r="GX13" s="10">
        <v>0.84599999999999997</v>
      </c>
      <c r="GY13" s="10">
        <v>0.84699999999999998</v>
      </c>
      <c r="GZ13" s="10">
        <v>0.84799999999999998</v>
      </c>
      <c r="HA13" s="10">
        <v>0.84899999999999998</v>
      </c>
      <c r="HB13" s="10">
        <v>0.85</v>
      </c>
      <c r="HC13" s="10">
        <v>0.85099999999999998</v>
      </c>
      <c r="HD13" s="10">
        <v>0.85199999999999998</v>
      </c>
      <c r="HE13" s="10">
        <v>0.85299999999999998</v>
      </c>
      <c r="HF13" s="10">
        <v>0.85399999999999998</v>
      </c>
      <c r="HG13" s="10">
        <v>0.85499999999999998</v>
      </c>
      <c r="HH13" s="10">
        <v>0.85599999999999998</v>
      </c>
      <c r="HI13" s="10">
        <v>0.85699999999999998</v>
      </c>
      <c r="HJ13" s="10">
        <v>0.85799999999999998</v>
      </c>
      <c r="HK13" s="10">
        <v>0.85899999999999999</v>
      </c>
      <c r="HL13" s="10">
        <v>0.86</v>
      </c>
      <c r="HM13" s="10">
        <v>0.86099999999999999</v>
      </c>
      <c r="HN13" s="10">
        <v>0.8619</v>
      </c>
      <c r="HO13" s="10">
        <v>0.8629</v>
      </c>
      <c r="HP13" s="10">
        <v>0.8639</v>
      </c>
      <c r="HQ13" s="10">
        <v>0.8649</v>
      </c>
      <c r="HR13" s="10">
        <v>0.8659</v>
      </c>
      <c r="HS13" s="10">
        <v>0.8669</v>
      </c>
      <c r="HT13" s="10">
        <v>0.8679</v>
      </c>
      <c r="HU13" s="10">
        <v>0.86890000000000001</v>
      </c>
      <c r="HV13" s="10">
        <v>0.86990000000000001</v>
      </c>
      <c r="HW13" s="10">
        <v>0.87090000000000001</v>
      </c>
      <c r="HX13" s="10">
        <v>0.87190000000000001</v>
      </c>
    </row>
    <row r="14" spans="1:232" s="7" customFormat="1" ht="12.75" customHeight="1" x14ac:dyDescent="0.25">
      <c r="A14" s="8">
        <v>20</v>
      </c>
      <c r="B14" s="9">
        <v>12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>
        <v>0.69479999999999997</v>
      </c>
      <c r="BB14" s="10">
        <v>0.69569999999999999</v>
      </c>
      <c r="BC14" s="10">
        <v>0.69669999999999999</v>
      </c>
      <c r="BD14" s="10">
        <v>0.69769999999999999</v>
      </c>
      <c r="BE14" s="10">
        <v>0.69869999999999999</v>
      </c>
      <c r="BF14" s="10">
        <v>0.69969999999999999</v>
      </c>
      <c r="BG14" s="10">
        <v>0.70069999999999999</v>
      </c>
      <c r="BH14" s="10">
        <v>0.70169999999999999</v>
      </c>
      <c r="BI14" s="10">
        <v>0.70269999999999999</v>
      </c>
      <c r="BJ14" s="10">
        <v>0.70369999999999999</v>
      </c>
      <c r="BK14" s="10">
        <v>0.70430000000000004</v>
      </c>
      <c r="BL14" s="10">
        <v>0.70530000000000004</v>
      </c>
      <c r="BM14" s="10">
        <v>0.70630000000000004</v>
      </c>
      <c r="BN14" s="10">
        <v>0.70730000000000004</v>
      </c>
      <c r="BO14" s="10">
        <v>0.70820000000000005</v>
      </c>
      <c r="BP14" s="10">
        <v>0.70920000000000005</v>
      </c>
      <c r="BQ14" s="10">
        <v>0.71020000000000005</v>
      </c>
      <c r="BR14" s="10">
        <v>0.71120000000000005</v>
      </c>
      <c r="BS14" s="10">
        <v>0.71220000000000006</v>
      </c>
      <c r="BT14" s="10">
        <v>0.71319999999999995</v>
      </c>
      <c r="BU14" s="10">
        <v>0.71419999999999995</v>
      </c>
      <c r="BV14" s="10">
        <v>0.71519999999999995</v>
      </c>
      <c r="BW14" s="10">
        <v>0.71619999999999995</v>
      </c>
      <c r="BX14" s="10">
        <v>0.71719999999999995</v>
      </c>
      <c r="BY14" s="10">
        <v>0.71819999999999995</v>
      </c>
      <c r="BZ14" s="10">
        <v>0.71919999999999995</v>
      </c>
      <c r="CA14" s="10">
        <v>0.72019999999999995</v>
      </c>
      <c r="CB14" s="10">
        <v>0.72119999999999995</v>
      </c>
      <c r="CC14" s="10">
        <v>0.72219999999999995</v>
      </c>
      <c r="CD14" s="10">
        <v>0.72309999999999997</v>
      </c>
      <c r="CE14" s="10">
        <v>0.72409999999999997</v>
      </c>
      <c r="CF14" s="10">
        <v>0.72509999999999997</v>
      </c>
      <c r="CG14" s="10">
        <v>0.72609999999999997</v>
      </c>
      <c r="CH14" s="10">
        <v>0.72709999999999997</v>
      </c>
      <c r="CI14" s="10">
        <v>0.72809999999999997</v>
      </c>
      <c r="CJ14" s="10">
        <v>0.72909999999999997</v>
      </c>
      <c r="CK14" s="10">
        <v>0.73009999999999997</v>
      </c>
      <c r="CL14" s="10">
        <v>0.73109999999999997</v>
      </c>
      <c r="CM14" s="10">
        <v>0.73209999999999997</v>
      </c>
      <c r="CN14" s="10">
        <v>0.73309999999999997</v>
      </c>
      <c r="CO14" s="10">
        <v>0.73409999999999997</v>
      </c>
      <c r="CP14" s="10">
        <v>0.73509999999999998</v>
      </c>
      <c r="CQ14" s="10">
        <v>0.73609999999999998</v>
      </c>
      <c r="CR14" s="10">
        <v>0.73699999999999999</v>
      </c>
      <c r="CS14" s="10">
        <v>0.73799999999999999</v>
      </c>
      <c r="CT14" s="10">
        <v>0.73899999999999999</v>
      </c>
      <c r="CU14" s="10">
        <v>0.74</v>
      </c>
      <c r="CV14" s="10">
        <v>0.74099999999999999</v>
      </c>
      <c r="CW14" s="10">
        <v>0.74199999999999999</v>
      </c>
      <c r="CX14" s="10">
        <v>0.74299999999999999</v>
      </c>
      <c r="CY14" s="10">
        <v>0.74399999999999999</v>
      </c>
      <c r="CZ14" s="10">
        <v>0.745</v>
      </c>
      <c r="DA14" s="10">
        <v>0.746</v>
      </c>
      <c r="DB14" s="10">
        <v>0.747</v>
      </c>
      <c r="DC14" s="10">
        <v>0.748</v>
      </c>
      <c r="DD14" s="10">
        <v>0.749</v>
      </c>
      <c r="DE14" s="10">
        <v>0.75</v>
      </c>
      <c r="DF14" s="10">
        <v>0.751</v>
      </c>
      <c r="DG14" s="10">
        <v>0.75190000000000001</v>
      </c>
      <c r="DH14" s="10">
        <v>0.75290000000000001</v>
      </c>
      <c r="DI14" s="10">
        <v>0.75390000000000001</v>
      </c>
      <c r="DJ14" s="10">
        <v>0.75490000000000002</v>
      </c>
      <c r="DK14" s="10">
        <v>0.75590000000000002</v>
      </c>
      <c r="DL14" s="10">
        <v>0.75690000000000002</v>
      </c>
      <c r="DM14" s="10">
        <v>0.75790000000000002</v>
      </c>
      <c r="DN14" s="10">
        <v>0.75890000000000002</v>
      </c>
      <c r="DO14" s="10">
        <v>0.75990000000000002</v>
      </c>
      <c r="DP14" s="10">
        <v>0.76090000000000002</v>
      </c>
      <c r="DQ14" s="10">
        <v>0.76180000000000003</v>
      </c>
      <c r="DR14" s="10">
        <v>0.76280000000000003</v>
      </c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>
        <v>0.80349999999999999</v>
      </c>
      <c r="FH14" s="10">
        <v>0.80449999999999999</v>
      </c>
      <c r="FI14" s="10">
        <v>0.80549999999999999</v>
      </c>
      <c r="FJ14" s="10">
        <v>0.80649999999999999</v>
      </c>
      <c r="FK14" s="10">
        <v>0.8075</v>
      </c>
      <c r="FL14" s="10">
        <v>0.8085</v>
      </c>
      <c r="FM14" s="10">
        <v>0.8095</v>
      </c>
      <c r="FN14" s="10">
        <v>0.8105</v>
      </c>
      <c r="FO14" s="10">
        <v>0.8115</v>
      </c>
      <c r="FP14" s="10">
        <v>0.8125</v>
      </c>
      <c r="FQ14" s="10">
        <v>0.8135</v>
      </c>
      <c r="FR14" s="10">
        <v>0.8145</v>
      </c>
      <c r="FS14" s="10">
        <v>0.8155</v>
      </c>
      <c r="FT14" s="10">
        <v>0.8165</v>
      </c>
      <c r="FU14" s="10">
        <v>0.81740000000000002</v>
      </c>
      <c r="FV14" s="10">
        <v>0.81840000000000002</v>
      </c>
      <c r="FW14" s="10">
        <v>0.81940000000000002</v>
      </c>
      <c r="FX14" s="10">
        <v>0.82040000000000002</v>
      </c>
      <c r="FY14" s="10">
        <v>0.82140000000000002</v>
      </c>
      <c r="FZ14" s="10">
        <v>0.82240000000000002</v>
      </c>
      <c r="GA14" s="10">
        <v>0.82340000000000002</v>
      </c>
      <c r="GB14" s="10">
        <v>0.82440000000000002</v>
      </c>
      <c r="GC14" s="10">
        <v>0.82540000000000002</v>
      </c>
      <c r="GD14" s="10">
        <v>0.82640000000000002</v>
      </c>
      <c r="GE14" s="10">
        <v>0.82740000000000002</v>
      </c>
      <c r="GF14" s="10">
        <v>0.82840000000000003</v>
      </c>
      <c r="GG14" s="10">
        <v>0.82940000000000003</v>
      </c>
      <c r="GH14" s="10">
        <v>0.83040000000000003</v>
      </c>
      <c r="GI14" s="10">
        <v>0.83140000000000003</v>
      </c>
      <c r="GJ14" s="10">
        <v>0.83240000000000003</v>
      </c>
      <c r="GK14" s="10">
        <v>0.83340000000000003</v>
      </c>
      <c r="GL14" s="10">
        <v>0.83440000000000003</v>
      </c>
      <c r="GM14" s="10">
        <v>0.83540000000000003</v>
      </c>
      <c r="GN14" s="10">
        <v>0.83640000000000003</v>
      </c>
      <c r="GO14" s="10">
        <v>0.83740000000000003</v>
      </c>
      <c r="GP14" s="10">
        <v>0.83840000000000003</v>
      </c>
      <c r="GQ14" s="10">
        <v>0.83930000000000005</v>
      </c>
      <c r="GR14" s="10">
        <v>0.84030000000000005</v>
      </c>
      <c r="GS14" s="10">
        <v>0.84130000000000005</v>
      </c>
      <c r="GT14" s="10">
        <v>0.84230000000000005</v>
      </c>
      <c r="GU14" s="10">
        <v>0.84330000000000005</v>
      </c>
      <c r="GV14" s="10">
        <v>0.84430000000000005</v>
      </c>
      <c r="GW14" s="10">
        <v>0.84530000000000005</v>
      </c>
      <c r="GX14" s="10">
        <v>0.84630000000000005</v>
      </c>
      <c r="GY14" s="10">
        <v>0.84730000000000005</v>
      </c>
      <c r="GZ14" s="10">
        <v>0.84830000000000005</v>
      </c>
      <c r="HA14" s="10">
        <v>0.84930000000000005</v>
      </c>
      <c r="HB14" s="10">
        <v>0.85029999999999994</v>
      </c>
      <c r="HC14" s="10">
        <v>0.85129999999999995</v>
      </c>
      <c r="HD14" s="10">
        <v>0.85229999999999995</v>
      </c>
      <c r="HE14" s="10">
        <v>0.85329999999999995</v>
      </c>
      <c r="HF14" s="10">
        <v>0.85429999999999995</v>
      </c>
      <c r="HG14" s="10">
        <v>0.85529999999999995</v>
      </c>
      <c r="HH14" s="10">
        <v>0.85629999999999995</v>
      </c>
      <c r="HI14" s="10">
        <v>0.85729999999999995</v>
      </c>
      <c r="HJ14" s="10">
        <v>0.85829999999999995</v>
      </c>
      <c r="HK14" s="10">
        <v>0.85929999999999995</v>
      </c>
      <c r="HL14" s="10">
        <v>0.86029999999999995</v>
      </c>
      <c r="HM14" s="10">
        <v>0.86129999999999995</v>
      </c>
      <c r="HN14" s="10">
        <v>0.86229999999999996</v>
      </c>
      <c r="HO14" s="10">
        <v>0.86329999999999996</v>
      </c>
      <c r="HP14" s="10">
        <v>0.86429999999999996</v>
      </c>
      <c r="HQ14" s="10">
        <v>0.86529999999999996</v>
      </c>
      <c r="HR14" s="10">
        <v>0.86629999999999996</v>
      </c>
      <c r="HS14" s="10">
        <v>0.86729999999999996</v>
      </c>
      <c r="HT14" s="10">
        <v>0.86829999999999996</v>
      </c>
      <c r="HU14" s="10">
        <v>0.86929999999999996</v>
      </c>
      <c r="HV14" s="10">
        <v>0.87029999999999996</v>
      </c>
      <c r="HW14" s="10">
        <v>0.87129999999999996</v>
      </c>
      <c r="HX14" s="10">
        <v>0.87219999999999998</v>
      </c>
    </row>
    <row r="15" spans="1:232" s="7" customFormat="1" ht="12.75" customHeight="1" x14ac:dyDescent="0.25">
      <c r="A15" s="8">
        <v>20.5</v>
      </c>
      <c r="B15" s="9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>
        <v>0.69520000000000004</v>
      </c>
      <c r="BB15" s="10">
        <v>0.69610000000000005</v>
      </c>
      <c r="BC15" s="10">
        <v>0.69720000000000004</v>
      </c>
      <c r="BD15" s="10">
        <v>0.69820000000000004</v>
      </c>
      <c r="BE15" s="10">
        <v>0.69920000000000004</v>
      </c>
      <c r="BF15" s="10">
        <v>0.70020000000000004</v>
      </c>
      <c r="BG15" s="10">
        <v>0.70120000000000005</v>
      </c>
      <c r="BH15" s="10">
        <v>0.70209999999999995</v>
      </c>
      <c r="BI15" s="10">
        <v>0.70309999999999995</v>
      </c>
      <c r="BJ15" s="10">
        <v>0.70409999999999995</v>
      </c>
      <c r="BK15" s="10">
        <v>0.70469999999999999</v>
      </c>
      <c r="BL15" s="10">
        <v>0.70569999999999999</v>
      </c>
      <c r="BM15" s="10">
        <v>0.70669999999999999</v>
      </c>
      <c r="BN15" s="10">
        <v>0.7077</v>
      </c>
      <c r="BO15" s="10">
        <v>0.7087</v>
      </c>
      <c r="BP15" s="10">
        <v>0.7097</v>
      </c>
      <c r="BQ15" s="10">
        <v>0.7107</v>
      </c>
      <c r="BR15" s="10">
        <v>0.71160000000000001</v>
      </c>
      <c r="BS15" s="10">
        <v>0.71260000000000001</v>
      </c>
      <c r="BT15" s="10">
        <v>0.71360000000000001</v>
      </c>
      <c r="BU15" s="10">
        <v>0.71460000000000001</v>
      </c>
      <c r="BV15" s="10">
        <v>0.71560000000000001</v>
      </c>
      <c r="BW15" s="10">
        <v>0.71660000000000001</v>
      </c>
      <c r="BX15" s="10">
        <v>0.71760000000000002</v>
      </c>
      <c r="BY15" s="10">
        <v>0.71860000000000002</v>
      </c>
      <c r="BZ15" s="10">
        <v>0.71960000000000002</v>
      </c>
      <c r="CA15" s="10">
        <v>0.72060000000000002</v>
      </c>
      <c r="CB15" s="10">
        <v>0.72160000000000002</v>
      </c>
      <c r="CC15" s="10">
        <v>0.72260000000000002</v>
      </c>
      <c r="CD15" s="10">
        <v>0.72360000000000002</v>
      </c>
      <c r="CE15" s="10">
        <v>0.72450000000000003</v>
      </c>
      <c r="CF15" s="10">
        <v>0.72550000000000003</v>
      </c>
      <c r="CG15" s="10">
        <v>0.72650000000000003</v>
      </c>
      <c r="CH15" s="10">
        <v>0.72750000000000004</v>
      </c>
      <c r="CI15" s="10">
        <v>0.72850000000000004</v>
      </c>
      <c r="CJ15" s="10">
        <v>0.72950000000000004</v>
      </c>
      <c r="CK15" s="10">
        <v>0.73050000000000004</v>
      </c>
      <c r="CL15" s="10">
        <v>0.73150000000000004</v>
      </c>
      <c r="CM15" s="10">
        <v>0.73250000000000004</v>
      </c>
      <c r="CN15" s="10">
        <v>0.73350000000000004</v>
      </c>
      <c r="CO15" s="10">
        <v>0.73450000000000004</v>
      </c>
      <c r="CP15" s="10">
        <v>0.73550000000000004</v>
      </c>
      <c r="CQ15" s="10">
        <v>0.73650000000000004</v>
      </c>
      <c r="CR15" s="10">
        <v>0.73750000000000004</v>
      </c>
      <c r="CS15" s="10">
        <v>0.73839999999999995</v>
      </c>
      <c r="CT15" s="10">
        <v>0.73939999999999995</v>
      </c>
      <c r="CU15" s="10">
        <v>0.74039999999999995</v>
      </c>
      <c r="CV15" s="10">
        <v>0.74139999999999995</v>
      </c>
      <c r="CW15" s="10">
        <v>0.74239999999999995</v>
      </c>
      <c r="CX15" s="10">
        <v>0.74339999999999995</v>
      </c>
      <c r="CY15" s="10">
        <v>0.74439999999999995</v>
      </c>
      <c r="CZ15" s="10">
        <v>0.74539999999999995</v>
      </c>
      <c r="DA15" s="10">
        <v>0.74639999999999995</v>
      </c>
      <c r="DB15" s="10">
        <v>0.74739999999999995</v>
      </c>
      <c r="DC15" s="10">
        <v>0.74839999999999995</v>
      </c>
      <c r="DD15" s="10">
        <v>0.74939999999999996</v>
      </c>
      <c r="DE15" s="10">
        <v>0.75039999999999996</v>
      </c>
      <c r="DF15" s="10">
        <v>0.75129999999999997</v>
      </c>
      <c r="DG15" s="10">
        <v>0.75229999999999997</v>
      </c>
      <c r="DH15" s="10">
        <v>0.75329999999999997</v>
      </c>
      <c r="DI15" s="10">
        <v>0.75429999999999997</v>
      </c>
      <c r="DJ15" s="10">
        <v>0.75529999999999997</v>
      </c>
      <c r="DK15" s="10">
        <v>0.75629999999999997</v>
      </c>
      <c r="DL15" s="10">
        <v>0.75729999999999997</v>
      </c>
      <c r="DM15" s="10">
        <v>0.75829999999999997</v>
      </c>
      <c r="DN15" s="10">
        <v>0.75929999999999997</v>
      </c>
      <c r="DO15" s="10">
        <v>0.76029999999999998</v>
      </c>
      <c r="DP15" s="10">
        <v>0.76119999999999999</v>
      </c>
      <c r="DQ15" s="10">
        <v>0.76219999999999999</v>
      </c>
      <c r="DR15" s="10">
        <v>0.76319999999999999</v>
      </c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>
        <v>0.80389999999999995</v>
      </c>
      <c r="FH15" s="10">
        <v>0.80489999999999995</v>
      </c>
      <c r="FI15" s="10">
        <v>0.80589999999999995</v>
      </c>
      <c r="FJ15" s="10">
        <v>0.80689999999999995</v>
      </c>
      <c r="FK15" s="10">
        <v>0.80779999999999996</v>
      </c>
      <c r="FL15" s="10">
        <v>0.80879999999999996</v>
      </c>
      <c r="FM15" s="10">
        <v>0.80979999999999996</v>
      </c>
      <c r="FN15" s="10">
        <v>0.81079999999999997</v>
      </c>
      <c r="FO15" s="10">
        <v>0.81179999999999997</v>
      </c>
      <c r="FP15" s="10">
        <v>0.81279999999999997</v>
      </c>
      <c r="FQ15" s="10">
        <v>0.81379999999999997</v>
      </c>
      <c r="FR15" s="10">
        <v>0.81479999999999997</v>
      </c>
      <c r="FS15" s="10">
        <v>0.81579999999999997</v>
      </c>
      <c r="FT15" s="10">
        <v>0.81679999999999997</v>
      </c>
      <c r="FU15" s="10">
        <v>0.81779999999999997</v>
      </c>
      <c r="FV15" s="10">
        <v>0.81879999999999997</v>
      </c>
      <c r="FW15" s="10">
        <v>0.81979999999999997</v>
      </c>
      <c r="FX15" s="10">
        <v>0.82079999999999997</v>
      </c>
      <c r="FY15" s="10">
        <v>0.82179999999999997</v>
      </c>
      <c r="FZ15" s="10">
        <v>0.82279999999999998</v>
      </c>
      <c r="GA15" s="10">
        <v>0.82379999999999998</v>
      </c>
      <c r="GB15" s="10">
        <v>0.82479999999999998</v>
      </c>
      <c r="GC15" s="10">
        <v>0.82569999999999999</v>
      </c>
      <c r="GD15" s="10">
        <v>0.82669999999999999</v>
      </c>
      <c r="GE15" s="10">
        <v>0.82769999999999999</v>
      </c>
      <c r="GF15" s="10">
        <v>0.82869999999999999</v>
      </c>
      <c r="GG15" s="10">
        <v>0.82969999999999999</v>
      </c>
      <c r="GH15" s="10">
        <v>0.83069999999999999</v>
      </c>
      <c r="GI15" s="10">
        <v>0.83169999999999999</v>
      </c>
      <c r="GJ15" s="10">
        <v>0.8327</v>
      </c>
      <c r="GK15" s="10">
        <v>0.8337</v>
      </c>
      <c r="GL15" s="10">
        <v>0.8347</v>
      </c>
      <c r="GM15" s="10">
        <v>0.8357</v>
      </c>
      <c r="GN15" s="10">
        <v>0.8367</v>
      </c>
      <c r="GO15" s="10">
        <v>0.8377</v>
      </c>
      <c r="GP15" s="10">
        <v>0.8387</v>
      </c>
      <c r="GQ15" s="10">
        <v>0.8397</v>
      </c>
      <c r="GR15" s="10">
        <v>0.8407</v>
      </c>
      <c r="GS15" s="10">
        <v>0.8417</v>
      </c>
      <c r="GT15" s="10">
        <v>0.8427</v>
      </c>
      <c r="GU15" s="10">
        <v>0.84370000000000001</v>
      </c>
      <c r="GV15" s="10">
        <v>0.84470000000000001</v>
      </c>
      <c r="GW15" s="10">
        <v>0.84570000000000001</v>
      </c>
      <c r="GX15" s="10">
        <v>0.84670000000000001</v>
      </c>
      <c r="GY15" s="10">
        <v>0.84760000000000002</v>
      </c>
      <c r="GZ15" s="10">
        <v>0.84860000000000002</v>
      </c>
      <c r="HA15" s="10">
        <v>0.84960000000000002</v>
      </c>
      <c r="HB15" s="10">
        <v>0.85060000000000002</v>
      </c>
      <c r="HC15" s="10">
        <v>0.85160000000000002</v>
      </c>
      <c r="HD15" s="10">
        <v>0.85260000000000002</v>
      </c>
      <c r="HE15" s="10">
        <v>0.85360000000000003</v>
      </c>
      <c r="HF15" s="10">
        <v>0.85460000000000003</v>
      </c>
      <c r="HG15" s="10">
        <v>0.85560000000000003</v>
      </c>
      <c r="HH15" s="10">
        <v>0.85660000000000003</v>
      </c>
      <c r="HI15" s="10">
        <v>0.85760000000000003</v>
      </c>
      <c r="HJ15" s="10">
        <v>0.85860000000000003</v>
      </c>
      <c r="HK15" s="10">
        <v>0.85960000000000003</v>
      </c>
      <c r="HL15" s="10">
        <v>0.86060000000000003</v>
      </c>
      <c r="HM15" s="10">
        <v>0.86160000000000003</v>
      </c>
      <c r="HN15" s="10">
        <v>0.86260000000000003</v>
      </c>
      <c r="HO15" s="10">
        <v>0.86360000000000003</v>
      </c>
      <c r="HP15" s="10">
        <v>0.86460000000000004</v>
      </c>
      <c r="HQ15" s="10">
        <v>0.86560000000000004</v>
      </c>
      <c r="HR15" s="10">
        <v>0.86660000000000004</v>
      </c>
      <c r="HS15" s="10">
        <v>0.86760000000000004</v>
      </c>
      <c r="HT15" s="10">
        <v>0.86860000000000004</v>
      </c>
      <c r="HU15" s="10">
        <v>0.86960000000000004</v>
      </c>
      <c r="HV15" s="10">
        <v>0.87060000000000004</v>
      </c>
      <c r="HW15" s="10">
        <v>0.87160000000000004</v>
      </c>
      <c r="HX15" s="10">
        <v>0.87260000000000004</v>
      </c>
    </row>
    <row r="16" spans="1:232" s="7" customFormat="1" ht="12.75" customHeight="1" x14ac:dyDescent="0.25">
      <c r="A16" s="8">
        <v>21</v>
      </c>
      <c r="B16" s="9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>
        <v>0.6956</v>
      </c>
      <c r="BB16" s="10">
        <v>0.69650000000000001</v>
      </c>
      <c r="BC16" s="10">
        <v>0.6976</v>
      </c>
      <c r="BD16" s="10">
        <v>0.6986</v>
      </c>
      <c r="BE16" s="10">
        <v>0.6996</v>
      </c>
      <c r="BF16" s="10">
        <v>0.7006</v>
      </c>
      <c r="BG16" s="10">
        <v>0.7016</v>
      </c>
      <c r="BH16" s="10">
        <v>0.7026</v>
      </c>
      <c r="BI16" s="10">
        <v>0.7036</v>
      </c>
      <c r="BJ16" s="10">
        <v>0.7046</v>
      </c>
      <c r="BK16" s="10">
        <v>0.70509999999999995</v>
      </c>
      <c r="BL16" s="10">
        <v>0.70609999999999995</v>
      </c>
      <c r="BM16" s="10">
        <v>0.70709999999999995</v>
      </c>
      <c r="BN16" s="10">
        <v>0.70809999999999995</v>
      </c>
      <c r="BO16" s="10">
        <v>0.70909999999999995</v>
      </c>
      <c r="BP16" s="10">
        <v>0.71009999999999995</v>
      </c>
      <c r="BQ16" s="10">
        <v>0.71109999999999995</v>
      </c>
      <c r="BR16" s="10">
        <v>0.71209999999999996</v>
      </c>
      <c r="BS16" s="10">
        <v>0.71309999999999996</v>
      </c>
      <c r="BT16" s="10">
        <v>0.71399999999999997</v>
      </c>
      <c r="BU16" s="10">
        <v>0.71499999999999997</v>
      </c>
      <c r="BV16" s="10">
        <v>0.71599999999999997</v>
      </c>
      <c r="BW16" s="10">
        <v>0.71699999999999997</v>
      </c>
      <c r="BX16" s="10">
        <v>0.71799999999999997</v>
      </c>
      <c r="BY16" s="10">
        <v>0.71899999999999997</v>
      </c>
      <c r="BZ16" s="10">
        <v>0.72</v>
      </c>
      <c r="CA16" s="10">
        <v>0.72099999999999997</v>
      </c>
      <c r="CB16" s="10">
        <v>0.72199999999999998</v>
      </c>
      <c r="CC16" s="10">
        <v>0.72299999999999998</v>
      </c>
      <c r="CD16" s="10">
        <v>0.72399999999999998</v>
      </c>
      <c r="CE16" s="10">
        <v>0.72499999999999998</v>
      </c>
      <c r="CF16" s="10">
        <v>0.72589999999999999</v>
      </c>
      <c r="CG16" s="10">
        <v>0.72689999999999999</v>
      </c>
      <c r="CH16" s="10">
        <v>0.72789999999999999</v>
      </c>
      <c r="CI16" s="10">
        <v>0.72889999999999999</v>
      </c>
      <c r="CJ16" s="10">
        <v>0.72989999999999999</v>
      </c>
      <c r="CK16" s="10">
        <v>0.73089999999999999</v>
      </c>
      <c r="CL16" s="10">
        <v>0.7319</v>
      </c>
      <c r="CM16" s="10">
        <v>0.7329</v>
      </c>
      <c r="CN16" s="10">
        <v>0.7339</v>
      </c>
      <c r="CO16" s="10">
        <v>0.7349</v>
      </c>
      <c r="CP16" s="10">
        <v>0.7359</v>
      </c>
      <c r="CQ16" s="10">
        <v>0.7369</v>
      </c>
      <c r="CR16" s="10">
        <v>0.7379</v>
      </c>
      <c r="CS16" s="10">
        <v>0.73880000000000001</v>
      </c>
      <c r="CT16" s="10">
        <v>0.73980000000000001</v>
      </c>
      <c r="CU16" s="10">
        <v>0.74080000000000001</v>
      </c>
      <c r="CV16" s="10">
        <v>0.74180000000000001</v>
      </c>
      <c r="CW16" s="10">
        <v>0.74280000000000002</v>
      </c>
      <c r="CX16" s="10">
        <v>0.74380000000000002</v>
      </c>
      <c r="CY16" s="10">
        <v>0.74480000000000002</v>
      </c>
      <c r="CZ16" s="10">
        <v>0.74580000000000002</v>
      </c>
      <c r="DA16" s="10">
        <v>0.74680000000000002</v>
      </c>
      <c r="DB16" s="10">
        <v>0.74780000000000002</v>
      </c>
      <c r="DC16" s="10">
        <v>0.74880000000000002</v>
      </c>
      <c r="DD16" s="10">
        <v>0.74980000000000002</v>
      </c>
      <c r="DE16" s="10">
        <v>0.75070000000000003</v>
      </c>
      <c r="DF16" s="10">
        <v>0.75170000000000003</v>
      </c>
      <c r="DG16" s="10">
        <v>0.75270000000000004</v>
      </c>
      <c r="DH16" s="10">
        <v>0.75370000000000004</v>
      </c>
      <c r="DI16" s="10">
        <v>0.75470000000000004</v>
      </c>
      <c r="DJ16" s="10">
        <v>0.75570000000000004</v>
      </c>
      <c r="DK16" s="10">
        <v>0.75670000000000004</v>
      </c>
      <c r="DL16" s="10">
        <v>0.75770000000000004</v>
      </c>
      <c r="DM16" s="10">
        <v>0.75870000000000004</v>
      </c>
      <c r="DN16" s="10">
        <v>0.75960000000000005</v>
      </c>
      <c r="DO16" s="10">
        <v>0.76060000000000005</v>
      </c>
      <c r="DP16" s="10">
        <v>0.76160000000000005</v>
      </c>
      <c r="DQ16" s="10">
        <v>0.76259999999999994</v>
      </c>
      <c r="DR16" s="10">
        <v>0.76359999999999995</v>
      </c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>
        <v>0.80420000000000003</v>
      </c>
      <c r="FH16" s="10">
        <v>0.80520000000000003</v>
      </c>
      <c r="FI16" s="10">
        <v>0.80620000000000003</v>
      </c>
      <c r="FJ16" s="10">
        <v>0.80720000000000003</v>
      </c>
      <c r="FK16" s="10">
        <v>0.80820000000000003</v>
      </c>
      <c r="FL16" s="10">
        <v>0.80920000000000003</v>
      </c>
      <c r="FM16" s="10">
        <v>0.81020000000000003</v>
      </c>
      <c r="FN16" s="10">
        <v>0.81120000000000003</v>
      </c>
      <c r="FO16" s="10">
        <v>0.81220000000000003</v>
      </c>
      <c r="FP16" s="10">
        <v>0.81320000000000003</v>
      </c>
      <c r="FQ16" s="10">
        <v>0.81420000000000003</v>
      </c>
      <c r="FR16" s="10">
        <v>0.81520000000000004</v>
      </c>
      <c r="FS16" s="10">
        <v>0.81610000000000005</v>
      </c>
      <c r="FT16" s="10">
        <v>0.81720000000000004</v>
      </c>
      <c r="FU16" s="10">
        <v>0.81810000000000005</v>
      </c>
      <c r="FV16" s="10">
        <v>0.81910000000000005</v>
      </c>
      <c r="FW16" s="10">
        <v>0.82010000000000005</v>
      </c>
      <c r="FX16" s="10">
        <v>0.82110000000000005</v>
      </c>
      <c r="FY16" s="10">
        <v>0.82210000000000005</v>
      </c>
      <c r="FZ16" s="10">
        <v>0.82310000000000005</v>
      </c>
      <c r="GA16" s="10">
        <v>0.82410000000000005</v>
      </c>
      <c r="GB16" s="10">
        <v>0.82509999999999994</v>
      </c>
      <c r="GC16" s="10">
        <v>0.82609999999999995</v>
      </c>
      <c r="GD16" s="10">
        <v>0.82709999999999995</v>
      </c>
      <c r="GE16" s="10">
        <v>0.82809999999999995</v>
      </c>
      <c r="GF16" s="10">
        <v>0.82909999999999995</v>
      </c>
      <c r="GG16" s="10">
        <v>0.83009999999999995</v>
      </c>
      <c r="GH16" s="10">
        <v>0.83109999999999995</v>
      </c>
      <c r="GI16" s="10">
        <v>0.83209999999999995</v>
      </c>
      <c r="GJ16" s="10">
        <v>0.83299999999999996</v>
      </c>
      <c r="GK16" s="10">
        <v>0.83399999999999996</v>
      </c>
      <c r="GL16" s="10">
        <v>0.83499999999999996</v>
      </c>
      <c r="GM16" s="10">
        <v>0.83599999999999997</v>
      </c>
      <c r="GN16" s="10">
        <v>0.83699999999999997</v>
      </c>
      <c r="GO16" s="10">
        <v>0.83799999999999997</v>
      </c>
      <c r="GP16" s="10">
        <v>0.83899999999999997</v>
      </c>
      <c r="GQ16" s="10">
        <v>0.84</v>
      </c>
      <c r="GR16" s="10">
        <v>0.84099999999999997</v>
      </c>
      <c r="GS16" s="10">
        <v>0.84199999999999997</v>
      </c>
      <c r="GT16" s="10">
        <v>0.84299999999999997</v>
      </c>
      <c r="GU16" s="10">
        <v>0.84399999999999997</v>
      </c>
      <c r="GV16" s="10">
        <v>0.84499999999999997</v>
      </c>
      <c r="GW16" s="10">
        <v>0.84599999999999997</v>
      </c>
      <c r="GX16" s="10">
        <v>0.84699999999999998</v>
      </c>
      <c r="GY16" s="10">
        <v>0.84799999999999998</v>
      </c>
      <c r="GZ16" s="10">
        <v>0.84899999999999998</v>
      </c>
      <c r="HA16" s="10">
        <v>0.85</v>
      </c>
      <c r="HB16" s="10">
        <v>0.85099999999999998</v>
      </c>
      <c r="HC16" s="10">
        <v>0.85199999999999998</v>
      </c>
      <c r="HD16" s="10">
        <v>0.85299999999999998</v>
      </c>
      <c r="HE16" s="10">
        <v>0.85399999999999998</v>
      </c>
      <c r="HF16" s="10">
        <v>0.85499999999999998</v>
      </c>
      <c r="HG16" s="10">
        <v>0.85589999999999999</v>
      </c>
      <c r="HH16" s="10">
        <v>0.8569</v>
      </c>
      <c r="HI16" s="10">
        <v>0.8579</v>
      </c>
      <c r="HJ16" s="10">
        <v>0.8589</v>
      </c>
      <c r="HK16" s="10">
        <v>0.8599</v>
      </c>
      <c r="HL16" s="10">
        <v>0.8609</v>
      </c>
      <c r="HM16" s="10">
        <v>0.8619</v>
      </c>
      <c r="HN16" s="10">
        <v>0.8629</v>
      </c>
      <c r="HO16" s="10">
        <v>0.8639</v>
      </c>
      <c r="HP16" s="10">
        <v>0.8649</v>
      </c>
      <c r="HQ16" s="10">
        <v>0.8659</v>
      </c>
      <c r="HR16" s="10">
        <v>0.8669</v>
      </c>
      <c r="HS16" s="10">
        <v>0.8679</v>
      </c>
      <c r="HT16" s="10">
        <v>0.86890000000000001</v>
      </c>
      <c r="HU16" s="10">
        <v>0.86990000000000001</v>
      </c>
      <c r="HV16" s="10">
        <v>0.87090000000000001</v>
      </c>
      <c r="HW16" s="10">
        <v>0.87190000000000001</v>
      </c>
      <c r="HX16" s="10">
        <v>0.87290000000000001</v>
      </c>
    </row>
    <row r="17" spans="1:232" s="7" customFormat="1" ht="12.75" customHeight="1" x14ac:dyDescent="0.25">
      <c r="A17" s="8">
        <v>21.5</v>
      </c>
      <c r="B17" s="9">
        <v>15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>
        <v>0.69610000000000005</v>
      </c>
      <c r="BB17" s="10">
        <v>0.69699999999999995</v>
      </c>
      <c r="BC17" s="10">
        <v>0.69799999999999995</v>
      </c>
      <c r="BD17" s="10">
        <v>0.69899999999999995</v>
      </c>
      <c r="BE17" s="10">
        <v>0.7</v>
      </c>
      <c r="BF17" s="10">
        <v>0.70099999999999996</v>
      </c>
      <c r="BG17" s="10">
        <v>0.70199999999999996</v>
      </c>
      <c r="BH17" s="10">
        <v>0.70299999999999996</v>
      </c>
      <c r="BI17" s="10">
        <v>0.70399999999999996</v>
      </c>
      <c r="BJ17" s="10">
        <v>0.70499999999999996</v>
      </c>
      <c r="BK17" s="10">
        <v>0.70550000000000002</v>
      </c>
      <c r="BL17" s="10">
        <v>0.70650000000000002</v>
      </c>
      <c r="BM17" s="10">
        <v>0.70750000000000002</v>
      </c>
      <c r="BN17" s="10">
        <v>0.70850000000000002</v>
      </c>
      <c r="BO17" s="10">
        <v>0.70950000000000002</v>
      </c>
      <c r="BP17" s="10">
        <v>0.71050000000000002</v>
      </c>
      <c r="BQ17" s="10">
        <v>0.71150000000000002</v>
      </c>
      <c r="BR17" s="10">
        <v>0.71250000000000002</v>
      </c>
      <c r="BS17" s="10">
        <v>0.71350000000000002</v>
      </c>
      <c r="BT17" s="10">
        <v>0.71450000000000002</v>
      </c>
      <c r="BU17" s="10">
        <v>0.71550000000000002</v>
      </c>
      <c r="BV17" s="10">
        <v>0.71640000000000004</v>
      </c>
      <c r="BW17" s="10">
        <v>0.71740000000000004</v>
      </c>
      <c r="BX17" s="10">
        <v>0.71840000000000004</v>
      </c>
      <c r="BY17" s="10">
        <v>0.71940000000000004</v>
      </c>
      <c r="BZ17" s="10">
        <v>0.72040000000000004</v>
      </c>
      <c r="CA17" s="10">
        <v>0.72140000000000004</v>
      </c>
      <c r="CB17" s="10">
        <v>0.72240000000000004</v>
      </c>
      <c r="CC17" s="10">
        <v>0.72340000000000004</v>
      </c>
      <c r="CD17" s="10">
        <v>0.72440000000000004</v>
      </c>
      <c r="CE17" s="10">
        <v>0.72540000000000004</v>
      </c>
      <c r="CF17" s="10">
        <v>0.72640000000000005</v>
      </c>
      <c r="CG17" s="10">
        <v>0.72740000000000005</v>
      </c>
      <c r="CH17" s="10">
        <v>0.72829999999999995</v>
      </c>
      <c r="CI17" s="10">
        <v>0.72929999999999995</v>
      </c>
      <c r="CJ17" s="10">
        <v>0.73029999999999995</v>
      </c>
      <c r="CK17" s="10">
        <v>0.73129999999999995</v>
      </c>
      <c r="CL17" s="10">
        <v>0.73229999999999995</v>
      </c>
      <c r="CM17" s="10">
        <v>0.73329999999999995</v>
      </c>
      <c r="CN17" s="10">
        <v>0.73429999999999995</v>
      </c>
      <c r="CO17" s="10">
        <v>0.73529999999999995</v>
      </c>
      <c r="CP17" s="10">
        <v>0.73629999999999995</v>
      </c>
      <c r="CQ17" s="10">
        <v>0.73729999999999996</v>
      </c>
      <c r="CR17" s="10">
        <v>0.73829999999999996</v>
      </c>
      <c r="CS17" s="10">
        <v>0.73919999999999997</v>
      </c>
      <c r="CT17" s="10">
        <v>0.74019999999999997</v>
      </c>
      <c r="CU17" s="10">
        <v>0.74119999999999997</v>
      </c>
      <c r="CV17" s="10">
        <v>0.74219999999999997</v>
      </c>
      <c r="CW17" s="10">
        <v>0.74319999999999997</v>
      </c>
      <c r="CX17" s="10">
        <v>0.74419999999999997</v>
      </c>
      <c r="CY17" s="10">
        <v>0.74519999999999997</v>
      </c>
      <c r="CZ17" s="10">
        <v>0.74619999999999997</v>
      </c>
      <c r="DA17" s="10">
        <v>0.74719999999999998</v>
      </c>
      <c r="DB17" s="10">
        <v>0.74819999999999998</v>
      </c>
      <c r="DC17" s="10">
        <v>0.74919999999999998</v>
      </c>
      <c r="DD17" s="10">
        <v>0.75019999999999998</v>
      </c>
      <c r="DE17" s="10">
        <v>0.75109999999999999</v>
      </c>
      <c r="DF17" s="10">
        <v>0.75209999999999999</v>
      </c>
      <c r="DG17" s="10">
        <v>0.75309999999999999</v>
      </c>
      <c r="DH17" s="10">
        <v>0.75409999999999999</v>
      </c>
      <c r="DI17" s="10">
        <v>0.75509999999999999</v>
      </c>
      <c r="DJ17" s="10">
        <v>0.75609999999999999</v>
      </c>
      <c r="DK17" s="10">
        <v>0.7571</v>
      </c>
      <c r="DL17" s="10">
        <v>0.7581</v>
      </c>
      <c r="DM17" s="10">
        <v>0.75900000000000001</v>
      </c>
      <c r="DN17" s="10">
        <v>0.76</v>
      </c>
      <c r="DO17" s="10">
        <v>0.76100000000000001</v>
      </c>
      <c r="DP17" s="10">
        <v>0.76200000000000001</v>
      </c>
      <c r="DQ17" s="10">
        <v>0.76300000000000001</v>
      </c>
      <c r="DR17" s="10">
        <v>0.76400000000000001</v>
      </c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>
        <v>0.80459999999999998</v>
      </c>
      <c r="FH17" s="10">
        <v>0.80559999999999998</v>
      </c>
      <c r="FI17" s="10">
        <v>0.80659999999999998</v>
      </c>
      <c r="FJ17" s="10">
        <v>0.8075</v>
      </c>
      <c r="FK17" s="10">
        <v>0.8085</v>
      </c>
      <c r="FL17" s="10">
        <v>0.8095</v>
      </c>
      <c r="FM17" s="10">
        <v>0.8105</v>
      </c>
      <c r="FN17" s="10">
        <v>0.8115</v>
      </c>
      <c r="FO17" s="10">
        <v>0.8125</v>
      </c>
      <c r="FP17" s="10">
        <v>0.8135</v>
      </c>
      <c r="FQ17" s="10">
        <v>0.8145</v>
      </c>
      <c r="FR17" s="10">
        <v>0.8155</v>
      </c>
      <c r="FS17" s="10">
        <v>0.8165</v>
      </c>
      <c r="FT17" s="10">
        <v>0.8175</v>
      </c>
      <c r="FU17" s="10">
        <v>0.81850000000000001</v>
      </c>
      <c r="FV17" s="10">
        <v>0.81950000000000001</v>
      </c>
      <c r="FW17" s="10">
        <v>0.82050000000000001</v>
      </c>
      <c r="FX17" s="10">
        <v>0.82150000000000001</v>
      </c>
      <c r="FY17" s="10">
        <v>0.82240000000000002</v>
      </c>
      <c r="FZ17" s="10">
        <v>0.82340000000000002</v>
      </c>
      <c r="GA17" s="10">
        <v>0.82440000000000002</v>
      </c>
      <c r="GB17" s="10">
        <v>0.82540000000000002</v>
      </c>
      <c r="GC17" s="10">
        <v>0.82640000000000002</v>
      </c>
      <c r="GD17" s="10">
        <v>0.82740000000000002</v>
      </c>
      <c r="GE17" s="10">
        <v>0.82840000000000003</v>
      </c>
      <c r="GF17" s="10">
        <v>0.82940000000000003</v>
      </c>
      <c r="GG17" s="10">
        <v>0.83040000000000003</v>
      </c>
      <c r="GH17" s="10">
        <v>0.83140000000000003</v>
      </c>
      <c r="GI17" s="10">
        <v>0.83240000000000003</v>
      </c>
      <c r="GJ17" s="10">
        <v>0.83340000000000003</v>
      </c>
      <c r="GK17" s="10">
        <v>0.83440000000000003</v>
      </c>
      <c r="GL17" s="10">
        <v>0.83540000000000003</v>
      </c>
      <c r="GM17" s="10">
        <v>0.83640000000000003</v>
      </c>
      <c r="GN17" s="10">
        <v>0.83740000000000003</v>
      </c>
      <c r="GO17" s="10">
        <v>0.83840000000000003</v>
      </c>
      <c r="GP17" s="10">
        <v>0.83940000000000003</v>
      </c>
      <c r="GQ17" s="10">
        <v>0.84030000000000005</v>
      </c>
      <c r="GR17" s="10">
        <v>0.84130000000000005</v>
      </c>
      <c r="GS17" s="10">
        <v>0.84230000000000005</v>
      </c>
      <c r="GT17" s="10">
        <v>0.84330000000000005</v>
      </c>
      <c r="GU17" s="10">
        <v>0.84430000000000005</v>
      </c>
      <c r="GV17" s="10">
        <v>0.84530000000000005</v>
      </c>
      <c r="GW17" s="10">
        <v>0.84630000000000005</v>
      </c>
      <c r="GX17" s="10">
        <v>0.84730000000000005</v>
      </c>
      <c r="GY17" s="10">
        <v>0.84830000000000005</v>
      </c>
      <c r="GZ17" s="10">
        <v>0.84930000000000005</v>
      </c>
      <c r="HA17" s="10">
        <v>0.85029999999999994</v>
      </c>
      <c r="HB17" s="10">
        <v>0.85129999999999995</v>
      </c>
      <c r="HC17" s="10">
        <v>0.85229999999999995</v>
      </c>
      <c r="HD17" s="10">
        <v>0.85329999999999995</v>
      </c>
      <c r="HE17" s="10">
        <v>0.85429999999999995</v>
      </c>
      <c r="HF17" s="10">
        <v>0.85529999999999995</v>
      </c>
      <c r="HG17" s="10">
        <v>0.85629999999999995</v>
      </c>
      <c r="HH17" s="10">
        <v>0.85729999999999995</v>
      </c>
      <c r="HI17" s="10">
        <v>0.85829999999999995</v>
      </c>
      <c r="HJ17" s="10">
        <v>0.85929999999999995</v>
      </c>
      <c r="HK17" s="10">
        <v>0.86029999999999995</v>
      </c>
      <c r="HL17" s="10">
        <v>0.86129999999999995</v>
      </c>
      <c r="HM17" s="10">
        <v>0.86229999999999996</v>
      </c>
      <c r="HN17" s="10">
        <v>0.86329999999999996</v>
      </c>
      <c r="HO17" s="10">
        <v>0.86419999999999997</v>
      </c>
      <c r="HP17" s="10">
        <v>0.86519999999999997</v>
      </c>
      <c r="HQ17" s="10">
        <v>0.86619999999999997</v>
      </c>
      <c r="HR17" s="10">
        <v>0.86719999999999997</v>
      </c>
      <c r="HS17" s="10">
        <v>0.86819999999999997</v>
      </c>
      <c r="HT17" s="10">
        <v>0.86919999999999997</v>
      </c>
      <c r="HU17" s="10">
        <v>0.87019999999999997</v>
      </c>
      <c r="HV17" s="10">
        <v>0.87119999999999997</v>
      </c>
      <c r="HW17" s="10">
        <v>0.87219999999999998</v>
      </c>
      <c r="HX17" s="10">
        <v>0.87319999999999998</v>
      </c>
    </row>
    <row r="18" spans="1:232" s="7" customFormat="1" ht="12.75" customHeight="1" x14ac:dyDescent="0.25">
      <c r="A18" s="8">
        <v>22</v>
      </c>
      <c r="B18" s="9">
        <v>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>
        <v>0.69650000000000001</v>
      </c>
      <c r="BB18" s="10">
        <v>0.69740000000000002</v>
      </c>
      <c r="BC18" s="10">
        <v>0.69850000000000001</v>
      </c>
      <c r="BD18" s="10">
        <v>0.69950000000000001</v>
      </c>
      <c r="BE18" s="10">
        <v>0.70050000000000001</v>
      </c>
      <c r="BF18" s="10">
        <v>0.70140000000000002</v>
      </c>
      <c r="BG18" s="10">
        <v>0.70240000000000002</v>
      </c>
      <c r="BH18" s="10">
        <v>0.70340000000000003</v>
      </c>
      <c r="BI18" s="10">
        <v>0.70440000000000003</v>
      </c>
      <c r="BJ18" s="10">
        <v>0.70540000000000003</v>
      </c>
      <c r="BK18" s="10">
        <v>0.70599999999999996</v>
      </c>
      <c r="BL18" s="10">
        <v>0.70699999999999996</v>
      </c>
      <c r="BM18" s="10">
        <v>0.70789999999999997</v>
      </c>
      <c r="BN18" s="10">
        <v>0.70889999999999997</v>
      </c>
      <c r="BO18" s="10">
        <v>0.70989999999999998</v>
      </c>
      <c r="BP18" s="10">
        <v>0.71089999999999998</v>
      </c>
      <c r="BQ18" s="10">
        <v>0.71189999999999998</v>
      </c>
      <c r="BR18" s="10">
        <v>0.71289999999999998</v>
      </c>
      <c r="BS18" s="10">
        <v>0.71389999999999998</v>
      </c>
      <c r="BT18" s="10">
        <v>0.71489999999999998</v>
      </c>
      <c r="BU18" s="10">
        <v>0.71589999999999998</v>
      </c>
      <c r="BV18" s="10">
        <v>0.71689999999999998</v>
      </c>
      <c r="BW18" s="10">
        <v>0.71789999999999998</v>
      </c>
      <c r="BX18" s="10">
        <v>0.71879999999999999</v>
      </c>
      <c r="BY18" s="10">
        <v>0.7198</v>
      </c>
      <c r="BZ18" s="10">
        <v>0.7208</v>
      </c>
      <c r="CA18" s="10">
        <v>0.7218</v>
      </c>
      <c r="CB18" s="10">
        <v>0.7228</v>
      </c>
      <c r="CC18" s="10">
        <v>0.7238</v>
      </c>
      <c r="CD18" s="10">
        <v>0.7248</v>
      </c>
      <c r="CE18" s="10">
        <v>0.7258</v>
      </c>
      <c r="CF18" s="10">
        <v>0.7268</v>
      </c>
      <c r="CG18" s="10">
        <v>0.7278</v>
      </c>
      <c r="CH18" s="10">
        <v>0.72870000000000001</v>
      </c>
      <c r="CI18" s="10">
        <v>0.72970000000000002</v>
      </c>
      <c r="CJ18" s="10">
        <v>0.73070000000000002</v>
      </c>
      <c r="CK18" s="10">
        <v>0.73170000000000002</v>
      </c>
      <c r="CL18" s="10">
        <v>0.73270000000000002</v>
      </c>
      <c r="CM18" s="10">
        <v>0.73370000000000002</v>
      </c>
      <c r="CN18" s="10">
        <v>0.73470000000000002</v>
      </c>
      <c r="CO18" s="10">
        <v>0.73570000000000002</v>
      </c>
      <c r="CP18" s="10">
        <v>0.73670000000000002</v>
      </c>
      <c r="CQ18" s="10">
        <v>0.73770000000000002</v>
      </c>
      <c r="CR18" s="10">
        <v>0.73870000000000002</v>
      </c>
      <c r="CS18" s="10">
        <v>0.73960000000000004</v>
      </c>
      <c r="CT18" s="10">
        <v>0.74060000000000004</v>
      </c>
      <c r="CU18" s="10">
        <v>0.74160000000000004</v>
      </c>
      <c r="CV18" s="10">
        <v>0.74260000000000004</v>
      </c>
      <c r="CW18" s="10">
        <v>0.74360000000000004</v>
      </c>
      <c r="CX18" s="10">
        <v>0.74460000000000004</v>
      </c>
      <c r="CY18" s="10">
        <v>0.74560000000000004</v>
      </c>
      <c r="CZ18" s="10">
        <v>0.74660000000000004</v>
      </c>
      <c r="DA18" s="10">
        <v>0.74760000000000004</v>
      </c>
      <c r="DB18" s="10">
        <v>0.74860000000000004</v>
      </c>
      <c r="DC18" s="10">
        <v>0.74950000000000006</v>
      </c>
      <c r="DD18" s="10">
        <v>0.75049999999999994</v>
      </c>
      <c r="DE18" s="10">
        <v>0.75149999999999995</v>
      </c>
      <c r="DF18" s="10">
        <v>0.75249999999999995</v>
      </c>
      <c r="DG18" s="10">
        <v>0.75349999999999995</v>
      </c>
      <c r="DH18" s="10">
        <v>0.75449999999999995</v>
      </c>
      <c r="DI18" s="10">
        <v>0.75549999999999995</v>
      </c>
      <c r="DJ18" s="10">
        <v>0.75649999999999995</v>
      </c>
      <c r="DK18" s="10">
        <v>0.75739999999999996</v>
      </c>
      <c r="DL18" s="10">
        <v>0.75839999999999996</v>
      </c>
      <c r="DM18" s="10">
        <v>0.75939999999999996</v>
      </c>
      <c r="DN18" s="10">
        <v>0.76039999999999996</v>
      </c>
      <c r="DO18" s="10">
        <v>0.76139999999999997</v>
      </c>
      <c r="DP18" s="10">
        <v>0.76239999999999997</v>
      </c>
      <c r="DQ18" s="10">
        <v>0.76339999999999997</v>
      </c>
      <c r="DR18" s="10">
        <v>0.76439999999999997</v>
      </c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>
        <v>0.80489999999999995</v>
      </c>
      <c r="FH18" s="10">
        <v>0.80589999999999995</v>
      </c>
      <c r="FI18" s="10">
        <v>0.80689999999999995</v>
      </c>
      <c r="FJ18" s="10">
        <v>0.80789999999999995</v>
      </c>
      <c r="FK18" s="10">
        <v>0.80889999999999995</v>
      </c>
      <c r="FL18" s="10">
        <v>0.80989999999999995</v>
      </c>
      <c r="FM18" s="10">
        <v>0.81089999999999995</v>
      </c>
      <c r="FN18" s="10">
        <v>0.81189999999999996</v>
      </c>
      <c r="FO18" s="10">
        <v>0.81289999999999996</v>
      </c>
      <c r="FP18" s="10">
        <v>0.81389999999999996</v>
      </c>
      <c r="FQ18" s="10">
        <v>0.81479999999999997</v>
      </c>
      <c r="FR18" s="10">
        <v>0.81579999999999997</v>
      </c>
      <c r="FS18" s="10">
        <v>0.81679999999999997</v>
      </c>
      <c r="FT18" s="10">
        <v>0.81779999999999997</v>
      </c>
      <c r="FU18" s="10">
        <v>0.81879999999999997</v>
      </c>
      <c r="FV18" s="10">
        <v>0.81979999999999997</v>
      </c>
      <c r="FW18" s="10">
        <v>0.82079999999999997</v>
      </c>
      <c r="FX18" s="10">
        <v>0.82179999999999997</v>
      </c>
      <c r="FY18" s="10">
        <v>0.82279999999999998</v>
      </c>
      <c r="FZ18" s="10">
        <v>0.82379999999999998</v>
      </c>
      <c r="GA18" s="10">
        <v>0.82479999999999998</v>
      </c>
      <c r="GB18" s="10">
        <v>0.82579999999999998</v>
      </c>
      <c r="GC18" s="10">
        <v>0.82679999999999998</v>
      </c>
      <c r="GD18" s="10">
        <v>0.82779999999999998</v>
      </c>
      <c r="GE18" s="10">
        <v>0.82869999999999999</v>
      </c>
      <c r="GF18" s="10">
        <v>0.82969999999999999</v>
      </c>
      <c r="GG18" s="10">
        <v>0.83069999999999999</v>
      </c>
      <c r="GH18" s="10">
        <v>0.83169999999999999</v>
      </c>
      <c r="GI18" s="10">
        <v>0.8327</v>
      </c>
      <c r="GJ18" s="10">
        <v>0.8337</v>
      </c>
      <c r="GK18" s="10">
        <v>0.8347</v>
      </c>
      <c r="GL18" s="10">
        <v>0.8357</v>
      </c>
      <c r="GM18" s="10">
        <v>0.8367</v>
      </c>
      <c r="GN18" s="10">
        <v>0.8377</v>
      </c>
      <c r="GO18" s="10">
        <v>0.8387</v>
      </c>
      <c r="GP18" s="10">
        <v>0.8397</v>
      </c>
      <c r="GQ18" s="10">
        <v>0.8407</v>
      </c>
      <c r="GR18" s="10">
        <v>0.8417</v>
      </c>
      <c r="GS18" s="10">
        <v>0.8427</v>
      </c>
      <c r="GT18" s="10">
        <v>0.84370000000000001</v>
      </c>
      <c r="GU18" s="10">
        <v>0.84470000000000001</v>
      </c>
      <c r="GV18" s="10">
        <v>0.84570000000000001</v>
      </c>
      <c r="GW18" s="10">
        <v>0.84660000000000002</v>
      </c>
      <c r="GX18" s="10">
        <v>0.84760000000000002</v>
      </c>
      <c r="GY18" s="10">
        <v>0.84860000000000002</v>
      </c>
      <c r="GZ18" s="10">
        <v>0.84960000000000002</v>
      </c>
      <c r="HA18" s="10">
        <v>0.85060000000000002</v>
      </c>
      <c r="HB18" s="10">
        <v>0.85160000000000002</v>
      </c>
      <c r="HC18" s="10">
        <v>0.85260000000000002</v>
      </c>
      <c r="HD18" s="10">
        <v>0.85360000000000003</v>
      </c>
      <c r="HE18" s="10">
        <v>0.85460000000000003</v>
      </c>
      <c r="HF18" s="10">
        <v>0.85560000000000003</v>
      </c>
      <c r="HG18" s="10">
        <v>0.85660000000000003</v>
      </c>
      <c r="HH18" s="10">
        <v>0.85760000000000003</v>
      </c>
      <c r="HI18" s="10">
        <v>0.85860000000000003</v>
      </c>
      <c r="HJ18" s="10">
        <v>0.85960000000000003</v>
      </c>
      <c r="HK18" s="10">
        <v>0.86060000000000003</v>
      </c>
      <c r="HL18" s="10">
        <v>0.86160000000000003</v>
      </c>
      <c r="HM18" s="10">
        <v>0.86260000000000003</v>
      </c>
      <c r="HN18" s="10">
        <v>0.86360000000000003</v>
      </c>
      <c r="HO18" s="10">
        <v>0.86460000000000004</v>
      </c>
      <c r="HP18" s="10">
        <v>0.86560000000000004</v>
      </c>
      <c r="HQ18" s="10">
        <v>0.86660000000000004</v>
      </c>
      <c r="HR18" s="10">
        <v>0.86760000000000004</v>
      </c>
      <c r="HS18" s="10">
        <v>0.86860000000000004</v>
      </c>
      <c r="HT18" s="10">
        <v>0.86960000000000004</v>
      </c>
      <c r="HU18" s="10">
        <v>0.87060000000000004</v>
      </c>
      <c r="HV18" s="10">
        <v>0.87150000000000005</v>
      </c>
      <c r="HW18" s="10">
        <v>0.87250000000000005</v>
      </c>
      <c r="HX18" s="10">
        <v>0.87350000000000005</v>
      </c>
    </row>
    <row r="19" spans="1:232" s="7" customFormat="1" ht="12.75" customHeight="1" x14ac:dyDescent="0.25">
      <c r="A19" s="8">
        <v>22.5</v>
      </c>
      <c r="B19" s="9">
        <v>17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>
        <v>0.69689999999999996</v>
      </c>
      <c r="BB19" s="10">
        <v>0.69779999999999998</v>
      </c>
      <c r="BC19" s="10">
        <v>0.69889999999999997</v>
      </c>
      <c r="BD19" s="10">
        <v>0.69989999999999997</v>
      </c>
      <c r="BE19" s="10">
        <v>0.70089999999999997</v>
      </c>
      <c r="BF19" s="10">
        <v>0.70189999999999997</v>
      </c>
      <c r="BG19" s="10">
        <v>0.70289999999999997</v>
      </c>
      <c r="BH19" s="10">
        <v>0.70379999999999998</v>
      </c>
      <c r="BI19" s="10">
        <v>0.70479999999999998</v>
      </c>
      <c r="BJ19" s="10">
        <v>0.70579999999999998</v>
      </c>
      <c r="BK19" s="10">
        <v>0.70640000000000003</v>
      </c>
      <c r="BL19" s="10">
        <v>0.70740000000000003</v>
      </c>
      <c r="BM19" s="10">
        <v>0.70840000000000003</v>
      </c>
      <c r="BN19" s="10">
        <v>0.70940000000000003</v>
      </c>
      <c r="BO19" s="10">
        <v>0.71030000000000004</v>
      </c>
      <c r="BP19" s="10">
        <v>0.71130000000000004</v>
      </c>
      <c r="BQ19" s="10">
        <v>0.71230000000000004</v>
      </c>
      <c r="BR19" s="10">
        <v>0.71330000000000005</v>
      </c>
      <c r="BS19" s="10">
        <v>0.71430000000000005</v>
      </c>
      <c r="BT19" s="10">
        <v>0.71530000000000005</v>
      </c>
      <c r="BU19" s="10">
        <v>0.71630000000000005</v>
      </c>
      <c r="BV19" s="10">
        <v>0.71730000000000005</v>
      </c>
      <c r="BW19" s="10">
        <v>0.71830000000000005</v>
      </c>
      <c r="BX19" s="10">
        <v>0.71930000000000005</v>
      </c>
      <c r="BY19" s="10">
        <v>0.72019999999999995</v>
      </c>
      <c r="BZ19" s="10">
        <v>0.72119999999999995</v>
      </c>
      <c r="CA19" s="10">
        <v>0.72219999999999995</v>
      </c>
      <c r="CB19" s="10">
        <v>0.72319999999999995</v>
      </c>
      <c r="CC19" s="10">
        <v>0.72419999999999995</v>
      </c>
      <c r="CD19" s="10">
        <v>0.72519999999999996</v>
      </c>
      <c r="CE19" s="10">
        <v>0.72619999999999996</v>
      </c>
      <c r="CF19" s="10">
        <v>0.72719999999999996</v>
      </c>
      <c r="CG19" s="10">
        <v>0.72819999999999996</v>
      </c>
      <c r="CH19" s="10">
        <v>0.72919999999999996</v>
      </c>
      <c r="CI19" s="10">
        <v>0.73009999999999997</v>
      </c>
      <c r="CJ19" s="10">
        <v>0.73109999999999997</v>
      </c>
      <c r="CK19" s="10">
        <v>0.73209999999999997</v>
      </c>
      <c r="CL19" s="10">
        <v>0.73309999999999997</v>
      </c>
      <c r="CM19" s="10">
        <v>0.73409999999999997</v>
      </c>
      <c r="CN19" s="10">
        <v>0.73509999999999998</v>
      </c>
      <c r="CO19" s="10">
        <v>0.73609999999999998</v>
      </c>
      <c r="CP19" s="10">
        <v>0.73709999999999998</v>
      </c>
      <c r="CQ19" s="10">
        <v>0.73809999999999998</v>
      </c>
      <c r="CR19" s="10">
        <v>0.73909999999999998</v>
      </c>
      <c r="CS19" s="10">
        <v>0.74</v>
      </c>
      <c r="CT19" s="10">
        <v>0.74099999999999999</v>
      </c>
      <c r="CU19" s="10">
        <v>0.74199999999999999</v>
      </c>
      <c r="CV19" s="10">
        <v>0.74299999999999999</v>
      </c>
      <c r="CW19" s="10">
        <v>0.74399999999999999</v>
      </c>
      <c r="CX19" s="10">
        <v>0.745</v>
      </c>
      <c r="CY19" s="10">
        <v>0.746</v>
      </c>
      <c r="CZ19" s="10">
        <v>0.747</v>
      </c>
      <c r="DA19" s="10">
        <v>0.748</v>
      </c>
      <c r="DB19" s="10">
        <v>0.749</v>
      </c>
      <c r="DC19" s="10">
        <v>0.74990000000000001</v>
      </c>
      <c r="DD19" s="10">
        <v>0.75090000000000001</v>
      </c>
      <c r="DE19" s="10">
        <v>0.75190000000000001</v>
      </c>
      <c r="DF19" s="10">
        <v>0.75290000000000001</v>
      </c>
      <c r="DG19" s="10">
        <v>0.75390000000000001</v>
      </c>
      <c r="DH19" s="10">
        <v>0.75490000000000002</v>
      </c>
      <c r="DI19" s="10">
        <v>0.75590000000000002</v>
      </c>
      <c r="DJ19" s="10">
        <v>0.75680000000000003</v>
      </c>
      <c r="DK19" s="10">
        <v>0.75780000000000003</v>
      </c>
      <c r="DL19" s="10">
        <v>0.75880000000000003</v>
      </c>
      <c r="DM19" s="10">
        <v>0.75980000000000003</v>
      </c>
      <c r="DN19" s="10">
        <v>0.76080000000000003</v>
      </c>
      <c r="DO19" s="10">
        <v>0.76180000000000003</v>
      </c>
      <c r="DP19" s="10">
        <v>0.76280000000000003</v>
      </c>
      <c r="DQ19" s="10">
        <v>0.76370000000000005</v>
      </c>
      <c r="DR19" s="10">
        <v>0.76470000000000005</v>
      </c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>
        <v>0.80530000000000002</v>
      </c>
      <c r="FH19" s="10">
        <v>0.80630000000000002</v>
      </c>
      <c r="FI19" s="10">
        <v>0.80720000000000003</v>
      </c>
      <c r="FJ19" s="10">
        <v>0.80820000000000003</v>
      </c>
      <c r="FK19" s="10">
        <v>0.80920000000000003</v>
      </c>
      <c r="FL19" s="10">
        <v>0.81020000000000003</v>
      </c>
      <c r="FM19" s="10">
        <v>0.81120000000000003</v>
      </c>
      <c r="FN19" s="10">
        <v>0.81220000000000003</v>
      </c>
      <c r="FO19" s="10">
        <v>0.81320000000000003</v>
      </c>
      <c r="FP19" s="10">
        <v>0.81420000000000003</v>
      </c>
      <c r="FQ19" s="10">
        <v>0.81520000000000004</v>
      </c>
      <c r="FR19" s="10">
        <v>0.81620000000000004</v>
      </c>
      <c r="FS19" s="10">
        <v>0.81720000000000004</v>
      </c>
      <c r="FT19" s="10">
        <v>0.81820000000000004</v>
      </c>
      <c r="FU19" s="10">
        <v>0.81920000000000004</v>
      </c>
      <c r="FV19" s="10">
        <v>0.82010000000000005</v>
      </c>
      <c r="FW19" s="10">
        <v>0.82110000000000005</v>
      </c>
      <c r="FX19" s="10">
        <v>0.82210000000000005</v>
      </c>
      <c r="FY19" s="10">
        <v>0.82310000000000005</v>
      </c>
      <c r="FZ19" s="10">
        <v>0.82410000000000005</v>
      </c>
      <c r="GA19" s="10">
        <v>0.82509999999999994</v>
      </c>
      <c r="GB19" s="10">
        <v>0.82609999999999995</v>
      </c>
      <c r="GC19" s="10">
        <v>0.82709999999999995</v>
      </c>
      <c r="GD19" s="10">
        <v>0.82809999999999995</v>
      </c>
      <c r="GE19" s="10">
        <v>0.82909999999999995</v>
      </c>
      <c r="GF19" s="10">
        <v>0.83009999999999995</v>
      </c>
      <c r="GG19" s="10">
        <v>0.83109999999999995</v>
      </c>
      <c r="GH19" s="10">
        <v>0.83209999999999995</v>
      </c>
      <c r="GI19" s="10">
        <v>0.83309999999999995</v>
      </c>
      <c r="GJ19" s="10">
        <v>0.83409999999999995</v>
      </c>
      <c r="GK19" s="10">
        <v>0.83499999999999996</v>
      </c>
      <c r="GL19" s="10">
        <v>0.83599999999999997</v>
      </c>
      <c r="GM19" s="10">
        <v>0.83699999999999997</v>
      </c>
      <c r="GN19" s="10">
        <v>0.83799999999999997</v>
      </c>
      <c r="GO19" s="10">
        <v>0.83899999999999997</v>
      </c>
      <c r="GP19" s="10">
        <v>0.84</v>
      </c>
      <c r="GQ19" s="10">
        <v>0.84099999999999997</v>
      </c>
      <c r="GR19" s="10">
        <v>0.84199999999999997</v>
      </c>
      <c r="GS19" s="10">
        <v>0.84299999999999997</v>
      </c>
      <c r="GT19" s="10">
        <v>0.84399999999999997</v>
      </c>
      <c r="GU19" s="10">
        <v>0.84499999999999997</v>
      </c>
      <c r="GV19" s="10">
        <v>0.84599999999999997</v>
      </c>
      <c r="GW19" s="10">
        <v>0.84699999999999998</v>
      </c>
      <c r="GX19" s="10">
        <v>0.84799999999999998</v>
      </c>
      <c r="GY19" s="10">
        <v>0.84899999999999998</v>
      </c>
      <c r="GZ19" s="10">
        <v>0.85</v>
      </c>
      <c r="HA19" s="10">
        <v>0.85099999999999998</v>
      </c>
      <c r="HB19" s="10">
        <v>0.85199999999999998</v>
      </c>
      <c r="HC19" s="10">
        <v>0.85289999999999999</v>
      </c>
      <c r="HD19" s="10">
        <v>0.85389999999999999</v>
      </c>
      <c r="HE19" s="10">
        <v>0.85489999999999999</v>
      </c>
      <c r="HF19" s="10">
        <v>0.85589999999999999</v>
      </c>
      <c r="HG19" s="10">
        <v>0.8569</v>
      </c>
      <c r="HH19" s="10">
        <v>0.8579</v>
      </c>
      <c r="HI19" s="10">
        <v>0.8589</v>
      </c>
      <c r="HJ19" s="10">
        <v>0.8599</v>
      </c>
      <c r="HK19" s="10">
        <v>0.8609</v>
      </c>
      <c r="HL19" s="10">
        <v>0.8619</v>
      </c>
      <c r="HM19" s="10">
        <v>0.8629</v>
      </c>
      <c r="HN19" s="10">
        <v>0.8639</v>
      </c>
      <c r="HO19" s="10">
        <v>0.8649</v>
      </c>
      <c r="HP19" s="10">
        <v>0.8659</v>
      </c>
      <c r="HQ19" s="10">
        <v>0.8669</v>
      </c>
      <c r="HR19" s="10">
        <v>0.8679</v>
      </c>
      <c r="HS19" s="10">
        <v>0.86890000000000001</v>
      </c>
      <c r="HT19" s="10">
        <v>0.86990000000000001</v>
      </c>
      <c r="HU19" s="10">
        <v>0.87090000000000001</v>
      </c>
      <c r="HV19" s="10">
        <v>0.87190000000000001</v>
      </c>
      <c r="HW19" s="10">
        <v>0.87290000000000001</v>
      </c>
      <c r="HX19" s="10">
        <v>0.87390000000000001</v>
      </c>
    </row>
    <row r="20" spans="1:232" s="7" customFormat="1" ht="12.75" customHeight="1" x14ac:dyDescent="0.25">
      <c r="A20" s="8">
        <v>23</v>
      </c>
      <c r="B20" s="9">
        <v>18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>
        <v>0.69730000000000003</v>
      </c>
      <c r="BB20" s="10">
        <v>0.69820000000000004</v>
      </c>
      <c r="BC20" s="10">
        <v>0.69930000000000003</v>
      </c>
      <c r="BD20" s="10">
        <v>0.70030000000000003</v>
      </c>
      <c r="BE20" s="10">
        <v>0.70130000000000003</v>
      </c>
      <c r="BF20" s="10">
        <v>0.70230000000000004</v>
      </c>
      <c r="BG20" s="10">
        <v>0.70330000000000004</v>
      </c>
      <c r="BH20" s="10">
        <v>0.70430000000000004</v>
      </c>
      <c r="BI20" s="10">
        <v>0.70530000000000004</v>
      </c>
      <c r="BJ20" s="10">
        <v>0.70620000000000005</v>
      </c>
      <c r="BK20" s="10">
        <v>0.70679999999999998</v>
      </c>
      <c r="BL20" s="10">
        <v>0.70779999999999998</v>
      </c>
      <c r="BM20" s="10">
        <v>0.70879999999999999</v>
      </c>
      <c r="BN20" s="10">
        <v>0.70979999999999999</v>
      </c>
      <c r="BO20" s="10">
        <v>0.71079999999999999</v>
      </c>
      <c r="BP20" s="10">
        <v>0.71179999999999999</v>
      </c>
      <c r="BQ20" s="10">
        <v>0.7127</v>
      </c>
      <c r="BR20" s="10">
        <v>0.7137</v>
      </c>
      <c r="BS20" s="10">
        <v>0.7147</v>
      </c>
      <c r="BT20" s="10">
        <v>0.7157</v>
      </c>
      <c r="BU20" s="10">
        <v>0.7167</v>
      </c>
      <c r="BV20" s="10">
        <v>0.7177</v>
      </c>
      <c r="BW20" s="10">
        <v>0.71870000000000001</v>
      </c>
      <c r="BX20" s="10">
        <v>0.71970000000000001</v>
      </c>
      <c r="BY20" s="10">
        <v>0.72070000000000001</v>
      </c>
      <c r="BZ20" s="10">
        <v>0.72160000000000002</v>
      </c>
      <c r="CA20" s="10">
        <v>0.72260000000000002</v>
      </c>
      <c r="CB20" s="10">
        <v>0.72360000000000002</v>
      </c>
      <c r="CC20" s="10">
        <v>0.72460000000000002</v>
      </c>
      <c r="CD20" s="10">
        <v>0.72560000000000002</v>
      </c>
      <c r="CE20" s="10">
        <v>0.72660000000000002</v>
      </c>
      <c r="CF20" s="10">
        <v>0.72760000000000002</v>
      </c>
      <c r="CG20" s="10">
        <v>0.72860000000000003</v>
      </c>
      <c r="CH20" s="10">
        <v>0.72960000000000003</v>
      </c>
      <c r="CI20" s="10">
        <v>0.73060000000000003</v>
      </c>
      <c r="CJ20" s="10">
        <v>0.73150000000000004</v>
      </c>
      <c r="CK20" s="10">
        <v>0.73250000000000004</v>
      </c>
      <c r="CL20" s="10">
        <v>0.73350000000000004</v>
      </c>
      <c r="CM20" s="10">
        <v>0.73450000000000004</v>
      </c>
      <c r="CN20" s="10">
        <v>0.73550000000000004</v>
      </c>
      <c r="CO20" s="10">
        <v>0.73650000000000004</v>
      </c>
      <c r="CP20" s="10">
        <v>0.73750000000000004</v>
      </c>
      <c r="CQ20" s="10">
        <v>0.73850000000000005</v>
      </c>
      <c r="CR20" s="10">
        <v>0.73950000000000005</v>
      </c>
      <c r="CS20" s="10">
        <v>0.74039999999999995</v>
      </c>
      <c r="CT20" s="10">
        <v>0.74139999999999995</v>
      </c>
      <c r="CU20" s="10">
        <v>0.74239999999999995</v>
      </c>
      <c r="CV20" s="10">
        <v>0.74339999999999995</v>
      </c>
      <c r="CW20" s="10">
        <v>0.74439999999999995</v>
      </c>
      <c r="CX20" s="10">
        <v>0.74539999999999995</v>
      </c>
      <c r="CY20" s="10">
        <v>0.74639999999999995</v>
      </c>
      <c r="CZ20" s="10">
        <v>0.74739999999999995</v>
      </c>
      <c r="DA20" s="10">
        <v>0.74839999999999995</v>
      </c>
      <c r="DB20" s="10">
        <v>0.74929999999999997</v>
      </c>
      <c r="DC20" s="10">
        <v>0.75029999999999997</v>
      </c>
      <c r="DD20" s="10">
        <v>0.75129999999999997</v>
      </c>
      <c r="DE20" s="10">
        <v>0.75229999999999997</v>
      </c>
      <c r="DF20" s="10">
        <v>0.75329999999999997</v>
      </c>
      <c r="DG20" s="10">
        <v>0.75429999999999997</v>
      </c>
      <c r="DH20" s="10">
        <v>0.75529999999999997</v>
      </c>
      <c r="DI20" s="10">
        <v>0.75619999999999998</v>
      </c>
      <c r="DJ20" s="10">
        <v>0.75719999999999998</v>
      </c>
      <c r="DK20" s="10">
        <v>0.75819999999999999</v>
      </c>
      <c r="DL20" s="10">
        <v>0.75919999999999999</v>
      </c>
      <c r="DM20" s="10">
        <v>0.76019999999999999</v>
      </c>
      <c r="DN20" s="10">
        <v>0.76119999999999999</v>
      </c>
      <c r="DO20" s="10">
        <v>0.76219999999999999</v>
      </c>
      <c r="DP20" s="10">
        <v>0.7631</v>
      </c>
      <c r="DQ20" s="10">
        <v>0.7641</v>
      </c>
      <c r="DR20" s="10">
        <v>0.7651</v>
      </c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>
        <v>0.80559999999999998</v>
      </c>
      <c r="FH20" s="10">
        <v>0.80659999999999998</v>
      </c>
      <c r="FI20" s="10">
        <v>0.80759999999999998</v>
      </c>
      <c r="FJ20" s="10">
        <v>0.80859999999999999</v>
      </c>
      <c r="FK20" s="10">
        <v>0.80959999999999999</v>
      </c>
      <c r="FL20" s="10">
        <v>0.81059999999999999</v>
      </c>
      <c r="FM20" s="10">
        <v>0.81159999999999999</v>
      </c>
      <c r="FN20" s="10">
        <v>0.81259999999999999</v>
      </c>
      <c r="FO20" s="10">
        <v>0.8135</v>
      </c>
      <c r="FP20" s="10">
        <v>0.8145</v>
      </c>
      <c r="FQ20" s="10">
        <v>0.8155</v>
      </c>
      <c r="FR20" s="10">
        <v>0.8165</v>
      </c>
      <c r="FS20" s="10">
        <v>0.8175</v>
      </c>
      <c r="FT20" s="10">
        <v>0.81850000000000001</v>
      </c>
      <c r="FU20" s="10">
        <v>0.81950000000000001</v>
      </c>
      <c r="FV20" s="10">
        <v>0.82050000000000001</v>
      </c>
      <c r="FW20" s="10">
        <v>0.82150000000000001</v>
      </c>
      <c r="FX20" s="10">
        <v>0.82250000000000001</v>
      </c>
      <c r="FY20" s="10">
        <v>0.82350000000000001</v>
      </c>
      <c r="FZ20" s="10">
        <v>0.82450000000000001</v>
      </c>
      <c r="GA20" s="10">
        <v>0.82540000000000002</v>
      </c>
      <c r="GB20" s="10">
        <v>0.82640000000000002</v>
      </c>
      <c r="GC20" s="10">
        <v>0.82740000000000002</v>
      </c>
      <c r="GD20" s="10">
        <v>0.82840000000000003</v>
      </c>
      <c r="GE20" s="10">
        <v>0.82940000000000003</v>
      </c>
      <c r="GF20" s="10">
        <v>0.83040000000000003</v>
      </c>
      <c r="GG20" s="10">
        <v>0.83140000000000003</v>
      </c>
      <c r="GH20" s="10">
        <v>0.83240000000000003</v>
      </c>
      <c r="GI20" s="10">
        <v>0.83340000000000003</v>
      </c>
      <c r="GJ20" s="10">
        <v>0.83440000000000003</v>
      </c>
      <c r="GK20" s="10">
        <v>0.83540000000000003</v>
      </c>
      <c r="GL20" s="10">
        <v>0.83640000000000003</v>
      </c>
      <c r="GM20" s="10">
        <v>0.83740000000000003</v>
      </c>
      <c r="GN20" s="10">
        <v>0.83840000000000003</v>
      </c>
      <c r="GO20" s="10">
        <v>0.83940000000000003</v>
      </c>
      <c r="GP20" s="10">
        <v>0.84030000000000005</v>
      </c>
      <c r="GQ20" s="10">
        <v>0.84130000000000005</v>
      </c>
      <c r="GR20" s="10">
        <v>0.84230000000000005</v>
      </c>
      <c r="GS20" s="10">
        <v>0.84330000000000005</v>
      </c>
      <c r="GT20" s="10">
        <v>0.84430000000000005</v>
      </c>
      <c r="GU20" s="10">
        <v>0.84530000000000005</v>
      </c>
      <c r="GV20" s="10">
        <v>0.84630000000000005</v>
      </c>
      <c r="GW20" s="10">
        <v>0.84730000000000005</v>
      </c>
      <c r="GX20" s="10">
        <v>0.84830000000000005</v>
      </c>
      <c r="GY20" s="10">
        <v>0.84930000000000005</v>
      </c>
      <c r="GZ20" s="10">
        <v>0.85029999999999994</v>
      </c>
      <c r="HA20" s="10">
        <v>0.85129999999999995</v>
      </c>
      <c r="HB20" s="10">
        <v>0.85229999999999995</v>
      </c>
      <c r="HC20" s="10">
        <v>0.85329999999999995</v>
      </c>
      <c r="HD20" s="10">
        <v>0.85429999999999995</v>
      </c>
      <c r="HE20" s="10">
        <v>0.85529999999999995</v>
      </c>
      <c r="HF20" s="10">
        <v>0.85629999999999995</v>
      </c>
      <c r="HG20" s="10">
        <v>0.85729999999999995</v>
      </c>
      <c r="HH20" s="10">
        <v>0.85829999999999995</v>
      </c>
      <c r="HI20" s="10">
        <v>0.85919999999999996</v>
      </c>
      <c r="HJ20" s="10">
        <v>0.86019999999999996</v>
      </c>
      <c r="HK20" s="10">
        <v>0.86119999999999997</v>
      </c>
      <c r="HL20" s="10">
        <v>0.86219999999999997</v>
      </c>
      <c r="HM20" s="10">
        <v>0.86319999999999997</v>
      </c>
      <c r="HN20" s="10">
        <v>0.86419999999999997</v>
      </c>
      <c r="HO20" s="10">
        <v>0.86519999999999997</v>
      </c>
      <c r="HP20" s="10">
        <v>0.86619999999999997</v>
      </c>
      <c r="HQ20" s="10">
        <v>0.86719999999999997</v>
      </c>
      <c r="HR20" s="10">
        <v>0.86819999999999997</v>
      </c>
      <c r="HS20" s="10">
        <v>0.86919999999999997</v>
      </c>
      <c r="HT20" s="10">
        <v>0.87019999999999997</v>
      </c>
      <c r="HU20" s="10">
        <v>0.87119999999999997</v>
      </c>
      <c r="HV20" s="10">
        <v>0.87219999999999998</v>
      </c>
      <c r="HW20" s="10">
        <v>0.87319999999999998</v>
      </c>
      <c r="HX20" s="10">
        <v>0.87419999999999998</v>
      </c>
    </row>
    <row r="21" spans="1:232" s="7" customFormat="1" ht="12.75" customHeight="1" x14ac:dyDescent="0.25">
      <c r="A21" s="8">
        <v>23.5</v>
      </c>
      <c r="B21" s="9">
        <v>19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>
        <v>0.69779999999999998</v>
      </c>
      <c r="BB21" s="10">
        <v>0.6986</v>
      </c>
      <c r="BC21" s="10">
        <v>0.69969999999999999</v>
      </c>
      <c r="BD21" s="10">
        <v>0.70069999999999999</v>
      </c>
      <c r="BE21" s="10">
        <v>0.70169999999999999</v>
      </c>
      <c r="BF21" s="10">
        <v>0.70269999999999999</v>
      </c>
      <c r="BG21" s="10">
        <v>0.70369999999999999</v>
      </c>
      <c r="BH21" s="10">
        <v>0.70469999999999999</v>
      </c>
      <c r="BI21" s="10">
        <v>0.70569999999999999</v>
      </c>
      <c r="BJ21" s="10">
        <v>0.70669999999999999</v>
      </c>
      <c r="BK21" s="10">
        <v>0.70720000000000005</v>
      </c>
      <c r="BL21" s="10">
        <v>0.70820000000000005</v>
      </c>
      <c r="BM21" s="10">
        <v>0.70920000000000005</v>
      </c>
      <c r="BN21" s="10">
        <v>0.71020000000000005</v>
      </c>
      <c r="BO21" s="10">
        <v>0.71120000000000005</v>
      </c>
      <c r="BP21" s="10">
        <v>0.71220000000000006</v>
      </c>
      <c r="BQ21" s="10">
        <v>0.71319999999999995</v>
      </c>
      <c r="BR21" s="10">
        <v>0.71419999999999995</v>
      </c>
      <c r="BS21" s="10">
        <v>0.71509999999999996</v>
      </c>
      <c r="BT21" s="10">
        <v>0.71609999999999996</v>
      </c>
      <c r="BU21" s="10">
        <v>0.71709999999999996</v>
      </c>
      <c r="BV21" s="10">
        <v>0.71809999999999996</v>
      </c>
      <c r="BW21" s="10">
        <v>0.71909999999999996</v>
      </c>
      <c r="BX21" s="10">
        <v>0.72009999999999996</v>
      </c>
      <c r="BY21" s="10">
        <v>0.72109999999999996</v>
      </c>
      <c r="BZ21" s="10">
        <v>0.72209999999999996</v>
      </c>
      <c r="CA21" s="10">
        <v>0.72299999999999998</v>
      </c>
      <c r="CB21" s="10">
        <v>0.72399999999999998</v>
      </c>
      <c r="CC21" s="10">
        <v>0.72499999999999998</v>
      </c>
      <c r="CD21" s="10">
        <v>0.72599999999999998</v>
      </c>
      <c r="CE21" s="10">
        <v>0.72699999999999998</v>
      </c>
      <c r="CF21" s="10">
        <v>0.72799999999999998</v>
      </c>
      <c r="CG21" s="10">
        <v>0.72899999999999998</v>
      </c>
      <c r="CH21" s="10">
        <v>0.73</v>
      </c>
      <c r="CI21" s="10">
        <v>0.73099999999999998</v>
      </c>
      <c r="CJ21" s="10">
        <v>0.7319</v>
      </c>
      <c r="CK21" s="10">
        <v>0.7329</v>
      </c>
      <c r="CL21" s="10">
        <v>0.7339</v>
      </c>
      <c r="CM21" s="10">
        <v>0.7349</v>
      </c>
      <c r="CN21" s="10">
        <v>0.7359</v>
      </c>
      <c r="CO21" s="10">
        <v>0.7369</v>
      </c>
      <c r="CP21" s="10">
        <v>0.7379</v>
      </c>
      <c r="CQ21" s="10">
        <v>0.7389</v>
      </c>
      <c r="CR21" s="10">
        <v>0.7399</v>
      </c>
      <c r="CS21" s="10">
        <v>0.74080000000000001</v>
      </c>
      <c r="CT21" s="10">
        <v>0.74180000000000001</v>
      </c>
      <c r="CU21" s="10">
        <v>0.74280000000000002</v>
      </c>
      <c r="CV21" s="10">
        <v>0.74380000000000002</v>
      </c>
      <c r="CW21" s="10">
        <v>0.74480000000000002</v>
      </c>
      <c r="CX21" s="10">
        <v>0.74580000000000002</v>
      </c>
      <c r="CY21" s="10">
        <v>0.74680000000000002</v>
      </c>
      <c r="CZ21" s="10">
        <v>0.74780000000000002</v>
      </c>
      <c r="DA21" s="10">
        <v>0.74870000000000003</v>
      </c>
      <c r="DB21" s="10">
        <v>0.74970000000000003</v>
      </c>
      <c r="DC21" s="10">
        <v>0.75070000000000003</v>
      </c>
      <c r="DD21" s="10">
        <v>0.75170000000000003</v>
      </c>
      <c r="DE21" s="10">
        <v>0.75270000000000004</v>
      </c>
      <c r="DF21" s="10">
        <v>0.75370000000000004</v>
      </c>
      <c r="DG21" s="10">
        <v>0.75470000000000004</v>
      </c>
      <c r="DH21" s="10">
        <v>0.75560000000000005</v>
      </c>
      <c r="DI21" s="10">
        <v>0.75660000000000005</v>
      </c>
      <c r="DJ21" s="10">
        <v>0.75760000000000005</v>
      </c>
      <c r="DK21" s="10">
        <v>0.75860000000000005</v>
      </c>
      <c r="DL21" s="10">
        <v>0.75960000000000005</v>
      </c>
      <c r="DM21" s="10">
        <v>0.76060000000000005</v>
      </c>
      <c r="DN21" s="10">
        <v>0.76160000000000005</v>
      </c>
      <c r="DO21" s="10">
        <v>0.76249999999999996</v>
      </c>
      <c r="DP21" s="10">
        <v>0.76349999999999996</v>
      </c>
      <c r="DQ21" s="10">
        <v>0.76449999999999996</v>
      </c>
      <c r="DR21" s="10">
        <v>0.76549999999999996</v>
      </c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>
        <v>0.80600000000000005</v>
      </c>
      <c r="FH21" s="10">
        <v>0.80700000000000005</v>
      </c>
      <c r="FI21" s="10">
        <v>0.80789999999999995</v>
      </c>
      <c r="FJ21" s="10">
        <v>0.80889999999999995</v>
      </c>
      <c r="FK21" s="10">
        <v>0.80989999999999995</v>
      </c>
      <c r="FL21" s="10">
        <v>0.81089999999999995</v>
      </c>
      <c r="FM21" s="10">
        <v>0.81189999999999996</v>
      </c>
      <c r="FN21" s="10">
        <v>0.81289999999999996</v>
      </c>
      <c r="FO21" s="10">
        <v>0.81389999999999996</v>
      </c>
      <c r="FP21" s="10">
        <v>0.81489999999999996</v>
      </c>
      <c r="FQ21" s="10">
        <v>0.81589999999999996</v>
      </c>
      <c r="FR21" s="10">
        <v>0.81689999999999996</v>
      </c>
      <c r="FS21" s="10">
        <v>0.81789999999999996</v>
      </c>
      <c r="FT21" s="10">
        <v>0.81879999999999997</v>
      </c>
      <c r="FU21" s="10">
        <v>0.81979999999999997</v>
      </c>
      <c r="FV21" s="10">
        <v>0.82079999999999997</v>
      </c>
      <c r="FW21" s="10">
        <v>0.82179999999999997</v>
      </c>
      <c r="FX21" s="10">
        <v>0.82279999999999998</v>
      </c>
      <c r="FY21" s="10">
        <v>0.82379999999999998</v>
      </c>
      <c r="FZ21" s="10">
        <v>0.82479999999999998</v>
      </c>
      <c r="GA21" s="10">
        <v>0.82579999999999998</v>
      </c>
      <c r="GB21" s="10">
        <v>0.82679999999999998</v>
      </c>
      <c r="GC21" s="10">
        <v>0.82779999999999998</v>
      </c>
      <c r="GD21" s="10">
        <v>0.82879999999999998</v>
      </c>
      <c r="GE21" s="10">
        <v>0.82979999999999998</v>
      </c>
      <c r="GF21" s="10">
        <v>0.83069999999999999</v>
      </c>
      <c r="GG21" s="10">
        <v>0.83169999999999999</v>
      </c>
      <c r="GH21" s="10">
        <v>0.8327</v>
      </c>
      <c r="GI21" s="10">
        <v>0.8337</v>
      </c>
      <c r="GJ21" s="10">
        <v>0.8347</v>
      </c>
      <c r="GK21" s="10">
        <v>0.8357</v>
      </c>
      <c r="GL21" s="10">
        <v>0.8367</v>
      </c>
      <c r="GM21" s="10">
        <v>0.8377</v>
      </c>
      <c r="GN21" s="10">
        <v>0.8387</v>
      </c>
      <c r="GO21" s="10">
        <v>0.8397</v>
      </c>
      <c r="GP21" s="10">
        <v>0.8407</v>
      </c>
      <c r="GQ21" s="10">
        <v>0.8417</v>
      </c>
      <c r="GR21" s="10">
        <v>0.8427</v>
      </c>
      <c r="GS21" s="10">
        <v>0.84370000000000001</v>
      </c>
      <c r="GT21" s="10">
        <v>0.84470000000000001</v>
      </c>
      <c r="GU21" s="10">
        <v>0.84560000000000002</v>
      </c>
      <c r="GV21" s="10">
        <v>0.84660000000000002</v>
      </c>
      <c r="GW21" s="10">
        <v>0.84760000000000002</v>
      </c>
      <c r="GX21" s="10">
        <v>0.84860000000000002</v>
      </c>
      <c r="GY21" s="10">
        <v>0.84960000000000002</v>
      </c>
      <c r="GZ21" s="10">
        <v>0.85060000000000002</v>
      </c>
      <c r="HA21" s="10">
        <v>0.85160000000000002</v>
      </c>
      <c r="HB21" s="10">
        <v>0.85260000000000002</v>
      </c>
      <c r="HC21" s="10">
        <v>0.85360000000000003</v>
      </c>
      <c r="HD21" s="10">
        <v>0.85460000000000003</v>
      </c>
      <c r="HE21" s="10">
        <v>0.85560000000000003</v>
      </c>
      <c r="HF21" s="10">
        <v>0.85660000000000003</v>
      </c>
      <c r="HG21" s="10">
        <v>0.85760000000000003</v>
      </c>
      <c r="HH21" s="10">
        <v>0.85860000000000003</v>
      </c>
      <c r="HI21" s="10">
        <v>0.85960000000000003</v>
      </c>
      <c r="HJ21" s="10">
        <v>0.86060000000000003</v>
      </c>
      <c r="HK21" s="10">
        <v>0.86160000000000003</v>
      </c>
      <c r="HL21" s="10">
        <v>0.86260000000000003</v>
      </c>
      <c r="HM21" s="10">
        <v>0.86360000000000003</v>
      </c>
      <c r="HN21" s="10">
        <v>0.86460000000000004</v>
      </c>
      <c r="HO21" s="10">
        <v>0.86550000000000005</v>
      </c>
      <c r="HP21" s="10">
        <v>0.86650000000000005</v>
      </c>
      <c r="HQ21" s="10">
        <v>0.86750000000000005</v>
      </c>
      <c r="HR21" s="10">
        <v>0.86850000000000005</v>
      </c>
      <c r="HS21" s="10">
        <v>0.86950000000000005</v>
      </c>
      <c r="HT21" s="10">
        <v>0.87050000000000005</v>
      </c>
      <c r="HU21" s="10">
        <v>0.87150000000000005</v>
      </c>
      <c r="HV21" s="10">
        <v>0.87250000000000005</v>
      </c>
      <c r="HW21" s="10">
        <v>0.87350000000000005</v>
      </c>
      <c r="HX21" s="10">
        <v>0.87450000000000006</v>
      </c>
    </row>
    <row r="22" spans="1:232" s="7" customFormat="1" ht="12.75" customHeight="1" x14ac:dyDescent="0.25">
      <c r="A22" s="8">
        <v>24</v>
      </c>
      <c r="B22" s="9">
        <v>20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>
        <v>0.69820000000000004</v>
      </c>
      <c r="BB22" s="10">
        <v>0.69910000000000005</v>
      </c>
      <c r="BC22" s="10">
        <v>0.70020000000000004</v>
      </c>
      <c r="BD22" s="10">
        <v>0.70120000000000005</v>
      </c>
      <c r="BE22" s="10">
        <v>0.70220000000000005</v>
      </c>
      <c r="BF22" s="10">
        <v>0.70309999999999995</v>
      </c>
      <c r="BG22" s="10">
        <v>0.70409999999999995</v>
      </c>
      <c r="BH22" s="10">
        <v>0.70509999999999995</v>
      </c>
      <c r="BI22" s="10">
        <v>0.70609999999999995</v>
      </c>
      <c r="BJ22" s="10">
        <v>0.70709999999999995</v>
      </c>
      <c r="BK22" s="10">
        <v>0.7077</v>
      </c>
      <c r="BL22" s="10">
        <v>0.70860000000000001</v>
      </c>
      <c r="BM22" s="10">
        <v>0.70960000000000001</v>
      </c>
      <c r="BN22" s="10">
        <v>0.71060000000000001</v>
      </c>
      <c r="BO22" s="10">
        <v>0.71160000000000001</v>
      </c>
      <c r="BP22" s="10">
        <v>0.71260000000000001</v>
      </c>
      <c r="BQ22" s="10">
        <v>0.71360000000000001</v>
      </c>
      <c r="BR22" s="10">
        <v>0.71460000000000001</v>
      </c>
      <c r="BS22" s="10">
        <v>0.71560000000000001</v>
      </c>
      <c r="BT22" s="10">
        <v>0.71650000000000003</v>
      </c>
      <c r="BU22" s="10">
        <v>0.71750000000000003</v>
      </c>
      <c r="BV22" s="10">
        <v>0.71850000000000003</v>
      </c>
      <c r="BW22" s="10">
        <v>0.71950000000000003</v>
      </c>
      <c r="BX22" s="10">
        <v>0.72050000000000003</v>
      </c>
      <c r="BY22" s="10">
        <v>0.72150000000000003</v>
      </c>
      <c r="BZ22" s="10">
        <v>0.72250000000000003</v>
      </c>
      <c r="CA22" s="10">
        <v>0.72350000000000003</v>
      </c>
      <c r="CB22" s="10">
        <v>0.72440000000000004</v>
      </c>
      <c r="CC22" s="10">
        <v>0.72540000000000004</v>
      </c>
      <c r="CD22" s="10">
        <v>0.72640000000000005</v>
      </c>
      <c r="CE22" s="10">
        <v>0.72740000000000005</v>
      </c>
      <c r="CF22" s="10">
        <v>0.72840000000000005</v>
      </c>
      <c r="CG22" s="10">
        <v>0.72940000000000005</v>
      </c>
      <c r="CH22" s="10">
        <v>0.73040000000000005</v>
      </c>
      <c r="CI22" s="10">
        <v>0.73140000000000005</v>
      </c>
      <c r="CJ22" s="10">
        <v>0.73229999999999995</v>
      </c>
      <c r="CK22" s="10">
        <v>0.73329999999999995</v>
      </c>
      <c r="CL22" s="10">
        <v>0.73429999999999995</v>
      </c>
      <c r="CM22" s="10">
        <v>0.73529999999999995</v>
      </c>
      <c r="CN22" s="10">
        <v>0.73629999999999995</v>
      </c>
      <c r="CO22" s="10">
        <v>0.73729999999999996</v>
      </c>
      <c r="CP22" s="10">
        <v>0.73829999999999996</v>
      </c>
      <c r="CQ22" s="10">
        <v>0.73929999999999996</v>
      </c>
      <c r="CR22" s="10">
        <v>0.74029999999999996</v>
      </c>
      <c r="CS22" s="10">
        <v>0.74119999999999997</v>
      </c>
      <c r="CT22" s="10">
        <v>0.74219999999999997</v>
      </c>
      <c r="CU22" s="10">
        <v>0.74319999999999997</v>
      </c>
      <c r="CV22" s="10">
        <v>0.74419999999999997</v>
      </c>
      <c r="CW22" s="10">
        <v>0.74519999999999997</v>
      </c>
      <c r="CX22" s="10">
        <v>0.74619999999999997</v>
      </c>
      <c r="CY22" s="10">
        <v>0.74719999999999998</v>
      </c>
      <c r="CZ22" s="10">
        <v>0.74819999999999998</v>
      </c>
      <c r="DA22" s="10">
        <v>0.74909999999999999</v>
      </c>
      <c r="DB22" s="10">
        <v>0.75009999999999999</v>
      </c>
      <c r="DC22" s="10">
        <v>0.75109999999999999</v>
      </c>
      <c r="DD22" s="10">
        <v>0.75209999999999999</v>
      </c>
      <c r="DE22" s="10">
        <v>0.75309999999999999</v>
      </c>
      <c r="DF22" s="10">
        <v>0.75409999999999999</v>
      </c>
      <c r="DG22" s="10">
        <v>0.755</v>
      </c>
      <c r="DH22" s="10">
        <v>0.75600000000000001</v>
      </c>
      <c r="DI22" s="10">
        <v>0.75700000000000001</v>
      </c>
      <c r="DJ22" s="10">
        <v>0.75800000000000001</v>
      </c>
      <c r="DK22" s="10">
        <v>0.75900000000000001</v>
      </c>
      <c r="DL22" s="10">
        <v>0.76</v>
      </c>
      <c r="DM22" s="10">
        <v>0.76090000000000002</v>
      </c>
      <c r="DN22" s="10">
        <v>0.76190000000000002</v>
      </c>
      <c r="DO22" s="10">
        <v>0.76290000000000002</v>
      </c>
      <c r="DP22" s="10">
        <v>0.76390000000000002</v>
      </c>
      <c r="DQ22" s="10">
        <v>0.76490000000000002</v>
      </c>
      <c r="DR22" s="10">
        <v>0.76590000000000003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>
        <v>0.80630000000000002</v>
      </c>
      <c r="FH22" s="10">
        <v>0.80730000000000002</v>
      </c>
      <c r="FI22" s="10">
        <v>0.80830000000000002</v>
      </c>
      <c r="FJ22" s="10">
        <v>0.80930000000000002</v>
      </c>
      <c r="FK22" s="10">
        <v>0.81030000000000002</v>
      </c>
      <c r="FL22" s="10">
        <v>0.81130000000000002</v>
      </c>
      <c r="FM22" s="10">
        <v>0.81230000000000002</v>
      </c>
      <c r="FN22" s="10">
        <v>0.81320000000000003</v>
      </c>
      <c r="FO22" s="10">
        <v>0.81420000000000003</v>
      </c>
      <c r="FP22" s="10">
        <v>0.81520000000000004</v>
      </c>
      <c r="FQ22" s="10">
        <v>0.81620000000000004</v>
      </c>
      <c r="FR22" s="10">
        <v>0.81720000000000004</v>
      </c>
      <c r="FS22" s="10">
        <v>0.81820000000000004</v>
      </c>
      <c r="FT22" s="10">
        <v>0.81920000000000004</v>
      </c>
      <c r="FU22" s="10">
        <v>0.82020000000000004</v>
      </c>
      <c r="FV22" s="10">
        <v>0.82120000000000004</v>
      </c>
      <c r="FW22" s="10">
        <v>0.82220000000000004</v>
      </c>
      <c r="FX22" s="10">
        <v>0.82320000000000004</v>
      </c>
      <c r="FY22" s="10">
        <v>0.82410000000000005</v>
      </c>
      <c r="FZ22" s="10">
        <v>0.82509999999999994</v>
      </c>
      <c r="GA22" s="10">
        <v>0.82609999999999995</v>
      </c>
      <c r="GB22" s="10">
        <v>0.82709999999999995</v>
      </c>
      <c r="GC22" s="10">
        <v>0.82809999999999995</v>
      </c>
      <c r="GD22" s="10">
        <v>0.82909999999999995</v>
      </c>
      <c r="GE22" s="10">
        <v>0.83009999999999995</v>
      </c>
      <c r="GF22" s="10">
        <v>0.83109999999999995</v>
      </c>
      <c r="GG22" s="10">
        <v>0.83209999999999995</v>
      </c>
      <c r="GH22" s="10">
        <v>0.83309999999999995</v>
      </c>
      <c r="GI22" s="10">
        <v>0.83409999999999995</v>
      </c>
      <c r="GJ22" s="10">
        <v>0.83509999999999995</v>
      </c>
      <c r="GK22" s="10">
        <v>0.83599999999999997</v>
      </c>
      <c r="GL22" s="10">
        <v>0.83699999999999997</v>
      </c>
      <c r="GM22" s="10">
        <v>0.83799999999999997</v>
      </c>
      <c r="GN22" s="10">
        <v>0.83899999999999997</v>
      </c>
      <c r="GO22" s="10">
        <v>0.84</v>
      </c>
      <c r="GP22" s="10">
        <v>0.84099999999999997</v>
      </c>
      <c r="GQ22" s="10">
        <v>0.84199999999999997</v>
      </c>
      <c r="GR22" s="10">
        <v>0.84299999999999997</v>
      </c>
      <c r="GS22" s="10">
        <v>0.84399999999999997</v>
      </c>
      <c r="GT22" s="10">
        <v>0.84499999999999997</v>
      </c>
      <c r="GU22" s="10">
        <v>0.84599999999999997</v>
      </c>
      <c r="GV22" s="10">
        <v>0.84699999999999998</v>
      </c>
      <c r="GW22" s="10">
        <v>0.84799999999999998</v>
      </c>
      <c r="GX22" s="10">
        <v>0.84899999999999998</v>
      </c>
      <c r="GY22" s="10">
        <v>0.84989999999999999</v>
      </c>
      <c r="GZ22" s="10">
        <v>0.85089999999999999</v>
      </c>
      <c r="HA22" s="10">
        <v>0.85189999999999999</v>
      </c>
      <c r="HB22" s="10">
        <v>0.85289999999999999</v>
      </c>
      <c r="HC22" s="10">
        <v>0.85389999999999999</v>
      </c>
      <c r="HD22" s="10">
        <v>0.85489999999999999</v>
      </c>
      <c r="HE22" s="10">
        <v>0.85589999999999999</v>
      </c>
      <c r="HF22" s="10">
        <v>0.8569</v>
      </c>
      <c r="HG22" s="10">
        <v>0.8579</v>
      </c>
      <c r="HH22" s="10">
        <v>0.8589</v>
      </c>
      <c r="HI22" s="10">
        <v>0.8599</v>
      </c>
      <c r="HJ22" s="10">
        <v>0.8609</v>
      </c>
      <c r="HK22" s="10">
        <v>0.8619</v>
      </c>
      <c r="HL22" s="10">
        <v>0.8629</v>
      </c>
      <c r="HM22" s="10">
        <v>0.8639</v>
      </c>
      <c r="HN22" s="10">
        <v>0.8649</v>
      </c>
      <c r="HO22" s="10">
        <v>0.8659</v>
      </c>
      <c r="HP22" s="10">
        <v>0.8669</v>
      </c>
      <c r="HQ22" s="10">
        <v>0.8679</v>
      </c>
      <c r="HR22" s="10">
        <v>0.86880000000000002</v>
      </c>
      <c r="HS22" s="10">
        <v>0.86990000000000001</v>
      </c>
      <c r="HT22" s="10">
        <v>0.87080000000000002</v>
      </c>
      <c r="HU22" s="10">
        <v>0.87180000000000002</v>
      </c>
      <c r="HV22" s="10">
        <v>0.87280000000000002</v>
      </c>
      <c r="HW22" s="10">
        <v>0.87380000000000002</v>
      </c>
      <c r="HX22" s="10">
        <v>0.87480000000000002</v>
      </c>
    </row>
    <row r="23" spans="1:232" s="7" customFormat="1" ht="12.75" customHeight="1" x14ac:dyDescent="0.25">
      <c r="A23" s="8">
        <v>24.5</v>
      </c>
      <c r="B23" s="9">
        <v>21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>
        <v>0.6986</v>
      </c>
      <c r="BB23" s="10">
        <v>0.69950000000000001</v>
      </c>
      <c r="BC23" s="10">
        <v>0.7006</v>
      </c>
      <c r="BD23" s="10">
        <v>0.7016</v>
      </c>
      <c r="BE23" s="10">
        <v>0.7026</v>
      </c>
      <c r="BF23" s="10">
        <v>0.7036</v>
      </c>
      <c r="BG23" s="10">
        <v>0.70450000000000002</v>
      </c>
      <c r="BH23" s="10">
        <v>0.70550000000000002</v>
      </c>
      <c r="BI23" s="10">
        <v>0.70650000000000002</v>
      </c>
      <c r="BJ23" s="10">
        <v>0.70750000000000002</v>
      </c>
      <c r="BK23" s="10">
        <v>0.70809999999999995</v>
      </c>
      <c r="BL23" s="10">
        <v>0.70909999999999995</v>
      </c>
      <c r="BM23" s="10">
        <v>0.71</v>
      </c>
      <c r="BN23" s="10">
        <v>0.71099999999999997</v>
      </c>
      <c r="BO23" s="10">
        <v>0.71199999999999997</v>
      </c>
      <c r="BP23" s="10">
        <v>0.71299999999999997</v>
      </c>
      <c r="BQ23" s="10">
        <v>0.71399999999999997</v>
      </c>
      <c r="BR23" s="10">
        <v>0.71499999999999997</v>
      </c>
      <c r="BS23" s="10">
        <v>0.71599999999999997</v>
      </c>
      <c r="BT23" s="10">
        <v>0.71699999999999997</v>
      </c>
      <c r="BU23" s="10">
        <v>0.71789999999999998</v>
      </c>
      <c r="BV23" s="10">
        <v>0.71889999999999998</v>
      </c>
      <c r="BW23" s="10">
        <v>0.71989999999999998</v>
      </c>
      <c r="BX23" s="10">
        <v>0.72089999999999999</v>
      </c>
      <c r="BY23" s="10">
        <v>0.72189999999999999</v>
      </c>
      <c r="BZ23" s="10">
        <v>0.72289999999999999</v>
      </c>
      <c r="CA23" s="10">
        <v>0.72389999999999999</v>
      </c>
      <c r="CB23" s="10">
        <v>0.72489999999999999</v>
      </c>
      <c r="CC23" s="10">
        <v>0.7258</v>
      </c>
      <c r="CD23" s="10">
        <v>0.7268</v>
      </c>
      <c r="CE23" s="10">
        <v>0.7278</v>
      </c>
      <c r="CF23" s="10">
        <v>0.7288</v>
      </c>
      <c r="CG23" s="10">
        <v>0.7298</v>
      </c>
      <c r="CH23" s="10">
        <v>0.73080000000000001</v>
      </c>
      <c r="CI23" s="10">
        <v>0.73180000000000001</v>
      </c>
      <c r="CJ23" s="10">
        <v>0.73280000000000001</v>
      </c>
      <c r="CK23" s="10">
        <v>0.73370000000000002</v>
      </c>
      <c r="CL23" s="10">
        <v>0.73470000000000002</v>
      </c>
      <c r="CM23" s="10">
        <v>0.73570000000000002</v>
      </c>
      <c r="CN23" s="10">
        <v>0.73670000000000002</v>
      </c>
      <c r="CO23" s="10">
        <v>0.73770000000000002</v>
      </c>
      <c r="CP23" s="10">
        <v>0.73870000000000002</v>
      </c>
      <c r="CQ23" s="10">
        <v>0.73970000000000002</v>
      </c>
      <c r="CR23" s="10">
        <v>0.74060000000000004</v>
      </c>
      <c r="CS23" s="10">
        <v>0.74160000000000004</v>
      </c>
      <c r="CT23" s="10">
        <v>0.74260000000000004</v>
      </c>
      <c r="CU23" s="10">
        <v>0.74360000000000004</v>
      </c>
      <c r="CV23" s="10">
        <v>0.74460000000000004</v>
      </c>
      <c r="CW23" s="10">
        <v>0.74560000000000004</v>
      </c>
      <c r="CX23" s="10">
        <v>0.74660000000000004</v>
      </c>
      <c r="CY23" s="10">
        <v>0.74760000000000004</v>
      </c>
      <c r="CZ23" s="10">
        <v>0.74850000000000005</v>
      </c>
      <c r="DA23" s="10">
        <v>0.74950000000000006</v>
      </c>
      <c r="DB23" s="10">
        <v>0.75049999999999994</v>
      </c>
      <c r="DC23" s="10">
        <v>0.75149999999999995</v>
      </c>
      <c r="DD23" s="10">
        <v>0.75249999999999995</v>
      </c>
      <c r="DE23" s="10">
        <v>0.75349999999999995</v>
      </c>
      <c r="DF23" s="10">
        <v>0.75449999999999995</v>
      </c>
      <c r="DG23" s="10">
        <v>0.75539999999999996</v>
      </c>
      <c r="DH23" s="10">
        <v>0.75639999999999996</v>
      </c>
      <c r="DI23" s="10">
        <v>0.75739999999999996</v>
      </c>
      <c r="DJ23" s="10">
        <v>0.75839999999999996</v>
      </c>
      <c r="DK23" s="10">
        <v>0.75939999999999996</v>
      </c>
      <c r="DL23" s="10">
        <v>0.76029999999999998</v>
      </c>
      <c r="DM23" s="10">
        <v>0.76129999999999998</v>
      </c>
      <c r="DN23" s="10">
        <v>0.76229999999999998</v>
      </c>
      <c r="DO23" s="10">
        <v>0.76329999999999998</v>
      </c>
      <c r="DP23" s="10">
        <v>0.76429999999999998</v>
      </c>
      <c r="DQ23" s="10">
        <v>0.76529999999999998</v>
      </c>
      <c r="DR23" s="10">
        <v>0.76619999999999999</v>
      </c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>
        <v>0.80669999999999997</v>
      </c>
      <c r="FH23" s="10">
        <v>0.80759999999999998</v>
      </c>
      <c r="FI23" s="10">
        <v>0.80859999999999999</v>
      </c>
      <c r="FJ23" s="10">
        <v>0.80959999999999999</v>
      </c>
      <c r="FK23" s="10">
        <v>0.81059999999999999</v>
      </c>
      <c r="FL23" s="10">
        <v>0.81159999999999999</v>
      </c>
      <c r="FM23" s="10">
        <v>0.81259999999999999</v>
      </c>
      <c r="FN23" s="10">
        <v>0.81359999999999999</v>
      </c>
      <c r="FO23" s="10">
        <v>0.81459999999999999</v>
      </c>
      <c r="FP23" s="10">
        <v>0.81559999999999999</v>
      </c>
      <c r="FQ23" s="10">
        <v>0.81659999999999999</v>
      </c>
      <c r="FR23" s="10">
        <v>0.8175</v>
      </c>
      <c r="FS23" s="10">
        <v>0.81850000000000001</v>
      </c>
      <c r="FT23" s="10">
        <v>0.81950000000000001</v>
      </c>
      <c r="FU23" s="10">
        <v>0.82050000000000001</v>
      </c>
      <c r="FV23" s="10">
        <v>0.82150000000000001</v>
      </c>
      <c r="FW23" s="10">
        <v>0.82250000000000001</v>
      </c>
      <c r="FX23" s="10">
        <v>0.82350000000000001</v>
      </c>
      <c r="FY23" s="10">
        <v>0.82450000000000001</v>
      </c>
      <c r="FZ23" s="10">
        <v>0.82550000000000001</v>
      </c>
      <c r="GA23" s="10">
        <v>0.82650000000000001</v>
      </c>
      <c r="GB23" s="10">
        <v>0.82740000000000002</v>
      </c>
      <c r="GC23" s="10">
        <v>0.82840000000000003</v>
      </c>
      <c r="GD23" s="10">
        <v>0.82940000000000003</v>
      </c>
      <c r="GE23" s="10">
        <v>0.83040000000000003</v>
      </c>
      <c r="GF23" s="10">
        <v>0.83140000000000003</v>
      </c>
      <c r="GG23" s="10">
        <v>0.83240000000000003</v>
      </c>
      <c r="GH23" s="10">
        <v>0.83340000000000003</v>
      </c>
      <c r="GI23" s="10">
        <v>0.83440000000000003</v>
      </c>
      <c r="GJ23" s="10">
        <v>0.83540000000000003</v>
      </c>
      <c r="GK23" s="10">
        <v>0.83640000000000003</v>
      </c>
      <c r="GL23" s="10">
        <v>0.83740000000000003</v>
      </c>
      <c r="GM23" s="10">
        <v>0.83840000000000003</v>
      </c>
      <c r="GN23" s="10">
        <v>0.83940000000000003</v>
      </c>
      <c r="GO23" s="10">
        <v>0.84040000000000004</v>
      </c>
      <c r="GP23" s="10">
        <v>0.84130000000000005</v>
      </c>
      <c r="GQ23" s="10">
        <v>0.84230000000000005</v>
      </c>
      <c r="GR23" s="10">
        <v>0.84330000000000005</v>
      </c>
      <c r="GS23" s="10">
        <v>0.84430000000000005</v>
      </c>
      <c r="GT23" s="10">
        <v>0.84530000000000005</v>
      </c>
      <c r="GU23" s="10">
        <v>0.84630000000000005</v>
      </c>
      <c r="GV23" s="10">
        <v>0.84730000000000005</v>
      </c>
      <c r="GW23" s="10">
        <v>0.84830000000000005</v>
      </c>
      <c r="GX23" s="10">
        <v>0.84930000000000005</v>
      </c>
      <c r="GY23" s="10">
        <v>0.85029999999999994</v>
      </c>
      <c r="GZ23" s="10">
        <v>0.85129999999999995</v>
      </c>
      <c r="HA23" s="10">
        <v>0.85229999999999995</v>
      </c>
      <c r="HB23" s="10">
        <v>0.85329999999999995</v>
      </c>
      <c r="HC23" s="10">
        <v>0.85429999999999995</v>
      </c>
      <c r="HD23" s="10">
        <v>0.85529999999999995</v>
      </c>
      <c r="HE23" s="10">
        <v>0.85619999999999996</v>
      </c>
      <c r="HF23" s="10">
        <v>0.85719999999999996</v>
      </c>
      <c r="HG23" s="10">
        <v>0.85819999999999996</v>
      </c>
      <c r="HH23" s="10">
        <v>0.85919999999999996</v>
      </c>
      <c r="HI23" s="10">
        <v>0.86019999999999996</v>
      </c>
      <c r="HJ23" s="10">
        <v>0.86119999999999997</v>
      </c>
      <c r="HK23" s="10">
        <v>0.86219999999999997</v>
      </c>
      <c r="HL23" s="10">
        <v>0.86319999999999997</v>
      </c>
      <c r="HM23" s="10">
        <v>0.86419999999999997</v>
      </c>
      <c r="HN23" s="10">
        <v>0.86519999999999997</v>
      </c>
      <c r="HO23" s="10">
        <v>0.86619999999999997</v>
      </c>
      <c r="HP23" s="10">
        <v>0.86719999999999997</v>
      </c>
      <c r="HQ23" s="10">
        <v>0.86819999999999997</v>
      </c>
      <c r="HR23" s="10">
        <v>0.86919999999999997</v>
      </c>
      <c r="HS23" s="10">
        <v>0.87019999999999997</v>
      </c>
      <c r="HT23" s="10">
        <v>0.87119999999999997</v>
      </c>
      <c r="HU23" s="10">
        <v>0.87219999999999998</v>
      </c>
      <c r="HV23" s="10">
        <v>0.87319999999999998</v>
      </c>
      <c r="HW23" s="10">
        <v>0.87419999999999998</v>
      </c>
      <c r="HX23" s="10">
        <v>0.87519999999999998</v>
      </c>
    </row>
    <row r="24" spans="1:232" ht="12.75" customHeight="1" x14ac:dyDescent="0.2">
      <c r="A24" s="8">
        <v>25</v>
      </c>
      <c r="B24" s="9">
        <v>22</v>
      </c>
      <c r="C24" s="10">
        <v>0.64929999999999999</v>
      </c>
      <c r="D24" s="10">
        <v>0.65029999999999999</v>
      </c>
      <c r="E24" s="10">
        <v>0.65129999999999999</v>
      </c>
      <c r="F24" s="10">
        <v>0.65229999999999999</v>
      </c>
      <c r="G24" s="10">
        <v>0.65329999999999999</v>
      </c>
      <c r="H24" s="10">
        <v>0.6542</v>
      </c>
      <c r="I24" s="10">
        <v>0.6552</v>
      </c>
      <c r="J24" s="10">
        <v>0.65620000000000001</v>
      </c>
      <c r="K24" s="10">
        <v>0.65720000000000001</v>
      </c>
      <c r="L24" s="10">
        <v>0.65820000000000001</v>
      </c>
      <c r="M24" s="10">
        <v>0.65920000000000001</v>
      </c>
      <c r="N24" s="10">
        <v>0.66020000000000001</v>
      </c>
      <c r="O24" s="10">
        <v>0.66110000000000002</v>
      </c>
      <c r="P24" s="10">
        <v>0.66210000000000002</v>
      </c>
      <c r="Q24" s="10">
        <v>0.66310000000000002</v>
      </c>
      <c r="R24" s="10">
        <v>0.66410000000000002</v>
      </c>
      <c r="S24" s="10">
        <v>0.66510000000000002</v>
      </c>
      <c r="T24" s="10">
        <v>0.66610000000000003</v>
      </c>
      <c r="U24" s="10">
        <v>0.66710000000000003</v>
      </c>
      <c r="V24" s="10">
        <v>0.66800000000000004</v>
      </c>
      <c r="W24" s="10">
        <v>0.66900000000000004</v>
      </c>
      <c r="X24" s="10">
        <v>0.67</v>
      </c>
      <c r="Y24" s="10">
        <v>0.67100000000000004</v>
      </c>
      <c r="Z24" s="10">
        <v>0.67200000000000004</v>
      </c>
      <c r="AA24" s="10">
        <v>0.67300000000000004</v>
      </c>
      <c r="AB24" s="10">
        <v>0.67400000000000004</v>
      </c>
      <c r="AC24" s="10">
        <v>0.67490000000000006</v>
      </c>
      <c r="AD24" s="10">
        <v>0.67589999999999995</v>
      </c>
      <c r="AE24" s="10">
        <v>0.67689999999999995</v>
      </c>
      <c r="AF24" s="10">
        <v>0.67789999999999995</v>
      </c>
      <c r="AG24" s="10">
        <v>0.67889999999999995</v>
      </c>
      <c r="AH24" s="10">
        <v>0.67989999999999995</v>
      </c>
      <c r="AI24" s="10">
        <v>0.68089999999999995</v>
      </c>
      <c r="AJ24" s="10">
        <v>0.68179999999999996</v>
      </c>
      <c r="AK24" s="10">
        <v>0.68279999999999996</v>
      </c>
      <c r="AL24" s="10">
        <v>0.68379999999999996</v>
      </c>
      <c r="AM24" s="10">
        <v>0.68479999999999996</v>
      </c>
      <c r="AN24" s="10">
        <v>0.68579999999999997</v>
      </c>
      <c r="AO24" s="10">
        <v>0.68679999999999997</v>
      </c>
      <c r="AP24" s="10">
        <v>0.68779999999999997</v>
      </c>
      <c r="AQ24" s="10">
        <v>0.68879999999999997</v>
      </c>
      <c r="AR24" s="10">
        <v>0.68969999999999998</v>
      </c>
      <c r="AS24" s="10">
        <v>0.69069999999999998</v>
      </c>
      <c r="AT24" s="10">
        <v>0.69169999999999998</v>
      </c>
      <c r="AU24" s="10">
        <v>0.69269999999999998</v>
      </c>
      <c r="AV24" s="10">
        <v>0.69369999999999998</v>
      </c>
      <c r="AW24" s="10">
        <v>0.69469999999999998</v>
      </c>
      <c r="AX24" s="10">
        <v>0.69569999999999999</v>
      </c>
      <c r="AY24" s="10">
        <v>0.6966</v>
      </c>
      <c r="AZ24" s="10">
        <v>0.6976</v>
      </c>
      <c r="BA24" s="10">
        <v>0.6986</v>
      </c>
      <c r="BB24" s="10">
        <v>0.6996</v>
      </c>
      <c r="BC24" s="10">
        <v>0.7006</v>
      </c>
      <c r="BD24" s="10">
        <v>0.7016</v>
      </c>
      <c r="BE24" s="10">
        <v>0.7026</v>
      </c>
      <c r="BF24" s="10">
        <v>0.7036</v>
      </c>
      <c r="BG24" s="10">
        <v>0.70450000000000002</v>
      </c>
      <c r="BH24" s="10">
        <v>0.70550000000000002</v>
      </c>
      <c r="BI24" s="10">
        <v>0.70650000000000002</v>
      </c>
      <c r="BJ24" s="10">
        <v>0.70750000000000002</v>
      </c>
      <c r="BK24" s="10">
        <v>0.70850000000000002</v>
      </c>
      <c r="BL24" s="10">
        <v>0.70950000000000002</v>
      </c>
      <c r="BM24" s="10">
        <v>0.71050000000000002</v>
      </c>
      <c r="BN24" s="10">
        <v>0.71150000000000002</v>
      </c>
      <c r="BO24" s="10">
        <v>0.71240000000000003</v>
      </c>
      <c r="BP24" s="10">
        <v>0.71340000000000003</v>
      </c>
      <c r="BQ24" s="10">
        <v>0.71440000000000003</v>
      </c>
      <c r="BR24" s="10">
        <v>0.71540000000000004</v>
      </c>
      <c r="BS24" s="10">
        <v>0.71640000000000004</v>
      </c>
      <c r="BT24" s="10">
        <v>0.71740000000000004</v>
      </c>
      <c r="BU24" s="10">
        <v>0.71840000000000004</v>
      </c>
      <c r="BV24" s="10">
        <v>0.71930000000000005</v>
      </c>
      <c r="BW24" s="10">
        <v>0.72030000000000005</v>
      </c>
      <c r="BX24" s="10">
        <v>0.72130000000000005</v>
      </c>
      <c r="BY24" s="10">
        <v>0.72230000000000005</v>
      </c>
      <c r="BZ24" s="10">
        <v>0.72330000000000005</v>
      </c>
      <c r="CA24" s="10">
        <v>0.72430000000000005</v>
      </c>
      <c r="CB24" s="10">
        <v>0.72529999999999994</v>
      </c>
      <c r="CC24" s="10">
        <v>0.72629999999999995</v>
      </c>
      <c r="CD24" s="10">
        <v>0.72719999999999996</v>
      </c>
      <c r="CE24" s="10">
        <v>0.72819999999999996</v>
      </c>
      <c r="CF24" s="10">
        <v>0.72919999999999996</v>
      </c>
      <c r="CG24" s="10">
        <v>0.73019999999999996</v>
      </c>
      <c r="CH24" s="10">
        <v>0.73119999999999996</v>
      </c>
      <c r="CI24" s="10">
        <v>0.73219999999999996</v>
      </c>
      <c r="CJ24" s="10">
        <v>0.73319999999999996</v>
      </c>
      <c r="CK24" s="10">
        <v>0.73409999999999997</v>
      </c>
      <c r="CL24" s="10">
        <v>0.73509999999999998</v>
      </c>
      <c r="CM24" s="10">
        <v>0.73609999999999998</v>
      </c>
      <c r="CN24" s="10">
        <v>0.73709999999999998</v>
      </c>
      <c r="CO24" s="10">
        <v>0.73809999999999998</v>
      </c>
      <c r="CP24" s="10">
        <v>0.73909999999999998</v>
      </c>
      <c r="CQ24" s="10">
        <v>0.74009999999999998</v>
      </c>
      <c r="CR24" s="10">
        <v>0.74099999999999999</v>
      </c>
      <c r="CS24" s="10">
        <v>0.74199999999999999</v>
      </c>
      <c r="CT24" s="10">
        <v>0.74299999999999999</v>
      </c>
      <c r="CU24" s="10">
        <v>0.74399999999999999</v>
      </c>
      <c r="CV24" s="10">
        <v>0.745</v>
      </c>
      <c r="CW24" s="10">
        <v>0.746</v>
      </c>
      <c r="CX24" s="10">
        <v>0.747</v>
      </c>
      <c r="CY24" s="10">
        <v>0.748</v>
      </c>
      <c r="CZ24" s="10">
        <v>0.74890000000000001</v>
      </c>
      <c r="DA24" s="10">
        <v>0.74990000000000001</v>
      </c>
      <c r="DB24" s="10">
        <v>0.75090000000000001</v>
      </c>
      <c r="DC24" s="10">
        <v>0.75190000000000001</v>
      </c>
      <c r="DD24" s="10">
        <v>0.75290000000000001</v>
      </c>
      <c r="DE24" s="10">
        <v>0.75390000000000001</v>
      </c>
      <c r="DF24" s="10">
        <v>0.75480000000000003</v>
      </c>
      <c r="DG24" s="10">
        <v>0.75580000000000003</v>
      </c>
      <c r="DH24" s="10">
        <v>0.75680000000000003</v>
      </c>
      <c r="DI24" s="10">
        <v>0.75780000000000003</v>
      </c>
      <c r="DJ24" s="10">
        <v>0.75880000000000003</v>
      </c>
      <c r="DK24" s="10">
        <v>0.75970000000000004</v>
      </c>
      <c r="DL24" s="10">
        <v>0.76070000000000004</v>
      </c>
      <c r="DM24" s="10">
        <v>0.76170000000000004</v>
      </c>
      <c r="DN24" s="10">
        <v>0.76270000000000004</v>
      </c>
      <c r="DO24" s="10">
        <v>0.76370000000000005</v>
      </c>
      <c r="DP24" s="10">
        <v>0.76459999999999995</v>
      </c>
      <c r="DQ24" s="10">
        <v>0.76559999999999995</v>
      </c>
      <c r="DR24" s="10">
        <v>0.76659999999999995</v>
      </c>
      <c r="DS24" s="10">
        <v>0.76759999999999995</v>
      </c>
      <c r="DT24" s="10">
        <v>0.76859999999999995</v>
      </c>
      <c r="DU24" s="10">
        <v>0.76959999999999995</v>
      </c>
      <c r="DV24" s="10">
        <v>0.77049999999999996</v>
      </c>
      <c r="DW24" s="10">
        <v>0.77149999999999996</v>
      </c>
      <c r="DX24" s="10">
        <v>0.77249999999999996</v>
      </c>
      <c r="DY24" s="10">
        <v>0.77349999999999997</v>
      </c>
      <c r="DZ24" s="10">
        <v>0.77449999999999997</v>
      </c>
      <c r="EA24" s="10">
        <v>0.77549999999999997</v>
      </c>
      <c r="EB24" s="10">
        <v>0.77639999999999998</v>
      </c>
      <c r="EC24" s="10">
        <v>0.77739999999999998</v>
      </c>
      <c r="ED24" s="10">
        <v>0.77839999999999998</v>
      </c>
      <c r="EE24" s="10">
        <v>0.77939999999999998</v>
      </c>
      <c r="EF24" s="10">
        <v>0.78039999999999998</v>
      </c>
      <c r="EG24" s="10">
        <v>0.78139999999999998</v>
      </c>
      <c r="EH24" s="10">
        <v>0.78239999999999998</v>
      </c>
      <c r="EI24" s="10">
        <v>0.7833</v>
      </c>
      <c r="EJ24" s="10">
        <v>0.7843</v>
      </c>
      <c r="EK24" s="10">
        <v>0.7853</v>
      </c>
      <c r="EL24" s="10">
        <v>0.7863</v>
      </c>
      <c r="EM24" s="10">
        <v>0.7873</v>
      </c>
      <c r="EN24" s="10">
        <v>0.7883</v>
      </c>
      <c r="EO24" s="10">
        <v>0.78920000000000001</v>
      </c>
      <c r="EP24" s="10">
        <v>0.79020000000000001</v>
      </c>
      <c r="EQ24" s="10">
        <v>0.79120000000000001</v>
      </c>
      <c r="ER24" s="10">
        <v>0.79220000000000002</v>
      </c>
      <c r="ES24" s="10">
        <v>0.79320000000000002</v>
      </c>
      <c r="ET24" s="10">
        <v>0.79420000000000002</v>
      </c>
      <c r="EU24" s="10">
        <v>0.79520000000000002</v>
      </c>
      <c r="EV24" s="10">
        <v>0.79610000000000003</v>
      </c>
      <c r="EW24" s="10">
        <v>0.79710000000000003</v>
      </c>
      <c r="EX24" s="10">
        <v>0.79810000000000003</v>
      </c>
      <c r="EY24" s="10">
        <v>0.79910000000000003</v>
      </c>
      <c r="EZ24" s="10">
        <v>0.80010000000000003</v>
      </c>
      <c r="FA24" s="10">
        <v>0.80110000000000003</v>
      </c>
      <c r="FB24" s="10">
        <v>0.80210000000000004</v>
      </c>
      <c r="FC24" s="10">
        <v>0.80310000000000004</v>
      </c>
      <c r="FD24" s="10">
        <v>0.80400000000000005</v>
      </c>
      <c r="FE24" s="10">
        <v>0.80500000000000005</v>
      </c>
      <c r="FF24" s="10">
        <v>0.80600000000000005</v>
      </c>
      <c r="FG24" s="10">
        <v>0.80700000000000005</v>
      </c>
      <c r="FH24" s="10">
        <v>0.80800000000000005</v>
      </c>
      <c r="FI24" s="10">
        <v>0.80900000000000005</v>
      </c>
      <c r="FJ24" s="10">
        <v>0.81</v>
      </c>
      <c r="FK24" s="10">
        <v>0.81100000000000005</v>
      </c>
      <c r="FL24" s="10">
        <v>0.81189999999999996</v>
      </c>
      <c r="FM24" s="10">
        <v>0.81289999999999996</v>
      </c>
      <c r="FN24" s="10">
        <v>0.81389999999999996</v>
      </c>
      <c r="FO24" s="10">
        <v>0.81489999999999996</v>
      </c>
      <c r="FP24" s="10">
        <v>0.81589999999999996</v>
      </c>
      <c r="FQ24" s="10">
        <v>0.81689999999999996</v>
      </c>
      <c r="FR24" s="10">
        <v>0.81789999999999996</v>
      </c>
      <c r="FS24" s="10">
        <v>0.81889999999999996</v>
      </c>
      <c r="FT24" s="10">
        <v>0.81989999999999996</v>
      </c>
      <c r="FU24" s="10">
        <v>0.82089999999999996</v>
      </c>
      <c r="FV24" s="10">
        <v>0.82179999999999997</v>
      </c>
      <c r="FW24" s="10">
        <v>0.82279999999999998</v>
      </c>
      <c r="FX24" s="10">
        <v>0.82379999999999998</v>
      </c>
      <c r="FY24" s="10">
        <v>0.82479999999999998</v>
      </c>
      <c r="FZ24" s="10">
        <v>0.82579999999999998</v>
      </c>
      <c r="GA24" s="10">
        <v>0.82679999999999998</v>
      </c>
      <c r="GB24" s="10">
        <v>0.82779999999999998</v>
      </c>
      <c r="GC24" s="10">
        <v>0.82879999999999998</v>
      </c>
      <c r="GD24" s="10">
        <v>0.82979999999999998</v>
      </c>
      <c r="GE24" s="10">
        <v>0.83079999999999998</v>
      </c>
      <c r="GF24" s="10">
        <v>0.83179999999999998</v>
      </c>
      <c r="GG24" s="10">
        <v>0.8327</v>
      </c>
      <c r="GH24" s="10">
        <v>0.8337</v>
      </c>
      <c r="GI24" s="10">
        <v>0.8347</v>
      </c>
      <c r="GJ24" s="10">
        <v>0.8357</v>
      </c>
      <c r="GK24" s="10">
        <v>0.8367</v>
      </c>
      <c r="GL24" s="10">
        <v>0.8377</v>
      </c>
      <c r="GM24" s="10">
        <v>0.8387</v>
      </c>
      <c r="GN24" s="10">
        <v>0.8397</v>
      </c>
      <c r="GO24" s="10">
        <v>0.8407</v>
      </c>
      <c r="GP24" s="10">
        <v>0.8417</v>
      </c>
      <c r="GQ24" s="10">
        <v>0.8427</v>
      </c>
      <c r="GR24" s="10">
        <v>0.84370000000000001</v>
      </c>
      <c r="GS24" s="10">
        <v>0.84470000000000001</v>
      </c>
      <c r="GT24" s="10">
        <v>0.84560000000000002</v>
      </c>
      <c r="GU24" s="10">
        <v>0.84660000000000002</v>
      </c>
      <c r="GV24" s="10">
        <v>0.84760000000000002</v>
      </c>
      <c r="GW24" s="10">
        <v>0.84860000000000002</v>
      </c>
      <c r="GX24" s="10">
        <v>0.84960000000000002</v>
      </c>
      <c r="GY24" s="10">
        <v>0.85060000000000002</v>
      </c>
      <c r="GZ24" s="10">
        <v>0.85160000000000002</v>
      </c>
      <c r="HA24" s="10">
        <v>0.85260000000000002</v>
      </c>
      <c r="HB24" s="10">
        <v>0.85360000000000003</v>
      </c>
      <c r="HC24" s="10">
        <v>0.85460000000000003</v>
      </c>
      <c r="HD24" s="10">
        <v>0.85560000000000003</v>
      </c>
      <c r="HE24" s="10">
        <v>0.85660000000000003</v>
      </c>
      <c r="HF24" s="10">
        <v>0.85760000000000003</v>
      </c>
      <c r="HG24" s="10">
        <v>0.85860000000000003</v>
      </c>
      <c r="HH24" s="10">
        <v>0.85960000000000003</v>
      </c>
      <c r="HI24" s="10">
        <v>0.86060000000000003</v>
      </c>
      <c r="HJ24" s="10">
        <v>0.86150000000000004</v>
      </c>
      <c r="HK24" s="10">
        <v>0.86250000000000004</v>
      </c>
      <c r="HL24" s="10">
        <v>0.86350000000000005</v>
      </c>
      <c r="HM24" s="10">
        <v>0.86450000000000005</v>
      </c>
      <c r="HN24" s="10">
        <v>0.86550000000000005</v>
      </c>
      <c r="HO24" s="10">
        <v>0.86650000000000005</v>
      </c>
      <c r="HP24" s="10">
        <v>0.86750000000000005</v>
      </c>
      <c r="HQ24" s="10">
        <v>0.86850000000000005</v>
      </c>
      <c r="HR24" s="10">
        <v>0.86950000000000005</v>
      </c>
      <c r="HS24" s="10">
        <v>0.87050000000000005</v>
      </c>
      <c r="HT24" s="10">
        <v>0.87150000000000005</v>
      </c>
      <c r="HU24" s="10">
        <v>0.87250000000000005</v>
      </c>
      <c r="HV24" s="10">
        <v>0.87350000000000005</v>
      </c>
    </row>
    <row r="25" spans="1:232" ht="12.75" customHeight="1" x14ac:dyDescent="0.2">
      <c r="A25" s="8">
        <v>25.5</v>
      </c>
      <c r="B25" s="9">
        <v>23</v>
      </c>
      <c r="C25" s="10">
        <v>0.64979999999999993</v>
      </c>
      <c r="D25" s="10">
        <v>0.65079999999999993</v>
      </c>
      <c r="E25" s="10">
        <v>0.65169999999999995</v>
      </c>
      <c r="F25" s="10">
        <v>0.65269999999999995</v>
      </c>
      <c r="G25" s="10">
        <v>0.65369999999999995</v>
      </c>
      <c r="H25" s="10">
        <v>0.65469999999999995</v>
      </c>
      <c r="I25" s="10">
        <v>0.65569999999999995</v>
      </c>
      <c r="J25" s="10">
        <v>0.65669999999999995</v>
      </c>
      <c r="K25" s="10">
        <v>0.65769999999999995</v>
      </c>
      <c r="L25" s="10">
        <v>0.65859999999999996</v>
      </c>
      <c r="M25" s="10">
        <v>0.65959999999999996</v>
      </c>
      <c r="N25" s="10">
        <v>0.66059999999999997</v>
      </c>
      <c r="O25" s="10">
        <v>0.66159999999999997</v>
      </c>
      <c r="P25" s="10">
        <v>0.66259999999999997</v>
      </c>
      <c r="Q25" s="10">
        <v>0.66359999999999997</v>
      </c>
      <c r="R25" s="10">
        <v>0.66449999999999998</v>
      </c>
      <c r="S25" s="10">
        <v>0.66549999999999998</v>
      </c>
      <c r="T25" s="10">
        <v>0.66649999999999998</v>
      </c>
      <c r="U25" s="10">
        <v>0.66749999999999998</v>
      </c>
      <c r="V25" s="10">
        <v>0.66849999999999998</v>
      </c>
      <c r="W25" s="10">
        <v>0.66949999999999998</v>
      </c>
      <c r="X25" s="10">
        <v>0.67049999999999998</v>
      </c>
      <c r="Y25" s="10">
        <v>0.6714</v>
      </c>
      <c r="Z25" s="10">
        <v>0.6724</v>
      </c>
      <c r="AA25" s="10">
        <v>0.6734</v>
      </c>
      <c r="AB25" s="10">
        <v>0.6744</v>
      </c>
      <c r="AC25" s="10">
        <v>0.6754</v>
      </c>
      <c r="AD25" s="10">
        <v>0.67639999999999989</v>
      </c>
      <c r="AE25" s="10">
        <v>0.67739999999999989</v>
      </c>
      <c r="AF25" s="10">
        <v>0.6782999999999999</v>
      </c>
      <c r="AG25" s="10">
        <v>0.6792999999999999</v>
      </c>
      <c r="AH25" s="10">
        <v>0.6802999999999999</v>
      </c>
      <c r="AI25" s="10">
        <v>0.68129999999999991</v>
      </c>
      <c r="AJ25" s="10">
        <v>0.68229999999999991</v>
      </c>
      <c r="AK25" s="10">
        <v>0.68329999999999991</v>
      </c>
      <c r="AL25" s="10">
        <v>0.68429999999999991</v>
      </c>
      <c r="AM25" s="10">
        <v>0.68519999999999992</v>
      </c>
      <c r="AN25" s="10">
        <v>0.68619999999999992</v>
      </c>
      <c r="AO25" s="10">
        <v>0.68719999999999992</v>
      </c>
      <c r="AP25" s="10">
        <v>0.68819999999999992</v>
      </c>
      <c r="AQ25" s="10">
        <v>0.68919999999999992</v>
      </c>
      <c r="AR25" s="10">
        <v>0.69019999999999992</v>
      </c>
      <c r="AS25" s="10">
        <v>0.69119999999999993</v>
      </c>
      <c r="AT25" s="10">
        <v>0.69209999999999994</v>
      </c>
      <c r="AU25" s="10">
        <v>0.69309999999999994</v>
      </c>
      <c r="AV25" s="10">
        <v>0.69409999999999994</v>
      </c>
      <c r="AW25" s="10">
        <v>0.69509999999999994</v>
      </c>
      <c r="AX25" s="10">
        <v>0.69609999999999994</v>
      </c>
      <c r="AY25" s="10">
        <v>0.69709999999999994</v>
      </c>
      <c r="AZ25" s="10">
        <v>0.69809999999999994</v>
      </c>
      <c r="BA25" s="10">
        <v>0.69899999999999995</v>
      </c>
      <c r="BB25" s="10">
        <v>0.7</v>
      </c>
      <c r="BC25" s="10">
        <v>0.70099999999999996</v>
      </c>
      <c r="BD25" s="10">
        <v>0.70199999999999996</v>
      </c>
      <c r="BE25" s="10">
        <v>0.70299999999999996</v>
      </c>
      <c r="BF25" s="10">
        <v>0.70399999999999996</v>
      </c>
      <c r="BG25" s="10">
        <v>0.70499999999999996</v>
      </c>
      <c r="BH25" s="10">
        <v>0.70599999999999996</v>
      </c>
      <c r="BI25" s="10">
        <v>0.70689999999999997</v>
      </c>
      <c r="BJ25" s="10">
        <v>0.70789999999999997</v>
      </c>
      <c r="BK25" s="10">
        <v>0.70889999999999997</v>
      </c>
      <c r="BL25" s="10">
        <v>0.70989999999999998</v>
      </c>
      <c r="BM25" s="10">
        <v>0.71089999999999998</v>
      </c>
      <c r="BN25" s="10">
        <v>0.71189999999999998</v>
      </c>
      <c r="BO25" s="10">
        <v>0.71289999999999998</v>
      </c>
      <c r="BP25" s="10">
        <v>0.71379999999999999</v>
      </c>
      <c r="BQ25" s="10">
        <v>0.71479999999999999</v>
      </c>
      <c r="BR25" s="10">
        <v>0.71579999999999999</v>
      </c>
      <c r="BS25" s="10">
        <v>0.71679999999999999</v>
      </c>
      <c r="BT25" s="10">
        <v>0.71779999999999999</v>
      </c>
      <c r="BU25" s="10">
        <v>0.71879999999999999</v>
      </c>
      <c r="BV25" s="10">
        <v>0.7198</v>
      </c>
      <c r="BW25" s="10">
        <v>0.72070000000000001</v>
      </c>
      <c r="BX25" s="10">
        <v>0.72170000000000001</v>
      </c>
      <c r="BY25" s="10">
        <v>0.72270000000000001</v>
      </c>
      <c r="BZ25" s="10">
        <v>0.72370000000000001</v>
      </c>
      <c r="CA25" s="10">
        <v>0.72470000000000001</v>
      </c>
      <c r="CB25" s="10">
        <v>0.7256999999999999</v>
      </c>
      <c r="CC25" s="10">
        <v>0.7266999999999999</v>
      </c>
      <c r="CD25" s="10">
        <v>0.72759999999999991</v>
      </c>
      <c r="CE25" s="10">
        <v>0.72859999999999991</v>
      </c>
      <c r="CF25" s="10">
        <v>0.72959999999999992</v>
      </c>
      <c r="CG25" s="10">
        <v>0.73059999999999992</v>
      </c>
      <c r="CH25" s="10">
        <v>0.73159999999999992</v>
      </c>
      <c r="CI25" s="10">
        <v>0.73259999999999992</v>
      </c>
      <c r="CJ25" s="10">
        <v>0.73359999999999992</v>
      </c>
      <c r="CK25" s="10">
        <v>0.73449999999999993</v>
      </c>
      <c r="CL25" s="10">
        <v>0.73549999999999993</v>
      </c>
      <c r="CM25" s="10">
        <v>0.73649999999999993</v>
      </c>
      <c r="CN25" s="10">
        <v>0.73750000000000004</v>
      </c>
      <c r="CO25" s="10">
        <v>0.73849999999999993</v>
      </c>
      <c r="CP25" s="10">
        <v>0.73949999999999994</v>
      </c>
      <c r="CQ25" s="10">
        <v>0.74049999999999994</v>
      </c>
      <c r="CR25" s="10">
        <v>0.74139999999999995</v>
      </c>
      <c r="CS25" s="10">
        <v>0.74239999999999995</v>
      </c>
      <c r="CT25" s="10">
        <v>0.74339999999999995</v>
      </c>
      <c r="CU25" s="10">
        <v>0.74439999999999995</v>
      </c>
      <c r="CV25" s="10">
        <v>0.74539999999999995</v>
      </c>
      <c r="CW25" s="10">
        <v>0.74639999999999995</v>
      </c>
      <c r="CX25" s="10">
        <v>0.74739999999999995</v>
      </c>
      <c r="CY25" s="10">
        <v>0.74829999999999997</v>
      </c>
      <c r="CZ25" s="10">
        <v>0.74929999999999997</v>
      </c>
      <c r="DA25" s="10">
        <v>0.75029999999999997</v>
      </c>
      <c r="DB25" s="10">
        <v>0.75129999999999997</v>
      </c>
      <c r="DC25" s="10">
        <v>0.75229999999999997</v>
      </c>
      <c r="DD25" s="10">
        <v>0.75329999999999997</v>
      </c>
      <c r="DE25" s="10">
        <v>0.75419999999999998</v>
      </c>
      <c r="DF25" s="10">
        <v>0.75519999999999998</v>
      </c>
      <c r="DG25" s="10">
        <v>0.75619999999999998</v>
      </c>
      <c r="DH25" s="10">
        <v>0.75719999999999998</v>
      </c>
      <c r="DI25" s="10">
        <v>0.75819999999999999</v>
      </c>
      <c r="DJ25" s="10">
        <v>0.7591</v>
      </c>
      <c r="DK25" s="10">
        <v>0.7601</v>
      </c>
      <c r="DL25" s="10">
        <v>0.7611</v>
      </c>
      <c r="DM25" s="10">
        <v>0.7621</v>
      </c>
      <c r="DN25" s="10">
        <v>0.7631</v>
      </c>
      <c r="DO25" s="10">
        <v>0.7641</v>
      </c>
      <c r="DP25" s="10">
        <v>0.76500000000000001</v>
      </c>
      <c r="DQ25" s="10">
        <v>0.7659999999999999</v>
      </c>
      <c r="DR25" s="10">
        <v>0.7669999999999999</v>
      </c>
      <c r="DS25" s="10">
        <v>0.7679999999999999</v>
      </c>
      <c r="DT25" s="10">
        <v>0.76889999999999992</v>
      </c>
      <c r="DU25" s="10">
        <v>0.76989999999999992</v>
      </c>
      <c r="DV25" s="10">
        <v>0.77089999999999992</v>
      </c>
      <c r="DW25" s="10">
        <v>0.77189999999999992</v>
      </c>
      <c r="DX25" s="10">
        <v>0.77289999999999992</v>
      </c>
      <c r="DY25" s="10">
        <v>0.77389999999999992</v>
      </c>
      <c r="DZ25" s="10">
        <v>0.77479999999999993</v>
      </c>
      <c r="EA25" s="10">
        <v>0.77579999999999993</v>
      </c>
      <c r="EB25" s="10">
        <v>0.77679999999999993</v>
      </c>
      <c r="EC25" s="10">
        <v>0.77779999999999994</v>
      </c>
      <c r="ED25" s="10">
        <v>0.77879999999999994</v>
      </c>
      <c r="EE25" s="10">
        <v>0.77979999999999994</v>
      </c>
      <c r="EF25" s="10">
        <v>0.78069999999999995</v>
      </c>
      <c r="EG25" s="10">
        <v>0.78169999999999995</v>
      </c>
      <c r="EH25" s="10">
        <v>0.78269999999999995</v>
      </c>
      <c r="EI25" s="10">
        <v>0.78369999999999995</v>
      </c>
      <c r="EJ25" s="10">
        <v>0.78469999999999995</v>
      </c>
      <c r="EK25" s="10">
        <v>0.78569999999999995</v>
      </c>
      <c r="EL25" s="10">
        <v>0.78659999999999997</v>
      </c>
      <c r="EM25" s="10">
        <v>0.78759999999999997</v>
      </c>
      <c r="EN25" s="10">
        <v>0.78859999999999997</v>
      </c>
      <c r="EO25" s="10">
        <v>0.78959999999999997</v>
      </c>
      <c r="EP25" s="10">
        <v>0.79059999999999997</v>
      </c>
      <c r="EQ25" s="10">
        <v>0.79159999999999997</v>
      </c>
      <c r="ER25" s="10">
        <v>0.79259999999999997</v>
      </c>
      <c r="ES25" s="10">
        <v>0.79349999999999998</v>
      </c>
      <c r="ET25" s="10">
        <v>0.79449999999999998</v>
      </c>
      <c r="EU25" s="10">
        <v>0.79549999999999998</v>
      </c>
      <c r="EV25" s="10">
        <v>0.79649999999999999</v>
      </c>
      <c r="EW25" s="10">
        <v>0.79749999999999999</v>
      </c>
      <c r="EX25" s="10">
        <v>0.79849999999999999</v>
      </c>
      <c r="EY25" s="10">
        <v>0.79949999999999999</v>
      </c>
      <c r="EZ25" s="10">
        <v>0.8004</v>
      </c>
      <c r="FA25" s="10">
        <v>0.8014</v>
      </c>
      <c r="FB25" s="10">
        <v>0.8024</v>
      </c>
      <c r="FC25" s="10">
        <v>0.8034</v>
      </c>
      <c r="FD25" s="10">
        <v>0.8044</v>
      </c>
      <c r="FE25" s="10">
        <v>0.8054</v>
      </c>
      <c r="FF25" s="10">
        <v>0.80640000000000001</v>
      </c>
      <c r="FG25" s="10">
        <v>0.80730000000000002</v>
      </c>
      <c r="FH25" s="10">
        <v>0.80830000000000002</v>
      </c>
      <c r="FI25" s="10">
        <v>0.80930000000000002</v>
      </c>
      <c r="FJ25" s="10">
        <v>0.81030000000000002</v>
      </c>
      <c r="FK25" s="10">
        <v>0.81130000000000002</v>
      </c>
      <c r="FL25" s="10">
        <v>0.81229999999999991</v>
      </c>
      <c r="FM25" s="10">
        <v>0.81329999999999991</v>
      </c>
      <c r="FN25" s="10">
        <v>0.81429999999999991</v>
      </c>
      <c r="FO25" s="10">
        <v>0.81529999999999991</v>
      </c>
      <c r="FP25" s="10">
        <v>0.81619999999999993</v>
      </c>
      <c r="FQ25" s="10">
        <v>0.81719999999999993</v>
      </c>
      <c r="FR25" s="10">
        <v>0.81819999999999993</v>
      </c>
      <c r="FS25" s="10">
        <v>0.81919999999999993</v>
      </c>
      <c r="FT25" s="10">
        <v>0.82019999999999993</v>
      </c>
      <c r="FU25" s="10">
        <v>0.82119999999999993</v>
      </c>
      <c r="FV25" s="10">
        <v>0.82219999999999993</v>
      </c>
      <c r="FW25" s="10">
        <v>0.82319999999999993</v>
      </c>
      <c r="FX25" s="10">
        <v>0.82419999999999993</v>
      </c>
      <c r="FY25" s="10">
        <v>0.82519999999999993</v>
      </c>
      <c r="FZ25" s="10">
        <v>0.82609999999999995</v>
      </c>
      <c r="GA25" s="10">
        <v>0.82709999999999995</v>
      </c>
      <c r="GB25" s="10">
        <v>0.82809999999999995</v>
      </c>
      <c r="GC25" s="10">
        <v>0.82909999999999995</v>
      </c>
      <c r="GD25" s="10">
        <v>0.83009999999999995</v>
      </c>
      <c r="GE25" s="10">
        <v>0.83109999999999995</v>
      </c>
      <c r="GF25" s="10">
        <v>0.83209999999999995</v>
      </c>
      <c r="GG25" s="10">
        <v>0.83309999999999995</v>
      </c>
      <c r="GH25" s="10">
        <v>0.83409999999999995</v>
      </c>
      <c r="GI25" s="10">
        <v>0.83509999999999995</v>
      </c>
      <c r="GJ25" s="10">
        <v>0.83609999999999995</v>
      </c>
      <c r="GK25" s="10">
        <v>0.83699999999999997</v>
      </c>
      <c r="GL25" s="10">
        <v>0.83799999999999997</v>
      </c>
      <c r="GM25" s="10">
        <v>0.83899999999999997</v>
      </c>
      <c r="GN25" s="10">
        <v>0.84</v>
      </c>
      <c r="GO25" s="10">
        <v>0.84099999999999997</v>
      </c>
      <c r="GP25" s="10">
        <v>0.84199999999999997</v>
      </c>
      <c r="GQ25" s="10">
        <v>0.84299999999999997</v>
      </c>
      <c r="GR25" s="10">
        <v>0.84399999999999997</v>
      </c>
      <c r="GS25" s="10">
        <v>0.84499999999999997</v>
      </c>
      <c r="GT25" s="10">
        <v>0.84599999999999997</v>
      </c>
      <c r="GU25" s="10">
        <v>0.84699999999999998</v>
      </c>
      <c r="GV25" s="10">
        <v>0.84799999999999998</v>
      </c>
      <c r="GW25" s="10">
        <v>0.84899999999999998</v>
      </c>
      <c r="GX25" s="10">
        <v>0.84989999999999999</v>
      </c>
      <c r="GY25" s="10">
        <v>0.85089999999999999</v>
      </c>
      <c r="GZ25" s="10">
        <v>0.85189999999999999</v>
      </c>
      <c r="HA25" s="10">
        <v>0.85289999999999999</v>
      </c>
      <c r="HB25" s="10">
        <v>0.85389999999999999</v>
      </c>
      <c r="HC25" s="10">
        <v>0.85489999999999999</v>
      </c>
      <c r="HD25" s="10">
        <v>0.85589999999999999</v>
      </c>
      <c r="HE25" s="10">
        <v>0.8569</v>
      </c>
      <c r="HF25" s="10">
        <v>0.8579</v>
      </c>
      <c r="HG25" s="10">
        <v>0.8589</v>
      </c>
      <c r="HH25" s="10">
        <v>0.8599</v>
      </c>
      <c r="HI25" s="10">
        <v>0.8609</v>
      </c>
      <c r="HJ25" s="10">
        <v>0.8619</v>
      </c>
      <c r="HK25" s="10">
        <v>0.8629</v>
      </c>
      <c r="HL25" s="10">
        <v>0.8639</v>
      </c>
      <c r="HM25" s="10">
        <v>0.8649</v>
      </c>
      <c r="HN25" s="10">
        <v>0.86580000000000001</v>
      </c>
      <c r="HO25" s="10">
        <v>0.86680000000000001</v>
      </c>
      <c r="HP25" s="10">
        <v>0.86780000000000002</v>
      </c>
      <c r="HQ25" s="10">
        <v>0.86880000000000002</v>
      </c>
      <c r="HR25" s="10">
        <v>0.86980000000000002</v>
      </c>
      <c r="HS25" s="10">
        <v>0.87080000000000002</v>
      </c>
      <c r="HT25" s="10">
        <v>0.87180000000000002</v>
      </c>
      <c r="HU25" s="10">
        <v>0.87280000000000002</v>
      </c>
      <c r="HV25" s="10">
        <v>0.87380000000000002</v>
      </c>
    </row>
    <row r="26" spans="1:232" ht="12.75" customHeight="1" x14ac:dyDescent="0.2">
      <c r="A26" s="8">
        <v>26</v>
      </c>
      <c r="B26" s="9">
        <v>24</v>
      </c>
      <c r="C26" s="10">
        <v>0.65019999999999989</v>
      </c>
      <c r="D26" s="10">
        <v>0.65119999999999989</v>
      </c>
      <c r="E26" s="10">
        <v>0.65219999999999989</v>
      </c>
      <c r="F26" s="10">
        <v>0.65319999999999989</v>
      </c>
      <c r="G26" s="10">
        <v>0.65419999999999989</v>
      </c>
      <c r="H26" s="10">
        <v>0.65519999999999989</v>
      </c>
      <c r="I26" s="10">
        <v>0.65609999999999991</v>
      </c>
      <c r="J26" s="10">
        <v>0.65709999999999991</v>
      </c>
      <c r="K26" s="10">
        <v>0.65809999999999991</v>
      </c>
      <c r="L26" s="10">
        <v>0.65909999999999991</v>
      </c>
      <c r="M26" s="10">
        <v>0.66009999999999991</v>
      </c>
      <c r="N26" s="10">
        <v>0.66109999999999991</v>
      </c>
      <c r="O26" s="10">
        <v>0.66199999999999992</v>
      </c>
      <c r="P26" s="10">
        <v>0.66299999999999992</v>
      </c>
      <c r="Q26" s="10">
        <v>0.66399999999999992</v>
      </c>
      <c r="R26" s="10">
        <v>0.66500000000000004</v>
      </c>
      <c r="S26" s="10">
        <v>0.66599999999999993</v>
      </c>
      <c r="T26" s="10">
        <v>0.66699999999999993</v>
      </c>
      <c r="U26" s="10">
        <v>0.66789999999999994</v>
      </c>
      <c r="V26" s="10">
        <v>0.66889999999999994</v>
      </c>
      <c r="W26" s="10">
        <v>0.66989999999999994</v>
      </c>
      <c r="X26" s="10">
        <v>0.67089999999999994</v>
      </c>
      <c r="Y26" s="10">
        <v>0.67189999999999994</v>
      </c>
      <c r="Z26" s="10">
        <v>0.67289999999999994</v>
      </c>
      <c r="AA26" s="10">
        <v>0.67389999999999994</v>
      </c>
      <c r="AB26" s="10">
        <v>0.67479999999999996</v>
      </c>
      <c r="AC26" s="10">
        <v>0.67579999999999996</v>
      </c>
      <c r="AD26" s="10">
        <v>0.67679999999999985</v>
      </c>
      <c r="AE26" s="10">
        <v>0.67779999999999985</v>
      </c>
      <c r="AF26" s="10">
        <v>0.67879999999999985</v>
      </c>
      <c r="AG26" s="10">
        <v>0.67979999999999985</v>
      </c>
      <c r="AH26" s="10">
        <v>0.68069999999999986</v>
      </c>
      <c r="AI26" s="10">
        <v>0.68169999999999986</v>
      </c>
      <c r="AJ26" s="10">
        <v>0.68269999999999986</v>
      </c>
      <c r="AK26" s="10">
        <v>0.68369999999999986</v>
      </c>
      <c r="AL26" s="10">
        <v>0.68469999999999986</v>
      </c>
      <c r="AM26" s="10">
        <v>0.68569999999999987</v>
      </c>
      <c r="AN26" s="10">
        <v>0.68669999999999987</v>
      </c>
      <c r="AO26" s="10">
        <v>0.68759999999999988</v>
      </c>
      <c r="AP26" s="10">
        <v>0.68859999999999988</v>
      </c>
      <c r="AQ26" s="10">
        <v>0.68959999999999988</v>
      </c>
      <c r="AR26" s="10">
        <v>0.69059999999999988</v>
      </c>
      <c r="AS26" s="10">
        <v>0.69159999999999988</v>
      </c>
      <c r="AT26" s="10">
        <v>0.69259999999999988</v>
      </c>
      <c r="AU26" s="10">
        <v>0.69359999999999988</v>
      </c>
      <c r="AV26" s="10">
        <v>0.6944999999999999</v>
      </c>
      <c r="AW26" s="10">
        <v>0.6954999999999999</v>
      </c>
      <c r="AX26" s="10">
        <v>0.6964999999999999</v>
      </c>
      <c r="AY26" s="10">
        <v>0.69750000000000001</v>
      </c>
      <c r="AZ26" s="10">
        <v>0.6984999999999999</v>
      </c>
      <c r="BA26" s="10">
        <v>0.6994999999999999</v>
      </c>
      <c r="BB26" s="10">
        <v>0.7004999999999999</v>
      </c>
      <c r="BC26" s="10">
        <v>0.7014999999999999</v>
      </c>
      <c r="BD26" s="10">
        <v>0.70239999999999991</v>
      </c>
      <c r="BE26" s="10">
        <v>0.70339999999999991</v>
      </c>
      <c r="BF26" s="10">
        <v>0.70439999999999992</v>
      </c>
      <c r="BG26" s="10">
        <v>0.70539999999999992</v>
      </c>
      <c r="BH26" s="10">
        <v>0.70639999999999992</v>
      </c>
      <c r="BI26" s="10">
        <v>0.70739999999999992</v>
      </c>
      <c r="BJ26" s="10">
        <v>0.70829999999999993</v>
      </c>
      <c r="BK26" s="10">
        <v>0.70929999999999993</v>
      </c>
      <c r="BL26" s="10">
        <v>0.71029999999999993</v>
      </c>
      <c r="BM26" s="10">
        <v>0.71129999999999993</v>
      </c>
      <c r="BN26" s="10">
        <v>0.71229999999999993</v>
      </c>
      <c r="BO26" s="10">
        <v>0.71329999999999993</v>
      </c>
      <c r="BP26" s="10">
        <v>0.71429999999999993</v>
      </c>
      <c r="BQ26" s="10">
        <v>0.71519999999999995</v>
      </c>
      <c r="BR26" s="10">
        <v>0.71619999999999995</v>
      </c>
      <c r="BS26" s="10">
        <v>0.71719999999999995</v>
      </c>
      <c r="BT26" s="10">
        <v>0.71819999999999995</v>
      </c>
      <c r="BU26" s="10">
        <v>0.71919999999999995</v>
      </c>
      <c r="BV26" s="10">
        <v>0.72019999999999995</v>
      </c>
      <c r="BW26" s="10">
        <v>0.72119999999999995</v>
      </c>
      <c r="BX26" s="10">
        <v>0.72209999999999996</v>
      </c>
      <c r="BY26" s="10">
        <v>0.72309999999999997</v>
      </c>
      <c r="BZ26" s="10">
        <v>0.72409999999999997</v>
      </c>
      <c r="CA26" s="10">
        <v>0.72509999999999997</v>
      </c>
      <c r="CB26" s="10">
        <v>0.72609999999999986</v>
      </c>
      <c r="CC26" s="10">
        <v>0.72709999999999986</v>
      </c>
      <c r="CD26" s="10">
        <v>0.72799999999999987</v>
      </c>
      <c r="CE26" s="10">
        <v>0.72899999999999987</v>
      </c>
      <c r="CF26" s="10">
        <v>0.73</v>
      </c>
      <c r="CG26" s="10">
        <v>0.73099999999999987</v>
      </c>
      <c r="CH26" s="10">
        <v>0.73199999999999987</v>
      </c>
      <c r="CI26" s="10">
        <v>0.73299999999999987</v>
      </c>
      <c r="CJ26" s="10">
        <v>0.73399999999999987</v>
      </c>
      <c r="CK26" s="10">
        <v>0.73489999999999989</v>
      </c>
      <c r="CL26" s="10">
        <v>0.73589999999999989</v>
      </c>
      <c r="CM26" s="10">
        <v>0.73689999999999989</v>
      </c>
      <c r="CN26" s="10">
        <v>0.73789999999999989</v>
      </c>
      <c r="CO26" s="10">
        <v>0.73889999999999989</v>
      </c>
      <c r="CP26" s="10">
        <v>0.73989999999999989</v>
      </c>
      <c r="CQ26" s="10">
        <v>0.74089999999999989</v>
      </c>
      <c r="CR26" s="10">
        <v>0.7417999999999999</v>
      </c>
      <c r="CS26" s="10">
        <v>0.7427999999999999</v>
      </c>
      <c r="CT26" s="10">
        <v>0.74379999999999991</v>
      </c>
      <c r="CU26" s="10">
        <v>0.74479999999999991</v>
      </c>
      <c r="CV26" s="10">
        <v>0.74579999999999991</v>
      </c>
      <c r="CW26" s="10">
        <v>0.74679999999999991</v>
      </c>
      <c r="CX26" s="10">
        <v>0.74779999999999991</v>
      </c>
      <c r="CY26" s="10">
        <v>0.74869999999999992</v>
      </c>
      <c r="CZ26" s="10">
        <v>0.74969999999999992</v>
      </c>
      <c r="DA26" s="10">
        <v>0.75069999999999992</v>
      </c>
      <c r="DB26" s="10">
        <v>0.75169999999999992</v>
      </c>
      <c r="DC26" s="10">
        <v>0.75269999999999992</v>
      </c>
      <c r="DD26" s="10">
        <v>0.75359999999999994</v>
      </c>
      <c r="DE26" s="10">
        <v>0.75459999999999994</v>
      </c>
      <c r="DF26" s="10">
        <v>0.75559999999999994</v>
      </c>
      <c r="DG26" s="10">
        <v>0.75659999999999994</v>
      </c>
      <c r="DH26" s="10">
        <v>0.75759999999999994</v>
      </c>
      <c r="DI26" s="10">
        <v>0.75849999999999995</v>
      </c>
      <c r="DJ26" s="10">
        <v>0.75949999999999995</v>
      </c>
      <c r="DK26" s="10">
        <v>0.76049999999999995</v>
      </c>
      <c r="DL26" s="10">
        <v>0.76149999999999995</v>
      </c>
      <c r="DM26" s="10">
        <v>0.76249999999999996</v>
      </c>
      <c r="DN26" s="10">
        <v>0.76339999999999997</v>
      </c>
      <c r="DO26" s="10">
        <v>0.76449999999999996</v>
      </c>
      <c r="DP26" s="10">
        <v>0.76539999999999986</v>
      </c>
      <c r="DQ26" s="10">
        <v>0.76639999999999986</v>
      </c>
      <c r="DR26" s="10">
        <v>0.76739999999999986</v>
      </c>
      <c r="DS26" s="10">
        <v>0.76829999999999987</v>
      </c>
      <c r="DT26" s="10">
        <v>0.76929999999999987</v>
      </c>
      <c r="DU26" s="10">
        <v>0.77029999999999987</v>
      </c>
      <c r="DV26" s="10">
        <v>0.77129999999999987</v>
      </c>
      <c r="DW26" s="10">
        <v>0.77229999999999988</v>
      </c>
      <c r="DX26" s="10">
        <v>0.77319999999999989</v>
      </c>
      <c r="DY26" s="10">
        <v>0.77419999999999989</v>
      </c>
      <c r="DZ26" s="10">
        <v>0.77519999999999989</v>
      </c>
      <c r="EA26" s="10">
        <v>0.77619999999999989</v>
      </c>
      <c r="EB26" s="10">
        <v>0.77719999999999989</v>
      </c>
      <c r="EC26" s="10">
        <v>0.77819999999999989</v>
      </c>
      <c r="ED26" s="10">
        <v>0.7790999999999999</v>
      </c>
      <c r="EE26" s="10">
        <v>0.7800999999999999</v>
      </c>
      <c r="EF26" s="10">
        <v>0.78109999999999991</v>
      </c>
      <c r="EG26" s="10">
        <v>0.78209999999999991</v>
      </c>
      <c r="EH26" s="10">
        <v>0.78310000000000002</v>
      </c>
      <c r="EI26" s="10">
        <v>0.78409999999999991</v>
      </c>
      <c r="EJ26" s="10">
        <v>0.78500000000000003</v>
      </c>
      <c r="EK26" s="10">
        <v>0.78599999999999992</v>
      </c>
      <c r="EL26" s="10">
        <v>0.78699999999999992</v>
      </c>
      <c r="EM26" s="10">
        <v>0.78799999999999992</v>
      </c>
      <c r="EN26" s="10">
        <v>0.78899999999999992</v>
      </c>
      <c r="EO26" s="10">
        <v>0.78989999999999994</v>
      </c>
      <c r="EP26" s="10">
        <v>0.79089999999999994</v>
      </c>
      <c r="EQ26" s="10">
        <v>0.79189999999999994</v>
      </c>
      <c r="ER26" s="10">
        <v>0.79289999999999994</v>
      </c>
      <c r="ES26" s="10">
        <v>0.79389999999999994</v>
      </c>
      <c r="ET26" s="10">
        <v>0.79489999999999994</v>
      </c>
      <c r="EU26" s="10">
        <v>0.79589999999999994</v>
      </c>
      <c r="EV26" s="10">
        <v>0.79679999999999995</v>
      </c>
      <c r="EW26" s="10">
        <v>0.79779999999999995</v>
      </c>
      <c r="EX26" s="10">
        <v>0.79879999999999995</v>
      </c>
      <c r="EY26" s="10">
        <v>0.79979999999999996</v>
      </c>
      <c r="EZ26" s="10">
        <v>0.80079999999999996</v>
      </c>
      <c r="FA26" s="10">
        <v>0.80179999999999996</v>
      </c>
      <c r="FB26" s="10">
        <v>0.80279999999999996</v>
      </c>
      <c r="FC26" s="10">
        <v>0.80369999999999997</v>
      </c>
      <c r="FD26" s="10">
        <v>0.80469999999999997</v>
      </c>
      <c r="FE26" s="10">
        <v>0.80569999999999997</v>
      </c>
      <c r="FF26" s="10">
        <v>0.80669999999999997</v>
      </c>
      <c r="FG26" s="10">
        <v>0.80769999999999997</v>
      </c>
      <c r="FH26" s="10">
        <v>0.80869999999999997</v>
      </c>
      <c r="FI26" s="10">
        <v>0.80969999999999998</v>
      </c>
      <c r="FJ26" s="10">
        <v>0.81069999999999998</v>
      </c>
      <c r="FK26" s="10">
        <v>0.81159999999999999</v>
      </c>
      <c r="FL26" s="10">
        <v>0.81259999999999988</v>
      </c>
      <c r="FM26" s="10">
        <v>0.81359999999999988</v>
      </c>
      <c r="FN26" s="10">
        <v>0.81459999999999988</v>
      </c>
      <c r="FO26" s="10">
        <v>0.81559999999999988</v>
      </c>
      <c r="FP26" s="10">
        <v>0.81659999999999988</v>
      </c>
      <c r="FQ26" s="10">
        <v>0.81759999999999988</v>
      </c>
      <c r="FR26" s="10">
        <v>0.81859999999999988</v>
      </c>
      <c r="FS26" s="10">
        <v>0.81959999999999988</v>
      </c>
      <c r="FT26" s="10">
        <v>0.8204999999999999</v>
      </c>
      <c r="FU26" s="10">
        <v>0.8214999999999999</v>
      </c>
      <c r="FV26" s="10">
        <v>0.82250000000000001</v>
      </c>
      <c r="FW26" s="10">
        <v>0.8234999999999999</v>
      </c>
      <c r="FX26" s="10">
        <v>0.8244999999999999</v>
      </c>
      <c r="FY26" s="10">
        <v>0.8254999999999999</v>
      </c>
      <c r="FZ26" s="10">
        <v>0.8264999999999999</v>
      </c>
      <c r="GA26" s="10">
        <v>0.82750000000000001</v>
      </c>
      <c r="GB26" s="10">
        <v>0.8284999999999999</v>
      </c>
      <c r="GC26" s="10">
        <v>0.82939999999999992</v>
      </c>
      <c r="GD26" s="10">
        <v>0.83039999999999992</v>
      </c>
      <c r="GE26" s="10">
        <v>0.83139999999999992</v>
      </c>
      <c r="GF26" s="10">
        <v>0.83239999999999992</v>
      </c>
      <c r="GG26" s="10">
        <v>0.83339999999999992</v>
      </c>
      <c r="GH26" s="10">
        <v>0.83439999999999992</v>
      </c>
      <c r="GI26" s="10">
        <v>0.83539999999999992</v>
      </c>
      <c r="GJ26" s="10">
        <v>0.83639999999999992</v>
      </c>
      <c r="GK26" s="10">
        <v>0.83739999999999992</v>
      </c>
      <c r="GL26" s="10">
        <v>0.83839999999999992</v>
      </c>
      <c r="GM26" s="10">
        <v>0.83939999999999992</v>
      </c>
      <c r="GN26" s="10">
        <v>0.84039999999999992</v>
      </c>
      <c r="GO26" s="10">
        <v>0.84129999999999994</v>
      </c>
      <c r="GP26" s="10">
        <v>0.84229999999999994</v>
      </c>
      <c r="GQ26" s="10">
        <v>0.84329999999999994</v>
      </c>
      <c r="GR26" s="10">
        <v>0.84429999999999994</v>
      </c>
      <c r="GS26" s="10">
        <v>0.84529999999999994</v>
      </c>
      <c r="GT26" s="10">
        <v>0.84629999999999994</v>
      </c>
      <c r="GU26" s="10">
        <v>0.84729999999999994</v>
      </c>
      <c r="GV26" s="10">
        <v>0.84829999999999994</v>
      </c>
      <c r="GW26" s="10">
        <v>0.84929999999999994</v>
      </c>
      <c r="GX26" s="10">
        <v>0.85029999999999994</v>
      </c>
      <c r="GY26" s="10">
        <v>0.85129999999999995</v>
      </c>
      <c r="GZ26" s="10">
        <v>0.85229999999999995</v>
      </c>
      <c r="HA26" s="10">
        <v>0.85319999999999996</v>
      </c>
      <c r="HB26" s="10">
        <v>0.85419999999999996</v>
      </c>
      <c r="HC26" s="10">
        <v>0.85519999999999996</v>
      </c>
      <c r="HD26" s="10">
        <v>0.85619999999999996</v>
      </c>
      <c r="HE26" s="10">
        <v>0.85719999999999996</v>
      </c>
      <c r="HF26" s="10">
        <v>0.85819999999999996</v>
      </c>
      <c r="HG26" s="10">
        <v>0.85919999999999996</v>
      </c>
      <c r="HH26" s="10">
        <v>0.86019999999999996</v>
      </c>
      <c r="HI26" s="10">
        <v>0.86119999999999997</v>
      </c>
      <c r="HJ26" s="10">
        <v>0.86219999999999997</v>
      </c>
      <c r="HK26" s="10">
        <v>0.86319999999999997</v>
      </c>
      <c r="HL26" s="10">
        <v>0.86419999999999997</v>
      </c>
      <c r="HM26" s="10">
        <v>0.86519999999999997</v>
      </c>
      <c r="HN26" s="10">
        <v>0.86619999999999997</v>
      </c>
      <c r="HO26" s="10">
        <v>0.86719999999999997</v>
      </c>
      <c r="HP26" s="10">
        <v>0.86819999999999997</v>
      </c>
      <c r="HQ26" s="10">
        <v>0.86919999999999997</v>
      </c>
      <c r="HR26" s="10">
        <v>0.87009999999999998</v>
      </c>
      <c r="HS26" s="10">
        <v>0.87109999999999999</v>
      </c>
      <c r="HT26" s="10">
        <v>0.87209999999999999</v>
      </c>
      <c r="HU26" s="10">
        <v>0.87309999999999999</v>
      </c>
      <c r="HV26" s="10">
        <v>0.87409999999999999</v>
      </c>
    </row>
    <row r="27" spans="1:232" ht="12.75" customHeight="1" x14ac:dyDescent="0.2">
      <c r="A27" s="8">
        <v>26.5</v>
      </c>
      <c r="B27" s="9">
        <v>25</v>
      </c>
      <c r="C27" s="10">
        <v>0.65069999999999983</v>
      </c>
      <c r="D27" s="10">
        <v>0.65169999999999983</v>
      </c>
      <c r="E27" s="10">
        <v>0.65269999999999984</v>
      </c>
      <c r="F27" s="10">
        <v>0.65359999999999985</v>
      </c>
      <c r="G27" s="10">
        <v>0.65459999999999985</v>
      </c>
      <c r="H27" s="10">
        <v>0.65559999999999985</v>
      </c>
      <c r="I27" s="10">
        <v>0.65659999999999985</v>
      </c>
      <c r="J27" s="10">
        <v>0.65759999999999985</v>
      </c>
      <c r="K27" s="10">
        <v>0.65859999999999985</v>
      </c>
      <c r="L27" s="10">
        <v>0.65949999999999986</v>
      </c>
      <c r="M27" s="10">
        <v>0.66049999999999986</v>
      </c>
      <c r="N27" s="10">
        <v>0.66149999999999987</v>
      </c>
      <c r="O27" s="10">
        <v>0.66249999999999998</v>
      </c>
      <c r="P27" s="10">
        <v>0.66349999999999987</v>
      </c>
      <c r="Q27" s="10">
        <v>0.66449999999999987</v>
      </c>
      <c r="R27" s="10">
        <v>0.66539999999999988</v>
      </c>
      <c r="S27" s="10">
        <v>0.66639999999999988</v>
      </c>
      <c r="T27" s="10">
        <v>0.66739999999999988</v>
      </c>
      <c r="U27" s="10">
        <v>0.66839999999999988</v>
      </c>
      <c r="V27" s="10">
        <v>0.66939999999999988</v>
      </c>
      <c r="W27" s="10">
        <v>0.67039999999999988</v>
      </c>
      <c r="X27" s="10">
        <v>0.6712999999999999</v>
      </c>
      <c r="Y27" s="10">
        <v>0.6722999999999999</v>
      </c>
      <c r="Z27" s="10">
        <v>0.6732999999999999</v>
      </c>
      <c r="AA27" s="10">
        <v>0.6742999999999999</v>
      </c>
      <c r="AB27" s="10">
        <v>0.6752999999999999</v>
      </c>
      <c r="AC27" s="10">
        <v>0.6762999999999999</v>
      </c>
      <c r="AD27" s="10">
        <v>0.67729999999999979</v>
      </c>
      <c r="AE27" s="10">
        <v>0.6781999999999998</v>
      </c>
      <c r="AF27" s="10">
        <v>0.6791999999999998</v>
      </c>
      <c r="AG27" s="10">
        <v>0.6801999999999998</v>
      </c>
      <c r="AH27" s="10">
        <v>0.68119999999999981</v>
      </c>
      <c r="AI27" s="10">
        <v>0.68219999999999981</v>
      </c>
      <c r="AJ27" s="10">
        <v>0.68319999999999981</v>
      </c>
      <c r="AK27" s="10">
        <v>0.68409999999999982</v>
      </c>
      <c r="AL27" s="10">
        <v>0.68509999999999982</v>
      </c>
      <c r="AM27" s="10">
        <v>0.68609999999999982</v>
      </c>
      <c r="AN27" s="10">
        <v>0.68713999999999986</v>
      </c>
      <c r="AO27" s="10">
        <v>0.68809999999999982</v>
      </c>
      <c r="AP27" s="10">
        <v>0.68909999999999982</v>
      </c>
      <c r="AQ27" s="10">
        <v>0.69</v>
      </c>
      <c r="AR27" s="10">
        <v>0.69099999999999984</v>
      </c>
      <c r="AS27" s="10">
        <v>0.69199999999999984</v>
      </c>
      <c r="AT27" s="10">
        <v>0.69299999999999984</v>
      </c>
      <c r="AU27" s="10">
        <v>0.69399999999999984</v>
      </c>
      <c r="AV27" s="10">
        <v>0.69499999999999995</v>
      </c>
      <c r="AW27" s="10">
        <v>0.69599999999999984</v>
      </c>
      <c r="AX27" s="10">
        <v>0.69689999999999985</v>
      </c>
      <c r="AY27" s="10">
        <v>0.69789999999999985</v>
      </c>
      <c r="AZ27" s="10">
        <v>0.69889999999999985</v>
      </c>
      <c r="BA27" s="10">
        <v>0.69989999999999986</v>
      </c>
      <c r="BB27" s="10">
        <v>0.70089999999999986</v>
      </c>
      <c r="BC27" s="10">
        <v>0.70189999999999986</v>
      </c>
      <c r="BD27" s="10">
        <v>0.70289999999999986</v>
      </c>
      <c r="BE27" s="10">
        <v>0.70379999999999987</v>
      </c>
      <c r="BF27" s="10">
        <v>0.70479999999999987</v>
      </c>
      <c r="BG27" s="10">
        <v>0.70579999999999987</v>
      </c>
      <c r="BH27" s="10">
        <v>0.70679999999999987</v>
      </c>
      <c r="BI27" s="10">
        <v>0.70779999999999987</v>
      </c>
      <c r="BJ27" s="10">
        <v>0.70879999999999987</v>
      </c>
      <c r="BK27" s="10">
        <v>0.70979999999999988</v>
      </c>
      <c r="BL27" s="10">
        <v>0.71069999999999989</v>
      </c>
      <c r="BM27" s="10">
        <v>0.71169999999999989</v>
      </c>
      <c r="BN27" s="10">
        <v>0.71269999999999989</v>
      </c>
      <c r="BO27" s="10">
        <v>0.71369999999999989</v>
      </c>
      <c r="BP27" s="10">
        <v>0.71469999999999989</v>
      </c>
      <c r="BQ27" s="10">
        <v>0.71569999999999989</v>
      </c>
      <c r="BR27" s="10">
        <v>0.7165999999999999</v>
      </c>
      <c r="BS27" s="10">
        <v>0.7175999999999999</v>
      </c>
      <c r="BT27" s="10">
        <v>0.71859999999999991</v>
      </c>
      <c r="BU27" s="10">
        <v>0.71959999999999991</v>
      </c>
      <c r="BV27" s="10">
        <v>0.72059999999999991</v>
      </c>
      <c r="BW27" s="10">
        <v>0.72159999999999991</v>
      </c>
      <c r="BX27" s="10">
        <v>0.72250000000000003</v>
      </c>
      <c r="BY27" s="10">
        <v>0.72349999999999992</v>
      </c>
      <c r="BZ27" s="10">
        <v>0.72449999999999992</v>
      </c>
      <c r="CA27" s="10">
        <v>0.72549999999999992</v>
      </c>
      <c r="CB27" s="10">
        <v>0.72649999999999981</v>
      </c>
      <c r="CC27" s="10">
        <v>0.72750000000000004</v>
      </c>
      <c r="CD27" s="10">
        <v>0.72849999999999981</v>
      </c>
      <c r="CE27" s="10">
        <v>0.72939999999999983</v>
      </c>
      <c r="CF27" s="10">
        <v>0.73039999999999983</v>
      </c>
      <c r="CG27" s="10">
        <v>0.73139999999999983</v>
      </c>
      <c r="CH27" s="10">
        <v>0.73239999999999983</v>
      </c>
      <c r="CI27" s="10">
        <v>0.73339999999999983</v>
      </c>
      <c r="CJ27" s="10">
        <v>0.73439999999999983</v>
      </c>
      <c r="CK27" s="10">
        <v>0.73529999999999984</v>
      </c>
      <c r="CL27" s="10">
        <v>0.73629999999999984</v>
      </c>
      <c r="CM27" s="10">
        <v>0.73729999999999984</v>
      </c>
      <c r="CN27" s="10">
        <v>0.73829999999999985</v>
      </c>
      <c r="CO27" s="10">
        <v>0.73929999999999985</v>
      </c>
      <c r="CP27" s="10">
        <v>0.74029999999999985</v>
      </c>
      <c r="CQ27" s="10">
        <v>0.74129999999999985</v>
      </c>
      <c r="CR27" s="10">
        <v>0.74219999999999986</v>
      </c>
      <c r="CS27" s="10">
        <v>0.74319999999999986</v>
      </c>
      <c r="CT27" s="10">
        <v>0.74419999999999986</v>
      </c>
      <c r="CU27" s="10">
        <v>0.74519999999999986</v>
      </c>
      <c r="CV27" s="10">
        <v>0.74619999999999986</v>
      </c>
      <c r="CW27" s="10">
        <v>0.74719999999999986</v>
      </c>
      <c r="CX27" s="10">
        <v>0.74809999999999988</v>
      </c>
      <c r="CY27" s="10">
        <v>0.74909999999999988</v>
      </c>
      <c r="CZ27" s="10">
        <v>0.75009999999999988</v>
      </c>
      <c r="DA27" s="10">
        <v>0.75109999999999988</v>
      </c>
      <c r="DB27" s="10">
        <v>0.75209999999999988</v>
      </c>
      <c r="DC27" s="10">
        <v>0.75309999999999988</v>
      </c>
      <c r="DD27" s="10">
        <v>0.75399999999999989</v>
      </c>
      <c r="DE27" s="10">
        <v>0.755</v>
      </c>
      <c r="DF27" s="10">
        <v>0.75599999999999989</v>
      </c>
      <c r="DG27" s="10">
        <v>0.7569999999999999</v>
      </c>
      <c r="DH27" s="10">
        <v>0.75789999999999991</v>
      </c>
      <c r="DI27" s="10">
        <v>0.75889999999999991</v>
      </c>
      <c r="DJ27" s="10">
        <v>0.75989999999999991</v>
      </c>
      <c r="DK27" s="10">
        <v>0.76089999999999991</v>
      </c>
      <c r="DL27" s="10">
        <v>0.76189999999999991</v>
      </c>
      <c r="DM27" s="10">
        <v>0.76279999999999992</v>
      </c>
      <c r="DN27" s="10">
        <v>0.76379999999999992</v>
      </c>
      <c r="DO27" s="10">
        <v>0.76489999999999991</v>
      </c>
      <c r="DP27" s="10">
        <v>0.76579999999999981</v>
      </c>
      <c r="DQ27" s="10">
        <v>0.76669999999999983</v>
      </c>
      <c r="DR27" s="10">
        <v>0.76769999999999983</v>
      </c>
      <c r="DS27" s="10">
        <v>0.76869999999999983</v>
      </c>
      <c r="DT27" s="10">
        <v>0.76969999999999983</v>
      </c>
      <c r="DU27" s="10">
        <v>0.77069999999999983</v>
      </c>
      <c r="DV27" s="10">
        <v>0.77159999999999984</v>
      </c>
      <c r="DW27" s="10">
        <v>0.77259999999999984</v>
      </c>
      <c r="DX27" s="10">
        <v>0.77359999999999984</v>
      </c>
      <c r="DY27" s="10">
        <v>0.77459999999999984</v>
      </c>
      <c r="DZ27" s="10">
        <v>0.77559999999999985</v>
      </c>
      <c r="EA27" s="10">
        <v>0.77659999999999985</v>
      </c>
      <c r="EB27" s="10">
        <v>0.77749999999999997</v>
      </c>
      <c r="EC27" s="10">
        <v>0.77849999999999986</v>
      </c>
      <c r="ED27" s="10">
        <v>0.77949999999999986</v>
      </c>
      <c r="EE27" s="10">
        <v>0.78049999999999986</v>
      </c>
      <c r="EF27" s="10">
        <v>0.78149999999999986</v>
      </c>
      <c r="EG27" s="10">
        <v>0.78249999999999997</v>
      </c>
      <c r="EH27" s="10">
        <v>0.78339999999999999</v>
      </c>
      <c r="EI27" s="10">
        <v>0.78439999999999988</v>
      </c>
      <c r="EJ27" s="10">
        <v>0.78539999999999988</v>
      </c>
      <c r="EK27" s="10">
        <v>0.78639999999999988</v>
      </c>
      <c r="EL27" s="10">
        <v>0.78739999999999988</v>
      </c>
      <c r="EM27" s="10">
        <v>0.78829999999999989</v>
      </c>
      <c r="EN27" s="10">
        <v>0.78929999999999989</v>
      </c>
      <c r="EO27" s="10">
        <v>0.79029999999999989</v>
      </c>
      <c r="EP27" s="10">
        <v>0.79129999999999989</v>
      </c>
      <c r="EQ27" s="10">
        <v>0.79229999999999989</v>
      </c>
      <c r="ER27" s="10">
        <v>0.79329999999999989</v>
      </c>
      <c r="ES27" s="10">
        <v>0.79419999999999991</v>
      </c>
      <c r="ET27" s="10">
        <v>0.79519999999999991</v>
      </c>
      <c r="EU27" s="10">
        <v>0.79619999999999991</v>
      </c>
      <c r="EV27" s="10">
        <v>0.79719999999999991</v>
      </c>
      <c r="EW27" s="10">
        <v>0.79819999999999991</v>
      </c>
      <c r="EX27" s="10">
        <v>0.79919999999999991</v>
      </c>
      <c r="EY27" s="10">
        <v>0.80019999999999991</v>
      </c>
      <c r="EZ27" s="10">
        <v>0.80109999999999992</v>
      </c>
      <c r="FA27" s="10">
        <v>0.80209999999999992</v>
      </c>
      <c r="FB27" s="10">
        <v>0.80309999999999993</v>
      </c>
      <c r="FC27" s="10">
        <v>0.80409999999999993</v>
      </c>
      <c r="FD27" s="10">
        <v>0.80509999999999993</v>
      </c>
      <c r="FE27" s="10">
        <v>0.80609999999999993</v>
      </c>
      <c r="FF27" s="10">
        <v>0.80709999999999993</v>
      </c>
      <c r="FG27" s="10">
        <v>0.80799999999999994</v>
      </c>
      <c r="FH27" s="10">
        <v>0.80899999999999994</v>
      </c>
      <c r="FI27" s="10">
        <v>0.81</v>
      </c>
      <c r="FJ27" s="10">
        <v>0.81099999999999994</v>
      </c>
      <c r="FK27" s="10">
        <v>0.81199999999999994</v>
      </c>
      <c r="FL27" s="10">
        <v>0.81299999999999983</v>
      </c>
      <c r="FM27" s="10">
        <v>0.81399999999999983</v>
      </c>
      <c r="FN27" s="10">
        <v>0.81499999999999995</v>
      </c>
      <c r="FO27" s="10">
        <v>0.81589999999999985</v>
      </c>
      <c r="FP27" s="10">
        <v>0.81689999999999985</v>
      </c>
      <c r="FQ27" s="10">
        <v>0.81789999999999985</v>
      </c>
      <c r="FR27" s="10">
        <v>0.81889999999999985</v>
      </c>
      <c r="FS27" s="10">
        <v>0.81989999999999985</v>
      </c>
      <c r="FT27" s="10">
        <v>0.82089999999999985</v>
      </c>
      <c r="FU27" s="10">
        <v>0.82189999999999985</v>
      </c>
      <c r="FV27" s="10">
        <v>0.82289999999999985</v>
      </c>
      <c r="FW27" s="10">
        <v>0.82379999999999987</v>
      </c>
      <c r="FX27" s="10">
        <v>0.82479999999999987</v>
      </c>
      <c r="FY27" s="10">
        <v>0.82579999999999987</v>
      </c>
      <c r="FZ27" s="10">
        <v>0.82679999999999987</v>
      </c>
      <c r="GA27" s="10">
        <v>0.82779999999999987</v>
      </c>
      <c r="GB27" s="10">
        <v>0.82879999999999987</v>
      </c>
      <c r="GC27" s="10">
        <v>0.82979999999999987</v>
      </c>
      <c r="GD27" s="10">
        <v>0.83079999999999987</v>
      </c>
      <c r="GE27" s="10">
        <v>0.83179999999999987</v>
      </c>
      <c r="GF27" s="10">
        <v>0.83279999999999987</v>
      </c>
      <c r="GG27" s="10">
        <v>0.83369999999999989</v>
      </c>
      <c r="GH27" s="10">
        <v>0.83469999999999989</v>
      </c>
      <c r="GI27" s="10">
        <v>0.83569999999999989</v>
      </c>
      <c r="GJ27" s="10">
        <v>0.83669999999999989</v>
      </c>
      <c r="GK27" s="10">
        <v>0.83769999999999989</v>
      </c>
      <c r="GL27" s="10">
        <v>0.83869999999999989</v>
      </c>
      <c r="GM27" s="10">
        <v>0.83969999999999989</v>
      </c>
      <c r="GN27" s="10">
        <v>0.84069999999999989</v>
      </c>
      <c r="GO27" s="10">
        <v>0.84169999999999989</v>
      </c>
      <c r="GP27" s="10">
        <v>0.84269999999999989</v>
      </c>
      <c r="GQ27" s="10">
        <v>0.84369999999999989</v>
      </c>
      <c r="GR27" s="10">
        <v>0.84459999999999991</v>
      </c>
      <c r="GS27" s="10">
        <v>0.84559999999999991</v>
      </c>
      <c r="GT27" s="10">
        <v>0.84659999999999991</v>
      </c>
      <c r="GU27" s="10">
        <v>0.84759999999999991</v>
      </c>
      <c r="GV27" s="10">
        <v>0.84859999999999991</v>
      </c>
      <c r="GW27" s="10">
        <v>0.84959999999999991</v>
      </c>
      <c r="GX27" s="10">
        <v>0.85059999999999991</v>
      </c>
      <c r="GY27" s="10">
        <v>0.85159999999999991</v>
      </c>
      <c r="GZ27" s="10">
        <v>0.85259999999999991</v>
      </c>
      <c r="HA27" s="10">
        <v>0.85359999999999991</v>
      </c>
      <c r="HB27" s="10">
        <v>0.85459999999999992</v>
      </c>
      <c r="HC27" s="10">
        <v>0.85559999999999992</v>
      </c>
      <c r="HD27" s="10">
        <v>0.85659999999999992</v>
      </c>
      <c r="HE27" s="10">
        <v>0.85759999999999992</v>
      </c>
      <c r="HF27" s="10">
        <v>0.85849999999999993</v>
      </c>
      <c r="HG27" s="10">
        <v>0.85949999999999993</v>
      </c>
      <c r="HH27" s="10">
        <v>0.86049999999999993</v>
      </c>
      <c r="HI27" s="10">
        <v>0.86149999999999993</v>
      </c>
      <c r="HJ27" s="10">
        <v>0.86250000000000004</v>
      </c>
      <c r="HK27" s="10">
        <v>0.86349999999999993</v>
      </c>
      <c r="HL27" s="10">
        <v>0.86449999999999994</v>
      </c>
      <c r="HM27" s="10">
        <v>0.86549999999999994</v>
      </c>
      <c r="HN27" s="10">
        <v>0.86649999999999994</v>
      </c>
      <c r="HO27" s="10">
        <v>0.86750000000000005</v>
      </c>
      <c r="HP27" s="10">
        <v>0.86849999999999994</v>
      </c>
      <c r="HQ27" s="10">
        <v>0.86949999999999994</v>
      </c>
      <c r="HR27" s="10">
        <v>0.87049999999999994</v>
      </c>
      <c r="HS27" s="10">
        <v>0.87149999999999994</v>
      </c>
      <c r="HT27" s="10">
        <v>0.87250000000000005</v>
      </c>
      <c r="HU27" s="10">
        <v>0.87349999999999994</v>
      </c>
      <c r="HV27" s="10">
        <v>0.87439999999999996</v>
      </c>
    </row>
    <row r="28" spans="1:232" ht="12.75" customHeight="1" x14ac:dyDescent="0.2">
      <c r="A28" s="8">
        <v>27</v>
      </c>
      <c r="B28" s="9">
        <v>26</v>
      </c>
      <c r="C28" s="10">
        <v>0.65119999999999978</v>
      </c>
      <c r="D28" s="10">
        <v>0.65209999999999979</v>
      </c>
      <c r="E28" s="10">
        <v>0.65309999999999979</v>
      </c>
      <c r="F28" s="10">
        <v>0.65409999999999979</v>
      </c>
      <c r="G28" s="10">
        <v>0.65509999999999979</v>
      </c>
      <c r="H28" s="10">
        <v>0.65609999999999979</v>
      </c>
      <c r="I28" s="10">
        <v>0.65699999999999981</v>
      </c>
      <c r="J28" s="10">
        <v>0.65799999999999981</v>
      </c>
      <c r="K28" s="10">
        <v>0.65899999999999981</v>
      </c>
      <c r="L28" s="10">
        <v>0.66</v>
      </c>
      <c r="M28" s="10">
        <v>0.66099999999999981</v>
      </c>
      <c r="N28" s="10">
        <v>0.66199999999999981</v>
      </c>
      <c r="O28" s="10">
        <v>0.66289999999999982</v>
      </c>
      <c r="P28" s="10">
        <v>0.66389999999999982</v>
      </c>
      <c r="Q28" s="10">
        <v>0.66489999999999982</v>
      </c>
      <c r="R28" s="10">
        <v>0.66589999999999983</v>
      </c>
      <c r="S28" s="10">
        <v>0.66689999999999983</v>
      </c>
      <c r="T28" s="10">
        <v>0.66789999999999983</v>
      </c>
      <c r="U28" s="10">
        <v>0.66879999999999984</v>
      </c>
      <c r="V28" s="10">
        <v>0.66979999999999984</v>
      </c>
      <c r="W28" s="10">
        <v>0.67079999999999984</v>
      </c>
      <c r="X28" s="10">
        <v>0.67179999999999984</v>
      </c>
      <c r="Y28" s="10">
        <v>0.67279999999999984</v>
      </c>
      <c r="Z28" s="10">
        <v>0.67379999999999984</v>
      </c>
      <c r="AA28" s="10">
        <v>0.67469999999999986</v>
      </c>
      <c r="AB28" s="10">
        <v>0.67569999999999986</v>
      </c>
      <c r="AC28" s="10">
        <v>0.67669999999999986</v>
      </c>
      <c r="AD28" s="10">
        <v>0.67769999999999975</v>
      </c>
      <c r="AE28" s="10">
        <v>0.67869999999999975</v>
      </c>
      <c r="AF28" s="10">
        <v>0.67969999999999975</v>
      </c>
      <c r="AG28" s="10">
        <v>0.68059999999999976</v>
      </c>
      <c r="AH28" s="10">
        <v>0.68159999999999976</v>
      </c>
      <c r="AI28" s="10">
        <v>0.68259999999999976</v>
      </c>
      <c r="AJ28" s="10">
        <v>0.68359999999999976</v>
      </c>
      <c r="AK28" s="10">
        <v>0.68459999999999976</v>
      </c>
      <c r="AL28" s="10">
        <v>0.68559999999999977</v>
      </c>
      <c r="AM28" s="10">
        <v>0.68649999999999978</v>
      </c>
      <c r="AN28" s="10">
        <v>0.68753999999999982</v>
      </c>
      <c r="AO28" s="10">
        <v>0.68849999999999978</v>
      </c>
      <c r="AP28" s="10">
        <v>0.68949999999999978</v>
      </c>
      <c r="AQ28" s="10">
        <v>0.69049999999999978</v>
      </c>
      <c r="AR28" s="10">
        <v>0.69149999999999978</v>
      </c>
      <c r="AS28" s="10">
        <v>0.69239999999999979</v>
      </c>
      <c r="AT28" s="10">
        <v>0.69339999999999979</v>
      </c>
      <c r="AU28" s="10">
        <v>0.6943999999999998</v>
      </c>
      <c r="AV28" s="10">
        <v>0.6953999999999998</v>
      </c>
      <c r="AW28" s="10">
        <v>0.6963999999999998</v>
      </c>
      <c r="AX28" s="10">
        <v>0.6973999999999998</v>
      </c>
      <c r="AY28" s="10">
        <v>0.6983999999999998</v>
      </c>
      <c r="AZ28" s="10">
        <v>0.69929999999999981</v>
      </c>
      <c r="BA28" s="10">
        <v>0.70029999999999981</v>
      </c>
      <c r="BB28" s="10">
        <v>0.70129999999999981</v>
      </c>
      <c r="BC28" s="10">
        <v>0.70229999999999981</v>
      </c>
      <c r="BD28" s="10">
        <v>0.70329999999999981</v>
      </c>
      <c r="BE28" s="10">
        <v>0.70429999999999982</v>
      </c>
      <c r="BF28" s="10">
        <v>0.70529999999999982</v>
      </c>
      <c r="BG28" s="10">
        <v>0.70619999999999983</v>
      </c>
      <c r="BH28" s="10">
        <v>0.70719999999999983</v>
      </c>
      <c r="BI28" s="10">
        <v>0.70819999999999983</v>
      </c>
      <c r="BJ28" s="10">
        <v>0.70919999999999983</v>
      </c>
      <c r="BK28" s="10">
        <v>0.71019999999999983</v>
      </c>
      <c r="BL28" s="10">
        <v>0.71119999999999983</v>
      </c>
      <c r="BM28" s="10">
        <v>0.71209999999999984</v>
      </c>
      <c r="BN28" s="10">
        <v>0.71309999999999985</v>
      </c>
      <c r="BO28" s="10">
        <v>0.71409999999999985</v>
      </c>
      <c r="BP28" s="10">
        <v>0.71509999999999985</v>
      </c>
      <c r="BQ28" s="10">
        <v>0.71609999999999985</v>
      </c>
      <c r="BR28" s="10">
        <v>0.71709999999999985</v>
      </c>
      <c r="BS28" s="10">
        <v>0.71799999999999986</v>
      </c>
      <c r="BT28" s="10">
        <v>0.71899999999999986</v>
      </c>
      <c r="BU28" s="10">
        <v>0.72</v>
      </c>
      <c r="BV28" s="10">
        <v>0.72099999999999986</v>
      </c>
      <c r="BW28" s="10">
        <v>0.72199999999999986</v>
      </c>
      <c r="BX28" s="10">
        <v>0.72299999999999986</v>
      </c>
      <c r="BY28" s="10">
        <v>0.72389999999999988</v>
      </c>
      <c r="BZ28" s="10">
        <v>0.72489999999999988</v>
      </c>
      <c r="CA28" s="10">
        <v>0.72589999999999988</v>
      </c>
      <c r="CB28" s="10">
        <v>0.72689999999999977</v>
      </c>
      <c r="CC28" s="10">
        <v>0.72789999999999977</v>
      </c>
      <c r="CD28" s="10">
        <v>0.72889999999999977</v>
      </c>
      <c r="CE28" s="10">
        <v>0.72979999999999978</v>
      </c>
      <c r="CF28" s="10">
        <v>0.73079999999999978</v>
      </c>
      <c r="CG28" s="10">
        <v>0.73179999999999978</v>
      </c>
      <c r="CH28" s="10">
        <v>0.73279999999999978</v>
      </c>
      <c r="CI28" s="10">
        <v>0.73379999999999979</v>
      </c>
      <c r="CJ28" s="10">
        <v>0.73479999999999979</v>
      </c>
      <c r="CK28" s="10">
        <v>0.7356999999999998</v>
      </c>
      <c r="CL28" s="10">
        <v>0.7366999999999998</v>
      </c>
      <c r="CM28" s="10">
        <v>0.7376999999999998</v>
      </c>
      <c r="CN28" s="10">
        <v>0.7386999999999998</v>
      </c>
      <c r="CO28" s="10">
        <v>0.7396999999999998</v>
      </c>
      <c r="CP28" s="10">
        <v>0.7406999999999998</v>
      </c>
      <c r="CQ28" s="10">
        <v>0.74159999999999981</v>
      </c>
      <c r="CR28" s="10">
        <v>0.74259999999999982</v>
      </c>
      <c r="CS28" s="10">
        <v>0.74359999999999982</v>
      </c>
      <c r="CT28" s="10">
        <v>0.74459999999999982</v>
      </c>
      <c r="CU28" s="10">
        <v>0.74559999999999982</v>
      </c>
      <c r="CV28" s="10">
        <v>0.74659999999999982</v>
      </c>
      <c r="CW28" s="10">
        <v>0.74759999999999982</v>
      </c>
      <c r="CX28" s="10">
        <v>0.74849999999999983</v>
      </c>
      <c r="CY28" s="10">
        <v>0.74949999999999983</v>
      </c>
      <c r="CZ28" s="10">
        <v>0.75049999999999983</v>
      </c>
      <c r="DA28" s="10">
        <v>0.75149999999999983</v>
      </c>
      <c r="DB28" s="10">
        <v>0.75249999999999995</v>
      </c>
      <c r="DC28" s="10">
        <v>0.75339999999999985</v>
      </c>
      <c r="DD28" s="10">
        <v>0.75439999999999985</v>
      </c>
      <c r="DE28" s="10">
        <v>0.75539999999999985</v>
      </c>
      <c r="DF28" s="10">
        <v>0.75639999999999985</v>
      </c>
      <c r="DG28" s="10">
        <v>0.75729999999999986</v>
      </c>
      <c r="DH28" s="10">
        <v>0.75829999999999986</v>
      </c>
      <c r="DI28" s="10">
        <v>0.75929999999999986</v>
      </c>
      <c r="DJ28" s="10">
        <v>0.76029999999999986</v>
      </c>
      <c r="DK28" s="10">
        <v>0.76129999999999987</v>
      </c>
      <c r="DL28" s="10">
        <v>0.76219999999999988</v>
      </c>
      <c r="DM28" s="10">
        <v>0.76319999999999988</v>
      </c>
      <c r="DN28" s="10">
        <v>0.76419999999999988</v>
      </c>
      <c r="DO28" s="10">
        <v>0.76529999999999987</v>
      </c>
      <c r="DP28" s="10">
        <v>0.76609999999999978</v>
      </c>
      <c r="DQ28" s="10">
        <v>0.76709999999999978</v>
      </c>
      <c r="DR28" s="10">
        <v>0.76809999999999978</v>
      </c>
      <c r="DS28" s="10">
        <v>0.76909999999999978</v>
      </c>
      <c r="DT28" s="10">
        <v>0.77009999999999978</v>
      </c>
      <c r="DU28" s="10">
        <v>0.7709999999999998</v>
      </c>
      <c r="DV28" s="10">
        <v>0.7719999999999998</v>
      </c>
      <c r="DW28" s="10">
        <v>0.7729999999999998</v>
      </c>
      <c r="DX28" s="10">
        <v>0.7739999999999998</v>
      </c>
      <c r="DY28" s="10">
        <v>0.77500000000000002</v>
      </c>
      <c r="DZ28" s="10">
        <v>0.77589999999999981</v>
      </c>
      <c r="EA28" s="10">
        <v>0.77689999999999981</v>
      </c>
      <c r="EB28" s="10">
        <v>0.77789999999999981</v>
      </c>
      <c r="EC28" s="10">
        <v>0.77889999999999981</v>
      </c>
      <c r="ED28" s="10">
        <v>0.77989999999999982</v>
      </c>
      <c r="EE28" s="10">
        <v>0.78079999999999983</v>
      </c>
      <c r="EF28" s="10">
        <v>0.78179999999999983</v>
      </c>
      <c r="EG28" s="10">
        <v>0.78279999999999983</v>
      </c>
      <c r="EH28" s="10">
        <v>0.78379999999999994</v>
      </c>
      <c r="EI28" s="10">
        <v>0.78479999999999983</v>
      </c>
      <c r="EJ28" s="10">
        <v>0.78579999999999983</v>
      </c>
      <c r="EK28" s="10">
        <v>0.78669999999999984</v>
      </c>
      <c r="EL28" s="10">
        <v>0.78769999999999984</v>
      </c>
      <c r="EM28" s="10">
        <v>0.78869999999999985</v>
      </c>
      <c r="EN28" s="10">
        <v>0.78969999999999985</v>
      </c>
      <c r="EO28" s="10">
        <v>0.79069999999999985</v>
      </c>
      <c r="EP28" s="10">
        <v>0.79159999999999997</v>
      </c>
      <c r="EQ28" s="10">
        <v>0.79259999999999986</v>
      </c>
      <c r="ER28" s="10">
        <v>0.79359999999999986</v>
      </c>
      <c r="ES28" s="10">
        <v>0.79459999999999986</v>
      </c>
      <c r="ET28" s="10">
        <v>0.79559999999999986</v>
      </c>
      <c r="EU28" s="10">
        <v>0.79659999999999986</v>
      </c>
      <c r="EV28" s="10">
        <v>0.79759999999999986</v>
      </c>
      <c r="EW28" s="10">
        <v>0.79849999999999988</v>
      </c>
      <c r="EX28" s="10">
        <v>0.79949999999999988</v>
      </c>
      <c r="EY28" s="10">
        <v>0.80049999999999988</v>
      </c>
      <c r="EZ28" s="10">
        <v>0.80149999999999988</v>
      </c>
      <c r="FA28" s="10">
        <v>0.80249999999999999</v>
      </c>
      <c r="FB28" s="10">
        <v>0.80349999999999988</v>
      </c>
      <c r="FC28" s="10">
        <v>0.80439999999999989</v>
      </c>
      <c r="FD28" s="10">
        <v>0.80539999999999989</v>
      </c>
      <c r="FE28" s="10">
        <v>0.80639999999999989</v>
      </c>
      <c r="FF28" s="10">
        <v>0.8073999999999999</v>
      </c>
      <c r="FG28" s="10">
        <v>0.8083999999999999</v>
      </c>
      <c r="FH28" s="10">
        <v>0.8093999999999999</v>
      </c>
      <c r="FI28" s="10">
        <v>0.8103999999999999</v>
      </c>
      <c r="FJ28" s="10">
        <v>0.81129999999999991</v>
      </c>
      <c r="FK28" s="10">
        <v>0.81229999999999991</v>
      </c>
      <c r="FL28" s="10">
        <v>0.8132999999999998</v>
      </c>
      <c r="FM28" s="10">
        <v>0.8142999999999998</v>
      </c>
      <c r="FN28" s="10">
        <v>0.8152999999999998</v>
      </c>
      <c r="FO28" s="10">
        <v>0.8162999999999998</v>
      </c>
      <c r="FP28" s="10">
        <v>0.8172999999999998</v>
      </c>
      <c r="FQ28" s="10">
        <v>0.81829999999999981</v>
      </c>
      <c r="FR28" s="10">
        <v>0.81919999999999982</v>
      </c>
      <c r="FS28" s="10">
        <v>0.82019999999999982</v>
      </c>
      <c r="FT28" s="10">
        <v>0.82119999999999982</v>
      </c>
      <c r="FU28" s="10">
        <v>0.82219999999999982</v>
      </c>
      <c r="FV28" s="10">
        <v>0.82319999999999982</v>
      </c>
      <c r="FW28" s="10">
        <v>0.82419999999999982</v>
      </c>
      <c r="FX28" s="10">
        <v>0.82519999999999982</v>
      </c>
      <c r="FY28" s="10">
        <v>0.82619999999999982</v>
      </c>
      <c r="FZ28" s="10">
        <v>0.82709999999999984</v>
      </c>
      <c r="GA28" s="10">
        <v>0.82809999999999984</v>
      </c>
      <c r="GB28" s="10">
        <v>0.82909999999999984</v>
      </c>
      <c r="GC28" s="10">
        <v>0.83009999999999984</v>
      </c>
      <c r="GD28" s="10">
        <v>0.83109999999999984</v>
      </c>
      <c r="GE28" s="10">
        <v>0.83209999999999984</v>
      </c>
      <c r="GF28" s="10">
        <v>0.83309999999999984</v>
      </c>
      <c r="GG28" s="10">
        <v>0.83409999999999984</v>
      </c>
      <c r="GH28" s="10">
        <v>0.83509999999999984</v>
      </c>
      <c r="GI28" s="10">
        <v>0.83609999999999984</v>
      </c>
      <c r="GJ28" s="10">
        <v>0.83709999999999984</v>
      </c>
      <c r="GK28" s="10">
        <v>0.83799999999999986</v>
      </c>
      <c r="GL28" s="10">
        <v>0.83899999999999986</v>
      </c>
      <c r="GM28" s="10">
        <v>0.84</v>
      </c>
      <c r="GN28" s="10">
        <v>0.84099999999999986</v>
      </c>
      <c r="GO28" s="10">
        <v>0.84199999999999986</v>
      </c>
      <c r="GP28" s="10">
        <v>0.84299999999999986</v>
      </c>
      <c r="GQ28" s="10">
        <v>0.84399999999999986</v>
      </c>
      <c r="GR28" s="10">
        <v>0.84499999999999997</v>
      </c>
      <c r="GS28" s="10">
        <v>0.84599999999999986</v>
      </c>
      <c r="GT28" s="10">
        <v>0.84699999999999986</v>
      </c>
      <c r="GU28" s="10">
        <v>0.84799999999999986</v>
      </c>
      <c r="GV28" s="10">
        <v>0.84889999999999988</v>
      </c>
      <c r="GW28" s="10">
        <v>0.84989999999999988</v>
      </c>
      <c r="GX28" s="10">
        <v>0.85089999999999988</v>
      </c>
      <c r="GY28" s="10">
        <v>0.85189999999999988</v>
      </c>
      <c r="GZ28" s="10">
        <v>0.85289999999999988</v>
      </c>
      <c r="HA28" s="10">
        <v>0.85389999999999988</v>
      </c>
      <c r="HB28" s="10">
        <v>0.85489999999999988</v>
      </c>
      <c r="HC28" s="10">
        <v>0.85589999999999988</v>
      </c>
      <c r="HD28" s="10">
        <v>0.85689999999999988</v>
      </c>
      <c r="HE28" s="10">
        <v>0.85789999999999988</v>
      </c>
      <c r="HF28" s="10">
        <v>0.85889999999999989</v>
      </c>
      <c r="HG28" s="10">
        <v>0.85989999999999989</v>
      </c>
      <c r="HH28" s="10">
        <v>0.86089999999999989</v>
      </c>
      <c r="HI28" s="10">
        <v>0.8617999999999999</v>
      </c>
      <c r="HJ28" s="10">
        <v>0.8627999999999999</v>
      </c>
      <c r="HK28" s="10">
        <v>0.8637999999999999</v>
      </c>
      <c r="HL28" s="10">
        <v>0.8647999999999999</v>
      </c>
      <c r="HM28" s="10">
        <v>0.8657999999999999</v>
      </c>
      <c r="HN28" s="10">
        <v>0.8667999999999999</v>
      </c>
      <c r="HO28" s="10">
        <v>0.8677999999999999</v>
      </c>
      <c r="HP28" s="10">
        <v>0.86879999999999991</v>
      </c>
      <c r="HQ28" s="10">
        <v>0.86979999999999991</v>
      </c>
      <c r="HR28" s="10">
        <v>0.87079999999999991</v>
      </c>
      <c r="HS28" s="10">
        <v>0.87179999999999991</v>
      </c>
      <c r="HT28" s="10">
        <v>0.87279999999999991</v>
      </c>
      <c r="HU28" s="10">
        <v>0.87379999999999991</v>
      </c>
      <c r="HV28" s="10">
        <v>0.87479999999999991</v>
      </c>
    </row>
    <row r="29" spans="1:232" ht="12.75" customHeight="1" x14ac:dyDescent="0.2">
      <c r="A29" s="8">
        <v>27.5</v>
      </c>
      <c r="B29" s="9">
        <v>27</v>
      </c>
      <c r="C29" s="10">
        <v>0.65159999999999973</v>
      </c>
      <c r="D29" s="10">
        <v>0.65259999999999974</v>
      </c>
      <c r="E29" s="10">
        <v>0.65359999999999974</v>
      </c>
      <c r="F29" s="10">
        <v>0.65459999999999974</v>
      </c>
      <c r="G29" s="10">
        <v>0.65549999999999975</v>
      </c>
      <c r="H29" s="10">
        <v>0.65649999999999975</v>
      </c>
      <c r="I29" s="10">
        <v>0.65749999999999997</v>
      </c>
      <c r="J29" s="10">
        <v>0.65849999999999975</v>
      </c>
      <c r="K29" s="10">
        <v>0.65949999999999975</v>
      </c>
      <c r="L29" s="10">
        <v>0.66039999999999976</v>
      </c>
      <c r="M29" s="10">
        <v>0.66139999999999977</v>
      </c>
      <c r="N29" s="10">
        <v>0.66239999999999977</v>
      </c>
      <c r="O29" s="10">
        <v>0.66339999999999977</v>
      </c>
      <c r="P29" s="10">
        <v>0.66439999999999977</v>
      </c>
      <c r="Q29" s="10">
        <v>0.66539999999999977</v>
      </c>
      <c r="R29" s="10">
        <v>0.66629999999999978</v>
      </c>
      <c r="S29" s="10">
        <v>0.66729999999999978</v>
      </c>
      <c r="T29" s="10">
        <v>0.66829999999999978</v>
      </c>
      <c r="U29" s="10">
        <v>0.66929999999999978</v>
      </c>
      <c r="V29" s="10">
        <v>0.67029999999999978</v>
      </c>
      <c r="W29" s="10">
        <v>0.67129999999999979</v>
      </c>
      <c r="X29" s="10">
        <v>0.6721999999999998</v>
      </c>
      <c r="Y29" s="10">
        <v>0.6731999999999998</v>
      </c>
      <c r="Z29" s="10">
        <v>0.6741999999999998</v>
      </c>
      <c r="AA29" s="10">
        <v>0.6751999999999998</v>
      </c>
      <c r="AB29" s="10">
        <v>0.6761999999999998</v>
      </c>
      <c r="AC29" s="10">
        <v>0.67709999999999981</v>
      </c>
      <c r="AD29" s="10">
        <v>0.6780999999999997</v>
      </c>
      <c r="AE29" s="10">
        <v>0.6790999999999997</v>
      </c>
      <c r="AF29" s="10">
        <v>0.6800999999999997</v>
      </c>
      <c r="AG29" s="10">
        <v>0.68109999999999971</v>
      </c>
      <c r="AH29" s="10">
        <v>0.68209999999999971</v>
      </c>
      <c r="AI29" s="10">
        <v>0.68299999999999972</v>
      </c>
      <c r="AJ29" s="10">
        <v>0.68399999999999972</v>
      </c>
      <c r="AK29" s="10">
        <v>0.68500000000000005</v>
      </c>
      <c r="AL29" s="10">
        <v>0.68599999999999972</v>
      </c>
      <c r="AM29" s="10">
        <v>0.68699999999999972</v>
      </c>
      <c r="AN29" s="10">
        <v>0.68803999999999976</v>
      </c>
      <c r="AO29" s="10">
        <v>0.68889999999999973</v>
      </c>
      <c r="AP29" s="10">
        <v>0.68989999999999974</v>
      </c>
      <c r="AQ29" s="10">
        <v>0.69089999999999974</v>
      </c>
      <c r="AR29" s="10">
        <v>0.69189999999999974</v>
      </c>
      <c r="AS29" s="10">
        <v>0.69289999999999974</v>
      </c>
      <c r="AT29" s="10">
        <v>0.69389999999999974</v>
      </c>
      <c r="AU29" s="10">
        <v>0.69479999999999975</v>
      </c>
      <c r="AV29" s="10">
        <v>0.69579999999999975</v>
      </c>
      <c r="AW29" s="10">
        <v>0.69679999999999975</v>
      </c>
      <c r="AX29" s="10">
        <v>0.69779999999999975</v>
      </c>
      <c r="AY29" s="10">
        <v>0.69879999999999975</v>
      </c>
      <c r="AZ29" s="10">
        <v>0.69979999999999976</v>
      </c>
      <c r="BA29" s="10">
        <v>0.70079999999999976</v>
      </c>
      <c r="BB29" s="10">
        <v>0.70169999999999977</v>
      </c>
      <c r="BC29" s="10">
        <v>0.70269999999999977</v>
      </c>
      <c r="BD29" s="10">
        <v>0.70369999999999977</v>
      </c>
      <c r="BE29" s="10">
        <v>0.70469999999999977</v>
      </c>
      <c r="BF29" s="10">
        <v>0.70569999999999977</v>
      </c>
      <c r="BG29" s="10">
        <v>0.70669999999999977</v>
      </c>
      <c r="BH29" s="10">
        <v>0.70759999999999978</v>
      </c>
      <c r="BI29" s="10">
        <v>0.70859999999999979</v>
      </c>
      <c r="BJ29" s="10">
        <v>0.70959999999999979</v>
      </c>
      <c r="BK29" s="10">
        <v>0.71059999999999979</v>
      </c>
      <c r="BL29" s="10">
        <v>0.71159999999999979</v>
      </c>
      <c r="BM29" s="10">
        <v>0.71259999999999979</v>
      </c>
      <c r="BN29" s="10">
        <v>0.7134999999999998</v>
      </c>
      <c r="BO29" s="10">
        <v>0.7144999999999998</v>
      </c>
      <c r="BP29" s="10">
        <v>0.7154999999999998</v>
      </c>
      <c r="BQ29" s="10">
        <v>0.7164999999999998</v>
      </c>
      <c r="BR29" s="10">
        <v>0.71750000000000003</v>
      </c>
      <c r="BS29" s="10">
        <v>0.71849999999999981</v>
      </c>
      <c r="BT29" s="10">
        <v>0.71939999999999982</v>
      </c>
      <c r="BU29" s="10">
        <v>0.72039999999999982</v>
      </c>
      <c r="BV29" s="10">
        <v>0.72139999999999982</v>
      </c>
      <c r="BW29" s="10">
        <v>0.72239999999999982</v>
      </c>
      <c r="BX29" s="10">
        <v>0.72339999999999982</v>
      </c>
      <c r="BY29" s="10">
        <v>0.72439999999999982</v>
      </c>
      <c r="BZ29" s="10">
        <v>0.72529999999999983</v>
      </c>
      <c r="CA29" s="10">
        <v>0.72629999999999983</v>
      </c>
      <c r="CB29" s="10">
        <v>0.72729999999999972</v>
      </c>
      <c r="CC29" s="10">
        <v>0.72829999999999973</v>
      </c>
      <c r="CD29" s="10">
        <v>0.72929999999999973</v>
      </c>
      <c r="CE29" s="10">
        <v>0.73019999999999974</v>
      </c>
      <c r="CF29" s="10">
        <v>0.73119999999999974</v>
      </c>
      <c r="CG29" s="10">
        <v>0.73219999999999974</v>
      </c>
      <c r="CH29" s="10">
        <v>0.73319999999999974</v>
      </c>
      <c r="CI29" s="10">
        <v>0.73419999999999974</v>
      </c>
      <c r="CJ29" s="10">
        <v>0.73519999999999974</v>
      </c>
      <c r="CK29" s="10">
        <v>0.73609999999999975</v>
      </c>
      <c r="CL29" s="10">
        <v>0.73709999999999976</v>
      </c>
      <c r="CM29" s="10">
        <v>0.73809999999999976</v>
      </c>
      <c r="CN29" s="10">
        <v>0.73909999999999976</v>
      </c>
      <c r="CO29" s="10">
        <v>0.74009999999999976</v>
      </c>
      <c r="CP29" s="10">
        <v>0.74109999999999976</v>
      </c>
      <c r="CQ29" s="10">
        <v>0.74199999999999977</v>
      </c>
      <c r="CR29" s="10">
        <v>0.74299999999999977</v>
      </c>
      <c r="CS29" s="10">
        <v>0.74399999999999977</v>
      </c>
      <c r="CT29" s="10">
        <v>0.745</v>
      </c>
      <c r="CU29" s="10">
        <v>0.74599999999999977</v>
      </c>
      <c r="CV29" s="10">
        <v>0.74699999999999978</v>
      </c>
      <c r="CW29" s="10">
        <v>0.74789999999999979</v>
      </c>
      <c r="CX29" s="10">
        <v>0.74889999999999979</v>
      </c>
      <c r="CY29" s="10">
        <v>0.74989999999999979</v>
      </c>
      <c r="CZ29" s="10">
        <v>0.75089999999999979</v>
      </c>
      <c r="DA29" s="10">
        <v>0.75189999999999979</v>
      </c>
      <c r="DB29" s="10">
        <v>0.7527999999999998</v>
      </c>
      <c r="DC29" s="10">
        <v>0.7537999999999998</v>
      </c>
      <c r="DD29" s="10">
        <v>0.7547999999999998</v>
      </c>
      <c r="DE29" s="10">
        <v>0.75579999999999981</v>
      </c>
      <c r="DF29" s="10">
        <v>0.75679999999999981</v>
      </c>
      <c r="DG29" s="10">
        <v>0.75769999999999982</v>
      </c>
      <c r="DH29" s="10">
        <v>0.75869999999999982</v>
      </c>
      <c r="DI29" s="10">
        <v>0.75969999999999982</v>
      </c>
      <c r="DJ29" s="10">
        <v>0.76069999999999982</v>
      </c>
      <c r="DK29" s="10">
        <v>0.76159999999999983</v>
      </c>
      <c r="DL29" s="10">
        <v>0.76259999999999983</v>
      </c>
      <c r="DM29" s="10">
        <v>0.76359999999999983</v>
      </c>
      <c r="DN29" s="10">
        <v>0.76459999999999984</v>
      </c>
      <c r="DO29" s="10">
        <v>0.76569999999999983</v>
      </c>
      <c r="DP29" s="10">
        <v>0.76649999999999974</v>
      </c>
      <c r="DQ29" s="10">
        <v>0.76749999999999996</v>
      </c>
      <c r="DR29" s="10">
        <v>0.76849999999999974</v>
      </c>
      <c r="DS29" s="10">
        <v>0.76939999999999975</v>
      </c>
      <c r="DT29" s="10">
        <v>0.77039999999999975</v>
      </c>
      <c r="DU29" s="10">
        <v>0.77139999999999975</v>
      </c>
      <c r="DV29" s="10">
        <v>0.77239999999999975</v>
      </c>
      <c r="DW29" s="10">
        <v>0.77339999999999975</v>
      </c>
      <c r="DX29" s="10">
        <v>0.77429999999999977</v>
      </c>
      <c r="DY29" s="10">
        <v>0.77529999999999977</v>
      </c>
      <c r="DZ29" s="10">
        <v>0.77629999999999977</v>
      </c>
      <c r="EA29" s="10">
        <v>0.77729999999999977</v>
      </c>
      <c r="EB29" s="10">
        <v>0.77829999999999977</v>
      </c>
      <c r="EC29" s="10">
        <v>0.77919999999999978</v>
      </c>
      <c r="ED29" s="10">
        <v>0.78019999999999978</v>
      </c>
      <c r="EE29" s="10">
        <v>0.78119999999999978</v>
      </c>
      <c r="EF29" s="10">
        <v>0.78219999999999978</v>
      </c>
      <c r="EG29" s="10">
        <v>0.78319999999999979</v>
      </c>
      <c r="EH29" s="10">
        <v>0.7841999999999999</v>
      </c>
      <c r="EI29" s="10">
        <v>0.7850999999999998</v>
      </c>
      <c r="EJ29" s="10">
        <v>0.7860999999999998</v>
      </c>
      <c r="EK29" s="10">
        <v>0.7870999999999998</v>
      </c>
      <c r="EL29" s="10">
        <v>0.7880999999999998</v>
      </c>
      <c r="EM29" s="10">
        <v>0.7890999999999998</v>
      </c>
      <c r="EN29" s="10">
        <v>0.79</v>
      </c>
      <c r="EO29" s="10">
        <v>0.79099999999999981</v>
      </c>
      <c r="EP29" s="10">
        <v>0.79199999999999993</v>
      </c>
      <c r="EQ29" s="10">
        <v>0.79299999999999982</v>
      </c>
      <c r="ER29" s="10">
        <v>0.79399999999999982</v>
      </c>
      <c r="ES29" s="10">
        <v>0.79489999999999983</v>
      </c>
      <c r="ET29" s="10">
        <v>0.79589999999999983</v>
      </c>
      <c r="EU29" s="10">
        <v>0.79689999999999983</v>
      </c>
      <c r="EV29" s="10">
        <v>0.79789999999999983</v>
      </c>
      <c r="EW29" s="10">
        <v>0.79889999999999983</v>
      </c>
      <c r="EX29" s="10">
        <v>0.79989999999999983</v>
      </c>
      <c r="EY29" s="10">
        <v>0.80089999999999983</v>
      </c>
      <c r="EZ29" s="10">
        <v>0.80179999999999985</v>
      </c>
      <c r="FA29" s="10">
        <v>0.80279999999999985</v>
      </c>
      <c r="FB29" s="10">
        <v>0.80379999999999985</v>
      </c>
      <c r="FC29" s="10">
        <v>0.80479999999999985</v>
      </c>
      <c r="FD29" s="10">
        <v>0.80579999999999985</v>
      </c>
      <c r="FE29" s="10">
        <v>0.80679999999999985</v>
      </c>
      <c r="FF29" s="10">
        <v>0.80769999999999986</v>
      </c>
      <c r="FG29" s="10">
        <v>0.80869999999999986</v>
      </c>
      <c r="FH29" s="10">
        <v>0.80969999999999986</v>
      </c>
      <c r="FI29" s="10">
        <v>0.81069999999999987</v>
      </c>
      <c r="FJ29" s="10">
        <v>0.81169999999999987</v>
      </c>
      <c r="FK29" s="10">
        <v>0.81269999999999987</v>
      </c>
      <c r="FL29" s="10">
        <v>0.81369999999999976</v>
      </c>
      <c r="FM29" s="10">
        <v>0.81469999999999976</v>
      </c>
      <c r="FN29" s="10">
        <v>0.81559999999999977</v>
      </c>
      <c r="FO29" s="10">
        <v>0.81659999999999977</v>
      </c>
      <c r="FP29" s="10">
        <v>0.81759999999999977</v>
      </c>
      <c r="FQ29" s="10">
        <v>0.81859999999999977</v>
      </c>
      <c r="FR29" s="10">
        <v>0.81959999999999977</v>
      </c>
      <c r="FS29" s="10">
        <v>0.82059999999999977</v>
      </c>
      <c r="FT29" s="10">
        <v>0.82159999999999977</v>
      </c>
      <c r="FU29" s="10">
        <v>0.82250000000000001</v>
      </c>
      <c r="FV29" s="10">
        <v>0.82349999999999979</v>
      </c>
      <c r="FW29" s="10">
        <v>0.82449999999999979</v>
      </c>
      <c r="FX29" s="10">
        <v>0.82549999999999979</v>
      </c>
      <c r="FY29" s="10">
        <v>0.82649999999999979</v>
      </c>
      <c r="FZ29" s="10">
        <v>0.82750000000000001</v>
      </c>
      <c r="GA29" s="10">
        <v>0.82849999999999979</v>
      </c>
      <c r="GB29" s="10">
        <v>0.82949999999999979</v>
      </c>
      <c r="GC29" s="10">
        <v>0.8303999999999998</v>
      </c>
      <c r="GD29" s="10">
        <v>0.83139999999999981</v>
      </c>
      <c r="GE29" s="10">
        <v>0.83239999999999981</v>
      </c>
      <c r="GF29" s="10">
        <v>0.83339999999999981</v>
      </c>
      <c r="GG29" s="10">
        <v>0.83439999999999981</v>
      </c>
      <c r="GH29" s="10">
        <v>0.83539999999999981</v>
      </c>
      <c r="GI29" s="10">
        <v>0.83639999999999981</v>
      </c>
      <c r="GJ29" s="10">
        <v>0.83739999999999981</v>
      </c>
      <c r="GK29" s="10">
        <v>0.83839999999999981</v>
      </c>
      <c r="GL29" s="10">
        <v>0.83939999999999981</v>
      </c>
      <c r="GM29" s="10">
        <v>0.84039999999999981</v>
      </c>
      <c r="GN29" s="10">
        <v>0.84129999999999983</v>
      </c>
      <c r="GO29" s="10">
        <v>0.84229999999999983</v>
      </c>
      <c r="GP29" s="10">
        <v>0.84329999999999983</v>
      </c>
      <c r="GQ29" s="10">
        <v>0.84429999999999983</v>
      </c>
      <c r="GR29" s="10">
        <v>0.84529999999999983</v>
      </c>
      <c r="GS29" s="10">
        <v>0.84629999999999983</v>
      </c>
      <c r="GT29" s="10">
        <v>0.84729999999999983</v>
      </c>
      <c r="GU29" s="10">
        <v>0.84829999999999983</v>
      </c>
      <c r="GV29" s="10">
        <v>0.84929999999999983</v>
      </c>
      <c r="GW29" s="10">
        <v>0.85029999999999983</v>
      </c>
      <c r="GX29" s="10">
        <v>0.85119999999999985</v>
      </c>
      <c r="GY29" s="10">
        <v>0.85219999999999985</v>
      </c>
      <c r="GZ29" s="10">
        <v>0.85319999999999985</v>
      </c>
      <c r="HA29" s="10">
        <v>0.85419999999999985</v>
      </c>
      <c r="HB29" s="10">
        <v>0.85519999999999985</v>
      </c>
      <c r="HC29" s="10">
        <v>0.85619999999999985</v>
      </c>
      <c r="HD29" s="10">
        <v>0.85719999999999985</v>
      </c>
      <c r="HE29" s="10">
        <v>0.85819999999999985</v>
      </c>
      <c r="HF29" s="10">
        <v>0.85919999999999985</v>
      </c>
      <c r="HG29" s="10">
        <v>0.86019999999999985</v>
      </c>
      <c r="HH29" s="10">
        <v>0.86119999999999985</v>
      </c>
      <c r="HI29" s="10">
        <v>0.86219999999999986</v>
      </c>
      <c r="HJ29" s="10">
        <v>0.86319999999999986</v>
      </c>
      <c r="HK29" s="10">
        <v>0.86419999999999986</v>
      </c>
      <c r="HL29" s="10">
        <v>0.86519999999999986</v>
      </c>
      <c r="HM29" s="10">
        <v>0.86609999999999987</v>
      </c>
      <c r="HN29" s="10">
        <v>0.86709999999999987</v>
      </c>
      <c r="HO29" s="10">
        <v>0.86809999999999987</v>
      </c>
      <c r="HP29" s="10">
        <v>0.86909999999999987</v>
      </c>
      <c r="HQ29" s="10">
        <v>0.87009999999999987</v>
      </c>
      <c r="HR29" s="10">
        <v>0.87109999999999987</v>
      </c>
      <c r="HS29" s="10">
        <v>0.87209999999999988</v>
      </c>
      <c r="HT29" s="10">
        <v>0.87309999999999988</v>
      </c>
      <c r="HU29" s="10">
        <v>0.87409999999999988</v>
      </c>
      <c r="HV29" s="10">
        <v>0.87509999999999988</v>
      </c>
    </row>
    <row r="30" spans="1:232" ht="12.75" customHeight="1" x14ac:dyDescent="0.2">
      <c r="A30" s="8">
        <v>28</v>
      </c>
      <c r="B30" s="9">
        <v>28</v>
      </c>
      <c r="C30" s="10">
        <v>0.65209999999999968</v>
      </c>
      <c r="D30" s="10">
        <v>0.65309999999999968</v>
      </c>
      <c r="E30" s="10">
        <v>0.65399999999999969</v>
      </c>
      <c r="F30" s="10">
        <v>0.65500000000000003</v>
      </c>
      <c r="G30" s="10">
        <v>0.65599999999999969</v>
      </c>
      <c r="H30" s="10">
        <v>0.6569999999999997</v>
      </c>
      <c r="I30" s="10">
        <v>0.6579999999999997</v>
      </c>
      <c r="J30" s="10">
        <v>0.65889999999999971</v>
      </c>
      <c r="K30" s="10">
        <v>0.65989999999999971</v>
      </c>
      <c r="L30" s="10">
        <v>0.66089999999999971</v>
      </c>
      <c r="M30" s="10">
        <v>0.66189999999999971</v>
      </c>
      <c r="N30" s="10">
        <v>0.66289999999999971</v>
      </c>
      <c r="O30" s="10">
        <v>0.66379999999999972</v>
      </c>
      <c r="P30" s="10">
        <v>0.66479999999999972</v>
      </c>
      <c r="Q30" s="10">
        <v>0.66579999999999973</v>
      </c>
      <c r="R30" s="10">
        <v>0.66679999999999973</v>
      </c>
      <c r="S30" s="10">
        <v>0.66779999999999973</v>
      </c>
      <c r="T30" s="10">
        <v>0.66869999999999974</v>
      </c>
      <c r="U30" s="10">
        <v>0.66969999999999974</v>
      </c>
      <c r="V30" s="10">
        <v>0.67069999999999974</v>
      </c>
      <c r="W30" s="10">
        <v>0.67169999999999974</v>
      </c>
      <c r="X30" s="10">
        <v>0.67269999999999974</v>
      </c>
      <c r="Y30" s="10">
        <v>0.67369999999999974</v>
      </c>
      <c r="Z30" s="10">
        <v>0.67459999999999976</v>
      </c>
      <c r="AA30" s="10">
        <v>0.67559999999999976</v>
      </c>
      <c r="AB30" s="10">
        <v>0.67659999999999976</v>
      </c>
      <c r="AC30" s="10">
        <v>0.67759999999999976</v>
      </c>
      <c r="AD30" s="10">
        <v>0.67859999999999965</v>
      </c>
      <c r="AE30" s="10">
        <v>0.67959999999999965</v>
      </c>
      <c r="AF30" s="10">
        <v>0.68049999999999966</v>
      </c>
      <c r="AG30" s="10">
        <v>0.68149999999999966</v>
      </c>
      <c r="AH30" s="10">
        <v>0.6825</v>
      </c>
      <c r="AI30" s="10">
        <v>0.68349999999999966</v>
      </c>
      <c r="AJ30" s="10">
        <v>0.68449999999999966</v>
      </c>
      <c r="AK30" s="10">
        <v>0.68539999999999968</v>
      </c>
      <c r="AL30" s="10">
        <v>0.68639999999999968</v>
      </c>
      <c r="AM30" s="10">
        <v>0.68739999999999968</v>
      </c>
      <c r="AN30" s="10">
        <v>0.68843999999999972</v>
      </c>
      <c r="AO30" s="10">
        <v>0.68939999999999968</v>
      </c>
      <c r="AP30" s="10">
        <v>0.69039999999999968</v>
      </c>
      <c r="AQ30" s="10">
        <v>0.69129999999999969</v>
      </c>
      <c r="AR30" s="10">
        <v>0.69229999999999969</v>
      </c>
      <c r="AS30" s="10">
        <v>0.69329999999999969</v>
      </c>
      <c r="AT30" s="10">
        <v>0.6942999999999997</v>
      </c>
      <c r="AU30" s="10">
        <v>0.6952999999999997</v>
      </c>
      <c r="AV30" s="10">
        <v>0.6962999999999997</v>
      </c>
      <c r="AW30" s="10">
        <v>0.69719999999999971</v>
      </c>
      <c r="AX30" s="10">
        <v>0.69819999999999971</v>
      </c>
      <c r="AY30" s="10">
        <v>0.69919999999999971</v>
      </c>
      <c r="AZ30" s="10">
        <v>0.70019999999999971</v>
      </c>
      <c r="BA30" s="10">
        <v>0.70119999999999971</v>
      </c>
      <c r="BB30" s="10">
        <v>0.70219999999999971</v>
      </c>
      <c r="BC30" s="10">
        <v>0.70309999999999973</v>
      </c>
      <c r="BD30" s="10">
        <v>0.70409999999999973</v>
      </c>
      <c r="BE30" s="10">
        <v>0.70509999999999973</v>
      </c>
      <c r="BF30" s="10">
        <v>0.70609999999999973</v>
      </c>
      <c r="BG30" s="10">
        <v>0.70709999999999973</v>
      </c>
      <c r="BH30" s="10">
        <v>0.70809999999999973</v>
      </c>
      <c r="BI30" s="10">
        <v>0.70899999999999974</v>
      </c>
      <c r="BJ30" s="10">
        <v>0.71</v>
      </c>
      <c r="BK30" s="10">
        <v>0.71099999999999974</v>
      </c>
      <c r="BL30" s="10">
        <v>0.71199999999999974</v>
      </c>
      <c r="BM30" s="10">
        <v>0.71299999999999975</v>
      </c>
      <c r="BN30" s="10">
        <v>0.71399999999999975</v>
      </c>
      <c r="BO30" s="10">
        <v>0.71489999999999976</v>
      </c>
      <c r="BP30" s="10">
        <v>0.71589999999999976</v>
      </c>
      <c r="BQ30" s="10">
        <v>0.71689999999999976</v>
      </c>
      <c r="BR30" s="10">
        <v>0.71789999999999976</v>
      </c>
      <c r="BS30" s="10">
        <v>0.71889999999999976</v>
      </c>
      <c r="BT30" s="10">
        <v>0.71979999999999977</v>
      </c>
      <c r="BU30" s="10">
        <v>0.72079999999999977</v>
      </c>
      <c r="BV30" s="10">
        <v>0.72179999999999978</v>
      </c>
      <c r="BW30" s="10">
        <v>0.72279999999999978</v>
      </c>
      <c r="BX30" s="10">
        <v>0.72379999999999978</v>
      </c>
      <c r="BY30" s="10">
        <v>0.72479999999999978</v>
      </c>
      <c r="BZ30" s="10">
        <v>0.72569999999999979</v>
      </c>
      <c r="CA30" s="10">
        <v>0.72669999999999979</v>
      </c>
      <c r="CB30" s="10">
        <v>0.72769999999999968</v>
      </c>
      <c r="CC30" s="10">
        <v>0.72869999999999968</v>
      </c>
      <c r="CD30" s="10">
        <v>0.72969999999999968</v>
      </c>
      <c r="CE30" s="10">
        <v>0.73069999999999968</v>
      </c>
      <c r="CF30" s="10">
        <v>0.73159999999999969</v>
      </c>
      <c r="CG30" s="10">
        <v>0.7325999999999997</v>
      </c>
      <c r="CH30" s="10">
        <v>0.7335999999999997</v>
      </c>
      <c r="CI30" s="10">
        <v>0.7345999999999997</v>
      </c>
      <c r="CJ30" s="10">
        <v>0.7355999999999997</v>
      </c>
      <c r="CK30" s="10">
        <v>0.73649999999999971</v>
      </c>
      <c r="CL30" s="10">
        <v>0.73750000000000004</v>
      </c>
      <c r="CM30" s="10">
        <v>0.73849999999999971</v>
      </c>
      <c r="CN30" s="10">
        <v>0.73949999999999971</v>
      </c>
      <c r="CO30" s="10">
        <v>0.74049999999999971</v>
      </c>
      <c r="CP30" s="10">
        <v>0.74149999999999971</v>
      </c>
      <c r="CQ30" s="10">
        <v>0.74239999999999973</v>
      </c>
      <c r="CR30" s="10">
        <v>0.74339999999999973</v>
      </c>
      <c r="CS30" s="10">
        <v>0.74439999999999973</v>
      </c>
      <c r="CT30" s="10">
        <v>0.74539999999999973</v>
      </c>
      <c r="CU30" s="10">
        <v>0.74639999999999973</v>
      </c>
      <c r="CV30" s="10">
        <v>0.74739999999999973</v>
      </c>
      <c r="CW30" s="10">
        <v>0.74829999999999974</v>
      </c>
      <c r="CX30" s="10">
        <v>0.74929999999999974</v>
      </c>
      <c r="CY30" s="10">
        <v>0.75029999999999974</v>
      </c>
      <c r="CZ30" s="10">
        <v>0.75129999999999975</v>
      </c>
      <c r="DA30" s="10">
        <v>0.75229999999999975</v>
      </c>
      <c r="DB30" s="10">
        <v>0.75319999999999976</v>
      </c>
      <c r="DC30" s="10">
        <v>0.75419999999999976</v>
      </c>
      <c r="DD30" s="10">
        <v>0.75519999999999976</v>
      </c>
      <c r="DE30" s="10">
        <v>0.75619999999999976</v>
      </c>
      <c r="DF30" s="10">
        <v>0.75709999999999977</v>
      </c>
      <c r="DG30" s="10">
        <v>0.75809999999999977</v>
      </c>
      <c r="DH30" s="10">
        <v>0.75909999999999977</v>
      </c>
      <c r="DI30" s="10">
        <v>0.76009999999999978</v>
      </c>
      <c r="DJ30" s="10">
        <v>0.76099999999999979</v>
      </c>
      <c r="DK30" s="10">
        <v>0.76199999999999979</v>
      </c>
      <c r="DL30" s="10">
        <v>0.76299999999999979</v>
      </c>
      <c r="DM30" s="10">
        <v>0.76399999999999979</v>
      </c>
      <c r="DN30" s="10">
        <v>0.7648999999999998</v>
      </c>
      <c r="DO30" s="10">
        <v>0.76609999999999978</v>
      </c>
      <c r="DP30" s="10">
        <v>0.76689999999999969</v>
      </c>
      <c r="DQ30" s="10">
        <v>0.76789999999999969</v>
      </c>
      <c r="DR30" s="10">
        <v>0.76879999999999971</v>
      </c>
      <c r="DS30" s="10">
        <v>0.76979999999999971</v>
      </c>
      <c r="DT30" s="10">
        <v>0.77079999999999971</v>
      </c>
      <c r="DU30" s="10">
        <v>0.77179999999999971</v>
      </c>
      <c r="DV30" s="10">
        <v>0.77279999999999971</v>
      </c>
      <c r="DW30" s="10">
        <v>0.77369999999999972</v>
      </c>
      <c r="DX30" s="10">
        <v>0.77469999999999972</v>
      </c>
      <c r="DY30" s="10">
        <v>0.77569999999999972</v>
      </c>
      <c r="DZ30" s="10">
        <v>0.77669999999999972</v>
      </c>
      <c r="EA30" s="10">
        <v>0.77769999999999972</v>
      </c>
      <c r="EB30" s="10">
        <v>0.77859999999999974</v>
      </c>
      <c r="EC30" s="10">
        <v>0.77959999999999974</v>
      </c>
      <c r="ED30" s="10">
        <v>0.78059999999999974</v>
      </c>
      <c r="EE30" s="10">
        <v>0.78159999999999974</v>
      </c>
      <c r="EF30" s="10">
        <v>0.78259999999999974</v>
      </c>
      <c r="EG30" s="10">
        <v>0.78349999999999975</v>
      </c>
      <c r="EH30" s="10">
        <v>0.78449999999999986</v>
      </c>
      <c r="EI30" s="10">
        <v>0.78549999999999975</v>
      </c>
      <c r="EJ30" s="10">
        <v>0.78649999999999975</v>
      </c>
      <c r="EK30" s="10">
        <v>0.78749999999999998</v>
      </c>
      <c r="EL30" s="10">
        <v>0.78839999999999977</v>
      </c>
      <c r="EM30" s="10">
        <v>0.78939999999999977</v>
      </c>
      <c r="EN30" s="10">
        <v>0.79039999999999977</v>
      </c>
      <c r="EO30" s="10">
        <v>0.79139999999999977</v>
      </c>
      <c r="EP30" s="10">
        <v>0.79239999999999988</v>
      </c>
      <c r="EQ30" s="10">
        <v>0.79329999999999978</v>
      </c>
      <c r="ER30" s="10">
        <v>0.79429999999999978</v>
      </c>
      <c r="ES30" s="10">
        <v>0.79529999999999978</v>
      </c>
      <c r="ET30" s="10">
        <v>0.79629999999999979</v>
      </c>
      <c r="EU30" s="10">
        <v>0.79729999999999979</v>
      </c>
      <c r="EV30" s="10">
        <v>0.79829999999999979</v>
      </c>
      <c r="EW30" s="10">
        <v>0.7991999999999998</v>
      </c>
      <c r="EX30" s="10">
        <v>0.8001999999999998</v>
      </c>
      <c r="EY30" s="10">
        <v>0.8011999999999998</v>
      </c>
      <c r="EZ30" s="10">
        <v>0.8021999999999998</v>
      </c>
      <c r="FA30" s="10">
        <v>0.8031999999999998</v>
      </c>
      <c r="FB30" s="10">
        <v>0.8041999999999998</v>
      </c>
      <c r="FC30" s="10">
        <v>0.80509999999999982</v>
      </c>
      <c r="FD30" s="10">
        <v>0.80609999999999982</v>
      </c>
      <c r="FE30" s="10">
        <v>0.80709999999999982</v>
      </c>
      <c r="FF30" s="10">
        <v>0.80809999999999982</v>
      </c>
      <c r="FG30" s="10">
        <v>0.80909999999999982</v>
      </c>
      <c r="FH30" s="10">
        <v>0.81009999999999982</v>
      </c>
      <c r="FI30" s="10">
        <v>0.81099999999999983</v>
      </c>
      <c r="FJ30" s="10">
        <v>0.81199999999999983</v>
      </c>
      <c r="FK30" s="10">
        <v>0.81299999999999983</v>
      </c>
      <c r="FL30" s="10">
        <v>0.81399999999999972</v>
      </c>
      <c r="FM30" s="10">
        <v>0.81499999999999995</v>
      </c>
      <c r="FN30" s="10">
        <v>0.81599999999999973</v>
      </c>
      <c r="FO30" s="10">
        <v>0.81699999999999973</v>
      </c>
      <c r="FP30" s="10">
        <v>0.81799999999999973</v>
      </c>
      <c r="FQ30" s="10">
        <v>0.81889999999999974</v>
      </c>
      <c r="FR30" s="10">
        <v>0.81989999999999974</v>
      </c>
      <c r="FS30" s="10">
        <v>0.82089999999999974</v>
      </c>
      <c r="FT30" s="10">
        <v>0.82189999999999974</v>
      </c>
      <c r="FU30" s="10">
        <v>0.82289999999999974</v>
      </c>
      <c r="FV30" s="10">
        <v>0.82389999999999974</v>
      </c>
      <c r="FW30" s="10">
        <v>0.82489999999999974</v>
      </c>
      <c r="FX30" s="10">
        <v>0.82579999999999976</v>
      </c>
      <c r="FY30" s="10">
        <v>0.82679999999999976</v>
      </c>
      <c r="FZ30" s="10">
        <v>0.82779999999999976</v>
      </c>
      <c r="GA30" s="10">
        <v>0.82879999999999976</v>
      </c>
      <c r="GB30" s="10">
        <v>0.82979999999999976</v>
      </c>
      <c r="GC30" s="10">
        <v>0.83079999999999976</v>
      </c>
      <c r="GD30" s="10">
        <v>0.83179999999999976</v>
      </c>
      <c r="GE30" s="10">
        <v>0.83279999999999976</v>
      </c>
      <c r="GF30" s="10">
        <v>0.83379999999999976</v>
      </c>
      <c r="GG30" s="10">
        <v>0.83469999999999978</v>
      </c>
      <c r="GH30" s="10">
        <v>0.83569999999999978</v>
      </c>
      <c r="GI30" s="10">
        <v>0.83669999999999978</v>
      </c>
      <c r="GJ30" s="10">
        <v>0.83769999999999978</v>
      </c>
      <c r="GK30" s="10">
        <v>0.83869999999999978</v>
      </c>
      <c r="GL30" s="10">
        <v>0.83969999999999978</v>
      </c>
      <c r="GM30" s="10">
        <v>0.84069999999999978</v>
      </c>
      <c r="GN30" s="10">
        <v>0.84169999999999978</v>
      </c>
      <c r="GO30" s="10">
        <v>0.84269999999999978</v>
      </c>
      <c r="GP30" s="10">
        <v>0.84369999999999978</v>
      </c>
      <c r="GQ30" s="10">
        <v>0.8445999999999998</v>
      </c>
      <c r="GR30" s="10">
        <v>0.8455999999999998</v>
      </c>
      <c r="GS30" s="10">
        <v>0.8465999999999998</v>
      </c>
      <c r="GT30" s="10">
        <v>0.8475999999999998</v>
      </c>
      <c r="GU30" s="10">
        <v>0.8485999999999998</v>
      </c>
      <c r="GV30" s="10">
        <v>0.8495999999999998</v>
      </c>
      <c r="GW30" s="10">
        <v>0.8505999999999998</v>
      </c>
      <c r="GX30" s="10">
        <v>0.8515999999999998</v>
      </c>
      <c r="GY30" s="10">
        <v>0.8525999999999998</v>
      </c>
      <c r="GZ30" s="10">
        <v>0.8535999999999998</v>
      </c>
      <c r="HA30" s="10">
        <v>0.8545999999999998</v>
      </c>
      <c r="HB30" s="10">
        <v>0.85549999999999982</v>
      </c>
      <c r="HC30" s="10">
        <v>0.85649999999999982</v>
      </c>
      <c r="HD30" s="10">
        <v>0.85750000000000004</v>
      </c>
      <c r="HE30" s="10">
        <v>0.85849999999999982</v>
      </c>
      <c r="HF30" s="10">
        <v>0.85949999999999982</v>
      </c>
      <c r="HG30" s="10">
        <v>0.86049999999999982</v>
      </c>
      <c r="HH30" s="10">
        <v>0.86149999999999982</v>
      </c>
      <c r="HI30" s="10">
        <v>0.86250000000000004</v>
      </c>
      <c r="HJ30" s="10">
        <v>0.86349999999999982</v>
      </c>
      <c r="HK30" s="10">
        <v>0.86449999999999982</v>
      </c>
      <c r="HL30" s="10">
        <v>0.86549999999999983</v>
      </c>
      <c r="HM30" s="10">
        <v>0.86649999999999983</v>
      </c>
      <c r="HN30" s="10">
        <v>0.86750000000000005</v>
      </c>
      <c r="HO30" s="10">
        <v>0.86849999999999983</v>
      </c>
      <c r="HP30" s="10">
        <v>0.86939999999999984</v>
      </c>
      <c r="HQ30" s="10">
        <v>0.87039999999999984</v>
      </c>
      <c r="HR30" s="10">
        <v>0.87139999999999984</v>
      </c>
      <c r="HS30" s="10">
        <v>0.87239999999999984</v>
      </c>
      <c r="HT30" s="10">
        <v>0.87339999999999984</v>
      </c>
      <c r="HU30" s="10">
        <v>0.87439999999999984</v>
      </c>
      <c r="HV30" s="10">
        <v>0.87539999999999984</v>
      </c>
    </row>
    <row r="31" spans="1:232" ht="12.75" customHeight="1" x14ac:dyDescent="0.2">
      <c r="A31" s="8">
        <v>28.5</v>
      </c>
      <c r="B31" s="9">
        <v>29</v>
      </c>
      <c r="C31" s="10">
        <v>0.65249999999999997</v>
      </c>
      <c r="D31" s="10">
        <v>0.65349999999999964</v>
      </c>
      <c r="E31" s="10">
        <v>0.65449999999999964</v>
      </c>
      <c r="F31" s="10">
        <v>0.65549999999999964</v>
      </c>
      <c r="G31" s="10">
        <v>0.65639999999999965</v>
      </c>
      <c r="H31" s="10">
        <v>0.65739999999999965</v>
      </c>
      <c r="I31" s="10">
        <v>0.65839999999999965</v>
      </c>
      <c r="J31" s="10">
        <v>0.65939999999999965</v>
      </c>
      <c r="K31" s="10">
        <v>0.66039999999999965</v>
      </c>
      <c r="L31" s="10">
        <v>0.66129999999999967</v>
      </c>
      <c r="M31" s="10">
        <v>0.66229999999999967</v>
      </c>
      <c r="N31" s="10">
        <v>0.66329999999999967</v>
      </c>
      <c r="O31" s="10">
        <v>0.66429999999999967</v>
      </c>
      <c r="P31" s="10">
        <v>0.66529999999999967</v>
      </c>
      <c r="Q31" s="10">
        <v>0.66619999999999968</v>
      </c>
      <c r="R31" s="10">
        <v>0.66719999999999968</v>
      </c>
      <c r="S31" s="10">
        <v>0.66819999999999968</v>
      </c>
      <c r="T31" s="10">
        <v>0.66919999999999968</v>
      </c>
      <c r="U31" s="10">
        <v>0.67019999999999968</v>
      </c>
      <c r="V31" s="10">
        <v>0.67119999999999969</v>
      </c>
      <c r="W31" s="10">
        <v>0.6720999999999997</v>
      </c>
      <c r="X31" s="10">
        <v>0.6730999999999997</v>
      </c>
      <c r="Y31" s="10">
        <v>0.6740999999999997</v>
      </c>
      <c r="Z31" s="10">
        <v>0.6750999999999997</v>
      </c>
      <c r="AA31" s="10">
        <v>0.6760999999999997</v>
      </c>
      <c r="AB31" s="10">
        <v>0.67699999999999971</v>
      </c>
      <c r="AC31" s="10">
        <v>0.67799999999999971</v>
      </c>
      <c r="AD31" s="10">
        <v>0.6789999999999996</v>
      </c>
      <c r="AE31" s="10">
        <v>0.68</v>
      </c>
      <c r="AF31" s="10">
        <v>0.68099999999999961</v>
      </c>
      <c r="AG31" s="10">
        <v>0.68189999999999962</v>
      </c>
      <c r="AH31" s="10">
        <v>0.68289999999999962</v>
      </c>
      <c r="AI31" s="10">
        <v>0.68389999999999962</v>
      </c>
      <c r="AJ31" s="10">
        <v>0.68489999999999962</v>
      </c>
      <c r="AK31" s="10">
        <v>0.68589999999999962</v>
      </c>
      <c r="AL31" s="10">
        <v>0.68689999999999962</v>
      </c>
      <c r="AM31" s="10">
        <v>0.68779999999999963</v>
      </c>
      <c r="AN31" s="10">
        <v>0.68883999999999967</v>
      </c>
      <c r="AO31" s="10">
        <v>0.68979999999999964</v>
      </c>
      <c r="AP31" s="10">
        <v>0.69079999999999964</v>
      </c>
      <c r="AQ31" s="10">
        <v>0.69179999999999964</v>
      </c>
      <c r="AR31" s="10">
        <v>0.69279999999999964</v>
      </c>
      <c r="AS31" s="10">
        <v>0.69369999999999965</v>
      </c>
      <c r="AT31" s="10">
        <v>0.69469999999999965</v>
      </c>
      <c r="AU31" s="10">
        <v>0.69569999999999965</v>
      </c>
      <c r="AV31" s="10">
        <v>0.69669999999999965</v>
      </c>
      <c r="AW31" s="10">
        <v>0.69769999999999965</v>
      </c>
      <c r="AX31" s="10">
        <v>0.69869999999999965</v>
      </c>
      <c r="AY31" s="10">
        <v>0.69959999999999967</v>
      </c>
      <c r="AZ31" s="10">
        <v>0.70059999999999967</v>
      </c>
      <c r="BA31" s="10">
        <v>0.70159999999999967</v>
      </c>
      <c r="BB31" s="10">
        <v>0.70259999999999967</v>
      </c>
      <c r="BC31" s="10">
        <v>0.70359999999999967</v>
      </c>
      <c r="BD31" s="10">
        <v>0.70449999999999968</v>
      </c>
      <c r="BE31" s="10">
        <v>0.70549999999999968</v>
      </c>
      <c r="BF31" s="10">
        <v>0.70649999999999968</v>
      </c>
      <c r="BG31" s="10">
        <v>0.70750000000000002</v>
      </c>
      <c r="BH31" s="10">
        <v>0.70849999999999969</v>
      </c>
      <c r="BI31" s="10">
        <v>0.70949999999999969</v>
      </c>
      <c r="BJ31" s="10">
        <v>0.7103999999999997</v>
      </c>
      <c r="BK31" s="10">
        <v>0.7113999999999997</v>
      </c>
      <c r="BL31" s="10">
        <v>0.7123999999999997</v>
      </c>
      <c r="BM31" s="10">
        <v>0.7133999999999997</v>
      </c>
      <c r="BN31" s="10">
        <v>0.7143999999999997</v>
      </c>
      <c r="BO31" s="10">
        <v>0.71529999999999971</v>
      </c>
      <c r="BP31" s="10">
        <v>0.71629999999999971</v>
      </c>
      <c r="BQ31" s="10">
        <v>0.71729999999999972</v>
      </c>
      <c r="BR31" s="10">
        <v>0.71829999999999972</v>
      </c>
      <c r="BS31" s="10">
        <v>0.71929999999999972</v>
      </c>
      <c r="BT31" s="10">
        <v>0.72029999999999972</v>
      </c>
      <c r="BU31" s="10">
        <v>0.72119999999999973</v>
      </c>
      <c r="BV31" s="10">
        <v>0.72219999999999973</v>
      </c>
      <c r="BW31" s="10">
        <v>0.72319999999999973</v>
      </c>
      <c r="BX31" s="10">
        <v>0.72419999999999973</v>
      </c>
      <c r="BY31" s="10">
        <v>0.72519999999999973</v>
      </c>
      <c r="BZ31" s="10">
        <v>0.72609999999999975</v>
      </c>
      <c r="CA31" s="10">
        <v>0.72709999999999975</v>
      </c>
      <c r="CB31" s="10">
        <v>0.72809999999999964</v>
      </c>
      <c r="CC31" s="10">
        <v>0.72909999999999964</v>
      </c>
      <c r="CD31" s="10">
        <v>0.73009999999999964</v>
      </c>
      <c r="CE31" s="10">
        <v>0.73109999999999964</v>
      </c>
      <c r="CF31" s="10">
        <v>0.73199999999999965</v>
      </c>
      <c r="CG31" s="10">
        <v>0.73299999999999965</v>
      </c>
      <c r="CH31" s="10">
        <v>0.73399999999999965</v>
      </c>
      <c r="CI31" s="10">
        <v>0.73499999999999999</v>
      </c>
      <c r="CJ31" s="10">
        <v>0.73599999999999965</v>
      </c>
      <c r="CK31" s="10">
        <v>0.73689999999999967</v>
      </c>
      <c r="CL31" s="10">
        <v>0.73789999999999967</v>
      </c>
      <c r="CM31" s="10">
        <v>0.73889999999999967</v>
      </c>
      <c r="CN31" s="10">
        <v>0.73989999999999967</v>
      </c>
      <c r="CO31" s="10">
        <v>0.74089999999999967</v>
      </c>
      <c r="CP31" s="10">
        <v>0.74189999999999967</v>
      </c>
      <c r="CQ31" s="10">
        <v>0.74279999999999968</v>
      </c>
      <c r="CR31" s="10">
        <v>0.74379999999999968</v>
      </c>
      <c r="CS31" s="10">
        <v>0.74479999999999968</v>
      </c>
      <c r="CT31" s="10">
        <v>0.74579999999999969</v>
      </c>
      <c r="CU31" s="10">
        <v>0.74679999999999969</v>
      </c>
      <c r="CV31" s="10">
        <v>0.7476999999999997</v>
      </c>
      <c r="CW31" s="10">
        <v>0.7486999999999997</v>
      </c>
      <c r="CX31" s="10">
        <v>0.7496999999999997</v>
      </c>
      <c r="CY31" s="10">
        <v>0.7506999999999997</v>
      </c>
      <c r="CZ31" s="10">
        <v>0.7516999999999997</v>
      </c>
      <c r="DA31" s="10">
        <v>0.75259999999999971</v>
      </c>
      <c r="DB31" s="10">
        <v>0.75359999999999971</v>
      </c>
      <c r="DC31" s="10">
        <v>0.75459999999999972</v>
      </c>
      <c r="DD31" s="10">
        <v>0.75559999999999972</v>
      </c>
      <c r="DE31" s="10">
        <v>0.75649999999999973</v>
      </c>
      <c r="DF31" s="10">
        <v>0.75749999999999995</v>
      </c>
      <c r="DG31" s="10">
        <v>0.75849999999999973</v>
      </c>
      <c r="DH31" s="10">
        <v>0.75949999999999973</v>
      </c>
      <c r="DI31" s="10">
        <v>0.76039999999999974</v>
      </c>
      <c r="DJ31" s="10">
        <v>0.76139999999999974</v>
      </c>
      <c r="DK31" s="10">
        <v>0.76239999999999974</v>
      </c>
      <c r="DL31" s="10">
        <v>0.76339999999999975</v>
      </c>
      <c r="DM31" s="10">
        <v>0.76429999999999976</v>
      </c>
      <c r="DN31" s="10">
        <v>0.76529999999999976</v>
      </c>
      <c r="DO31" s="10">
        <v>0.76659999999999973</v>
      </c>
      <c r="DP31" s="10">
        <v>0.76729999999999965</v>
      </c>
      <c r="DQ31" s="10">
        <v>0.76819999999999966</v>
      </c>
      <c r="DR31" s="10">
        <v>0.76919999999999966</v>
      </c>
      <c r="DS31" s="10">
        <v>0.77019999999999966</v>
      </c>
      <c r="DT31" s="10">
        <v>0.77119999999999966</v>
      </c>
      <c r="DU31" s="10">
        <v>0.77209999999999968</v>
      </c>
      <c r="DV31" s="10">
        <v>0.77309999999999968</v>
      </c>
      <c r="DW31" s="10">
        <v>0.77409999999999968</v>
      </c>
      <c r="DX31" s="10">
        <v>0.77509999999999968</v>
      </c>
      <c r="DY31" s="10">
        <v>0.77609999999999968</v>
      </c>
      <c r="DZ31" s="10">
        <v>0.77699999999999969</v>
      </c>
      <c r="EA31" s="10">
        <v>0.77799999999999969</v>
      </c>
      <c r="EB31" s="10">
        <v>0.77899999999999969</v>
      </c>
      <c r="EC31" s="10">
        <v>0.78</v>
      </c>
      <c r="ED31" s="10">
        <v>0.78099999999999969</v>
      </c>
      <c r="EE31" s="10">
        <v>0.78189999999999971</v>
      </c>
      <c r="EF31" s="10">
        <v>0.78289999999999971</v>
      </c>
      <c r="EG31" s="10">
        <v>0.78389999999999971</v>
      </c>
      <c r="EH31" s="10">
        <v>0.78489999999999982</v>
      </c>
      <c r="EI31" s="10">
        <v>0.78579999999999972</v>
      </c>
      <c r="EJ31" s="10">
        <v>0.78679999999999972</v>
      </c>
      <c r="EK31" s="10">
        <v>0.78779999999999972</v>
      </c>
      <c r="EL31" s="10">
        <v>0.78879999999999972</v>
      </c>
      <c r="EM31" s="10">
        <v>0.78979999999999995</v>
      </c>
      <c r="EN31" s="10">
        <v>0.79069999999999974</v>
      </c>
      <c r="EO31" s="10">
        <v>0.79169999999999974</v>
      </c>
      <c r="EP31" s="10">
        <v>0.79269999999999985</v>
      </c>
      <c r="EQ31" s="10">
        <v>0.79369999999999974</v>
      </c>
      <c r="ER31" s="10">
        <v>0.79469999999999974</v>
      </c>
      <c r="ES31" s="10">
        <v>0.79569999999999974</v>
      </c>
      <c r="ET31" s="10">
        <v>0.79659999999999975</v>
      </c>
      <c r="EU31" s="10">
        <v>0.79759999999999975</v>
      </c>
      <c r="EV31" s="10">
        <v>0.79859999999999975</v>
      </c>
      <c r="EW31" s="10">
        <v>0.79959999999999976</v>
      </c>
      <c r="EX31" s="10">
        <v>0.80059999999999976</v>
      </c>
      <c r="EY31" s="10">
        <v>0.80149999999999977</v>
      </c>
      <c r="EZ31" s="10">
        <v>0.80249999999999999</v>
      </c>
      <c r="FA31" s="10">
        <v>0.80349999999999977</v>
      </c>
      <c r="FB31" s="10">
        <v>0.80449999999999977</v>
      </c>
      <c r="FC31" s="10">
        <v>0.80549999999999977</v>
      </c>
      <c r="FD31" s="10">
        <v>0.80649999999999977</v>
      </c>
      <c r="FE31" s="10">
        <v>0.80739999999999978</v>
      </c>
      <c r="FF31" s="10">
        <v>0.80839999999999979</v>
      </c>
      <c r="FG31" s="10">
        <v>0.80939999999999979</v>
      </c>
      <c r="FH31" s="10">
        <v>0.81039999999999979</v>
      </c>
      <c r="FI31" s="10">
        <v>0.81139999999999979</v>
      </c>
      <c r="FJ31" s="10">
        <v>0.81239999999999979</v>
      </c>
      <c r="FK31" s="10">
        <v>0.81339999999999979</v>
      </c>
      <c r="FL31" s="10">
        <v>0.81429999999999969</v>
      </c>
      <c r="FM31" s="10">
        <v>0.81529999999999969</v>
      </c>
      <c r="FN31" s="10">
        <v>0.81629999999999969</v>
      </c>
      <c r="FO31" s="10">
        <v>0.81729999999999969</v>
      </c>
      <c r="FP31" s="10">
        <v>0.81829999999999969</v>
      </c>
      <c r="FQ31" s="10">
        <v>0.8192999999999997</v>
      </c>
      <c r="FR31" s="10">
        <v>0.8202999999999997</v>
      </c>
      <c r="FS31" s="10">
        <v>0.82119999999999971</v>
      </c>
      <c r="FT31" s="10">
        <v>0.82219999999999971</v>
      </c>
      <c r="FU31" s="10">
        <v>0.82319999999999971</v>
      </c>
      <c r="FV31" s="10">
        <v>0.82419999999999971</v>
      </c>
      <c r="FW31" s="10">
        <v>0.82519999999999971</v>
      </c>
      <c r="FX31" s="10">
        <v>0.82619999999999971</v>
      </c>
      <c r="FY31" s="10">
        <v>0.82719999999999971</v>
      </c>
      <c r="FZ31" s="10">
        <v>0.82819999999999971</v>
      </c>
      <c r="GA31" s="10">
        <v>0.82909999999999973</v>
      </c>
      <c r="GB31" s="10">
        <v>0.83009999999999973</v>
      </c>
      <c r="GC31" s="10">
        <v>0.83109999999999973</v>
      </c>
      <c r="GD31" s="10">
        <v>0.83209999999999973</v>
      </c>
      <c r="GE31" s="10">
        <v>0.83309999999999973</v>
      </c>
      <c r="GF31" s="10">
        <v>0.83409999999999973</v>
      </c>
      <c r="GG31" s="10">
        <v>0.83509999999999973</v>
      </c>
      <c r="GH31" s="10">
        <v>0.83609999999999973</v>
      </c>
      <c r="GI31" s="10">
        <v>0.83709999999999973</v>
      </c>
      <c r="GJ31" s="10">
        <v>0.83799999999999975</v>
      </c>
      <c r="GK31" s="10">
        <v>0.83899999999999975</v>
      </c>
      <c r="GL31" s="10">
        <v>0.84</v>
      </c>
      <c r="GM31" s="10">
        <v>0.84099999999999975</v>
      </c>
      <c r="GN31" s="10">
        <v>0.84199999999999975</v>
      </c>
      <c r="GO31" s="10">
        <v>0.84299999999999975</v>
      </c>
      <c r="GP31" s="10">
        <v>0.84399999999999975</v>
      </c>
      <c r="GQ31" s="10">
        <v>0.84499999999999997</v>
      </c>
      <c r="GR31" s="10">
        <v>0.84599999999999975</v>
      </c>
      <c r="GS31" s="10">
        <v>0.84699999999999975</v>
      </c>
      <c r="GT31" s="10">
        <v>0.84789999999999976</v>
      </c>
      <c r="GU31" s="10">
        <v>0.84889999999999977</v>
      </c>
      <c r="GV31" s="10">
        <v>0.84989999999999977</v>
      </c>
      <c r="GW31" s="10">
        <v>0.85089999999999977</v>
      </c>
      <c r="GX31" s="10">
        <v>0.85189999999999977</v>
      </c>
      <c r="GY31" s="10">
        <v>0.85289999999999977</v>
      </c>
      <c r="GZ31" s="10">
        <v>0.85389999999999977</v>
      </c>
      <c r="HA31" s="10">
        <v>0.85489999999999977</v>
      </c>
      <c r="HB31" s="10">
        <v>0.85589999999999977</v>
      </c>
      <c r="HC31" s="10">
        <v>0.85689999999999977</v>
      </c>
      <c r="HD31" s="10">
        <v>0.85789999999999977</v>
      </c>
      <c r="HE31" s="10">
        <v>0.85889999999999977</v>
      </c>
      <c r="HF31" s="10">
        <v>0.85979999999999979</v>
      </c>
      <c r="HG31" s="10">
        <v>0.86079999999999979</v>
      </c>
      <c r="HH31" s="10">
        <v>0.86179999999999979</v>
      </c>
      <c r="HI31" s="10">
        <v>0.86279999999999979</v>
      </c>
      <c r="HJ31" s="10">
        <v>0.86379999999999979</v>
      </c>
      <c r="HK31" s="10">
        <v>0.86479999999999979</v>
      </c>
      <c r="HL31" s="10">
        <v>0.86579999999999979</v>
      </c>
      <c r="HM31" s="10">
        <v>0.86679999999999979</v>
      </c>
      <c r="HN31" s="10">
        <v>0.86779999999999979</v>
      </c>
      <c r="HO31" s="10">
        <v>0.86879999999999979</v>
      </c>
      <c r="HP31" s="10">
        <v>0.8697999999999998</v>
      </c>
      <c r="HQ31" s="10">
        <v>0.8707999999999998</v>
      </c>
      <c r="HR31" s="10">
        <v>0.8717999999999998</v>
      </c>
      <c r="HS31" s="10">
        <v>0.87269999999999981</v>
      </c>
      <c r="HT31" s="10">
        <v>0.87369999999999981</v>
      </c>
      <c r="HU31" s="10">
        <v>0.87469999999999981</v>
      </c>
      <c r="HV31" s="10">
        <v>0.87569999999999981</v>
      </c>
    </row>
    <row r="32" spans="1:232" ht="12.75" customHeight="1" x14ac:dyDescent="0.2">
      <c r="A32" s="8">
        <v>29</v>
      </c>
      <c r="B32" s="9">
        <v>30</v>
      </c>
      <c r="C32" s="10">
        <v>0.65299999999999958</v>
      </c>
      <c r="D32" s="10">
        <v>0.65399999999999958</v>
      </c>
      <c r="E32" s="10">
        <v>0.65489999999999959</v>
      </c>
      <c r="F32" s="10">
        <v>0.65589999999999959</v>
      </c>
      <c r="G32" s="10">
        <v>0.6568999999999996</v>
      </c>
      <c r="H32" s="10">
        <v>0.6578999999999996</v>
      </c>
      <c r="I32" s="10">
        <v>0.6588999999999996</v>
      </c>
      <c r="J32" s="10">
        <v>0.65979999999999961</v>
      </c>
      <c r="K32" s="10">
        <v>0.66079999999999961</v>
      </c>
      <c r="L32" s="10">
        <v>0.66179999999999961</v>
      </c>
      <c r="M32" s="10">
        <v>0.66279999999999961</v>
      </c>
      <c r="N32" s="10">
        <v>0.66379999999999961</v>
      </c>
      <c r="O32" s="10">
        <v>0.66469999999999962</v>
      </c>
      <c r="P32" s="10">
        <v>0.66569999999999963</v>
      </c>
      <c r="Q32" s="10">
        <v>0.66669999999999963</v>
      </c>
      <c r="R32" s="10">
        <v>0.66769999999999963</v>
      </c>
      <c r="S32" s="10">
        <v>0.66869999999999963</v>
      </c>
      <c r="T32" s="10">
        <v>0.66959999999999964</v>
      </c>
      <c r="U32" s="10">
        <v>0.67059999999999964</v>
      </c>
      <c r="V32" s="10">
        <v>0.67159999999999964</v>
      </c>
      <c r="W32" s="10">
        <v>0.67259999999999964</v>
      </c>
      <c r="X32" s="10">
        <v>0.67359999999999964</v>
      </c>
      <c r="Y32" s="10">
        <v>0.67449999999999966</v>
      </c>
      <c r="Z32" s="10">
        <v>0.67549999999999966</v>
      </c>
      <c r="AA32" s="10">
        <v>0.67649999999999966</v>
      </c>
      <c r="AB32" s="10">
        <v>0.67749999999999999</v>
      </c>
      <c r="AC32" s="10">
        <v>0.67849999999999966</v>
      </c>
      <c r="AD32" s="10">
        <v>0.67939999999999956</v>
      </c>
      <c r="AE32" s="10">
        <v>0.68039999999999956</v>
      </c>
      <c r="AF32" s="10">
        <v>0.68139999999999956</v>
      </c>
      <c r="AG32" s="10">
        <v>0.68239999999999956</v>
      </c>
      <c r="AH32" s="10">
        <v>0.68339999999999956</v>
      </c>
      <c r="AI32" s="10">
        <v>0.68429999999999958</v>
      </c>
      <c r="AJ32" s="10">
        <v>0.68529999999999958</v>
      </c>
      <c r="AK32" s="10">
        <v>0.68629999999999958</v>
      </c>
      <c r="AL32" s="10">
        <v>0.68729999999999958</v>
      </c>
      <c r="AM32" s="10">
        <v>0.68829999999999958</v>
      </c>
      <c r="AN32" s="10">
        <v>0.68933999999999962</v>
      </c>
      <c r="AO32" s="10">
        <v>0.69019999999999959</v>
      </c>
      <c r="AP32" s="10">
        <v>0.69119999999999959</v>
      </c>
      <c r="AQ32" s="10">
        <v>0.69219999999999959</v>
      </c>
      <c r="AR32" s="10">
        <v>0.69319999999999959</v>
      </c>
      <c r="AS32" s="10">
        <v>0.6941999999999996</v>
      </c>
      <c r="AT32" s="10">
        <v>0.69509999999999961</v>
      </c>
      <c r="AU32" s="10">
        <v>0.69609999999999961</v>
      </c>
      <c r="AV32" s="10">
        <v>0.69709999999999961</v>
      </c>
      <c r="AW32" s="10">
        <v>0.69809999999999961</v>
      </c>
      <c r="AX32" s="10">
        <v>0.69909999999999961</v>
      </c>
      <c r="AY32" s="10">
        <v>0.70009999999999961</v>
      </c>
      <c r="AZ32" s="10">
        <v>0.70099999999999962</v>
      </c>
      <c r="BA32" s="10">
        <v>0.70199999999999962</v>
      </c>
      <c r="BB32" s="10">
        <v>0.70299999999999963</v>
      </c>
      <c r="BC32" s="10">
        <v>0.70399999999999963</v>
      </c>
      <c r="BD32" s="10">
        <v>0.70499999999999996</v>
      </c>
      <c r="BE32" s="10">
        <v>0.70599999999999963</v>
      </c>
      <c r="BF32" s="10">
        <v>0.70689999999999964</v>
      </c>
      <c r="BG32" s="10">
        <v>0.70789999999999964</v>
      </c>
      <c r="BH32" s="10">
        <v>0.70889999999999964</v>
      </c>
      <c r="BI32" s="10">
        <v>0.70989999999999964</v>
      </c>
      <c r="BJ32" s="10">
        <v>0.71089999999999964</v>
      </c>
      <c r="BK32" s="10">
        <v>0.71179999999999966</v>
      </c>
      <c r="BL32" s="10">
        <v>0.71279999999999966</v>
      </c>
      <c r="BM32" s="10">
        <v>0.71379999999999966</v>
      </c>
      <c r="BN32" s="10">
        <v>0.71479999999999966</v>
      </c>
      <c r="BO32" s="10">
        <v>0.71579999999999966</v>
      </c>
      <c r="BP32" s="10">
        <v>0.71669999999999967</v>
      </c>
      <c r="BQ32" s="10">
        <v>0.71769999999999967</v>
      </c>
      <c r="BR32" s="10">
        <v>0.71869999999999967</v>
      </c>
      <c r="BS32" s="10">
        <v>0.71969999999999967</v>
      </c>
      <c r="BT32" s="10">
        <v>0.72069999999999967</v>
      </c>
      <c r="BU32" s="10">
        <v>0.72159999999999969</v>
      </c>
      <c r="BV32" s="10">
        <v>0.72259999999999969</v>
      </c>
      <c r="BW32" s="10">
        <v>0.72359999999999969</v>
      </c>
      <c r="BX32" s="10">
        <v>0.72459999999999969</v>
      </c>
      <c r="BY32" s="10">
        <v>0.72559999999999969</v>
      </c>
      <c r="BZ32" s="10">
        <v>0.72659999999999969</v>
      </c>
      <c r="CA32" s="10">
        <v>0.72750000000000004</v>
      </c>
      <c r="CB32" s="10">
        <v>0.72849999999999959</v>
      </c>
      <c r="CC32" s="10">
        <v>0.72949999999999959</v>
      </c>
      <c r="CD32" s="10">
        <v>0.73049999999999959</v>
      </c>
      <c r="CE32" s="10">
        <v>0.73149999999999959</v>
      </c>
      <c r="CF32" s="10">
        <v>0.73239999999999961</v>
      </c>
      <c r="CG32" s="10">
        <v>0.73339999999999961</v>
      </c>
      <c r="CH32" s="10">
        <v>0.73439999999999961</v>
      </c>
      <c r="CI32" s="10">
        <v>0.73539999999999961</v>
      </c>
      <c r="CJ32" s="10">
        <v>0.73639999999999961</v>
      </c>
      <c r="CK32" s="10">
        <v>0.73729999999999962</v>
      </c>
      <c r="CL32" s="10">
        <v>0.73829999999999962</v>
      </c>
      <c r="CM32" s="10">
        <v>0.73929999999999962</v>
      </c>
      <c r="CN32" s="10">
        <v>0.74029999999999963</v>
      </c>
      <c r="CO32" s="10">
        <v>0.74129999999999963</v>
      </c>
      <c r="CP32" s="10">
        <v>0.74219999999999964</v>
      </c>
      <c r="CQ32" s="10">
        <v>0.74319999999999964</v>
      </c>
      <c r="CR32" s="10">
        <v>0.74419999999999964</v>
      </c>
      <c r="CS32" s="10">
        <v>0.74519999999999964</v>
      </c>
      <c r="CT32" s="10">
        <v>0.74619999999999964</v>
      </c>
      <c r="CU32" s="10">
        <v>0.74719999999999964</v>
      </c>
      <c r="CV32" s="10">
        <v>0.74809999999999965</v>
      </c>
      <c r="CW32" s="10">
        <v>0.74909999999999966</v>
      </c>
      <c r="CX32" s="10">
        <v>0.75009999999999966</v>
      </c>
      <c r="CY32" s="10">
        <v>0.75109999999999966</v>
      </c>
      <c r="CZ32" s="10">
        <v>0.75209999999999966</v>
      </c>
      <c r="DA32" s="10">
        <v>0.75299999999999967</v>
      </c>
      <c r="DB32" s="10">
        <v>0.75399999999999967</v>
      </c>
      <c r="DC32" s="10">
        <v>0.755</v>
      </c>
      <c r="DD32" s="10">
        <v>0.75589999999999968</v>
      </c>
      <c r="DE32" s="10">
        <v>0.75689999999999968</v>
      </c>
      <c r="DF32" s="10">
        <v>0.75789999999999969</v>
      </c>
      <c r="DG32" s="10">
        <v>0.75889999999999969</v>
      </c>
      <c r="DH32" s="10">
        <v>0.7597999999999997</v>
      </c>
      <c r="DI32" s="10">
        <v>0.7607999999999997</v>
      </c>
      <c r="DJ32" s="10">
        <v>0.7617999999999997</v>
      </c>
      <c r="DK32" s="10">
        <v>0.7627999999999997</v>
      </c>
      <c r="DL32" s="10">
        <v>0.76369999999999971</v>
      </c>
      <c r="DM32" s="10">
        <v>0.76469999999999971</v>
      </c>
      <c r="DN32" s="10">
        <v>0.76569999999999971</v>
      </c>
      <c r="DO32" s="10">
        <v>0.76699999999999968</v>
      </c>
      <c r="DP32" s="10">
        <v>0.76759999999999962</v>
      </c>
      <c r="DQ32" s="10">
        <v>0.76859999999999962</v>
      </c>
      <c r="DR32" s="10">
        <v>0.76959999999999962</v>
      </c>
      <c r="DS32" s="10">
        <v>0.77059999999999962</v>
      </c>
      <c r="DT32" s="10">
        <v>0.77159999999999962</v>
      </c>
      <c r="DU32" s="10">
        <v>0.77249999999999996</v>
      </c>
      <c r="DV32" s="10">
        <v>0.77349999999999963</v>
      </c>
      <c r="DW32" s="10">
        <v>0.77449999999999963</v>
      </c>
      <c r="DX32" s="10">
        <v>0.77539999999999965</v>
      </c>
      <c r="DY32" s="10">
        <v>0.77639999999999965</v>
      </c>
      <c r="DZ32" s="10">
        <v>0.77739999999999965</v>
      </c>
      <c r="EA32" s="10">
        <v>0.77839999999999965</v>
      </c>
      <c r="EB32" s="10">
        <v>0.77939999999999965</v>
      </c>
      <c r="EC32" s="10">
        <v>0.78029999999999966</v>
      </c>
      <c r="ED32" s="10">
        <v>0.78129999999999966</v>
      </c>
      <c r="EE32" s="10">
        <v>0.78229999999999966</v>
      </c>
      <c r="EF32" s="10">
        <v>0.78329999999999966</v>
      </c>
      <c r="EG32" s="10">
        <v>0.78419999999999968</v>
      </c>
      <c r="EH32" s="10">
        <v>0.78519999999999979</v>
      </c>
      <c r="EI32" s="10">
        <v>0.78619999999999968</v>
      </c>
      <c r="EJ32" s="10">
        <v>0.78719999999999968</v>
      </c>
      <c r="EK32" s="10">
        <v>0.78819999999999968</v>
      </c>
      <c r="EL32" s="10">
        <v>0.78909999999999969</v>
      </c>
      <c r="EM32" s="10">
        <v>0.79009999999999991</v>
      </c>
      <c r="EN32" s="10">
        <v>0.79109999999999969</v>
      </c>
      <c r="EO32" s="10">
        <v>0.79209999999999969</v>
      </c>
      <c r="EP32" s="10">
        <v>0.79309999999999981</v>
      </c>
      <c r="EQ32" s="10">
        <v>0.79399999999999971</v>
      </c>
      <c r="ER32" s="10">
        <v>0.79500000000000004</v>
      </c>
      <c r="ES32" s="10">
        <v>0.79599999999999971</v>
      </c>
      <c r="ET32" s="10">
        <v>0.79699999999999971</v>
      </c>
      <c r="EU32" s="10">
        <v>0.79799999999999971</v>
      </c>
      <c r="EV32" s="10">
        <v>0.79889999999999972</v>
      </c>
      <c r="EW32" s="10">
        <v>0.79989999999999972</v>
      </c>
      <c r="EX32" s="10">
        <v>0.80089999999999972</v>
      </c>
      <c r="EY32" s="10">
        <v>0.80189999999999972</v>
      </c>
      <c r="EZ32" s="10">
        <v>0.80289999999999973</v>
      </c>
      <c r="FA32" s="10">
        <v>0.80389999999999973</v>
      </c>
      <c r="FB32" s="10">
        <v>0.80479999999999974</v>
      </c>
      <c r="FC32" s="10">
        <v>0.80579999999999974</v>
      </c>
      <c r="FD32" s="10">
        <v>0.80679999999999974</v>
      </c>
      <c r="FE32" s="10">
        <v>0.80779999999999974</v>
      </c>
      <c r="FF32" s="10">
        <v>0.80879999999999974</v>
      </c>
      <c r="FG32" s="10">
        <v>0.80979999999999974</v>
      </c>
      <c r="FH32" s="10">
        <v>0.81069999999999975</v>
      </c>
      <c r="FI32" s="10">
        <v>0.81169999999999998</v>
      </c>
      <c r="FJ32" s="10">
        <v>0.81269999999999976</v>
      </c>
      <c r="FK32" s="10">
        <v>0.81369999999999976</v>
      </c>
      <c r="FL32" s="10">
        <v>0.81469999999999965</v>
      </c>
      <c r="FM32" s="10">
        <v>0.81569999999999965</v>
      </c>
      <c r="FN32" s="10">
        <v>0.81669999999999965</v>
      </c>
      <c r="FO32" s="10">
        <v>0.81759999999999966</v>
      </c>
      <c r="FP32" s="10">
        <v>0.81859999999999966</v>
      </c>
      <c r="FQ32" s="10">
        <v>0.81959999999999966</v>
      </c>
      <c r="FR32" s="10">
        <v>0.82059999999999966</v>
      </c>
      <c r="FS32" s="10">
        <v>0.82159999999999966</v>
      </c>
      <c r="FT32" s="10">
        <v>0.82259999999999966</v>
      </c>
      <c r="FU32" s="10">
        <v>0.82359999999999967</v>
      </c>
      <c r="FV32" s="10">
        <v>0.82449999999999968</v>
      </c>
      <c r="FW32" s="10">
        <v>0.82549999999999968</v>
      </c>
      <c r="FX32" s="10">
        <v>0.82649999999999968</v>
      </c>
      <c r="FY32" s="10">
        <v>0.82750000000000001</v>
      </c>
      <c r="FZ32" s="10">
        <v>0.82849999999999968</v>
      </c>
      <c r="GA32" s="10">
        <v>0.82949999999999968</v>
      </c>
      <c r="GB32" s="10">
        <v>0.83049999999999968</v>
      </c>
      <c r="GC32" s="10">
        <v>0.83149999999999968</v>
      </c>
      <c r="GD32" s="10">
        <v>0.8323999999999997</v>
      </c>
      <c r="GE32" s="10">
        <v>0.8333999999999997</v>
      </c>
      <c r="GF32" s="10">
        <v>0.8343999999999997</v>
      </c>
      <c r="GG32" s="10">
        <v>0.8353999999999997</v>
      </c>
      <c r="GH32" s="10">
        <v>0.8363999999999997</v>
      </c>
      <c r="GI32" s="10">
        <v>0.8373999999999997</v>
      </c>
      <c r="GJ32" s="10">
        <v>0.8383999999999997</v>
      </c>
      <c r="GK32" s="10">
        <v>0.8393999999999997</v>
      </c>
      <c r="GL32" s="10">
        <v>0.8403999999999997</v>
      </c>
      <c r="GM32" s="10">
        <v>0.84129999999999971</v>
      </c>
      <c r="GN32" s="10">
        <v>0.84229999999999972</v>
      </c>
      <c r="GO32" s="10">
        <v>0.84329999999999972</v>
      </c>
      <c r="GP32" s="10">
        <v>0.84429999999999972</v>
      </c>
      <c r="GQ32" s="10">
        <v>0.84529999999999972</v>
      </c>
      <c r="GR32" s="10">
        <v>0.84629999999999972</v>
      </c>
      <c r="GS32" s="10">
        <v>0.84729999999999972</v>
      </c>
      <c r="GT32" s="10">
        <v>0.84829999999999972</v>
      </c>
      <c r="GU32" s="10">
        <v>0.84929999999999972</v>
      </c>
      <c r="GV32" s="10">
        <v>0.85019999999999973</v>
      </c>
      <c r="GW32" s="10">
        <v>0.85119999999999973</v>
      </c>
      <c r="GX32" s="10">
        <v>0.85219999999999974</v>
      </c>
      <c r="GY32" s="10">
        <v>0.85319999999999974</v>
      </c>
      <c r="GZ32" s="10">
        <v>0.85419999999999974</v>
      </c>
      <c r="HA32" s="10">
        <v>0.85519999999999974</v>
      </c>
      <c r="HB32" s="10">
        <v>0.85619999999999974</v>
      </c>
      <c r="HC32" s="10">
        <v>0.85719999999999974</v>
      </c>
      <c r="HD32" s="10">
        <v>0.85819999999999974</v>
      </c>
      <c r="HE32" s="10">
        <v>0.85919999999999974</v>
      </c>
      <c r="HF32" s="10">
        <v>0.86019999999999974</v>
      </c>
      <c r="HG32" s="10">
        <v>0.86119999999999974</v>
      </c>
      <c r="HH32" s="10">
        <v>0.86219999999999974</v>
      </c>
      <c r="HI32" s="10">
        <v>0.86309999999999976</v>
      </c>
      <c r="HJ32" s="10">
        <v>0.86409999999999976</v>
      </c>
      <c r="HK32" s="10">
        <v>0.86509999999999976</v>
      </c>
      <c r="HL32" s="10">
        <v>0.86609999999999976</v>
      </c>
      <c r="HM32" s="10">
        <v>0.86709999999999976</v>
      </c>
      <c r="HN32" s="10">
        <v>0.86809999999999976</v>
      </c>
      <c r="HO32" s="10">
        <v>0.86909999999999976</v>
      </c>
      <c r="HP32" s="10">
        <v>0.87009999999999976</v>
      </c>
      <c r="HQ32" s="10">
        <v>0.87109999999999976</v>
      </c>
      <c r="HR32" s="10">
        <v>0.87209999999999976</v>
      </c>
      <c r="HS32" s="10">
        <v>0.87309999999999977</v>
      </c>
      <c r="HT32" s="10">
        <v>0.87409999999999977</v>
      </c>
      <c r="HU32" s="10">
        <v>0.87509999999999977</v>
      </c>
      <c r="HV32" s="10">
        <v>0.87609999999999977</v>
      </c>
    </row>
    <row r="33" spans="1:230" ht="12.75" customHeight="1" x14ac:dyDescent="0.2">
      <c r="A33" s="8">
        <v>29.5</v>
      </c>
      <c r="B33" s="9">
        <v>31</v>
      </c>
      <c r="C33" s="10">
        <v>0.65339999999999954</v>
      </c>
      <c r="D33" s="10">
        <v>0.65439999999999954</v>
      </c>
      <c r="E33" s="10">
        <v>0.65539999999999954</v>
      </c>
      <c r="F33" s="10">
        <v>0.65639999999999954</v>
      </c>
      <c r="G33" s="10">
        <v>0.65739999999999954</v>
      </c>
      <c r="H33" s="10">
        <v>0.65829999999999955</v>
      </c>
      <c r="I33" s="10">
        <v>0.65929999999999955</v>
      </c>
      <c r="J33" s="10">
        <v>0.66029999999999955</v>
      </c>
      <c r="K33" s="10">
        <v>0.66129999999999955</v>
      </c>
      <c r="L33" s="10">
        <v>0.66219999999999957</v>
      </c>
      <c r="M33" s="10">
        <v>0.66319999999999957</v>
      </c>
      <c r="N33" s="10">
        <v>0.66419999999999957</v>
      </c>
      <c r="O33" s="10">
        <v>0.66519999999999957</v>
      </c>
      <c r="P33" s="10">
        <v>0.66619999999999957</v>
      </c>
      <c r="Q33" s="10">
        <v>0.66709999999999958</v>
      </c>
      <c r="R33" s="10">
        <v>0.66809999999999958</v>
      </c>
      <c r="S33" s="10">
        <v>0.66909999999999958</v>
      </c>
      <c r="T33" s="10">
        <v>0.67009999999999958</v>
      </c>
      <c r="U33" s="10">
        <v>0.67109999999999959</v>
      </c>
      <c r="V33" s="10">
        <v>0.6719999999999996</v>
      </c>
      <c r="W33" s="10">
        <v>0.6729999999999996</v>
      </c>
      <c r="X33" s="10">
        <v>0.6739999999999996</v>
      </c>
      <c r="Y33" s="10">
        <v>0.67500000000000004</v>
      </c>
      <c r="Z33" s="10">
        <v>0.6759999999999996</v>
      </c>
      <c r="AA33" s="10">
        <v>0.67689999999999961</v>
      </c>
      <c r="AB33" s="10">
        <v>0.67789999999999961</v>
      </c>
      <c r="AC33" s="10">
        <v>0.67889999999999961</v>
      </c>
      <c r="AD33" s="10">
        <v>0.6798999999999995</v>
      </c>
      <c r="AE33" s="10">
        <v>0.68089999999999951</v>
      </c>
      <c r="AF33" s="10">
        <v>0.68179999999999952</v>
      </c>
      <c r="AG33" s="10">
        <v>0.68279999999999952</v>
      </c>
      <c r="AH33" s="10">
        <v>0.68379999999999952</v>
      </c>
      <c r="AI33" s="10">
        <v>0.68479999999999952</v>
      </c>
      <c r="AJ33" s="10">
        <v>0.68579999999999952</v>
      </c>
      <c r="AK33" s="10">
        <v>0.68669999999999953</v>
      </c>
      <c r="AL33" s="10">
        <v>0.68769999999999953</v>
      </c>
      <c r="AM33" s="10">
        <v>0.68869999999999953</v>
      </c>
      <c r="AN33" s="10">
        <v>0.68973999999999958</v>
      </c>
      <c r="AO33" s="10">
        <v>0.69069999999999954</v>
      </c>
      <c r="AP33" s="10">
        <v>0.69159999999999955</v>
      </c>
      <c r="AQ33" s="10">
        <v>0.69259999999999955</v>
      </c>
      <c r="AR33" s="10">
        <v>0.69359999999999955</v>
      </c>
      <c r="AS33" s="10">
        <v>0.69459999999999955</v>
      </c>
      <c r="AT33" s="10">
        <v>0.69559999999999955</v>
      </c>
      <c r="AU33" s="10">
        <v>0.69659999999999955</v>
      </c>
      <c r="AV33" s="10">
        <v>0.69750000000000001</v>
      </c>
      <c r="AW33" s="10">
        <v>0.69849999999999957</v>
      </c>
      <c r="AX33" s="10">
        <v>0.69949999999999957</v>
      </c>
      <c r="AY33" s="10">
        <v>0.70049999999999957</v>
      </c>
      <c r="AZ33" s="10">
        <v>0.70149999999999957</v>
      </c>
      <c r="BA33" s="10">
        <v>0.70239999999999958</v>
      </c>
      <c r="BB33" s="10">
        <v>0.70339999999999958</v>
      </c>
      <c r="BC33" s="10">
        <v>0.70439999999999958</v>
      </c>
      <c r="BD33" s="10">
        <v>0.70539999999999958</v>
      </c>
      <c r="BE33" s="10">
        <v>0.70639999999999958</v>
      </c>
      <c r="BF33" s="10">
        <v>0.70739999999999958</v>
      </c>
      <c r="BG33" s="10">
        <v>0.7082999999999996</v>
      </c>
      <c r="BH33" s="10">
        <v>0.7092999999999996</v>
      </c>
      <c r="BI33" s="10">
        <v>0.7102999999999996</v>
      </c>
      <c r="BJ33" s="10">
        <v>0.7112999999999996</v>
      </c>
      <c r="BK33" s="10">
        <v>0.7122999999999996</v>
      </c>
      <c r="BL33" s="10">
        <v>0.71319999999999961</v>
      </c>
      <c r="BM33" s="10">
        <v>0.71419999999999961</v>
      </c>
      <c r="BN33" s="10">
        <v>0.71519999999999961</v>
      </c>
      <c r="BO33" s="10">
        <v>0.71619999999999961</v>
      </c>
      <c r="BP33" s="10">
        <v>0.71719999999999962</v>
      </c>
      <c r="BQ33" s="10">
        <v>0.71809999999999963</v>
      </c>
      <c r="BR33" s="10">
        <v>0.71909999999999963</v>
      </c>
      <c r="BS33" s="10">
        <v>0.72009999999999963</v>
      </c>
      <c r="BT33" s="10">
        <v>0.72109999999999963</v>
      </c>
      <c r="BU33" s="10">
        <v>0.72209999999999963</v>
      </c>
      <c r="BV33" s="10">
        <v>0.72299999999999964</v>
      </c>
      <c r="BW33" s="10">
        <v>0.72399999999999964</v>
      </c>
      <c r="BX33" s="10">
        <v>0.72499999999999998</v>
      </c>
      <c r="BY33" s="10">
        <v>0.72599999999999965</v>
      </c>
      <c r="BZ33" s="10">
        <v>0.72699999999999965</v>
      </c>
      <c r="CA33" s="10">
        <v>0.72789999999999966</v>
      </c>
      <c r="CB33" s="10">
        <v>0.72889999999999955</v>
      </c>
      <c r="CC33" s="10">
        <v>0.72989999999999955</v>
      </c>
      <c r="CD33" s="10">
        <v>0.73089999999999955</v>
      </c>
      <c r="CE33" s="10">
        <v>0.73189999999999955</v>
      </c>
      <c r="CF33" s="10">
        <v>0.73279999999999956</v>
      </c>
      <c r="CG33" s="10">
        <v>0.73379999999999956</v>
      </c>
      <c r="CH33" s="10">
        <v>0.73479999999999956</v>
      </c>
      <c r="CI33" s="10">
        <v>0.73579999999999957</v>
      </c>
      <c r="CJ33" s="10">
        <v>0.73679999999999957</v>
      </c>
      <c r="CK33" s="10">
        <v>0.73769999999999958</v>
      </c>
      <c r="CL33" s="10">
        <v>0.73869999999999958</v>
      </c>
      <c r="CM33" s="10">
        <v>0.73969999999999958</v>
      </c>
      <c r="CN33" s="10">
        <v>0.74069999999999958</v>
      </c>
      <c r="CO33" s="10">
        <v>0.74169999999999958</v>
      </c>
      <c r="CP33" s="10">
        <v>0.74259999999999959</v>
      </c>
      <c r="CQ33" s="10">
        <v>0.74359999999999959</v>
      </c>
      <c r="CR33" s="10">
        <v>0.7445999999999996</v>
      </c>
      <c r="CS33" s="10">
        <v>0.7455999999999996</v>
      </c>
      <c r="CT33" s="10">
        <v>0.7465999999999996</v>
      </c>
      <c r="CU33" s="10">
        <v>0.74750000000000005</v>
      </c>
      <c r="CV33" s="10">
        <v>0.74849999999999961</v>
      </c>
      <c r="CW33" s="10">
        <v>0.74949999999999961</v>
      </c>
      <c r="CX33" s="10">
        <v>0.75049999999999961</v>
      </c>
      <c r="CY33" s="10">
        <v>0.75149999999999961</v>
      </c>
      <c r="CZ33" s="10">
        <v>0.75239999999999962</v>
      </c>
      <c r="DA33" s="10">
        <v>0.75339999999999963</v>
      </c>
      <c r="DB33" s="10">
        <v>0.75439999999999963</v>
      </c>
      <c r="DC33" s="10">
        <v>0.75539999999999963</v>
      </c>
      <c r="DD33" s="10">
        <v>0.75629999999999964</v>
      </c>
      <c r="DE33" s="10">
        <v>0.75729999999999964</v>
      </c>
      <c r="DF33" s="10">
        <v>0.75829999999999964</v>
      </c>
      <c r="DG33" s="10">
        <v>0.75919999999999965</v>
      </c>
      <c r="DH33" s="10">
        <v>0.76019999999999965</v>
      </c>
      <c r="DI33" s="10">
        <v>0.76119999999999965</v>
      </c>
      <c r="DJ33" s="10">
        <v>0.76219999999999966</v>
      </c>
      <c r="DK33" s="10">
        <v>0.76309999999999967</v>
      </c>
      <c r="DL33" s="10">
        <v>0.76409999999999967</v>
      </c>
      <c r="DM33" s="10">
        <v>0.76509999999999967</v>
      </c>
      <c r="DN33" s="10">
        <v>0.76609999999999967</v>
      </c>
      <c r="DO33" s="10">
        <v>0.76739999999999964</v>
      </c>
      <c r="DP33" s="10">
        <v>0.76799999999999957</v>
      </c>
      <c r="DQ33" s="10">
        <v>0.76899999999999957</v>
      </c>
      <c r="DR33" s="10">
        <v>0.76989999999999958</v>
      </c>
      <c r="DS33" s="10">
        <v>0.77089999999999959</v>
      </c>
      <c r="DT33" s="10">
        <v>0.77189999999999959</v>
      </c>
      <c r="DU33" s="10">
        <v>0.77289999999999959</v>
      </c>
      <c r="DV33" s="10">
        <v>0.77389999999999959</v>
      </c>
      <c r="DW33" s="10">
        <v>0.7747999999999996</v>
      </c>
      <c r="DX33" s="10">
        <v>0.7757999999999996</v>
      </c>
      <c r="DY33" s="10">
        <v>0.7767999999999996</v>
      </c>
      <c r="DZ33" s="10">
        <v>0.7777999999999996</v>
      </c>
      <c r="EA33" s="10">
        <v>0.77869999999999961</v>
      </c>
      <c r="EB33" s="10">
        <v>0.77969999999999962</v>
      </c>
      <c r="EC33" s="10">
        <v>0.78069999999999962</v>
      </c>
      <c r="ED33" s="10">
        <v>0.78169999999999962</v>
      </c>
      <c r="EE33" s="10">
        <v>0.78269999999999962</v>
      </c>
      <c r="EF33" s="10">
        <v>0.78359999999999963</v>
      </c>
      <c r="EG33" s="10">
        <v>0.78459999999999963</v>
      </c>
      <c r="EH33" s="10">
        <v>0.78559999999999974</v>
      </c>
      <c r="EI33" s="10">
        <v>0.78659999999999963</v>
      </c>
      <c r="EJ33" s="10">
        <v>0.78749999999999998</v>
      </c>
      <c r="EK33" s="10">
        <v>0.78849999999999965</v>
      </c>
      <c r="EL33" s="10">
        <v>0.78949999999999965</v>
      </c>
      <c r="EM33" s="10">
        <v>0.79049999999999987</v>
      </c>
      <c r="EN33" s="10">
        <v>0.79139999999999966</v>
      </c>
      <c r="EO33" s="10">
        <v>0.79239999999999966</v>
      </c>
      <c r="EP33" s="10">
        <v>0.79339999999999977</v>
      </c>
      <c r="EQ33" s="10">
        <v>0.79439999999999966</v>
      </c>
      <c r="ER33" s="10">
        <v>0.79539999999999966</v>
      </c>
      <c r="ES33" s="10">
        <v>0.79639999999999966</v>
      </c>
      <c r="ET33" s="10">
        <v>0.79729999999999968</v>
      </c>
      <c r="EU33" s="10">
        <v>0.79829999999999968</v>
      </c>
      <c r="EV33" s="10">
        <v>0.79929999999999968</v>
      </c>
      <c r="EW33" s="10">
        <v>0.80029999999999968</v>
      </c>
      <c r="EX33" s="10">
        <v>0.80129999999999968</v>
      </c>
      <c r="EY33" s="10">
        <v>0.80219999999999969</v>
      </c>
      <c r="EZ33" s="10">
        <v>0.80319999999999969</v>
      </c>
      <c r="FA33" s="10">
        <v>0.80419999999999969</v>
      </c>
      <c r="FB33" s="10">
        <v>0.80519999999999969</v>
      </c>
      <c r="FC33" s="10">
        <v>0.80619999999999969</v>
      </c>
      <c r="FD33" s="10">
        <v>0.80709999999999971</v>
      </c>
      <c r="FE33" s="10">
        <v>0.80809999999999971</v>
      </c>
      <c r="FF33" s="10">
        <v>0.80909999999999971</v>
      </c>
      <c r="FG33" s="10">
        <v>0.81009999999999971</v>
      </c>
      <c r="FH33" s="10">
        <v>0.81109999999999971</v>
      </c>
      <c r="FI33" s="10">
        <v>0.81209999999999993</v>
      </c>
      <c r="FJ33" s="10">
        <v>0.81309999999999971</v>
      </c>
      <c r="FK33" s="10">
        <v>0.81399999999999972</v>
      </c>
      <c r="FL33" s="10">
        <v>0.81499999999999995</v>
      </c>
      <c r="FM33" s="10">
        <v>0.81599999999999961</v>
      </c>
      <c r="FN33" s="10">
        <v>0.81699999999999962</v>
      </c>
      <c r="FO33" s="10">
        <v>0.81799999999999962</v>
      </c>
      <c r="FP33" s="10">
        <v>0.81899999999999962</v>
      </c>
      <c r="FQ33" s="10">
        <v>0.82</v>
      </c>
      <c r="FR33" s="10">
        <v>0.82089999999999963</v>
      </c>
      <c r="FS33" s="10">
        <v>0.82189999999999963</v>
      </c>
      <c r="FT33" s="10">
        <v>0.82289999999999963</v>
      </c>
      <c r="FU33" s="10">
        <v>0.82389999999999963</v>
      </c>
      <c r="FV33" s="10">
        <v>0.82489999999999963</v>
      </c>
      <c r="FW33" s="10">
        <v>0.82589999999999963</v>
      </c>
      <c r="FX33" s="10">
        <v>0.82679999999999965</v>
      </c>
      <c r="FY33" s="10">
        <v>0.82779999999999965</v>
      </c>
      <c r="FZ33" s="10">
        <v>0.82879999999999965</v>
      </c>
      <c r="GA33" s="10">
        <v>0.82979999999999965</v>
      </c>
      <c r="GB33" s="10">
        <v>0.83079999999999965</v>
      </c>
      <c r="GC33" s="10">
        <v>0.83179999999999965</v>
      </c>
      <c r="GD33" s="10">
        <v>0.83279999999999965</v>
      </c>
      <c r="GE33" s="10">
        <v>0.83379999999999965</v>
      </c>
      <c r="GF33" s="10">
        <v>0.83479999999999965</v>
      </c>
      <c r="GG33" s="10">
        <v>0.83569999999999967</v>
      </c>
      <c r="GH33" s="10">
        <v>0.83669999999999967</v>
      </c>
      <c r="GI33" s="10">
        <v>0.83769999999999967</v>
      </c>
      <c r="GJ33" s="10">
        <v>0.83869999999999967</v>
      </c>
      <c r="GK33" s="10">
        <v>0.83969999999999967</v>
      </c>
      <c r="GL33" s="10">
        <v>0.84069999999999967</v>
      </c>
      <c r="GM33" s="10">
        <v>0.84169999999999967</v>
      </c>
      <c r="GN33" s="10">
        <v>0.84269999999999967</v>
      </c>
      <c r="GO33" s="10">
        <v>0.84369999999999967</v>
      </c>
      <c r="GP33" s="10">
        <v>0.84459999999999968</v>
      </c>
      <c r="GQ33" s="10">
        <v>0.84559999999999969</v>
      </c>
      <c r="GR33" s="10">
        <v>0.84659999999999969</v>
      </c>
      <c r="GS33" s="10">
        <v>0.84759999999999969</v>
      </c>
      <c r="GT33" s="10">
        <v>0.84859999999999969</v>
      </c>
      <c r="GU33" s="10">
        <v>0.84959999999999969</v>
      </c>
      <c r="GV33" s="10">
        <v>0.85059999999999969</v>
      </c>
      <c r="GW33" s="10">
        <v>0.85159999999999969</v>
      </c>
      <c r="GX33" s="10">
        <v>0.85259999999999969</v>
      </c>
      <c r="GY33" s="10">
        <v>0.85359999999999969</v>
      </c>
      <c r="GZ33" s="10">
        <v>0.8544999999999997</v>
      </c>
      <c r="HA33" s="10">
        <v>0.85549999999999971</v>
      </c>
      <c r="HB33" s="10">
        <v>0.85649999999999971</v>
      </c>
      <c r="HC33" s="10">
        <v>0.85750000000000004</v>
      </c>
      <c r="HD33" s="10">
        <v>0.85849999999999971</v>
      </c>
      <c r="HE33" s="10">
        <v>0.85949999999999971</v>
      </c>
      <c r="HF33" s="10">
        <v>0.86049999999999971</v>
      </c>
      <c r="HG33" s="10">
        <v>0.86149999999999971</v>
      </c>
      <c r="HH33" s="10">
        <v>0.86250000000000004</v>
      </c>
      <c r="HI33" s="10">
        <v>0.86349999999999971</v>
      </c>
      <c r="HJ33" s="10">
        <v>0.86449999999999971</v>
      </c>
      <c r="HK33" s="10">
        <v>0.86549999999999971</v>
      </c>
      <c r="HL33" s="10">
        <v>0.86639999999999973</v>
      </c>
      <c r="HM33" s="10">
        <v>0.86739999999999973</v>
      </c>
      <c r="HN33" s="10">
        <v>0.86839999999999973</v>
      </c>
      <c r="HO33" s="10">
        <v>0.86939999999999973</v>
      </c>
      <c r="HP33" s="10">
        <v>0.87039999999999973</v>
      </c>
      <c r="HQ33" s="10">
        <v>0.87139999999999973</v>
      </c>
      <c r="HR33" s="10">
        <v>0.87239999999999973</v>
      </c>
      <c r="HS33" s="10">
        <v>0.87339999999999973</v>
      </c>
      <c r="HT33" s="10">
        <v>0.87439999999999973</v>
      </c>
      <c r="HU33" s="10">
        <v>0.87539999999999973</v>
      </c>
      <c r="HV33" s="10">
        <v>0.87639999999999973</v>
      </c>
    </row>
    <row r="34" spans="1:230" ht="12.75" customHeight="1" x14ac:dyDescent="0.2">
      <c r="A34" s="8">
        <v>30</v>
      </c>
      <c r="B34" s="9">
        <v>32</v>
      </c>
      <c r="C34" s="10">
        <v>0.65389999999999948</v>
      </c>
      <c r="D34" s="10">
        <v>0.65489999999999948</v>
      </c>
      <c r="E34" s="10">
        <v>0.65579999999999949</v>
      </c>
      <c r="F34" s="10">
        <v>0.6567999999999995</v>
      </c>
      <c r="G34" s="10">
        <v>0.6577999999999995</v>
      </c>
      <c r="H34" s="10">
        <v>0.6587999999999995</v>
      </c>
      <c r="I34" s="10">
        <v>0.6597999999999995</v>
      </c>
      <c r="J34" s="10">
        <v>0.66069999999999951</v>
      </c>
      <c r="K34" s="10">
        <v>0.66169999999999951</v>
      </c>
      <c r="L34" s="10">
        <v>0.66269999999999951</v>
      </c>
      <c r="M34" s="10">
        <v>0.66369999999999951</v>
      </c>
      <c r="N34" s="10">
        <v>0.66469999999999951</v>
      </c>
      <c r="O34" s="10">
        <v>0.66559999999999953</v>
      </c>
      <c r="P34" s="10">
        <v>0.66659999999999953</v>
      </c>
      <c r="Q34" s="10">
        <v>0.66759999999999953</v>
      </c>
      <c r="R34" s="10">
        <v>0.66859999999999953</v>
      </c>
      <c r="S34" s="10">
        <v>0.66949999999999954</v>
      </c>
      <c r="T34" s="10">
        <v>0.67049999999999954</v>
      </c>
      <c r="U34" s="10">
        <v>0.67149999999999954</v>
      </c>
      <c r="V34" s="10">
        <v>0.67249999999999999</v>
      </c>
      <c r="W34" s="10">
        <v>0.67349999999999954</v>
      </c>
      <c r="X34" s="10">
        <v>0.67439999999999956</v>
      </c>
      <c r="Y34" s="10">
        <v>0.67539999999999956</v>
      </c>
      <c r="Z34" s="10">
        <v>0.67639999999999956</v>
      </c>
      <c r="AA34" s="10">
        <v>0.67739999999999956</v>
      </c>
      <c r="AB34" s="10">
        <v>0.67839999999999956</v>
      </c>
      <c r="AC34" s="10">
        <v>0.67929999999999957</v>
      </c>
      <c r="AD34" s="10">
        <v>0.68029999999999946</v>
      </c>
      <c r="AE34" s="10">
        <v>0.68129999999999946</v>
      </c>
      <c r="AF34" s="10">
        <v>0.68229999999999946</v>
      </c>
      <c r="AG34" s="10">
        <v>0.68329999999999946</v>
      </c>
      <c r="AH34" s="10">
        <v>0.68419999999999948</v>
      </c>
      <c r="AI34" s="10">
        <v>0.68519999999999948</v>
      </c>
      <c r="AJ34" s="10">
        <v>0.68619999999999948</v>
      </c>
      <c r="AK34" s="10">
        <v>0.68719999999999948</v>
      </c>
      <c r="AL34" s="10">
        <v>0.68819999999999948</v>
      </c>
      <c r="AM34" s="10">
        <v>0.68909999999999949</v>
      </c>
      <c r="AN34" s="10">
        <v>0.69013999999999953</v>
      </c>
      <c r="AO34" s="10">
        <v>0.69109999999999949</v>
      </c>
      <c r="AP34" s="10">
        <v>0.69209999999999949</v>
      </c>
      <c r="AQ34" s="10">
        <v>0.69309999999999949</v>
      </c>
      <c r="AR34" s="10">
        <v>0.69399999999999951</v>
      </c>
      <c r="AS34" s="10">
        <v>0.69499999999999995</v>
      </c>
      <c r="AT34" s="10">
        <v>0.69599999999999951</v>
      </c>
      <c r="AU34" s="10">
        <v>0.69699999999999951</v>
      </c>
      <c r="AV34" s="10">
        <v>0.69799999999999951</v>
      </c>
      <c r="AW34" s="10">
        <v>0.69889999999999952</v>
      </c>
      <c r="AX34" s="10">
        <v>0.69989999999999952</v>
      </c>
      <c r="AY34" s="10">
        <v>0.70089999999999952</v>
      </c>
      <c r="AZ34" s="10">
        <v>0.70189999999999952</v>
      </c>
      <c r="BA34" s="10">
        <v>0.70289999999999953</v>
      </c>
      <c r="BB34" s="10">
        <v>0.70389999999999953</v>
      </c>
      <c r="BC34" s="10">
        <v>0.70479999999999954</v>
      </c>
      <c r="BD34" s="10">
        <v>0.70579999999999954</v>
      </c>
      <c r="BE34" s="10">
        <v>0.70679999999999954</v>
      </c>
      <c r="BF34" s="10">
        <v>0.70779999999999954</v>
      </c>
      <c r="BG34" s="10">
        <v>0.70869999999999955</v>
      </c>
      <c r="BH34" s="10">
        <v>0.70969999999999955</v>
      </c>
      <c r="BI34" s="10">
        <v>0.71069999999999955</v>
      </c>
      <c r="BJ34" s="10">
        <v>0.71169999999999956</v>
      </c>
      <c r="BK34" s="10">
        <v>0.71269999999999956</v>
      </c>
      <c r="BL34" s="10">
        <v>0.71359999999999957</v>
      </c>
      <c r="BM34" s="10">
        <v>0.71459999999999957</v>
      </c>
      <c r="BN34" s="10">
        <v>0.71559999999999957</v>
      </c>
      <c r="BO34" s="10">
        <v>0.71659999999999957</v>
      </c>
      <c r="BP34" s="10">
        <v>0.71759999999999957</v>
      </c>
      <c r="BQ34" s="10">
        <v>0.71849999999999958</v>
      </c>
      <c r="BR34" s="10">
        <v>0.71949999999999958</v>
      </c>
      <c r="BS34" s="10">
        <v>0.72049999999999959</v>
      </c>
      <c r="BT34" s="10">
        <v>0.72149999999999959</v>
      </c>
      <c r="BU34" s="10">
        <v>0.72250000000000003</v>
      </c>
      <c r="BV34" s="10">
        <v>0.7233999999999996</v>
      </c>
      <c r="BW34" s="10">
        <v>0.7243999999999996</v>
      </c>
      <c r="BX34" s="10">
        <v>0.7253999999999996</v>
      </c>
      <c r="BY34" s="10">
        <v>0.7263999999999996</v>
      </c>
      <c r="BZ34" s="10">
        <v>0.7273999999999996</v>
      </c>
      <c r="CA34" s="10">
        <v>0.72829999999999961</v>
      </c>
      <c r="CB34" s="10">
        <v>0.7292999999999995</v>
      </c>
      <c r="CC34" s="10">
        <v>0.73029999999999951</v>
      </c>
      <c r="CD34" s="10">
        <v>0.73129999999999951</v>
      </c>
      <c r="CE34" s="10">
        <v>0.73229999999999951</v>
      </c>
      <c r="CF34" s="10">
        <v>0.73319999999999952</v>
      </c>
      <c r="CG34" s="10">
        <v>0.73419999999999952</v>
      </c>
      <c r="CH34" s="10">
        <v>0.73519999999999952</v>
      </c>
      <c r="CI34" s="10">
        <v>0.73619999999999952</v>
      </c>
      <c r="CJ34" s="10">
        <v>0.73719999999999952</v>
      </c>
      <c r="CK34" s="10">
        <v>0.73809999999999953</v>
      </c>
      <c r="CL34" s="10">
        <v>0.73909999999999954</v>
      </c>
      <c r="CM34" s="10">
        <v>0.74009999999999954</v>
      </c>
      <c r="CN34" s="10">
        <v>0.74109999999999954</v>
      </c>
      <c r="CO34" s="10">
        <v>0.74209999999999954</v>
      </c>
      <c r="CP34" s="10">
        <v>0.74299999999999955</v>
      </c>
      <c r="CQ34" s="10">
        <v>0.74399999999999955</v>
      </c>
      <c r="CR34" s="10">
        <v>0.745</v>
      </c>
      <c r="CS34" s="10">
        <v>0.74599999999999955</v>
      </c>
      <c r="CT34" s="10">
        <v>0.74699999999999955</v>
      </c>
      <c r="CU34" s="10">
        <v>0.74789999999999957</v>
      </c>
      <c r="CV34" s="10">
        <v>0.74889999999999957</v>
      </c>
      <c r="CW34" s="10">
        <v>0.74989999999999957</v>
      </c>
      <c r="CX34" s="10">
        <v>0.75089999999999957</v>
      </c>
      <c r="CY34" s="10">
        <v>0.75179999999999958</v>
      </c>
      <c r="CZ34" s="10">
        <v>0.75279999999999958</v>
      </c>
      <c r="DA34" s="10">
        <v>0.75379999999999958</v>
      </c>
      <c r="DB34" s="10">
        <v>0.75479999999999958</v>
      </c>
      <c r="DC34" s="10">
        <v>0.75569999999999959</v>
      </c>
      <c r="DD34" s="10">
        <v>0.7566999999999996</v>
      </c>
      <c r="DE34" s="10">
        <v>0.7576999999999996</v>
      </c>
      <c r="DF34" s="10">
        <v>0.75859999999999961</v>
      </c>
      <c r="DG34" s="10">
        <v>0.75959999999999961</v>
      </c>
      <c r="DH34" s="10">
        <v>0.76059999999999961</v>
      </c>
      <c r="DI34" s="10">
        <v>0.76159999999999961</v>
      </c>
      <c r="DJ34" s="10">
        <v>0.76249999999999996</v>
      </c>
      <c r="DK34" s="10">
        <v>0.76349999999999962</v>
      </c>
      <c r="DL34" s="10">
        <v>0.76449999999999962</v>
      </c>
      <c r="DM34" s="10">
        <v>0.76549999999999963</v>
      </c>
      <c r="DN34" s="10">
        <v>0.76639999999999964</v>
      </c>
      <c r="DO34" s="10">
        <v>0.76779999999999959</v>
      </c>
      <c r="DP34" s="10">
        <v>0.76839999999999953</v>
      </c>
      <c r="DQ34" s="10">
        <v>0.76929999999999954</v>
      </c>
      <c r="DR34" s="10">
        <v>0.77029999999999954</v>
      </c>
      <c r="DS34" s="10">
        <v>0.77129999999999954</v>
      </c>
      <c r="DT34" s="10">
        <v>0.77229999999999954</v>
      </c>
      <c r="DU34" s="10">
        <v>0.77319999999999955</v>
      </c>
      <c r="DV34" s="10">
        <v>0.77419999999999956</v>
      </c>
      <c r="DW34" s="10">
        <v>0.77519999999999956</v>
      </c>
      <c r="DX34" s="10">
        <v>0.77619999999999956</v>
      </c>
      <c r="DY34" s="10">
        <v>0.77719999999999956</v>
      </c>
      <c r="DZ34" s="10">
        <v>0.77809999999999957</v>
      </c>
      <c r="EA34" s="10">
        <v>0.77909999999999957</v>
      </c>
      <c r="EB34" s="10">
        <v>0.78009999999999957</v>
      </c>
      <c r="EC34" s="10">
        <v>0.78109999999999957</v>
      </c>
      <c r="ED34" s="10">
        <v>0.78199999999999958</v>
      </c>
      <c r="EE34" s="10">
        <v>0.78299999999999959</v>
      </c>
      <c r="EF34" s="10">
        <v>0.78399999999999959</v>
      </c>
      <c r="EG34" s="10">
        <v>0.78500000000000003</v>
      </c>
      <c r="EH34" s="10">
        <v>0.78589999999999971</v>
      </c>
      <c r="EI34" s="10">
        <v>0.7868999999999996</v>
      </c>
      <c r="EJ34" s="10">
        <v>0.7878999999999996</v>
      </c>
      <c r="EK34" s="10">
        <v>0.7888999999999996</v>
      </c>
      <c r="EL34" s="10">
        <v>0.78979999999999961</v>
      </c>
      <c r="EM34" s="10">
        <v>0.79079999999999984</v>
      </c>
      <c r="EN34" s="10">
        <v>0.79179999999999962</v>
      </c>
      <c r="EO34" s="10">
        <v>0.79279999999999962</v>
      </c>
      <c r="EP34" s="10">
        <v>0.79379999999999973</v>
      </c>
      <c r="EQ34" s="10">
        <v>0.79469999999999963</v>
      </c>
      <c r="ER34" s="10">
        <v>0.79569999999999963</v>
      </c>
      <c r="ES34" s="10">
        <v>0.79669999999999963</v>
      </c>
      <c r="ET34" s="10">
        <v>0.79769999999999963</v>
      </c>
      <c r="EU34" s="10">
        <v>0.79869999999999963</v>
      </c>
      <c r="EV34" s="10">
        <v>0.79959999999999964</v>
      </c>
      <c r="EW34" s="10">
        <v>0.80059999999999965</v>
      </c>
      <c r="EX34" s="10">
        <v>0.80159999999999965</v>
      </c>
      <c r="EY34" s="10">
        <v>0.80259999999999965</v>
      </c>
      <c r="EZ34" s="10">
        <v>0.80359999999999965</v>
      </c>
      <c r="FA34" s="10">
        <v>0.80449999999999966</v>
      </c>
      <c r="FB34" s="10">
        <v>0.80549999999999966</v>
      </c>
      <c r="FC34" s="10">
        <v>0.80649999999999966</v>
      </c>
      <c r="FD34" s="10">
        <v>0.8075</v>
      </c>
      <c r="FE34" s="10">
        <v>0.80849999999999966</v>
      </c>
      <c r="FF34" s="10">
        <v>0.80949999999999966</v>
      </c>
      <c r="FG34" s="10">
        <v>0.81039999999999968</v>
      </c>
      <c r="FH34" s="10">
        <v>0.81139999999999968</v>
      </c>
      <c r="FI34" s="10">
        <v>0.8123999999999999</v>
      </c>
      <c r="FJ34" s="10">
        <v>0.81339999999999968</v>
      </c>
      <c r="FK34" s="10">
        <v>0.81439999999999968</v>
      </c>
      <c r="FL34" s="10">
        <v>0.81539999999999957</v>
      </c>
      <c r="FM34" s="10">
        <v>0.81639999999999957</v>
      </c>
      <c r="FN34" s="10">
        <v>0.81729999999999958</v>
      </c>
      <c r="FO34" s="10">
        <v>0.81829999999999958</v>
      </c>
      <c r="FP34" s="10">
        <v>0.81929999999999958</v>
      </c>
      <c r="FQ34" s="10">
        <v>0.82029999999999959</v>
      </c>
      <c r="FR34" s="10">
        <v>0.82129999999999959</v>
      </c>
      <c r="FS34" s="10">
        <v>0.82229999999999959</v>
      </c>
      <c r="FT34" s="10">
        <v>0.8231999999999996</v>
      </c>
      <c r="FU34" s="10">
        <v>0.8241999999999996</v>
      </c>
      <c r="FV34" s="10">
        <v>0.8251999999999996</v>
      </c>
      <c r="FW34" s="10">
        <v>0.8261999999999996</v>
      </c>
      <c r="FX34" s="10">
        <v>0.8271999999999996</v>
      </c>
      <c r="FY34" s="10">
        <v>0.8281999999999996</v>
      </c>
      <c r="FZ34" s="10">
        <v>0.8291999999999996</v>
      </c>
      <c r="GA34" s="10">
        <v>0.83009999999999962</v>
      </c>
      <c r="GB34" s="10">
        <v>0.83109999999999962</v>
      </c>
      <c r="GC34" s="10">
        <v>0.83209999999999962</v>
      </c>
      <c r="GD34" s="10">
        <v>0.83309999999999962</v>
      </c>
      <c r="GE34" s="10">
        <v>0.83409999999999962</v>
      </c>
      <c r="GF34" s="10">
        <v>0.83509999999999962</v>
      </c>
      <c r="GG34" s="10">
        <v>0.83609999999999962</v>
      </c>
      <c r="GH34" s="10">
        <v>0.83709999999999962</v>
      </c>
      <c r="GI34" s="10">
        <v>0.83799999999999963</v>
      </c>
      <c r="GJ34" s="10">
        <v>0.83899999999999963</v>
      </c>
      <c r="GK34" s="10">
        <v>0.84</v>
      </c>
      <c r="GL34" s="10">
        <v>0.84099999999999964</v>
      </c>
      <c r="GM34" s="10">
        <v>0.84199999999999964</v>
      </c>
      <c r="GN34" s="10">
        <v>0.84299999999999964</v>
      </c>
      <c r="GO34" s="10">
        <v>0.84399999999999964</v>
      </c>
      <c r="GP34" s="10">
        <v>0.84499999999999997</v>
      </c>
      <c r="GQ34" s="10">
        <v>0.84599999999999964</v>
      </c>
      <c r="GR34" s="10">
        <v>0.84689999999999965</v>
      </c>
      <c r="GS34" s="10">
        <v>0.84789999999999965</v>
      </c>
      <c r="GT34" s="10">
        <v>0.84889999999999965</v>
      </c>
      <c r="GU34" s="10">
        <v>0.84989999999999966</v>
      </c>
      <c r="GV34" s="10">
        <v>0.85089999999999966</v>
      </c>
      <c r="GW34" s="10">
        <v>0.85189999999999966</v>
      </c>
      <c r="GX34" s="10">
        <v>0.85289999999999966</v>
      </c>
      <c r="GY34" s="10">
        <v>0.85389999999999966</v>
      </c>
      <c r="GZ34" s="10">
        <v>0.85489999999999966</v>
      </c>
      <c r="HA34" s="10">
        <v>0.85589999999999966</v>
      </c>
      <c r="HB34" s="10">
        <v>0.85679999999999967</v>
      </c>
      <c r="HC34" s="10">
        <v>0.85779999999999967</v>
      </c>
      <c r="HD34" s="10">
        <v>0.85879999999999967</v>
      </c>
      <c r="HE34" s="10">
        <v>0.85979999999999968</v>
      </c>
      <c r="HF34" s="10">
        <v>0.86079999999999968</v>
      </c>
      <c r="HG34" s="10">
        <v>0.86179999999999968</v>
      </c>
      <c r="HH34" s="10">
        <v>0.86279999999999968</v>
      </c>
      <c r="HI34" s="10">
        <v>0.86379999999999968</v>
      </c>
      <c r="HJ34" s="10">
        <v>0.86479999999999968</v>
      </c>
      <c r="HK34" s="10">
        <v>0.86579999999999968</v>
      </c>
      <c r="HL34" s="10">
        <v>0.86679999999999968</v>
      </c>
      <c r="HM34" s="10">
        <v>0.86779999999999968</v>
      </c>
      <c r="HN34" s="10">
        <v>0.86869999999999969</v>
      </c>
      <c r="HO34" s="10">
        <v>0.8696999999999997</v>
      </c>
      <c r="HP34" s="10">
        <v>0.8706999999999997</v>
      </c>
      <c r="HQ34" s="10">
        <v>0.8716999999999997</v>
      </c>
      <c r="HR34" s="10">
        <v>0.8726999999999997</v>
      </c>
      <c r="HS34" s="10">
        <v>0.8736999999999997</v>
      </c>
      <c r="HT34" s="10">
        <v>0.8746999999999997</v>
      </c>
      <c r="HU34" s="10">
        <v>0.8756999999999997</v>
      </c>
      <c r="HV34" s="10">
        <v>0.8766999999999997</v>
      </c>
    </row>
    <row r="35" spans="1:230" ht="12.75" customHeight="1" x14ac:dyDescent="0.2">
      <c r="A35" s="8">
        <v>30.5</v>
      </c>
      <c r="B35" s="9">
        <v>33</v>
      </c>
      <c r="C35" s="10">
        <v>0.65429999999999944</v>
      </c>
      <c r="D35" s="10">
        <v>0.65529999999999944</v>
      </c>
      <c r="E35" s="10">
        <v>0.65629999999999944</v>
      </c>
      <c r="F35" s="10">
        <v>0.65729999999999944</v>
      </c>
      <c r="G35" s="10">
        <v>0.65829999999999944</v>
      </c>
      <c r="H35" s="10">
        <v>0.65919999999999945</v>
      </c>
      <c r="I35" s="10">
        <v>0.66019999999999945</v>
      </c>
      <c r="J35" s="10">
        <v>0.66119999999999945</v>
      </c>
      <c r="K35" s="10">
        <v>0.66219999999999946</v>
      </c>
      <c r="L35" s="10">
        <v>0.66309999999999947</v>
      </c>
      <c r="M35" s="10">
        <v>0.66409999999999947</v>
      </c>
      <c r="N35" s="10">
        <v>0.66509999999999947</v>
      </c>
      <c r="O35" s="10">
        <v>0.66609999999999947</v>
      </c>
      <c r="P35" s="10">
        <v>0.66709999999999947</v>
      </c>
      <c r="Q35" s="10">
        <v>0.66799999999999948</v>
      </c>
      <c r="R35" s="10">
        <v>0.66899999999999948</v>
      </c>
      <c r="S35" s="10">
        <v>0.66999999999999948</v>
      </c>
      <c r="T35" s="10">
        <v>0.67099999999999949</v>
      </c>
      <c r="U35" s="10">
        <v>0.6718999999999995</v>
      </c>
      <c r="V35" s="10">
        <v>0.6728999999999995</v>
      </c>
      <c r="W35" s="10">
        <v>0.6738999999999995</v>
      </c>
      <c r="X35" s="10">
        <v>0.6748999999999995</v>
      </c>
      <c r="Y35" s="10">
        <v>0.6758999999999995</v>
      </c>
      <c r="Z35" s="10">
        <v>0.67679999999999951</v>
      </c>
      <c r="AA35" s="10">
        <v>0.67779999999999951</v>
      </c>
      <c r="AB35" s="10">
        <v>0.67879999999999951</v>
      </c>
      <c r="AC35" s="10">
        <v>0.67979999999999952</v>
      </c>
      <c r="AD35" s="10">
        <v>0.68069999999999942</v>
      </c>
      <c r="AE35" s="10">
        <v>0.68169999999999942</v>
      </c>
      <c r="AF35" s="10">
        <v>0.68269999999999942</v>
      </c>
      <c r="AG35" s="10">
        <v>0.68369999999999942</v>
      </c>
      <c r="AH35" s="10">
        <v>0.68469999999999942</v>
      </c>
      <c r="AI35" s="10">
        <v>0.68559999999999943</v>
      </c>
      <c r="AJ35" s="10">
        <v>0.68659999999999943</v>
      </c>
      <c r="AK35" s="10">
        <v>0.68759999999999943</v>
      </c>
      <c r="AL35" s="10">
        <v>0.68859999999999943</v>
      </c>
      <c r="AM35" s="10">
        <v>0.68959999999999944</v>
      </c>
      <c r="AN35" s="10">
        <v>0.69053999999999949</v>
      </c>
      <c r="AO35" s="10">
        <v>0.69149999999999945</v>
      </c>
      <c r="AP35" s="10">
        <v>0.69249999999999945</v>
      </c>
      <c r="AQ35" s="10">
        <v>0.69349999999999945</v>
      </c>
      <c r="AR35" s="10">
        <v>0.69449999999999945</v>
      </c>
      <c r="AS35" s="10">
        <v>0.69539999999999946</v>
      </c>
      <c r="AT35" s="10">
        <v>0.69639999999999946</v>
      </c>
      <c r="AU35" s="10">
        <v>0.69739999999999946</v>
      </c>
      <c r="AV35" s="10">
        <v>0.69839999999999947</v>
      </c>
      <c r="AW35" s="10">
        <v>0.69939999999999947</v>
      </c>
      <c r="AX35" s="10">
        <v>0.70039999999999947</v>
      </c>
      <c r="AY35" s="10">
        <v>0.70129999999999948</v>
      </c>
      <c r="AZ35" s="10">
        <v>0.70229999999999948</v>
      </c>
      <c r="BA35" s="10">
        <v>0.70329999999999948</v>
      </c>
      <c r="BB35" s="10">
        <v>0.70429999999999948</v>
      </c>
      <c r="BC35" s="10">
        <v>0.70529999999999948</v>
      </c>
      <c r="BD35" s="10">
        <v>0.70619999999999949</v>
      </c>
      <c r="BE35" s="10">
        <v>0.7071999999999995</v>
      </c>
      <c r="BF35" s="10">
        <v>0.7081999999999995</v>
      </c>
      <c r="BG35" s="10">
        <v>0.7091999999999995</v>
      </c>
      <c r="BH35" s="10">
        <v>0.71009999999999951</v>
      </c>
      <c r="BI35" s="10">
        <v>0.71109999999999951</v>
      </c>
      <c r="BJ35" s="10">
        <v>0.71209999999999951</v>
      </c>
      <c r="BK35" s="10">
        <v>0.71309999999999951</v>
      </c>
      <c r="BL35" s="10">
        <v>0.71409999999999951</v>
      </c>
      <c r="BM35" s="10">
        <v>0.71499999999999997</v>
      </c>
      <c r="BN35" s="10">
        <v>0.71599999999999953</v>
      </c>
      <c r="BO35" s="10">
        <v>0.71699999999999953</v>
      </c>
      <c r="BP35" s="10">
        <v>0.71799999999999953</v>
      </c>
      <c r="BQ35" s="10">
        <v>0.71899999999999953</v>
      </c>
      <c r="BR35" s="10">
        <v>0.71989999999999954</v>
      </c>
      <c r="BS35" s="10">
        <v>0.72089999999999954</v>
      </c>
      <c r="BT35" s="10">
        <v>0.72189999999999954</v>
      </c>
      <c r="BU35" s="10">
        <v>0.72289999999999954</v>
      </c>
      <c r="BV35" s="10">
        <v>0.72389999999999954</v>
      </c>
      <c r="BW35" s="10">
        <v>0.72479999999999956</v>
      </c>
      <c r="BX35" s="10">
        <v>0.72579999999999956</v>
      </c>
      <c r="BY35" s="10">
        <v>0.72679999999999956</v>
      </c>
      <c r="BZ35" s="10">
        <v>0.72779999999999956</v>
      </c>
      <c r="CA35" s="10">
        <v>0.72869999999999957</v>
      </c>
      <c r="CB35" s="10">
        <v>0.72969999999999946</v>
      </c>
      <c r="CC35" s="10">
        <v>0.73069999999999946</v>
      </c>
      <c r="CD35" s="10">
        <v>0.73169999999999946</v>
      </c>
      <c r="CE35" s="10">
        <v>0.73269999999999946</v>
      </c>
      <c r="CF35" s="10">
        <v>0.73359999999999947</v>
      </c>
      <c r="CG35" s="10">
        <v>0.73459999999999948</v>
      </c>
      <c r="CH35" s="10">
        <v>0.73559999999999948</v>
      </c>
      <c r="CI35" s="10">
        <v>0.73659999999999948</v>
      </c>
      <c r="CJ35" s="10">
        <v>0.73759999999999948</v>
      </c>
      <c r="CK35" s="10">
        <v>0.73849999999999949</v>
      </c>
      <c r="CL35" s="10">
        <v>0.73949999999999949</v>
      </c>
      <c r="CM35" s="10">
        <v>0.74049999999999949</v>
      </c>
      <c r="CN35" s="10">
        <v>0.74149999999999949</v>
      </c>
      <c r="CO35" s="10">
        <v>0.74249999999999949</v>
      </c>
      <c r="CP35" s="10">
        <v>0.74339999999999951</v>
      </c>
      <c r="CQ35" s="10">
        <v>0.74439999999999951</v>
      </c>
      <c r="CR35" s="10">
        <v>0.74539999999999951</v>
      </c>
      <c r="CS35" s="10">
        <v>0.74639999999999951</v>
      </c>
      <c r="CT35" s="10">
        <v>0.74729999999999952</v>
      </c>
      <c r="CU35" s="10">
        <v>0.74829999999999952</v>
      </c>
      <c r="CV35" s="10">
        <v>0.74929999999999952</v>
      </c>
      <c r="CW35" s="10">
        <v>0.75029999999999952</v>
      </c>
      <c r="CX35" s="10">
        <v>0.75129999999999952</v>
      </c>
      <c r="CY35" s="10">
        <v>0.75219999999999954</v>
      </c>
      <c r="CZ35" s="10">
        <v>0.75319999999999954</v>
      </c>
      <c r="DA35" s="10">
        <v>0.75419999999999954</v>
      </c>
      <c r="DB35" s="10">
        <v>0.75509999999999955</v>
      </c>
      <c r="DC35" s="10">
        <v>0.75609999999999955</v>
      </c>
      <c r="DD35" s="10">
        <v>0.75709999999999955</v>
      </c>
      <c r="DE35" s="10">
        <v>0.75809999999999955</v>
      </c>
      <c r="DF35" s="10">
        <v>0.75899999999999956</v>
      </c>
      <c r="DG35" s="10">
        <v>0.76</v>
      </c>
      <c r="DH35" s="10">
        <v>0.76099999999999957</v>
      </c>
      <c r="DI35" s="10">
        <v>0.76189999999999958</v>
      </c>
      <c r="DJ35" s="10">
        <v>0.76289999999999958</v>
      </c>
      <c r="DK35" s="10">
        <v>0.76389999999999958</v>
      </c>
      <c r="DL35" s="10">
        <v>0.76489999999999958</v>
      </c>
      <c r="DM35" s="10">
        <v>0.76579999999999959</v>
      </c>
      <c r="DN35" s="10">
        <v>0.76679999999999959</v>
      </c>
      <c r="DO35" s="10">
        <v>0.76819999999999955</v>
      </c>
      <c r="DP35" s="10">
        <v>0.76869999999999949</v>
      </c>
      <c r="DQ35" s="10">
        <v>0.7696999999999995</v>
      </c>
      <c r="DR35" s="10">
        <v>0.7706999999999995</v>
      </c>
      <c r="DS35" s="10">
        <v>0.7716999999999995</v>
      </c>
      <c r="DT35" s="10">
        <v>0.7726999999999995</v>
      </c>
      <c r="DU35" s="10">
        <v>0.77359999999999951</v>
      </c>
      <c r="DV35" s="10">
        <v>0.77459999999999951</v>
      </c>
      <c r="DW35" s="10">
        <v>0.77559999999999951</v>
      </c>
      <c r="DX35" s="10">
        <v>0.77649999999999952</v>
      </c>
      <c r="DY35" s="10">
        <v>0.77749999999999997</v>
      </c>
      <c r="DZ35" s="10">
        <v>0.77849999999999953</v>
      </c>
      <c r="EA35" s="10">
        <v>0.77949999999999953</v>
      </c>
      <c r="EB35" s="10">
        <v>0.78039999999999954</v>
      </c>
      <c r="EC35" s="10">
        <v>0.78139999999999954</v>
      </c>
      <c r="ED35" s="10">
        <v>0.78239999999999954</v>
      </c>
      <c r="EE35" s="10">
        <v>0.78339999999999954</v>
      </c>
      <c r="EF35" s="10">
        <v>0.78429999999999955</v>
      </c>
      <c r="EG35" s="10">
        <v>0.78529999999999955</v>
      </c>
      <c r="EH35" s="10">
        <v>0.78629999999999967</v>
      </c>
      <c r="EI35" s="10">
        <v>0.78729999999999956</v>
      </c>
      <c r="EJ35" s="10">
        <v>0.78819999999999957</v>
      </c>
      <c r="EK35" s="10">
        <v>0.78919999999999957</v>
      </c>
      <c r="EL35" s="10">
        <v>0.79019999999999957</v>
      </c>
      <c r="EM35" s="10">
        <v>0.79119999999999979</v>
      </c>
      <c r="EN35" s="10">
        <v>0.79219999999999957</v>
      </c>
      <c r="EO35" s="10">
        <v>0.79309999999999958</v>
      </c>
      <c r="EP35" s="10">
        <v>0.79409999999999969</v>
      </c>
      <c r="EQ35" s="10">
        <v>0.79509999999999958</v>
      </c>
      <c r="ER35" s="10">
        <v>0.79609999999999959</v>
      </c>
      <c r="ES35" s="10">
        <v>0.79709999999999959</v>
      </c>
      <c r="ET35" s="10">
        <v>0.7979999999999996</v>
      </c>
      <c r="EU35" s="10">
        <v>0.7989999999999996</v>
      </c>
      <c r="EV35" s="10">
        <v>0.8</v>
      </c>
      <c r="EW35" s="10">
        <v>0.8009999999999996</v>
      </c>
      <c r="EX35" s="10">
        <v>0.8019999999999996</v>
      </c>
      <c r="EY35" s="10">
        <v>0.80289999999999961</v>
      </c>
      <c r="EZ35" s="10">
        <v>0.80389999999999961</v>
      </c>
      <c r="FA35" s="10">
        <v>0.80489999999999962</v>
      </c>
      <c r="FB35" s="10">
        <v>0.80589999999999962</v>
      </c>
      <c r="FC35" s="10">
        <v>0.80689999999999962</v>
      </c>
      <c r="FD35" s="10">
        <v>0.80779999999999963</v>
      </c>
      <c r="FE35" s="10">
        <v>0.80879999999999963</v>
      </c>
      <c r="FF35" s="10">
        <v>0.80979999999999963</v>
      </c>
      <c r="FG35" s="10">
        <v>0.81079999999999963</v>
      </c>
      <c r="FH35" s="10">
        <v>0.81179999999999963</v>
      </c>
      <c r="FI35" s="10">
        <v>0.81279999999999986</v>
      </c>
      <c r="FJ35" s="10">
        <v>0.81369999999999965</v>
      </c>
      <c r="FK35" s="10">
        <v>0.81469999999999965</v>
      </c>
      <c r="FL35" s="10">
        <v>0.81569999999999954</v>
      </c>
      <c r="FM35" s="10">
        <v>0.81669999999999954</v>
      </c>
      <c r="FN35" s="10">
        <v>0.81769999999999954</v>
      </c>
      <c r="FO35" s="10">
        <v>0.81869999999999954</v>
      </c>
      <c r="FP35" s="10">
        <v>0.81959999999999955</v>
      </c>
      <c r="FQ35" s="10">
        <v>0.82059999999999955</v>
      </c>
      <c r="FR35" s="10">
        <v>0.82159999999999955</v>
      </c>
      <c r="FS35" s="10">
        <v>0.82259999999999955</v>
      </c>
      <c r="FT35" s="10">
        <v>0.82359999999999955</v>
      </c>
      <c r="FU35" s="10">
        <v>0.82459999999999956</v>
      </c>
      <c r="FV35" s="10">
        <v>0.82549999999999957</v>
      </c>
      <c r="FW35" s="10">
        <v>0.82649999999999957</v>
      </c>
      <c r="FX35" s="10">
        <v>0.82750000000000001</v>
      </c>
      <c r="FY35" s="10">
        <v>0.82849999999999957</v>
      </c>
      <c r="FZ35" s="10">
        <v>0.82949999999999957</v>
      </c>
      <c r="GA35" s="10">
        <v>0.83049999999999957</v>
      </c>
      <c r="GB35" s="10">
        <v>0.83149999999999957</v>
      </c>
      <c r="GC35" s="10">
        <v>0.83239999999999958</v>
      </c>
      <c r="GD35" s="10">
        <v>0.83339999999999959</v>
      </c>
      <c r="GE35" s="10">
        <v>0.83439999999999959</v>
      </c>
      <c r="GF35" s="10">
        <v>0.83539999999999959</v>
      </c>
      <c r="GG35" s="10">
        <v>0.83639999999999959</v>
      </c>
      <c r="GH35" s="10">
        <v>0.83739999999999959</v>
      </c>
      <c r="GI35" s="10">
        <v>0.83839999999999959</v>
      </c>
      <c r="GJ35" s="10">
        <v>0.83939999999999959</v>
      </c>
      <c r="GK35" s="10">
        <v>0.84039999999999959</v>
      </c>
      <c r="GL35" s="10">
        <v>0.8412999999999996</v>
      </c>
      <c r="GM35" s="10">
        <v>0.8422999999999996</v>
      </c>
      <c r="GN35" s="10">
        <v>0.84329999999999961</v>
      </c>
      <c r="GO35" s="10">
        <v>0.84429999999999961</v>
      </c>
      <c r="GP35" s="10">
        <v>0.84529999999999961</v>
      </c>
      <c r="GQ35" s="10">
        <v>0.84629999999999961</v>
      </c>
      <c r="GR35" s="10">
        <v>0.84729999999999961</v>
      </c>
      <c r="GS35" s="10">
        <v>0.84829999999999961</v>
      </c>
      <c r="GT35" s="10">
        <v>0.84919999999999962</v>
      </c>
      <c r="GU35" s="10">
        <v>0.85019999999999962</v>
      </c>
      <c r="GV35" s="10">
        <v>0.85119999999999962</v>
      </c>
      <c r="GW35" s="10">
        <v>0.85219999999999962</v>
      </c>
      <c r="GX35" s="10">
        <v>0.85319999999999963</v>
      </c>
      <c r="GY35" s="10">
        <v>0.85419999999999963</v>
      </c>
      <c r="GZ35" s="10">
        <v>0.85519999999999963</v>
      </c>
      <c r="HA35" s="10">
        <v>0.85619999999999963</v>
      </c>
      <c r="HB35" s="10">
        <v>0.85719999999999963</v>
      </c>
      <c r="HC35" s="10">
        <v>0.85819999999999963</v>
      </c>
      <c r="HD35" s="10">
        <v>0.85919999999999963</v>
      </c>
      <c r="HE35" s="10">
        <v>0.86009999999999964</v>
      </c>
      <c r="HF35" s="10">
        <v>0.86109999999999964</v>
      </c>
      <c r="HG35" s="10">
        <v>0.86209999999999964</v>
      </c>
      <c r="HH35" s="10">
        <v>0.86309999999999965</v>
      </c>
      <c r="HI35" s="10">
        <v>0.86409999999999965</v>
      </c>
      <c r="HJ35" s="10">
        <v>0.86509999999999965</v>
      </c>
      <c r="HK35" s="10">
        <v>0.86609999999999965</v>
      </c>
      <c r="HL35" s="10">
        <v>0.86709999999999965</v>
      </c>
      <c r="HM35" s="10">
        <v>0.86809999999999965</v>
      </c>
      <c r="HN35" s="10">
        <v>0.86909999999999965</v>
      </c>
      <c r="HO35" s="10">
        <v>0.87009999999999965</v>
      </c>
      <c r="HP35" s="10">
        <v>0.87109999999999965</v>
      </c>
      <c r="HQ35" s="10">
        <v>0.87199999999999966</v>
      </c>
      <c r="HR35" s="10">
        <v>0.87299999999999967</v>
      </c>
      <c r="HS35" s="10">
        <v>0.87399999999999967</v>
      </c>
      <c r="HT35" s="10">
        <v>0.875</v>
      </c>
      <c r="HU35" s="10">
        <v>0.87599999999999967</v>
      </c>
      <c r="HV35" s="10">
        <v>0.87699999999999967</v>
      </c>
    </row>
    <row r="36" spans="1:230" ht="12.75" customHeight="1" x14ac:dyDescent="0.2">
      <c r="A36" s="8">
        <v>31</v>
      </c>
      <c r="B36" s="9">
        <v>34</v>
      </c>
      <c r="C36" s="10">
        <v>0.65479999999999938</v>
      </c>
      <c r="D36" s="10">
        <v>0.65579999999999938</v>
      </c>
      <c r="E36" s="10">
        <v>0.65679999999999938</v>
      </c>
      <c r="F36" s="10">
        <v>0.6576999999999994</v>
      </c>
      <c r="G36" s="10">
        <v>0.6586999999999994</v>
      </c>
      <c r="H36" s="10">
        <v>0.6596999999999994</v>
      </c>
      <c r="I36" s="10">
        <v>0.6606999999999994</v>
      </c>
      <c r="J36" s="10">
        <v>0.66159999999999941</v>
      </c>
      <c r="K36" s="10">
        <v>0.66259999999999941</v>
      </c>
      <c r="L36" s="10">
        <v>0.66359999999999941</v>
      </c>
      <c r="M36" s="10">
        <v>0.66459999999999941</v>
      </c>
      <c r="N36" s="10">
        <v>0.66549999999999943</v>
      </c>
      <c r="O36" s="10">
        <v>0.66649999999999943</v>
      </c>
      <c r="P36" s="10">
        <v>0.66749999999999943</v>
      </c>
      <c r="Q36" s="10">
        <v>0.66849999999999943</v>
      </c>
      <c r="R36" s="10">
        <v>0.66949999999999943</v>
      </c>
      <c r="S36" s="10">
        <v>0.67039999999999944</v>
      </c>
      <c r="T36" s="10">
        <v>0.67139999999999944</v>
      </c>
      <c r="U36" s="10">
        <v>0.67239999999999944</v>
      </c>
      <c r="V36" s="10">
        <v>0.67339999999999944</v>
      </c>
      <c r="W36" s="10">
        <v>0.67429999999999946</v>
      </c>
      <c r="X36" s="10">
        <v>0.67529999999999946</v>
      </c>
      <c r="Y36" s="10">
        <v>0.67629999999999946</v>
      </c>
      <c r="Z36" s="10">
        <v>0.67729999999999946</v>
      </c>
      <c r="AA36" s="10">
        <v>0.67829999999999946</v>
      </c>
      <c r="AB36" s="10">
        <v>0.67919999999999947</v>
      </c>
      <c r="AC36" s="10">
        <v>0.68019999999999947</v>
      </c>
      <c r="AD36" s="10">
        <v>0.68119999999999936</v>
      </c>
      <c r="AE36" s="10">
        <v>0.68219999999999936</v>
      </c>
      <c r="AF36" s="10">
        <v>0.68309999999999937</v>
      </c>
      <c r="AG36" s="10">
        <v>0.68409999999999938</v>
      </c>
      <c r="AH36" s="10">
        <v>0.68509999999999938</v>
      </c>
      <c r="AI36" s="10">
        <v>0.68609999999999938</v>
      </c>
      <c r="AJ36" s="10">
        <v>0.68709999999999938</v>
      </c>
      <c r="AK36" s="10">
        <v>0.68799999999999939</v>
      </c>
      <c r="AL36" s="10">
        <v>0.68899999999999939</v>
      </c>
      <c r="AM36" s="10">
        <v>0.68999999999999939</v>
      </c>
      <c r="AN36" s="10">
        <v>0.69103999999999943</v>
      </c>
      <c r="AO36" s="10">
        <v>0.69199999999999939</v>
      </c>
      <c r="AP36" s="10">
        <v>0.69289999999999941</v>
      </c>
      <c r="AQ36" s="10">
        <v>0.69389999999999941</v>
      </c>
      <c r="AR36" s="10">
        <v>0.69489999999999941</v>
      </c>
      <c r="AS36" s="10">
        <v>0.69589999999999941</v>
      </c>
      <c r="AT36" s="10">
        <v>0.69689999999999941</v>
      </c>
      <c r="AU36" s="10">
        <v>0.69779999999999942</v>
      </c>
      <c r="AV36" s="10">
        <v>0.69879999999999942</v>
      </c>
      <c r="AW36" s="10">
        <v>0.69979999999999942</v>
      </c>
      <c r="AX36" s="10">
        <v>0.70079999999999942</v>
      </c>
      <c r="AY36" s="10">
        <v>0.70179999999999942</v>
      </c>
      <c r="AZ36" s="10">
        <v>0.70269999999999944</v>
      </c>
      <c r="BA36" s="10">
        <v>0.70369999999999944</v>
      </c>
      <c r="BB36" s="10">
        <v>0.70469999999999944</v>
      </c>
      <c r="BC36" s="10">
        <v>0.70569999999999944</v>
      </c>
      <c r="BD36" s="10">
        <v>0.70659999999999945</v>
      </c>
      <c r="BE36" s="10">
        <v>0.70759999999999945</v>
      </c>
      <c r="BF36" s="10">
        <v>0.70859999999999945</v>
      </c>
      <c r="BG36" s="10">
        <v>0.70959999999999945</v>
      </c>
      <c r="BH36" s="10">
        <v>0.71059999999999945</v>
      </c>
      <c r="BI36" s="10">
        <v>0.71149999999999947</v>
      </c>
      <c r="BJ36" s="10">
        <v>0.71249999999999947</v>
      </c>
      <c r="BK36" s="10">
        <v>0.71349999999999947</v>
      </c>
      <c r="BL36" s="10">
        <v>0.71449999999999947</v>
      </c>
      <c r="BM36" s="10">
        <v>0.71549999999999947</v>
      </c>
      <c r="BN36" s="10">
        <v>0.71639999999999948</v>
      </c>
      <c r="BO36" s="10">
        <v>0.71739999999999948</v>
      </c>
      <c r="BP36" s="10">
        <v>0.71839999999999948</v>
      </c>
      <c r="BQ36" s="10">
        <v>0.71939999999999948</v>
      </c>
      <c r="BR36" s="10">
        <v>0.7202999999999995</v>
      </c>
      <c r="BS36" s="10">
        <v>0.7212999999999995</v>
      </c>
      <c r="BT36" s="10">
        <v>0.7222999999999995</v>
      </c>
      <c r="BU36" s="10">
        <v>0.7232999999999995</v>
      </c>
      <c r="BV36" s="10">
        <v>0.7242999999999995</v>
      </c>
      <c r="BW36" s="10">
        <v>0.72519999999999951</v>
      </c>
      <c r="BX36" s="10">
        <v>0.72619999999999951</v>
      </c>
      <c r="BY36" s="10">
        <v>0.72719999999999951</v>
      </c>
      <c r="BZ36" s="10">
        <v>0.72819999999999951</v>
      </c>
      <c r="CA36" s="10">
        <v>0.72909999999999953</v>
      </c>
      <c r="CB36" s="10">
        <v>0.73009999999999942</v>
      </c>
      <c r="CC36" s="10">
        <v>0.73109999999999942</v>
      </c>
      <c r="CD36" s="10">
        <v>0.73209999999999942</v>
      </c>
      <c r="CE36" s="10">
        <v>0.73309999999999942</v>
      </c>
      <c r="CF36" s="10">
        <v>0.73399999999999943</v>
      </c>
      <c r="CG36" s="10">
        <v>0.73499999999999943</v>
      </c>
      <c r="CH36" s="10">
        <v>0.73599999999999943</v>
      </c>
      <c r="CI36" s="10">
        <v>0.73699999999999943</v>
      </c>
      <c r="CJ36" s="10">
        <v>0.73799999999999943</v>
      </c>
      <c r="CK36" s="10">
        <v>0.73889999999999945</v>
      </c>
      <c r="CL36" s="10">
        <v>0.73989999999999945</v>
      </c>
      <c r="CM36" s="10">
        <v>0.74089999999999945</v>
      </c>
      <c r="CN36" s="10">
        <v>0.74189999999999945</v>
      </c>
      <c r="CO36" s="10">
        <v>0.74279999999999946</v>
      </c>
      <c r="CP36" s="10">
        <v>0.74379999999999946</v>
      </c>
      <c r="CQ36" s="10">
        <v>0.74479999999999946</v>
      </c>
      <c r="CR36" s="10">
        <v>0.74579999999999946</v>
      </c>
      <c r="CS36" s="10">
        <v>0.74679999999999946</v>
      </c>
      <c r="CT36" s="10">
        <v>0.74769999999999948</v>
      </c>
      <c r="CU36" s="10">
        <v>0.74869999999999948</v>
      </c>
      <c r="CV36" s="10">
        <v>0.74969999999999948</v>
      </c>
      <c r="CW36" s="10">
        <v>0.75069999999999948</v>
      </c>
      <c r="CX36" s="10">
        <v>0.75159999999999949</v>
      </c>
      <c r="CY36" s="10">
        <v>0.75259999999999949</v>
      </c>
      <c r="CZ36" s="10">
        <v>0.75359999999999949</v>
      </c>
      <c r="DA36" s="10">
        <v>0.75459999999999949</v>
      </c>
      <c r="DB36" s="10">
        <v>0.75549999999999951</v>
      </c>
      <c r="DC36" s="10">
        <v>0.75649999999999951</v>
      </c>
      <c r="DD36" s="10">
        <v>0.75749999999999995</v>
      </c>
      <c r="DE36" s="10">
        <v>0.75839999999999952</v>
      </c>
      <c r="DF36" s="10">
        <v>0.75939999999999952</v>
      </c>
      <c r="DG36" s="10">
        <v>0.76039999999999952</v>
      </c>
      <c r="DH36" s="10">
        <v>0.76129999999999953</v>
      </c>
      <c r="DI36" s="10">
        <v>0.76229999999999953</v>
      </c>
      <c r="DJ36" s="10">
        <v>0.76329999999999953</v>
      </c>
      <c r="DK36" s="10">
        <v>0.76429999999999954</v>
      </c>
      <c r="DL36" s="10">
        <v>0.76519999999999955</v>
      </c>
      <c r="DM36" s="10">
        <v>0.76619999999999955</v>
      </c>
      <c r="DN36" s="10">
        <v>0.76719999999999955</v>
      </c>
      <c r="DO36" s="10">
        <v>0.76859999999999951</v>
      </c>
      <c r="DP36" s="10">
        <v>0.76909999999999945</v>
      </c>
      <c r="DQ36" s="10">
        <v>0.77009999999999945</v>
      </c>
      <c r="DR36" s="10">
        <v>0.77099999999999946</v>
      </c>
      <c r="DS36" s="10">
        <v>0.77199999999999946</v>
      </c>
      <c r="DT36" s="10">
        <v>0.77299999999999947</v>
      </c>
      <c r="DU36" s="10">
        <v>0.77399999999999947</v>
      </c>
      <c r="DV36" s="10">
        <v>0.77489999999999948</v>
      </c>
      <c r="DW36" s="10">
        <v>0.77589999999999948</v>
      </c>
      <c r="DX36" s="10">
        <v>0.77689999999999948</v>
      </c>
      <c r="DY36" s="10">
        <v>0.77789999999999948</v>
      </c>
      <c r="DZ36" s="10">
        <v>0.77889999999999948</v>
      </c>
      <c r="EA36" s="10">
        <v>0.77979999999999949</v>
      </c>
      <c r="EB36" s="10">
        <v>0.78079999999999949</v>
      </c>
      <c r="EC36" s="10">
        <v>0.7817999999999995</v>
      </c>
      <c r="ED36" s="10">
        <v>0.7827999999999995</v>
      </c>
      <c r="EE36" s="10">
        <v>0.78369999999999951</v>
      </c>
      <c r="EF36" s="10">
        <v>0.78469999999999951</v>
      </c>
      <c r="EG36" s="10">
        <v>0.78569999999999951</v>
      </c>
      <c r="EH36" s="10">
        <v>0.78669999999999962</v>
      </c>
      <c r="EI36" s="10">
        <v>0.78759999999999952</v>
      </c>
      <c r="EJ36" s="10">
        <v>0.78859999999999952</v>
      </c>
      <c r="EK36" s="10">
        <v>0.78959999999999952</v>
      </c>
      <c r="EL36" s="10">
        <v>0.79049999999999954</v>
      </c>
      <c r="EM36" s="10">
        <v>0.79149999999999976</v>
      </c>
      <c r="EN36" s="10">
        <v>0.79249999999999998</v>
      </c>
      <c r="EO36" s="10">
        <v>0.79349999999999954</v>
      </c>
      <c r="EP36" s="10">
        <v>0.79449999999999965</v>
      </c>
      <c r="EQ36" s="10">
        <v>0.79539999999999955</v>
      </c>
      <c r="ER36" s="10">
        <v>0.79639999999999955</v>
      </c>
      <c r="ES36" s="10">
        <v>0.79739999999999955</v>
      </c>
      <c r="ET36" s="10">
        <v>0.79839999999999955</v>
      </c>
      <c r="EU36" s="10">
        <v>0.79939999999999956</v>
      </c>
      <c r="EV36" s="10">
        <v>0.80029999999999957</v>
      </c>
      <c r="EW36" s="10">
        <v>0.80129999999999957</v>
      </c>
      <c r="EX36" s="10">
        <v>0.80229999999999957</v>
      </c>
      <c r="EY36" s="10">
        <v>0.80329999999999957</v>
      </c>
      <c r="EZ36" s="10">
        <v>0.80429999999999957</v>
      </c>
      <c r="FA36" s="10">
        <v>0.80519999999999958</v>
      </c>
      <c r="FB36" s="10">
        <v>0.80619999999999958</v>
      </c>
      <c r="FC36" s="10">
        <v>0.80719999999999958</v>
      </c>
      <c r="FD36" s="10">
        <v>0.80819999999999959</v>
      </c>
      <c r="FE36" s="10">
        <v>0.80919999999999959</v>
      </c>
      <c r="FF36" s="10">
        <v>0.8100999999999996</v>
      </c>
      <c r="FG36" s="10">
        <v>0.8110999999999996</v>
      </c>
      <c r="FH36" s="10">
        <v>0.8120999999999996</v>
      </c>
      <c r="FI36" s="10">
        <v>0.81309999999999982</v>
      </c>
      <c r="FJ36" s="10">
        <v>0.8140999999999996</v>
      </c>
      <c r="FK36" s="10">
        <v>0.8150999999999996</v>
      </c>
      <c r="FL36" s="10">
        <v>0.8159999999999995</v>
      </c>
      <c r="FM36" s="10">
        <v>0.8169999999999995</v>
      </c>
      <c r="FN36" s="10">
        <v>0.81799999999999951</v>
      </c>
      <c r="FO36" s="10">
        <v>0.81899999999999951</v>
      </c>
      <c r="FP36" s="10">
        <v>0.82</v>
      </c>
      <c r="FQ36" s="10">
        <v>0.82099999999999951</v>
      </c>
      <c r="FR36" s="10">
        <v>0.82189999999999952</v>
      </c>
      <c r="FS36" s="10">
        <v>0.82289999999999952</v>
      </c>
      <c r="FT36" s="10">
        <v>0.82389999999999952</v>
      </c>
      <c r="FU36" s="10">
        <v>0.82489999999999952</v>
      </c>
      <c r="FV36" s="10">
        <v>0.82589999999999952</v>
      </c>
      <c r="FW36" s="10">
        <v>0.82689999999999952</v>
      </c>
      <c r="FX36" s="10">
        <v>0.82779999999999954</v>
      </c>
      <c r="FY36" s="10">
        <v>0.82879999999999954</v>
      </c>
      <c r="FZ36" s="10">
        <v>0.82979999999999954</v>
      </c>
      <c r="GA36" s="10">
        <v>0.83079999999999954</v>
      </c>
      <c r="GB36" s="10">
        <v>0.83179999999999954</v>
      </c>
      <c r="GC36" s="10">
        <v>0.83279999999999954</v>
      </c>
      <c r="GD36" s="10">
        <v>0.83379999999999954</v>
      </c>
      <c r="GE36" s="10">
        <v>0.83479999999999954</v>
      </c>
      <c r="GF36" s="10">
        <v>0.83569999999999955</v>
      </c>
      <c r="GG36" s="10">
        <v>0.83669999999999956</v>
      </c>
      <c r="GH36" s="10">
        <v>0.83769999999999956</v>
      </c>
      <c r="GI36" s="10">
        <v>0.83869999999999956</v>
      </c>
      <c r="GJ36" s="10">
        <v>0.83969999999999956</v>
      </c>
      <c r="GK36" s="10">
        <v>0.84069999999999956</v>
      </c>
      <c r="GL36" s="10">
        <v>0.84169999999999956</v>
      </c>
      <c r="GM36" s="10">
        <v>0.84269999999999956</v>
      </c>
      <c r="GN36" s="10">
        <v>0.84359999999999957</v>
      </c>
      <c r="GO36" s="10">
        <v>0.84459999999999957</v>
      </c>
      <c r="GP36" s="10">
        <v>0.84559999999999957</v>
      </c>
      <c r="GQ36" s="10">
        <v>0.84659999999999958</v>
      </c>
      <c r="GR36" s="10">
        <v>0.84759999999999958</v>
      </c>
      <c r="GS36" s="10">
        <v>0.84859999999999958</v>
      </c>
      <c r="GT36" s="10">
        <v>0.84959999999999958</v>
      </c>
      <c r="GU36" s="10">
        <v>0.85059999999999958</v>
      </c>
      <c r="GV36" s="10">
        <v>0.85159999999999958</v>
      </c>
      <c r="GW36" s="10">
        <v>0.85250000000000004</v>
      </c>
      <c r="GX36" s="10">
        <v>0.85349999999999959</v>
      </c>
      <c r="GY36" s="10">
        <v>0.85449999999999959</v>
      </c>
      <c r="GZ36" s="10">
        <v>0.85549999999999959</v>
      </c>
      <c r="HA36" s="10">
        <v>0.85649999999999959</v>
      </c>
      <c r="HB36" s="10">
        <v>0.85750000000000004</v>
      </c>
      <c r="HC36" s="10">
        <v>0.8584999999999996</v>
      </c>
      <c r="HD36" s="10">
        <v>0.8594999999999996</v>
      </c>
      <c r="HE36" s="10">
        <v>0.8604999999999996</v>
      </c>
      <c r="HF36" s="10">
        <v>0.8614999999999996</v>
      </c>
      <c r="HG36" s="10">
        <v>0.86250000000000004</v>
      </c>
      <c r="HH36" s="10">
        <v>0.86339999999999961</v>
      </c>
      <c r="HI36" s="10">
        <v>0.86439999999999961</v>
      </c>
      <c r="HJ36" s="10">
        <v>0.86539999999999961</v>
      </c>
      <c r="HK36" s="10">
        <v>0.86639999999999961</v>
      </c>
      <c r="HL36" s="10">
        <v>0.86739999999999962</v>
      </c>
      <c r="HM36" s="10">
        <v>0.86839999999999962</v>
      </c>
      <c r="HN36" s="10">
        <v>0.86939999999999962</v>
      </c>
      <c r="HO36" s="10">
        <v>0.87039999999999962</v>
      </c>
      <c r="HP36" s="10">
        <v>0.87139999999999962</v>
      </c>
      <c r="HQ36" s="10">
        <v>0.87239999999999962</v>
      </c>
      <c r="HR36" s="10">
        <v>0.87339999999999962</v>
      </c>
      <c r="HS36" s="10">
        <v>0.87429999999999963</v>
      </c>
      <c r="HT36" s="10">
        <v>0.87529999999999963</v>
      </c>
      <c r="HU36" s="10">
        <v>0.87629999999999963</v>
      </c>
      <c r="HV36" s="10">
        <v>0.87729999999999964</v>
      </c>
    </row>
    <row r="37" spans="1:230" ht="12.75" customHeight="1" x14ac:dyDescent="0.2">
      <c r="A37" s="8">
        <v>31.5</v>
      </c>
      <c r="B37" s="9">
        <v>35</v>
      </c>
      <c r="C37" s="10">
        <v>0.65529999999999933</v>
      </c>
      <c r="D37" s="10">
        <v>0.65619999999999934</v>
      </c>
      <c r="E37" s="10">
        <v>0.65719999999999934</v>
      </c>
      <c r="F37" s="10">
        <v>0.65819999999999934</v>
      </c>
      <c r="G37" s="10">
        <v>0.65919999999999934</v>
      </c>
      <c r="H37" s="10">
        <v>0.66009999999999935</v>
      </c>
      <c r="I37" s="10">
        <v>0.66109999999999935</v>
      </c>
      <c r="J37" s="10">
        <v>0.66209999999999936</v>
      </c>
      <c r="K37" s="10">
        <v>0.66309999999999936</v>
      </c>
      <c r="L37" s="10">
        <v>0.66399999999999937</v>
      </c>
      <c r="M37" s="10">
        <v>0.66499999999999937</v>
      </c>
      <c r="N37" s="10">
        <v>0.66599999999999937</v>
      </c>
      <c r="O37" s="10">
        <v>0.66699999999999937</v>
      </c>
      <c r="P37" s="10">
        <v>0.66789999999999938</v>
      </c>
      <c r="Q37" s="10">
        <v>0.66889999999999938</v>
      </c>
      <c r="R37" s="10">
        <v>0.66989999999999938</v>
      </c>
      <c r="S37" s="10">
        <v>0.67089999999999939</v>
      </c>
      <c r="T37" s="10">
        <v>0.67189999999999939</v>
      </c>
      <c r="U37" s="10">
        <v>0.6727999999999994</v>
      </c>
      <c r="V37" s="10">
        <v>0.6737999999999994</v>
      </c>
      <c r="W37" s="10">
        <v>0.6747999999999994</v>
      </c>
      <c r="X37" s="10">
        <v>0.6757999999999994</v>
      </c>
      <c r="Y37" s="10">
        <v>0.67669999999999941</v>
      </c>
      <c r="Z37" s="10">
        <v>0.67769999999999941</v>
      </c>
      <c r="AA37" s="10">
        <v>0.67869999999999941</v>
      </c>
      <c r="AB37" s="10">
        <v>0.67969999999999942</v>
      </c>
      <c r="AC37" s="10">
        <v>0.68059999999999943</v>
      </c>
      <c r="AD37" s="10">
        <v>0.68159999999999932</v>
      </c>
      <c r="AE37" s="10">
        <v>0.68259999999999932</v>
      </c>
      <c r="AF37" s="10">
        <v>0.68359999999999932</v>
      </c>
      <c r="AG37" s="10">
        <v>0.68459999999999932</v>
      </c>
      <c r="AH37" s="10">
        <v>0.68549999999999933</v>
      </c>
      <c r="AI37" s="10">
        <v>0.68649999999999933</v>
      </c>
      <c r="AJ37" s="10">
        <v>0.68749999999999933</v>
      </c>
      <c r="AK37" s="10">
        <v>0.68849999999999933</v>
      </c>
      <c r="AL37" s="10">
        <v>0.68939999999999935</v>
      </c>
      <c r="AM37" s="10">
        <v>0.69039999999999935</v>
      </c>
      <c r="AN37" s="10">
        <v>0.69143999999999939</v>
      </c>
      <c r="AO37" s="10">
        <v>0.69239999999999935</v>
      </c>
      <c r="AP37" s="10">
        <v>0.69339999999999935</v>
      </c>
      <c r="AQ37" s="10">
        <v>0.69429999999999936</v>
      </c>
      <c r="AR37" s="10">
        <v>0.69529999999999936</v>
      </c>
      <c r="AS37" s="10">
        <v>0.69629999999999936</v>
      </c>
      <c r="AT37" s="10">
        <v>0.69729999999999936</v>
      </c>
      <c r="AU37" s="10">
        <v>0.69829999999999937</v>
      </c>
      <c r="AV37" s="10">
        <v>0.69919999999999938</v>
      </c>
      <c r="AW37" s="10">
        <v>0.70019999999999938</v>
      </c>
      <c r="AX37" s="10">
        <v>0.70119999999999938</v>
      </c>
      <c r="AY37" s="10">
        <v>0.70219999999999938</v>
      </c>
      <c r="AZ37" s="10">
        <v>0.70319999999999938</v>
      </c>
      <c r="BA37" s="10">
        <v>0.70409999999999939</v>
      </c>
      <c r="BB37" s="10">
        <v>0.70509999999999939</v>
      </c>
      <c r="BC37" s="10">
        <v>0.70609999999999939</v>
      </c>
      <c r="BD37" s="10">
        <v>0.7070999999999994</v>
      </c>
      <c r="BE37" s="10">
        <v>0.70799999999999941</v>
      </c>
      <c r="BF37" s="10">
        <v>0.70899999999999941</v>
      </c>
      <c r="BG37" s="10">
        <v>0.70999999999999941</v>
      </c>
      <c r="BH37" s="10">
        <v>0.71099999999999941</v>
      </c>
      <c r="BI37" s="10">
        <v>0.71199999999999941</v>
      </c>
      <c r="BJ37" s="10">
        <v>0.71289999999999942</v>
      </c>
      <c r="BK37" s="10">
        <v>0.71389999999999942</v>
      </c>
      <c r="BL37" s="10">
        <v>0.71489999999999942</v>
      </c>
      <c r="BM37" s="10">
        <v>0.71589999999999943</v>
      </c>
      <c r="BN37" s="10">
        <v>0.71679999999999944</v>
      </c>
      <c r="BO37" s="10">
        <v>0.71779999999999944</v>
      </c>
      <c r="BP37" s="10">
        <v>0.71879999999999944</v>
      </c>
      <c r="BQ37" s="10">
        <v>0.71979999999999944</v>
      </c>
      <c r="BR37" s="10">
        <v>0.72079999999999944</v>
      </c>
      <c r="BS37" s="10">
        <v>0.72169999999999945</v>
      </c>
      <c r="BT37" s="10">
        <v>0.72269999999999945</v>
      </c>
      <c r="BU37" s="10">
        <v>0.72369999999999945</v>
      </c>
      <c r="BV37" s="10">
        <v>0.72469999999999946</v>
      </c>
      <c r="BW37" s="10">
        <v>0.72559999999999947</v>
      </c>
      <c r="BX37" s="10">
        <v>0.72659999999999947</v>
      </c>
      <c r="BY37" s="10">
        <v>0.72759999999999947</v>
      </c>
      <c r="BZ37" s="10">
        <v>0.72859999999999947</v>
      </c>
      <c r="CA37" s="10">
        <v>0.72959999999999947</v>
      </c>
      <c r="CB37" s="10">
        <v>0.73049999999999937</v>
      </c>
      <c r="CC37" s="10">
        <v>0.73149999999999937</v>
      </c>
      <c r="CD37" s="10">
        <v>0.73249999999999937</v>
      </c>
      <c r="CE37" s="10">
        <v>0.73349999999999937</v>
      </c>
      <c r="CF37" s="10">
        <v>0.73439999999999939</v>
      </c>
      <c r="CG37" s="10">
        <v>0.73539999999999939</v>
      </c>
      <c r="CH37" s="10">
        <v>0.73639999999999939</v>
      </c>
      <c r="CI37" s="10">
        <v>0.73739999999999939</v>
      </c>
      <c r="CJ37" s="10">
        <v>0.73839999999999939</v>
      </c>
      <c r="CK37" s="10">
        <v>0.7392999999999994</v>
      </c>
      <c r="CL37" s="10">
        <v>0.7402999999999994</v>
      </c>
      <c r="CM37" s="10">
        <v>0.7412999999999994</v>
      </c>
      <c r="CN37" s="10">
        <v>0.7422999999999994</v>
      </c>
      <c r="CO37" s="10">
        <v>0.74319999999999942</v>
      </c>
      <c r="CP37" s="10">
        <v>0.74419999999999942</v>
      </c>
      <c r="CQ37" s="10">
        <v>0.74519999999999942</v>
      </c>
      <c r="CR37" s="10">
        <v>0.74619999999999942</v>
      </c>
      <c r="CS37" s="10">
        <v>0.74709999999999943</v>
      </c>
      <c r="CT37" s="10">
        <v>0.74809999999999943</v>
      </c>
      <c r="CU37" s="10">
        <v>0.74909999999999943</v>
      </c>
      <c r="CV37" s="10">
        <v>0.75009999999999943</v>
      </c>
      <c r="CW37" s="10">
        <v>0.75109999999999943</v>
      </c>
      <c r="CX37" s="10">
        <v>0.75199999999999945</v>
      </c>
      <c r="CY37" s="10">
        <v>0.75299999999999945</v>
      </c>
      <c r="CZ37" s="10">
        <v>0.75399999999999945</v>
      </c>
      <c r="DA37" s="10">
        <v>0.75489999999999946</v>
      </c>
      <c r="DB37" s="10">
        <v>0.75589999999999946</v>
      </c>
      <c r="DC37" s="10">
        <v>0.75689999999999946</v>
      </c>
      <c r="DD37" s="10">
        <v>0.75779999999999947</v>
      </c>
      <c r="DE37" s="10">
        <v>0.75879999999999947</v>
      </c>
      <c r="DF37" s="10">
        <v>0.75979999999999948</v>
      </c>
      <c r="DG37" s="10">
        <v>0.76069999999999949</v>
      </c>
      <c r="DH37" s="10">
        <v>0.76169999999999949</v>
      </c>
      <c r="DI37" s="10">
        <v>0.76269999999999949</v>
      </c>
      <c r="DJ37" s="10">
        <v>0.76369999999999949</v>
      </c>
      <c r="DK37" s="10">
        <v>0.7645999999999995</v>
      </c>
      <c r="DL37" s="10">
        <v>0.76559999999999995</v>
      </c>
      <c r="DM37" s="10">
        <v>0.7665999999999995</v>
      </c>
      <c r="DN37" s="10">
        <v>0.76749999999999996</v>
      </c>
      <c r="DO37" s="10">
        <v>0.76899999999999946</v>
      </c>
      <c r="DP37" s="10">
        <v>0.76949999999999941</v>
      </c>
      <c r="DQ37" s="10">
        <v>0.77039999999999942</v>
      </c>
      <c r="DR37" s="10">
        <v>0.77139999999999942</v>
      </c>
      <c r="DS37" s="10">
        <v>0.77239999999999942</v>
      </c>
      <c r="DT37" s="10">
        <v>0.77339999999999942</v>
      </c>
      <c r="DU37" s="10">
        <v>0.77429999999999943</v>
      </c>
      <c r="DV37" s="10">
        <v>0.77529999999999943</v>
      </c>
      <c r="DW37" s="10">
        <v>0.77629999999999943</v>
      </c>
      <c r="DX37" s="10">
        <v>0.77729999999999944</v>
      </c>
      <c r="DY37" s="10">
        <v>0.77819999999999945</v>
      </c>
      <c r="DZ37" s="10">
        <v>0.77919999999999945</v>
      </c>
      <c r="EA37" s="10">
        <v>0.78019999999999945</v>
      </c>
      <c r="EB37" s="10">
        <v>0.78119999999999945</v>
      </c>
      <c r="EC37" s="10">
        <v>0.78209999999999946</v>
      </c>
      <c r="ED37" s="10">
        <v>0.78309999999999946</v>
      </c>
      <c r="EE37" s="10">
        <v>0.78409999999999946</v>
      </c>
      <c r="EF37" s="10">
        <v>0.78509999999999946</v>
      </c>
      <c r="EG37" s="10">
        <v>0.78599999999999948</v>
      </c>
      <c r="EH37" s="10">
        <v>0.78699999999999959</v>
      </c>
      <c r="EI37" s="10">
        <v>0.78799999999999948</v>
      </c>
      <c r="EJ37" s="10">
        <v>0.78899999999999948</v>
      </c>
      <c r="EK37" s="10">
        <v>0.78989999999999949</v>
      </c>
      <c r="EL37" s="10">
        <v>0.79089999999999949</v>
      </c>
      <c r="EM37" s="10">
        <v>0.79189999999999972</v>
      </c>
      <c r="EN37" s="10">
        <v>0.79289999999999949</v>
      </c>
      <c r="EO37" s="10">
        <v>0.79379999999999951</v>
      </c>
      <c r="EP37" s="10">
        <v>0.79479999999999962</v>
      </c>
      <c r="EQ37" s="10">
        <v>0.79579999999999951</v>
      </c>
      <c r="ER37" s="10">
        <v>0.79679999999999951</v>
      </c>
      <c r="ES37" s="10">
        <v>0.79779999999999951</v>
      </c>
      <c r="ET37" s="10">
        <v>0.79869999999999952</v>
      </c>
      <c r="EU37" s="10">
        <v>0.79969999999999952</v>
      </c>
      <c r="EV37" s="10">
        <v>0.80069999999999952</v>
      </c>
      <c r="EW37" s="10">
        <v>0.80169999999999952</v>
      </c>
      <c r="EX37" s="10">
        <v>0.80259999999999954</v>
      </c>
      <c r="EY37" s="10">
        <v>0.80359999999999954</v>
      </c>
      <c r="EZ37" s="10">
        <v>0.80459999999999954</v>
      </c>
      <c r="FA37" s="10">
        <v>0.80559999999999954</v>
      </c>
      <c r="FB37" s="10">
        <v>0.80659999999999954</v>
      </c>
      <c r="FC37" s="10">
        <v>0.8075</v>
      </c>
      <c r="FD37" s="10">
        <v>0.80849999999999955</v>
      </c>
      <c r="FE37" s="10">
        <v>0.80949999999999955</v>
      </c>
      <c r="FF37" s="10">
        <v>0.81049999999999955</v>
      </c>
      <c r="FG37" s="10">
        <v>0.81149999999999956</v>
      </c>
      <c r="FH37" s="10">
        <v>0.8125</v>
      </c>
      <c r="FI37" s="10">
        <v>0.81339999999999979</v>
      </c>
      <c r="FJ37" s="10">
        <v>0.81439999999999957</v>
      </c>
      <c r="FK37" s="10">
        <v>0.81539999999999957</v>
      </c>
      <c r="FL37" s="10">
        <v>0.81639999999999946</v>
      </c>
      <c r="FM37" s="10">
        <v>0.81739999999999946</v>
      </c>
      <c r="FN37" s="10">
        <v>0.81839999999999946</v>
      </c>
      <c r="FO37" s="10">
        <v>0.81929999999999947</v>
      </c>
      <c r="FP37" s="10">
        <v>0.82029999999999947</v>
      </c>
      <c r="FQ37" s="10">
        <v>0.82129999999999947</v>
      </c>
      <c r="FR37" s="10">
        <v>0.82229999999999948</v>
      </c>
      <c r="FS37" s="10">
        <v>0.82329999999999948</v>
      </c>
      <c r="FT37" s="10">
        <v>0.82429999999999948</v>
      </c>
      <c r="FU37" s="10">
        <v>0.82519999999999949</v>
      </c>
      <c r="FV37" s="10">
        <v>0.82619999999999949</v>
      </c>
      <c r="FW37" s="10">
        <v>0.82719999999999949</v>
      </c>
      <c r="FX37" s="10">
        <v>0.82819999999999949</v>
      </c>
      <c r="FY37" s="10">
        <v>0.82919999999999949</v>
      </c>
      <c r="FZ37" s="10">
        <v>0.83019999999999949</v>
      </c>
      <c r="GA37" s="10">
        <v>0.83109999999999951</v>
      </c>
      <c r="GB37" s="10">
        <v>0.83209999999999951</v>
      </c>
      <c r="GC37" s="10">
        <v>0.83309999999999951</v>
      </c>
      <c r="GD37" s="10">
        <v>0.83409999999999951</v>
      </c>
      <c r="GE37" s="10">
        <v>0.83509999999999951</v>
      </c>
      <c r="GF37" s="10">
        <v>0.83609999999999951</v>
      </c>
      <c r="GG37" s="10">
        <v>0.83709999999999951</v>
      </c>
      <c r="GH37" s="10">
        <v>0.83809999999999951</v>
      </c>
      <c r="GI37" s="10">
        <v>0.83899999999999952</v>
      </c>
      <c r="GJ37" s="10">
        <v>0.84</v>
      </c>
      <c r="GK37" s="10">
        <v>0.84099999999999953</v>
      </c>
      <c r="GL37" s="10">
        <v>0.84199999999999953</v>
      </c>
      <c r="GM37" s="10">
        <v>0.84299999999999953</v>
      </c>
      <c r="GN37" s="10">
        <v>0.84399999999999953</v>
      </c>
      <c r="GO37" s="10">
        <v>0.84499999999999997</v>
      </c>
      <c r="GP37" s="10">
        <v>0.84599999999999953</v>
      </c>
      <c r="GQ37" s="10">
        <v>0.84689999999999954</v>
      </c>
      <c r="GR37" s="10">
        <v>0.84789999999999954</v>
      </c>
      <c r="GS37" s="10">
        <v>0.84889999999999954</v>
      </c>
      <c r="GT37" s="10">
        <v>0.84989999999999954</v>
      </c>
      <c r="GU37" s="10">
        <v>0.85089999999999955</v>
      </c>
      <c r="GV37" s="10">
        <v>0.85189999999999955</v>
      </c>
      <c r="GW37" s="10">
        <v>0.85289999999999955</v>
      </c>
      <c r="GX37" s="10">
        <v>0.85389999999999955</v>
      </c>
      <c r="GY37" s="10">
        <v>0.85479999999999956</v>
      </c>
      <c r="GZ37" s="10">
        <v>0.85579999999999956</v>
      </c>
      <c r="HA37" s="10">
        <v>0.85679999999999956</v>
      </c>
      <c r="HB37" s="10">
        <v>0.85779999999999956</v>
      </c>
      <c r="HC37" s="10">
        <v>0.85879999999999956</v>
      </c>
      <c r="HD37" s="10">
        <v>0.85979999999999956</v>
      </c>
      <c r="HE37" s="10">
        <v>0.86079999999999957</v>
      </c>
      <c r="HF37" s="10">
        <v>0.86179999999999957</v>
      </c>
      <c r="HG37" s="10">
        <v>0.86279999999999957</v>
      </c>
      <c r="HH37" s="10">
        <v>0.86379999999999957</v>
      </c>
      <c r="HI37" s="10">
        <v>0.86479999999999957</v>
      </c>
      <c r="HJ37" s="10">
        <v>0.86569999999999958</v>
      </c>
      <c r="HK37" s="10">
        <v>0.86669999999999958</v>
      </c>
      <c r="HL37" s="10">
        <v>0.86769999999999958</v>
      </c>
      <c r="HM37" s="10">
        <v>0.86869999999999958</v>
      </c>
      <c r="HN37" s="10">
        <v>0.86969999999999958</v>
      </c>
      <c r="HO37" s="10">
        <v>0.87069999999999959</v>
      </c>
      <c r="HP37" s="10">
        <v>0.87169999999999959</v>
      </c>
      <c r="HQ37" s="10">
        <v>0.87269999999999959</v>
      </c>
      <c r="HR37" s="10">
        <v>0.87369999999999959</v>
      </c>
      <c r="HS37" s="10">
        <v>0.87469999999999959</v>
      </c>
      <c r="HT37" s="10">
        <v>0.87569999999999959</v>
      </c>
      <c r="HU37" s="10">
        <v>0.87669999999999959</v>
      </c>
      <c r="HV37" s="10">
        <v>0.87769999999999959</v>
      </c>
    </row>
    <row r="38" spans="1:230" ht="12.75" customHeight="1" x14ac:dyDescent="0.2">
      <c r="A38" s="8">
        <v>32</v>
      </c>
      <c r="B38" s="9">
        <v>36</v>
      </c>
      <c r="C38" s="10">
        <v>0.65569999999999928</v>
      </c>
      <c r="D38" s="10">
        <v>0.65669999999999928</v>
      </c>
      <c r="E38" s="10">
        <v>0.65769999999999929</v>
      </c>
      <c r="F38" s="10">
        <v>0.6585999999999993</v>
      </c>
      <c r="G38" s="10">
        <v>0.6595999999999993</v>
      </c>
      <c r="H38" s="10">
        <v>0.6605999999999993</v>
      </c>
      <c r="I38" s="10">
        <v>0.6615999999999993</v>
      </c>
      <c r="J38" s="10">
        <v>0.66249999999999931</v>
      </c>
      <c r="K38" s="10">
        <v>0.66349999999999931</v>
      </c>
      <c r="L38" s="10">
        <v>0.66449999999999931</v>
      </c>
      <c r="M38" s="10">
        <v>0.66549999999999931</v>
      </c>
      <c r="N38" s="10">
        <v>0.66639999999999933</v>
      </c>
      <c r="O38" s="10">
        <v>0.66739999999999933</v>
      </c>
      <c r="P38" s="10">
        <v>0.66839999999999933</v>
      </c>
      <c r="Q38" s="10">
        <v>0.66939999999999933</v>
      </c>
      <c r="R38" s="10">
        <v>0.67029999999999934</v>
      </c>
      <c r="S38" s="10">
        <v>0.67129999999999934</v>
      </c>
      <c r="T38" s="10">
        <v>0.67229999999999934</v>
      </c>
      <c r="U38" s="10">
        <v>0.67329999999999934</v>
      </c>
      <c r="V38" s="10">
        <v>0.67419999999999936</v>
      </c>
      <c r="W38" s="10">
        <v>0.67519999999999936</v>
      </c>
      <c r="X38" s="10">
        <v>0.67619999999999936</v>
      </c>
      <c r="Y38" s="10">
        <v>0.67719999999999936</v>
      </c>
      <c r="Z38" s="10">
        <v>0.67819999999999936</v>
      </c>
      <c r="AA38" s="10">
        <v>0.67909999999999937</v>
      </c>
      <c r="AB38" s="10">
        <v>0.68009999999999937</v>
      </c>
      <c r="AC38" s="10">
        <v>0.68109999999999937</v>
      </c>
      <c r="AD38" s="10">
        <v>0.68209999999999926</v>
      </c>
      <c r="AE38" s="10">
        <v>0.68299999999999927</v>
      </c>
      <c r="AF38" s="10">
        <v>0.68399999999999928</v>
      </c>
      <c r="AG38" s="10">
        <v>0.68499999999999928</v>
      </c>
      <c r="AH38" s="10">
        <v>0.68599999999999928</v>
      </c>
      <c r="AI38" s="10">
        <v>0.68689999999999929</v>
      </c>
      <c r="AJ38" s="10">
        <v>0.68789999999999929</v>
      </c>
      <c r="AK38" s="10">
        <v>0.68889999999999929</v>
      </c>
      <c r="AL38" s="10">
        <v>0.68989999999999929</v>
      </c>
      <c r="AM38" s="10">
        <v>0.69089999999999929</v>
      </c>
      <c r="AN38" s="10">
        <v>0.69183999999999934</v>
      </c>
      <c r="AO38" s="10">
        <v>0.69279999999999931</v>
      </c>
      <c r="AP38" s="10">
        <v>0.69379999999999931</v>
      </c>
      <c r="AQ38" s="10">
        <v>0.69479999999999931</v>
      </c>
      <c r="AR38" s="10">
        <v>0.69569999999999932</v>
      </c>
      <c r="AS38" s="10">
        <v>0.69669999999999932</v>
      </c>
      <c r="AT38" s="10">
        <v>0.69769999999999932</v>
      </c>
      <c r="AU38" s="10">
        <v>0.69869999999999932</v>
      </c>
      <c r="AV38" s="10">
        <v>0.69969999999999932</v>
      </c>
      <c r="AW38" s="10">
        <v>0.70059999999999933</v>
      </c>
      <c r="AX38" s="10">
        <v>0.70159999999999934</v>
      </c>
      <c r="AY38" s="10">
        <v>0.70259999999999934</v>
      </c>
      <c r="AZ38" s="10">
        <v>0.70359999999999934</v>
      </c>
      <c r="BA38" s="10">
        <v>0.70459999999999934</v>
      </c>
      <c r="BB38" s="10">
        <v>0.70549999999999935</v>
      </c>
      <c r="BC38" s="10">
        <v>0.70649999999999935</v>
      </c>
      <c r="BD38" s="10">
        <v>0.70749999999999935</v>
      </c>
      <c r="BE38" s="10">
        <v>0.70849999999999935</v>
      </c>
      <c r="BF38" s="10">
        <v>0.70939999999999936</v>
      </c>
      <c r="BG38" s="10">
        <v>0.71039999999999937</v>
      </c>
      <c r="BH38" s="10">
        <v>0.71139999999999937</v>
      </c>
      <c r="BI38" s="10">
        <v>0.71239999999999937</v>
      </c>
      <c r="BJ38" s="10">
        <v>0.71329999999999938</v>
      </c>
      <c r="BK38" s="10">
        <v>0.71429999999999938</v>
      </c>
      <c r="BL38" s="10">
        <v>0.71529999999999938</v>
      </c>
      <c r="BM38" s="10">
        <v>0.71629999999999938</v>
      </c>
      <c r="BN38" s="10">
        <v>0.71729999999999938</v>
      </c>
      <c r="BO38" s="10">
        <v>0.71819999999999939</v>
      </c>
      <c r="BP38" s="10">
        <v>0.7191999999999994</v>
      </c>
      <c r="BQ38" s="10">
        <v>0.7201999999999994</v>
      </c>
      <c r="BR38" s="10">
        <v>0.7211999999999994</v>
      </c>
      <c r="BS38" s="10">
        <v>0.72209999999999941</v>
      </c>
      <c r="BT38" s="10">
        <v>0.72309999999999941</v>
      </c>
      <c r="BU38" s="10">
        <v>0.72409999999999941</v>
      </c>
      <c r="BV38" s="10">
        <v>0.72509999999999941</v>
      </c>
      <c r="BW38" s="10">
        <v>0.72599999999999942</v>
      </c>
      <c r="BX38" s="10">
        <v>0.72699999999999942</v>
      </c>
      <c r="BY38" s="10">
        <v>0.72799999999999943</v>
      </c>
      <c r="BZ38" s="10">
        <v>0.72899999999999943</v>
      </c>
      <c r="CA38" s="10">
        <v>0.72999999999999943</v>
      </c>
      <c r="CB38" s="10">
        <v>0.73089999999999933</v>
      </c>
      <c r="CC38" s="10">
        <v>0.73189999999999933</v>
      </c>
      <c r="CD38" s="10">
        <v>0.73289999999999933</v>
      </c>
      <c r="CE38" s="10">
        <v>0.73389999999999933</v>
      </c>
      <c r="CF38" s="10">
        <v>0.73479999999999934</v>
      </c>
      <c r="CG38" s="10">
        <v>0.73579999999999934</v>
      </c>
      <c r="CH38" s="10">
        <v>0.73679999999999934</v>
      </c>
      <c r="CI38" s="10">
        <v>0.73779999999999935</v>
      </c>
      <c r="CJ38" s="10">
        <v>0.73869999999999936</v>
      </c>
      <c r="CK38" s="10">
        <v>0.73969999999999936</v>
      </c>
      <c r="CL38" s="10">
        <v>0.74069999999999936</v>
      </c>
      <c r="CM38" s="10">
        <v>0.74169999999999936</v>
      </c>
      <c r="CN38" s="10">
        <v>0.74269999999999936</v>
      </c>
      <c r="CO38" s="10">
        <v>0.74359999999999937</v>
      </c>
      <c r="CP38" s="10">
        <v>0.74459999999999937</v>
      </c>
      <c r="CQ38" s="10">
        <v>0.74559999999999937</v>
      </c>
      <c r="CR38" s="10">
        <v>0.74659999999999938</v>
      </c>
      <c r="CS38" s="10">
        <v>0.74749999999999939</v>
      </c>
      <c r="CT38" s="10">
        <v>0.74849999999999939</v>
      </c>
      <c r="CU38" s="10">
        <v>0.74949999999999939</v>
      </c>
      <c r="CV38" s="10">
        <v>0.75049999999999939</v>
      </c>
      <c r="CW38" s="10">
        <v>0.7513999999999994</v>
      </c>
      <c r="CX38" s="10">
        <v>0.7523999999999994</v>
      </c>
      <c r="CY38" s="10">
        <v>0.7533999999999994</v>
      </c>
      <c r="CZ38" s="10">
        <v>0.75429999999999942</v>
      </c>
      <c r="DA38" s="10">
        <v>0.75529999999999942</v>
      </c>
      <c r="DB38" s="10">
        <v>0.75629999999999942</v>
      </c>
      <c r="DC38" s="10">
        <v>0.75729999999999942</v>
      </c>
      <c r="DD38" s="10">
        <v>0.75819999999999943</v>
      </c>
      <c r="DE38" s="10">
        <v>0.75919999999999943</v>
      </c>
      <c r="DF38" s="10">
        <v>0.76019999999999943</v>
      </c>
      <c r="DG38" s="10">
        <v>0.76109999999999944</v>
      </c>
      <c r="DH38" s="10">
        <v>0.76209999999999944</v>
      </c>
      <c r="DI38" s="10">
        <v>0.76309999999999945</v>
      </c>
      <c r="DJ38" s="10">
        <v>0.76399999999999946</v>
      </c>
      <c r="DK38" s="10">
        <v>0.76499999999999946</v>
      </c>
      <c r="DL38" s="10">
        <v>0.7659999999999999</v>
      </c>
      <c r="DM38" s="10">
        <v>0.76689999999999947</v>
      </c>
      <c r="DN38" s="10">
        <v>0.76789999999999947</v>
      </c>
      <c r="DO38" s="10">
        <v>0.76939999999999942</v>
      </c>
      <c r="DP38" s="10">
        <v>0.76979999999999937</v>
      </c>
      <c r="DQ38" s="10">
        <v>0.77079999999999937</v>
      </c>
      <c r="DR38" s="10">
        <v>0.77179999999999938</v>
      </c>
      <c r="DS38" s="10">
        <v>0.77279999999999938</v>
      </c>
      <c r="DT38" s="10">
        <v>0.77369999999999939</v>
      </c>
      <c r="DU38" s="10">
        <v>0.77469999999999939</v>
      </c>
      <c r="DV38" s="10">
        <v>0.77569999999999939</v>
      </c>
      <c r="DW38" s="10">
        <v>0.77669999999999939</v>
      </c>
      <c r="DX38" s="10">
        <v>0.7775999999999994</v>
      </c>
      <c r="DY38" s="10">
        <v>0.7785999999999994</v>
      </c>
      <c r="DZ38" s="10">
        <v>0.7795999999999994</v>
      </c>
      <c r="EA38" s="10">
        <v>0.78049999999999942</v>
      </c>
      <c r="EB38" s="10">
        <v>0.78149999999999942</v>
      </c>
      <c r="EC38" s="10">
        <v>0.78249999999999942</v>
      </c>
      <c r="ED38" s="10">
        <v>0.78349999999999942</v>
      </c>
      <c r="EE38" s="10">
        <v>0.78439999999999943</v>
      </c>
      <c r="EF38" s="10">
        <v>0.78539999999999943</v>
      </c>
      <c r="EG38" s="10">
        <v>0.78639999999999943</v>
      </c>
      <c r="EH38" s="10">
        <v>0.78739999999999954</v>
      </c>
      <c r="EI38" s="10">
        <v>0.78829999999999945</v>
      </c>
      <c r="EJ38" s="10">
        <v>0.78929999999999945</v>
      </c>
      <c r="EK38" s="10">
        <v>0.79029999999999945</v>
      </c>
      <c r="EL38" s="10">
        <v>0.79129999999999945</v>
      </c>
      <c r="EM38" s="10">
        <v>0.79219999999999968</v>
      </c>
      <c r="EN38" s="10">
        <v>0.79319999999999946</v>
      </c>
      <c r="EO38" s="10">
        <v>0.79419999999999946</v>
      </c>
      <c r="EP38" s="10">
        <v>0.79519999999999957</v>
      </c>
      <c r="EQ38" s="10">
        <v>0.79609999999999947</v>
      </c>
      <c r="ER38" s="10">
        <v>0.79709999999999948</v>
      </c>
      <c r="ES38" s="10">
        <v>0.79809999999999948</v>
      </c>
      <c r="ET38" s="10">
        <v>0.79909999999999948</v>
      </c>
      <c r="EU38" s="10">
        <v>0.80009999999999948</v>
      </c>
      <c r="EV38" s="10">
        <v>0.80099999999999949</v>
      </c>
      <c r="EW38" s="10">
        <v>0.80199999999999949</v>
      </c>
      <c r="EX38" s="10">
        <v>0.80299999999999949</v>
      </c>
      <c r="EY38" s="10">
        <v>0.80399999999999949</v>
      </c>
      <c r="EZ38" s="10">
        <v>0.8048999999999995</v>
      </c>
      <c r="FA38" s="10">
        <v>0.80589999999999951</v>
      </c>
      <c r="FB38" s="10">
        <v>0.80689999999999951</v>
      </c>
      <c r="FC38" s="10">
        <v>0.80789999999999951</v>
      </c>
      <c r="FD38" s="10">
        <v>0.80889999999999951</v>
      </c>
      <c r="FE38" s="10">
        <v>0.80979999999999952</v>
      </c>
      <c r="FF38" s="10">
        <v>0.81079999999999952</v>
      </c>
      <c r="FG38" s="10">
        <v>0.81179999999999952</v>
      </c>
      <c r="FH38" s="10">
        <v>0.81279999999999952</v>
      </c>
      <c r="FI38" s="10">
        <v>0.81379999999999975</v>
      </c>
      <c r="FJ38" s="10">
        <v>0.81479999999999952</v>
      </c>
      <c r="FK38" s="10">
        <v>0.81569999999999954</v>
      </c>
      <c r="FL38" s="10">
        <v>0.81669999999999943</v>
      </c>
      <c r="FM38" s="10">
        <v>0.81769999999999943</v>
      </c>
      <c r="FN38" s="10">
        <v>0.81869999999999943</v>
      </c>
      <c r="FO38" s="10">
        <v>0.81969999999999943</v>
      </c>
      <c r="FP38" s="10">
        <v>0.82069999999999943</v>
      </c>
      <c r="FQ38" s="10">
        <v>0.82159999999999944</v>
      </c>
      <c r="FR38" s="10">
        <v>0.82259999999999944</v>
      </c>
      <c r="FS38" s="10">
        <v>0.82359999999999944</v>
      </c>
      <c r="FT38" s="10">
        <v>0.82459999999999944</v>
      </c>
      <c r="FU38" s="10">
        <v>0.82559999999999945</v>
      </c>
      <c r="FV38" s="10">
        <v>0.82649999999999946</v>
      </c>
      <c r="FW38" s="10">
        <v>0.82749999999999946</v>
      </c>
      <c r="FX38" s="10">
        <v>0.82849999999999946</v>
      </c>
      <c r="FY38" s="10">
        <v>0.82949999999999946</v>
      </c>
      <c r="FZ38" s="10">
        <v>0.83049999999999946</v>
      </c>
      <c r="GA38" s="10">
        <v>0.83149999999999946</v>
      </c>
      <c r="GB38" s="10">
        <v>0.83249999999999946</v>
      </c>
      <c r="GC38" s="10">
        <v>0.83339999999999947</v>
      </c>
      <c r="GD38" s="10">
        <v>0.83439999999999948</v>
      </c>
      <c r="GE38" s="10">
        <v>0.83539999999999948</v>
      </c>
      <c r="GF38" s="10">
        <v>0.83639999999999948</v>
      </c>
      <c r="GG38" s="10">
        <v>0.83739999999999948</v>
      </c>
      <c r="GH38" s="10">
        <v>0.83839999999999948</v>
      </c>
      <c r="GI38" s="10">
        <v>0.83939999999999948</v>
      </c>
      <c r="GJ38" s="10">
        <v>0.84039999999999948</v>
      </c>
      <c r="GK38" s="10">
        <v>0.84129999999999949</v>
      </c>
      <c r="GL38" s="10">
        <v>0.84229999999999949</v>
      </c>
      <c r="GM38" s="10">
        <v>0.84329999999999949</v>
      </c>
      <c r="GN38" s="10">
        <v>0.8442999999999995</v>
      </c>
      <c r="GO38" s="10">
        <v>0.8452999999999995</v>
      </c>
      <c r="GP38" s="10">
        <v>0.8462999999999995</v>
      </c>
      <c r="GQ38" s="10">
        <v>0.8472999999999995</v>
      </c>
      <c r="GR38" s="10">
        <v>0.8482999999999995</v>
      </c>
      <c r="GS38" s="10">
        <v>0.84919999999999951</v>
      </c>
      <c r="GT38" s="10">
        <v>0.85019999999999951</v>
      </c>
      <c r="GU38" s="10">
        <v>0.85119999999999951</v>
      </c>
      <c r="GV38" s="10">
        <v>0.85219999999999951</v>
      </c>
      <c r="GW38" s="10">
        <v>0.85319999999999951</v>
      </c>
      <c r="GX38" s="10">
        <v>0.85419999999999952</v>
      </c>
      <c r="GY38" s="10">
        <v>0.85519999999999952</v>
      </c>
      <c r="GZ38" s="10">
        <v>0.85619999999999952</v>
      </c>
      <c r="HA38" s="10">
        <v>0.85719999999999952</v>
      </c>
      <c r="HB38" s="10">
        <v>0.85809999999999953</v>
      </c>
      <c r="HC38" s="10">
        <v>0.85909999999999953</v>
      </c>
      <c r="HD38" s="10">
        <v>0.86009999999999953</v>
      </c>
      <c r="HE38" s="10">
        <v>0.86109999999999953</v>
      </c>
      <c r="HF38" s="10">
        <v>0.86209999999999953</v>
      </c>
      <c r="HG38" s="10">
        <v>0.86309999999999953</v>
      </c>
      <c r="HH38" s="10">
        <v>0.86409999999999954</v>
      </c>
      <c r="HI38" s="10">
        <v>0.86509999999999954</v>
      </c>
      <c r="HJ38" s="10">
        <v>0.86609999999999954</v>
      </c>
      <c r="HK38" s="10">
        <v>0.86709999999999954</v>
      </c>
      <c r="HL38" s="10">
        <v>0.86809999999999954</v>
      </c>
      <c r="HM38" s="10">
        <v>0.86899999999999955</v>
      </c>
      <c r="HN38" s="10">
        <v>0.87</v>
      </c>
      <c r="HO38" s="10">
        <v>0.87099999999999955</v>
      </c>
      <c r="HP38" s="10">
        <v>0.87199999999999955</v>
      </c>
      <c r="HQ38" s="10">
        <v>0.87299999999999955</v>
      </c>
      <c r="HR38" s="10">
        <v>0.87399999999999956</v>
      </c>
      <c r="HS38" s="10">
        <v>0.875</v>
      </c>
      <c r="HT38" s="10">
        <v>0.87599999999999956</v>
      </c>
      <c r="HU38" s="10">
        <v>0.87699999999999956</v>
      </c>
      <c r="HV38" s="10">
        <v>0.87799999999999956</v>
      </c>
    </row>
    <row r="39" spans="1:230" ht="12.75" customHeight="1" x14ac:dyDescent="0.2">
      <c r="A39" s="8">
        <v>32.5</v>
      </c>
      <c r="B39" s="9">
        <v>37</v>
      </c>
      <c r="C39" s="10">
        <v>0.65619999999999923</v>
      </c>
      <c r="D39" s="10">
        <v>0.65709999999999924</v>
      </c>
      <c r="E39" s="10">
        <v>0.65809999999999924</v>
      </c>
      <c r="F39" s="10">
        <v>0.65909999999999924</v>
      </c>
      <c r="G39" s="10">
        <v>0.65999999999999925</v>
      </c>
      <c r="H39" s="10">
        <v>0.66099999999999925</v>
      </c>
      <c r="I39" s="10">
        <v>0.66199999999999926</v>
      </c>
      <c r="J39" s="10">
        <v>0.66299999999999926</v>
      </c>
      <c r="K39" s="10">
        <v>0.66399999999999926</v>
      </c>
      <c r="L39" s="10">
        <v>0.66489999999999927</v>
      </c>
      <c r="M39" s="10">
        <v>0.66589999999999927</v>
      </c>
      <c r="N39" s="10">
        <v>0.66689999999999927</v>
      </c>
      <c r="O39" s="10">
        <v>0.66789999999999927</v>
      </c>
      <c r="P39" s="10">
        <v>0.66879999999999928</v>
      </c>
      <c r="Q39" s="10">
        <v>0.66979999999999928</v>
      </c>
      <c r="R39" s="10">
        <v>0.67079999999999929</v>
      </c>
      <c r="S39" s="10">
        <v>0.67179999999999929</v>
      </c>
      <c r="T39" s="10">
        <v>0.6726999999999993</v>
      </c>
      <c r="U39" s="10">
        <v>0.6736999999999993</v>
      </c>
      <c r="V39" s="10">
        <v>0.6746999999999993</v>
      </c>
      <c r="W39" s="10">
        <v>0.6756999999999993</v>
      </c>
      <c r="X39" s="10">
        <v>0.67659999999999931</v>
      </c>
      <c r="Y39" s="10">
        <v>0.67759999999999931</v>
      </c>
      <c r="Z39" s="10">
        <v>0.67859999999999931</v>
      </c>
      <c r="AA39" s="10">
        <v>0.67959999999999932</v>
      </c>
      <c r="AB39" s="10">
        <v>0.68049999999999933</v>
      </c>
      <c r="AC39" s="10">
        <v>0.68149999999999933</v>
      </c>
      <c r="AD39" s="10">
        <v>0.68249999999999922</v>
      </c>
      <c r="AE39" s="10">
        <v>0.68349999999999922</v>
      </c>
      <c r="AF39" s="10">
        <v>0.68439999999999923</v>
      </c>
      <c r="AG39" s="10">
        <v>0.68539999999999923</v>
      </c>
      <c r="AH39" s="10">
        <v>0.68639999999999923</v>
      </c>
      <c r="AI39" s="10">
        <v>0.68739999999999923</v>
      </c>
      <c r="AJ39" s="10">
        <v>0.68839999999999923</v>
      </c>
      <c r="AK39" s="10">
        <v>0.68929999999999925</v>
      </c>
      <c r="AL39" s="10">
        <v>0.69029999999999925</v>
      </c>
      <c r="AM39" s="10">
        <v>0.69129999999999925</v>
      </c>
      <c r="AN39" s="10">
        <v>0.69233999999999929</v>
      </c>
      <c r="AO39" s="10">
        <v>0.69319999999999926</v>
      </c>
      <c r="AP39" s="10">
        <v>0.69419999999999926</v>
      </c>
      <c r="AQ39" s="10">
        <v>0.69519999999999926</v>
      </c>
      <c r="AR39" s="10">
        <v>0.69619999999999926</v>
      </c>
      <c r="AS39" s="10">
        <v>0.69709999999999928</v>
      </c>
      <c r="AT39" s="10">
        <v>0.69809999999999928</v>
      </c>
      <c r="AU39" s="10">
        <v>0.69909999999999928</v>
      </c>
      <c r="AV39" s="10">
        <v>0.70009999999999928</v>
      </c>
      <c r="AW39" s="10">
        <v>0.70109999999999928</v>
      </c>
      <c r="AX39" s="10">
        <v>0.70199999999999929</v>
      </c>
      <c r="AY39" s="10">
        <v>0.70299999999999929</v>
      </c>
      <c r="AZ39" s="10">
        <v>0.70399999999999929</v>
      </c>
      <c r="BA39" s="10">
        <v>0.70499999999999929</v>
      </c>
      <c r="BB39" s="10">
        <v>0.70589999999999931</v>
      </c>
      <c r="BC39" s="10">
        <v>0.70689999999999931</v>
      </c>
      <c r="BD39" s="10">
        <v>0.70789999999999931</v>
      </c>
      <c r="BE39" s="10">
        <v>0.70889999999999931</v>
      </c>
      <c r="BF39" s="10">
        <v>0.70989999999999931</v>
      </c>
      <c r="BG39" s="10">
        <v>0.71079999999999932</v>
      </c>
      <c r="BH39" s="10">
        <v>0.71179999999999932</v>
      </c>
      <c r="BI39" s="10">
        <v>0.71279999999999932</v>
      </c>
      <c r="BJ39" s="10">
        <v>0.71379999999999932</v>
      </c>
      <c r="BK39" s="10">
        <v>0.71469999999999934</v>
      </c>
      <c r="BL39" s="10">
        <v>0.71569999999999934</v>
      </c>
      <c r="BM39" s="10">
        <v>0.71669999999999934</v>
      </c>
      <c r="BN39" s="10">
        <v>0.71769999999999934</v>
      </c>
      <c r="BO39" s="10">
        <v>0.71859999999999935</v>
      </c>
      <c r="BP39" s="10">
        <v>0.71959999999999935</v>
      </c>
      <c r="BQ39" s="10">
        <v>0.72059999999999935</v>
      </c>
      <c r="BR39" s="10">
        <v>0.72159999999999935</v>
      </c>
      <c r="BS39" s="10">
        <v>0.72249999999999936</v>
      </c>
      <c r="BT39" s="10">
        <v>0.72349999999999937</v>
      </c>
      <c r="BU39" s="10">
        <v>0.72449999999999937</v>
      </c>
      <c r="BV39" s="10">
        <v>0.72549999999999937</v>
      </c>
      <c r="BW39" s="10">
        <v>0.72649999999999937</v>
      </c>
      <c r="BX39" s="10">
        <v>0.72739999999999938</v>
      </c>
      <c r="BY39" s="10">
        <v>0.72839999999999938</v>
      </c>
      <c r="BZ39" s="10">
        <v>0.72939999999999938</v>
      </c>
      <c r="CA39" s="10">
        <v>0.73039999999999938</v>
      </c>
      <c r="CB39" s="10">
        <v>0.73129999999999928</v>
      </c>
      <c r="CC39" s="10">
        <v>0.73229999999999928</v>
      </c>
      <c r="CD39" s="10">
        <v>0.73329999999999929</v>
      </c>
      <c r="CE39" s="10">
        <v>0.73429999999999929</v>
      </c>
      <c r="CF39" s="10">
        <v>0.7351999999999993</v>
      </c>
      <c r="CG39" s="10">
        <v>0.7361999999999993</v>
      </c>
      <c r="CH39" s="10">
        <v>0.7371999999999993</v>
      </c>
      <c r="CI39" s="10">
        <v>0.7381999999999993</v>
      </c>
      <c r="CJ39" s="10">
        <v>0.73909999999999931</v>
      </c>
      <c r="CK39" s="10">
        <v>0.74009999999999931</v>
      </c>
      <c r="CL39" s="10">
        <v>0.74109999999999931</v>
      </c>
      <c r="CM39" s="10">
        <v>0.74209999999999932</v>
      </c>
      <c r="CN39" s="10">
        <v>0.74299999999999933</v>
      </c>
      <c r="CO39" s="10">
        <v>0.74399999999999933</v>
      </c>
      <c r="CP39" s="10">
        <v>0.74499999999999933</v>
      </c>
      <c r="CQ39" s="10">
        <v>0.74599999999999933</v>
      </c>
      <c r="CR39" s="10">
        <v>0.74699999999999933</v>
      </c>
      <c r="CS39" s="10">
        <v>0.74789999999999934</v>
      </c>
      <c r="CT39" s="10">
        <v>0.74889999999999934</v>
      </c>
      <c r="CU39" s="10">
        <v>0.74989999999999934</v>
      </c>
      <c r="CV39" s="10">
        <v>0.75089999999999935</v>
      </c>
      <c r="CW39" s="10">
        <v>0.75179999999999936</v>
      </c>
      <c r="CX39" s="10">
        <v>0.75279999999999936</v>
      </c>
      <c r="CY39" s="10">
        <v>0.75379999999999936</v>
      </c>
      <c r="CZ39" s="10">
        <v>0.75469999999999937</v>
      </c>
      <c r="DA39" s="10">
        <v>0.75569999999999937</v>
      </c>
      <c r="DB39" s="10">
        <v>0.75669999999999937</v>
      </c>
      <c r="DC39" s="10">
        <v>0.75759999999999939</v>
      </c>
      <c r="DD39" s="10">
        <v>0.75859999999999939</v>
      </c>
      <c r="DE39" s="10">
        <v>0.75959999999999939</v>
      </c>
      <c r="DF39" s="10">
        <v>0.7604999999999994</v>
      </c>
      <c r="DG39" s="10">
        <v>0.7614999999999994</v>
      </c>
      <c r="DH39" s="10">
        <v>0.7624999999999994</v>
      </c>
      <c r="DI39" s="10">
        <v>0.7634999999999994</v>
      </c>
      <c r="DJ39" s="10">
        <v>0.76439999999999941</v>
      </c>
      <c r="DK39" s="10">
        <v>0.76539999999999941</v>
      </c>
      <c r="DL39" s="10">
        <v>0.76629999999999987</v>
      </c>
      <c r="DM39" s="10">
        <v>0.76729999999999943</v>
      </c>
      <c r="DN39" s="10">
        <v>0.76829999999999943</v>
      </c>
      <c r="DO39" s="10">
        <v>0.76979999999999937</v>
      </c>
      <c r="DP39" s="10">
        <v>0.77019999999999933</v>
      </c>
      <c r="DQ39" s="10">
        <v>0.77119999999999933</v>
      </c>
      <c r="DR39" s="10">
        <v>0.77209999999999934</v>
      </c>
      <c r="DS39" s="10">
        <v>0.77309999999999934</v>
      </c>
      <c r="DT39" s="10">
        <v>0.77409999999999934</v>
      </c>
      <c r="DU39" s="10">
        <v>0.77509999999999935</v>
      </c>
      <c r="DV39" s="10">
        <v>0.77599999999999936</v>
      </c>
      <c r="DW39" s="10">
        <v>0.77699999999999936</v>
      </c>
      <c r="DX39" s="10">
        <v>0.77799999999999936</v>
      </c>
      <c r="DY39" s="10">
        <v>0.77899999999999936</v>
      </c>
      <c r="DZ39" s="10">
        <v>0.77989999999999937</v>
      </c>
      <c r="EA39" s="10">
        <v>0.78089999999999937</v>
      </c>
      <c r="EB39" s="10">
        <v>0.78189999999999937</v>
      </c>
      <c r="EC39" s="10">
        <v>0.78289999999999937</v>
      </c>
      <c r="ED39" s="10">
        <v>0.78379999999999939</v>
      </c>
      <c r="EE39" s="10">
        <v>0.78479999999999939</v>
      </c>
      <c r="EF39" s="10">
        <v>0.78579999999999939</v>
      </c>
      <c r="EG39" s="10">
        <v>0.7866999999999994</v>
      </c>
      <c r="EH39" s="10">
        <v>0.78769999999999951</v>
      </c>
      <c r="EI39" s="10">
        <v>0.7886999999999994</v>
      </c>
      <c r="EJ39" s="10">
        <v>0.7896999999999994</v>
      </c>
      <c r="EK39" s="10">
        <v>0.79059999999999941</v>
      </c>
      <c r="EL39" s="10">
        <v>0.79159999999999942</v>
      </c>
      <c r="EM39" s="10">
        <v>0.79259999999999964</v>
      </c>
      <c r="EN39" s="10">
        <v>0.79359999999999942</v>
      </c>
      <c r="EO39" s="10">
        <v>0.79449999999999998</v>
      </c>
      <c r="EP39" s="10">
        <v>0.79549999999999954</v>
      </c>
      <c r="EQ39" s="10">
        <v>0.79649999999999943</v>
      </c>
      <c r="ER39" s="10">
        <v>0.79749999999999943</v>
      </c>
      <c r="ES39" s="10">
        <v>0.79839999999999944</v>
      </c>
      <c r="ET39" s="10">
        <v>0.79939999999999944</v>
      </c>
      <c r="EU39" s="10">
        <v>0.80039999999999945</v>
      </c>
      <c r="EV39" s="10">
        <v>0.80139999999999945</v>
      </c>
      <c r="EW39" s="10">
        <v>0.80239999999999945</v>
      </c>
      <c r="EX39" s="10">
        <v>0.80329999999999946</v>
      </c>
      <c r="EY39" s="10">
        <v>0.80429999999999946</v>
      </c>
      <c r="EZ39" s="10">
        <v>0.80529999999999946</v>
      </c>
      <c r="FA39" s="10">
        <v>0.80629999999999946</v>
      </c>
      <c r="FB39" s="10">
        <v>0.80719999999999947</v>
      </c>
      <c r="FC39" s="10">
        <v>0.80819999999999947</v>
      </c>
      <c r="FD39" s="10">
        <v>0.80919999999999948</v>
      </c>
      <c r="FE39" s="10">
        <v>0.81019999999999948</v>
      </c>
      <c r="FF39" s="10">
        <v>0.81119999999999948</v>
      </c>
      <c r="FG39" s="10">
        <v>0.81219999999999948</v>
      </c>
      <c r="FH39" s="10">
        <v>0.81309999999999949</v>
      </c>
      <c r="FI39" s="10">
        <v>0.81409999999999971</v>
      </c>
      <c r="FJ39" s="10">
        <v>0.81509999999999949</v>
      </c>
      <c r="FK39" s="10">
        <v>0.81609999999999949</v>
      </c>
      <c r="FL39" s="10">
        <v>0.81709999999999938</v>
      </c>
      <c r="FM39" s="10">
        <v>0.81799999999999939</v>
      </c>
      <c r="FN39" s="10">
        <v>0.8189999999999994</v>
      </c>
      <c r="FO39" s="10">
        <v>0.8199999999999994</v>
      </c>
      <c r="FP39" s="10">
        <v>0.8209999999999994</v>
      </c>
      <c r="FQ39" s="10">
        <v>0.8219999999999994</v>
      </c>
      <c r="FR39" s="10">
        <v>0.8229999999999994</v>
      </c>
      <c r="FS39" s="10">
        <v>0.82389999999999941</v>
      </c>
      <c r="FT39" s="10">
        <v>0.82489999999999941</v>
      </c>
      <c r="FU39" s="10">
        <v>0.82589999999999941</v>
      </c>
      <c r="FV39" s="10">
        <v>0.82689999999999941</v>
      </c>
      <c r="FW39" s="10">
        <v>0.82789999999999941</v>
      </c>
      <c r="FX39" s="10">
        <v>0.82879999999999943</v>
      </c>
      <c r="FY39" s="10">
        <v>0.82979999999999943</v>
      </c>
      <c r="FZ39" s="10">
        <v>0.83079999999999943</v>
      </c>
      <c r="GA39" s="10">
        <v>0.83179999999999943</v>
      </c>
      <c r="GB39" s="10">
        <v>0.83279999999999943</v>
      </c>
      <c r="GC39" s="10">
        <v>0.83379999999999943</v>
      </c>
      <c r="GD39" s="10">
        <v>0.83479999999999943</v>
      </c>
      <c r="GE39" s="10">
        <v>0.83579999999999943</v>
      </c>
      <c r="GF39" s="10">
        <v>0.83669999999999944</v>
      </c>
      <c r="GG39" s="10">
        <v>0.83769999999999945</v>
      </c>
      <c r="GH39" s="10">
        <v>0.83869999999999945</v>
      </c>
      <c r="GI39" s="10">
        <v>0.83969999999999945</v>
      </c>
      <c r="GJ39" s="10">
        <v>0.84069999999999945</v>
      </c>
      <c r="GK39" s="10">
        <v>0.84169999999999945</v>
      </c>
      <c r="GL39" s="10">
        <v>0.84269999999999945</v>
      </c>
      <c r="GM39" s="10">
        <v>0.84359999999999946</v>
      </c>
      <c r="GN39" s="10">
        <v>0.84459999999999946</v>
      </c>
      <c r="GO39" s="10">
        <v>0.84559999999999946</v>
      </c>
      <c r="GP39" s="10">
        <v>0.84659999999999946</v>
      </c>
      <c r="GQ39" s="10">
        <v>0.84759999999999946</v>
      </c>
      <c r="GR39" s="10">
        <v>0.84859999999999947</v>
      </c>
      <c r="GS39" s="10">
        <v>0.84959999999999947</v>
      </c>
      <c r="GT39" s="10">
        <v>0.85049999999999948</v>
      </c>
      <c r="GU39" s="10">
        <v>0.85149999999999948</v>
      </c>
      <c r="GV39" s="10">
        <v>0.85249999999999948</v>
      </c>
      <c r="GW39" s="10">
        <v>0.85349999999999948</v>
      </c>
      <c r="GX39" s="10">
        <v>0.85449999999999948</v>
      </c>
      <c r="GY39" s="10">
        <v>0.85549999999999948</v>
      </c>
      <c r="GZ39" s="10">
        <v>0.85649999999999948</v>
      </c>
      <c r="HA39" s="10">
        <v>0.85749999999999948</v>
      </c>
      <c r="HB39" s="10">
        <v>0.85849999999999949</v>
      </c>
      <c r="HC39" s="10">
        <v>0.85949999999999949</v>
      </c>
      <c r="HD39" s="10">
        <v>0.8603999999999995</v>
      </c>
      <c r="HE39" s="10">
        <v>0.8613999999999995</v>
      </c>
      <c r="HF39" s="10">
        <v>0.8623999999999995</v>
      </c>
      <c r="HG39" s="10">
        <v>0.8633999999999995</v>
      </c>
      <c r="HH39" s="10">
        <v>0.8643999999999995</v>
      </c>
      <c r="HI39" s="10">
        <v>0.8653999999999995</v>
      </c>
      <c r="HJ39" s="10">
        <v>0.8663999999999995</v>
      </c>
      <c r="HK39" s="10">
        <v>0.8673999999999995</v>
      </c>
      <c r="HL39" s="10">
        <v>0.86839999999999951</v>
      </c>
      <c r="HM39" s="10">
        <v>0.86939999999999951</v>
      </c>
      <c r="HN39" s="10">
        <v>0.87039999999999951</v>
      </c>
      <c r="HO39" s="10">
        <v>0.87129999999999952</v>
      </c>
      <c r="HP39" s="10">
        <v>0.87229999999999952</v>
      </c>
      <c r="HQ39" s="10">
        <v>0.87329999999999952</v>
      </c>
      <c r="HR39" s="10">
        <v>0.87429999999999952</v>
      </c>
      <c r="HS39" s="10">
        <v>0.87529999999999952</v>
      </c>
      <c r="HT39" s="10">
        <v>0.87629999999999952</v>
      </c>
      <c r="HU39" s="10">
        <v>0.87729999999999952</v>
      </c>
      <c r="HV39" s="10">
        <v>0.87829999999999953</v>
      </c>
    </row>
    <row r="40" spans="1:230" ht="12.75" customHeight="1" x14ac:dyDescent="0.2">
      <c r="A40" s="8">
        <v>33</v>
      </c>
      <c r="B40" s="9">
        <v>38</v>
      </c>
      <c r="C40" s="10">
        <v>0.65659999999999918</v>
      </c>
      <c r="D40" s="10">
        <v>0.65759999999999919</v>
      </c>
      <c r="E40" s="10">
        <v>0.65859999999999919</v>
      </c>
      <c r="F40" s="10">
        <v>0.6594999999999992</v>
      </c>
      <c r="G40" s="10">
        <v>0.6604999999999992</v>
      </c>
      <c r="H40" s="10">
        <v>0.6614999999999992</v>
      </c>
      <c r="I40" s="10">
        <v>0.66239999999999921</v>
      </c>
      <c r="J40" s="10">
        <v>0.66339999999999921</v>
      </c>
      <c r="K40" s="10">
        <v>0.66439999999999921</v>
      </c>
      <c r="L40" s="10">
        <v>0.66539999999999921</v>
      </c>
      <c r="M40" s="10">
        <v>0.66639999999999922</v>
      </c>
      <c r="N40" s="10">
        <v>0.66729999999999923</v>
      </c>
      <c r="O40" s="10">
        <v>0.66829999999999923</v>
      </c>
      <c r="P40" s="10">
        <v>0.66929999999999923</v>
      </c>
      <c r="Q40" s="10">
        <v>0.67029999999999923</v>
      </c>
      <c r="R40" s="10">
        <v>0.67119999999999924</v>
      </c>
      <c r="S40" s="10">
        <v>0.67219999999999924</v>
      </c>
      <c r="T40" s="10">
        <v>0.67319999999999924</v>
      </c>
      <c r="U40" s="10">
        <v>0.67419999999999924</v>
      </c>
      <c r="V40" s="10">
        <v>0.67509999999999926</v>
      </c>
      <c r="W40" s="10">
        <v>0.67609999999999926</v>
      </c>
      <c r="X40" s="10">
        <v>0.67709999999999926</v>
      </c>
      <c r="Y40" s="10">
        <v>0.67809999999999926</v>
      </c>
      <c r="Z40" s="10">
        <v>0.67899999999999927</v>
      </c>
      <c r="AA40" s="10">
        <v>0.67999999999999927</v>
      </c>
      <c r="AB40" s="10">
        <v>0.68099999999999927</v>
      </c>
      <c r="AC40" s="10">
        <v>0.68189999999999928</v>
      </c>
      <c r="AD40" s="10">
        <v>0.68289999999999917</v>
      </c>
      <c r="AE40" s="10">
        <v>0.68389999999999918</v>
      </c>
      <c r="AF40" s="10">
        <v>0.68489999999999918</v>
      </c>
      <c r="AG40" s="10">
        <v>0.68589999999999918</v>
      </c>
      <c r="AH40" s="10">
        <v>0.68679999999999919</v>
      </c>
      <c r="AI40" s="10">
        <v>0.68779999999999919</v>
      </c>
      <c r="AJ40" s="10">
        <v>0.68879999999999919</v>
      </c>
      <c r="AK40" s="10">
        <v>0.68979999999999919</v>
      </c>
      <c r="AL40" s="10">
        <v>0.6906999999999992</v>
      </c>
      <c r="AM40" s="10">
        <v>0.6916999999999992</v>
      </c>
      <c r="AN40" s="10">
        <v>0.69273999999999925</v>
      </c>
      <c r="AO40" s="10">
        <v>0.69369999999999921</v>
      </c>
      <c r="AP40" s="10">
        <v>0.69459999999999922</v>
      </c>
      <c r="AQ40" s="10">
        <v>0.69559999999999922</v>
      </c>
      <c r="AR40" s="10">
        <v>0.69659999999999922</v>
      </c>
      <c r="AS40" s="10">
        <v>0.69759999999999922</v>
      </c>
      <c r="AT40" s="10">
        <v>0.69859999999999922</v>
      </c>
      <c r="AU40" s="10">
        <v>0.69949999999999923</v>
      </c>
      <c r="AV40" s="10">
        <v>0.70049999999999923</v>
      </c>
      <c r="AW40" s="10">
        <v>0.70149999999999924</v>
      </c>
      <c r="AX40" s="10">
        <v>0.70249999999999924</v>
      </c>
      <c r="AY40" s="10">
        <v>0.70339999999999925</v>
      </c>
      <c r="AZ40" s="10">
        <v>0.70439999999999925</v>
      </c>
      <c r="BA40" s="10">
        <v>0.70539999999999925</v>
      </c>
      <c r="BB40" s="10">
        <v>0.70639999999999925</v>
      </c>
      <c r="BC40" s="10">
        <v>0.70729999999999926</v>
      </c>
      <c r="BD40" s="10">
        <v>0.70829999999999926</v>
      </c>
      <c r="BE40" s="10">
        <v>0.70929999999999926</v>
      </c>
      <c r="BF40" s="10">
        <v>0.71029999999999927</v>
      </c>
      <c r="BG40" s="10">
        <v>0.71119999999999928</v>
      </c>
      <c r="BH40" s="10">
        <v>0.71219999999999928</v>
      </c>
      <c r="BI40" s="10">
        <v>0.71319999999999928</v>
      </c>
      <c r="BJ40" s="10">
        <v>0.71419999999999928</v>
      </c>
      <c r="BK40" s="10">
        <v>0.71509999999999929</v>
      </c>
      <c r="BL40" s="10">
        <v>0.71609999999999929</v>
      </c>
      <c r="BM40" s="10">
        <v>0.71709999999999929</v>
      </c>
      <c r="BN40" s="10">
        <v>0.71809999999999929</v>
      </c>
      <c r="BO40" s="10">
        <v>0.7190999999999993</v>
      </c>
      <c r="BP40" s="10">
        <v>0.71999999999999931</v>
      </c>
      <c r="BQ40" s="10">
        <v>0.72099999999999931</v>
      </c>
      <c r="BR40" s="10">
        <v>0.72199999999999931</v>
      </c>
      <c r="BS40" s="10">
        <v>0.72299999999999931</v>
      </c>
      <c r="BT40" s="10">
        <v>0.72389999999999932</v>
      </c>
      <c r="BU40" s="10">
        <v>0.72489999999999932</v>
      </c>
      <c r="BV40" s="10">
        <v>0.72589999999999932</v>
      </c>
      <c r="BW40" s="10">
        <v>0.72689999999999932</v>
      </c>
      <c r="BX40" s="10">
        <v>0.72779999999999934</v>
      </c>
      <c r="BY40" s="10">
        <v>0.72879999999999934</v>
      </c>
      <c r="BZ40" s="10">
        <v>0.72979999999999934</v>
      </c>
      <c r="CA40" s="10">
        <v>0.73079999999999934</v>
      </c>
      <c r="CB40" s="10">
        <v>0.73169999999999924</v>
      </c>
      <c r="CC40" s="10">
        <v>0.73269999999999924</v>
      </c>
      <c r="CD40" s="10">
        <v>0.73369999999999924</v>
      </c>
      <c r="CE40" s="10">
        <v>0.73469999999999924</v>
      </c>
      <c r="CF40" s="10">
        <v>0.73559999999999925</v>
      </c>
      <c r="CG40" s="10">
        <v>0.73659999999999926</v>
      </c>
      <c r="CH40" s="10">
        <v>0.73759999999999926</v>
      </c>
      <c r="CI40" s="10">
        <v>0.73859999999999926</v>
      </c>
      <c r="CJ40" s="10">
        <v>0.73949999999999927</v>
      </c>
      <c r="CK40" s="10">
        <v>0.74049999999999927</v>
      </c>
      <c r="CL40" s="10">
        <v>0.74149999999999927</v>
      </c>
      <c r="CM40" s="10">
        <v>0.74249999999999927</v>
      </c>
      <c r="CN40" s="10">
        <v>0.74339999999999928</v>
      </c>
      <c r="CO40" s="10">
        <v>0.74439999999999928</v>
      </c>
      <c r="CP40" s="10">
        <v>0.74539999999999929</v>
      </c>
      <c r="CQ40" s="10">
        <v>0.74639999999999929</v>
      </c>
      <c r="CR40" s="10">
        <v>0.7472999999999993</v>
      </c>
      <c r="CS40" s="10">
        <v>0.7482999999999993</v>
      </c>
      <c r="CT40" s="10">
        <v>0.7492999999999993</v>
      </c>
      <c r="CU40" s="10">
        <v>0.7502999999999993</v>
      </c>
      <c r="CV40" s="10">
        <v>0.75119999999999931</v>
      </c>
      <c r="CW40" s="10">
        <v>0.75219999999999931</v>
      </c>
      <c r="CX40" s="10">
        <v>0.75319999999999931</v>
      </c>
      <c r="CY40" s="10">
        <v>0.75409999999999933</v>
      </c>
      <c r="CZ40" s="10">
        <v>0.75509999999999933</v>
      </c>
      <c r="DA40" s="10">
        <v>0.75609999999999933</v>
      </c>
      <c r="DB40" s="10">
        <v>0.75699999999999934</v>
      </c>
      <c r="DC40" s="10">
        <v>0.75799999999999934</v>
      </c>
      <c r="DD40" s="10">
        <v>0.75899999999999934</v>
      </c>
      <c r="DE40" s="10">
        <v>0.75989999999999935</v>
      </c>
      <c r="DF40" s="10">
        <v>0.76089999999999935</v>
      </c>
      <c r="DG40" s="10">
        <v>0.76189999999999936</v>
      </c>
      <c r="DH40" s="10">
        <v>0.76279999999999937</v>
      </c>
      <c r="DI40" s="10">
        <v>0.76379999999999937</v>
      </c>
      <c r="DJ40" s="10">
        <v>0.76479999999999937</v>
      </c>
      <c r="DK40" s="10">
        <v>0.76569999999999938</v>
      </c>
      <c r="DL40" s="10">
        <v>0.76669999999999983</v>
      </c>
      <c r="DM40" s="10">
        <v>0.76769999999999938</v>
      </c>
      <c r="DN40" s="10">
        <v>0.76859999999999939</v>
      </c>
      <c r="DO40" s="10">
        <v>0.77019999999999933</v>
      </c>
      <c r="DP40" s="10">
        <v>0.77059999999999929</v>
      </c>
      <c r="DQ40" s="10">
        <v>0.7714999999999993</v>
      </c>
      <c r="DR40" s="10">
        <v>0.7724999999999993</v>
      </c>
      <c r="DS40" s="10">
        <v>0.77349999999999997</v>
      </c>
      <c r="DT40" s="10">
        <v>0.7744999999999993</v>
      </c>
      <c r="DU40" s="10">
        <v>0.77539999999999931</v>
      </c>
      <c r="DV40" s="10">
        <v>0.77639999999999931</v>
      </c>
      <c r="DW40" s="10">
        <v>0.77739999999999931</v>
      </c>
      <c r="DX40" s="10">
        <v>0.77829999999999933</v>
      </c>
      <c r="DY40" s="10">
        <v>0.77929999999999933</v>
      </c>
      <c r="DZ40" s="10">
        <v>0.78029999999999933</v>
      </c>
      <c r="EA40" s="10">
        <v>0.78129999999999933</v>
      </c>
      <c r="EB40" s="10">
        <v>0.78219999999999934</v>
      </c>
      <c r="EC40" s="10">
        <v>0.78319999999999934</v>
      </c>
      <c r="ED40" s="10">
        <v>0.78419999999999934</v>
      </c>
      <c r="EE40" s="10">
        <v>0.78519999999999934</v>
      </c>
      <c r="EF40" s="10">
        <v>0.78609999999999935</v>
      </c>
      <c r="EG40" s="10">
        <v>0.78709999999999936</v>
      </c>
      <c r="EH40" s="10">
        <v>0.78809999999999947</v>
      </c>
      <c r="EI40" s="10">
        <v>0.78899999999999937</v>
      </c>
      <c r="EJ40" s="10">
        <v>0.78999999999999937</v>
      </c>
      <c r="EK40" s="10">
        <v>0.79099999999999937</v>
      </c>
      <c r="EL40" s="10">
        <v>0.79199999999999937</v>
      </c>
      <c r="EM40" s="10">
        <v>0.79289999999999961</v>
      </c>
      <c r="EN40" s="10">
        <v>0.79389999999999938</v>
      </c>
      <c r="EO40" s="10">
        <v>0.79489999999999994</v>
      </c>
      <c r="EP40" s="10">
        <v>0.7958999999999995</v>
      </c>
      <c r="EQ40" s="10">
        <v>0.7967999999999994</v>
      </c>
      <c r="ER40" s="10">
        <v>0.7977999999999994</v>
      </c>
      <c r="ES40" s="10">
        <v>0.7987999999999994</v>
      </c>
      <c r="ET40" s="10">
        <v>0.7997999999999994</v>
      </c>
      <c r="EU40" s="10">
        <v>0.80069999999999941</v>
      </c>
      <c r="EV40" s="10">
        <v>0.80169999999999941</v>
      </c>
      <c r="EW40" s="10">
        <v>0.80269999999999941</v>
      </c>
      <c r="EX40" s="10">
        <v>0.80369999999999941</v>
      </c>
      <c r="EY40" s="10">
        <v>0.80469999999999942</v>
      </c>
      <c r="EZ40" s="10">
        <v>0.80559999999999943</v>
      </c>
      <c r="FA40" s="10">
        <v>0.80659999999999943</v>
      </c>
      <c r="FB40" s="10">
        <v>0.80759999999999943</v>
      </c>
      <c r="FC40" s="10">
        <v>0.80859999999999943</v>
      </c>
      <c r="FD40" s="10">
        <v>0.80949999999999944</v>
      </c>
      <c r="FE40" s="10">
        <v>0.81049999999999944</v>
      </c>
      <c r="FF40" s="10">
        <v>0.81149999999999944</v>
      </c>
      <c r="FG40" s="10">
        <v>0.81249999999999944</v>
      </c>
      <c r="FH40" s="10">
        <v>0.81349999999999945</v>
      </c>
      <c r="FI40" s="10">
        <v>0.81449999999999967</v>
      </c>
      <c r="FJ40" s="10">
        <v>0.81539999999999946</v>
      </c>
      <c r="FK40" s="10">
        <v>0.81639999999999946</v>
      </c>
      <c r="FL40" s="10">
        <v>0.81739999999999935</v>
      </c>
      <c r="FM40" s="10">
        <v>0.81839999999999935</v>
      </c>
      <c r="FN40" s="10">
        <v>0.81939999999999935</v>
      </c>
      <c r="FO40" s="10">
        <v>0.82029999999999936</v>
      </c>
      <c r="FP40" s="10">
        <v>0.82129999999999936</v>
      </c>
      <c r="FQ40" s="10">
        <v>0.82229999999999936</v>
      </c>
      <c r="FR40" s="10">
        <v>0.82329999999999937</v>
      </c>
      <c r="FS40" s="10">
        <v>0.82429999999999937</v>
      </c>
      <c r="FT40" s="10">
        <v>0.82529999999999937</v>
      </c>
      <c r="FU40" s="10">
        <v>0.82619999999999938</v>
      </c>
      <c r="FV40" s="10">
        <v>0.82719999999999938</v>
      </c>
      <c r="FW40" s="10">
        <v>0.82819999999999938</v>
      </c>
      <c r="FX40" s="10">
        <v>0.82919999999999938</v>
      </c>
      <c r="FY40" s="10">
        <v>0.83019999999999938</v>
      </c>
      <c r="FZ40" s="10">
        <v>0.83119999999999938</v>
      </c>
      <c r="GA40" s="10">
        <v>0.8320999999999994</v>
      </c>
      <c r="GB40" s="10">
        <v>0.8330999999999994</v>
      </c>
      <c r="GC40" s="10">
        <v>0.8340999999999994</v>
      </c>
      <c r="GD40" s="10">
        <v>0.8350999999999994</v>
      </c>
      <c r="GE40" s="10">
        <v>0.8360999999999994</v>
      </c>
      <c r="GF40" s="10">
        <v>0.8370999999999994</v>
      </c>
      <c r="GG40" s="10">
        <v>0.8380999999999994</v>
      </c>
      <c r="GH40" s="10">
        <v>0.83899999999999941</v>
      </c>
      <c r="GI40" s="10">
        <v>0.83999999999999941</v>
      </c>
      <c r="GJ40" s="10">
        <v>0.84099999999999941</v>
      </c>
      <c r="GK40" s="10">
        <v>0.84199999999999942</v>
      </c>
      <c r="GL40" s="10">
        <v>0.84299999999999942</v>
      </c>
      <c r="GM40" s="10">
        <v>0.84399999999999942</v>
      </c>
      <c r="GN40" s="10">
        <v>0.84499999999999942</v>
      </c>
      <c r="GO40" s="10">
        <v>0.84589999999999943</v>
      </c>
      <c r="GP40" s="10">
        <v>0.84689999999999943</v>
      </c>
      <c r="GQ40" s="10">
        <v>0.84789999999999943</v>
      </c>
      <c r="GR40" s="10">
        <v>0.84889999999999943</v>
      </c>
      <c r="GS40" s="10">
        <v>0.84989999999999943</v>
      </c>
      <c r="GT40" s="10">
        <v>0.85089999999999943</v>
      </c>
      <c r="GU40" s="10">
        <v>0.85189999999999944</v>
      </c>
      <c r="GV40" s="10">
        <v>0.85289999999999944</v>
      </c>
      <c r="GW40" s="10">
        <v>0.85379999999999945</v>
      </c>
      <c r="GX40" s="10">
        <v>0.85479999999999945</v>
      </c>
      <c r="GY40" s="10">
        <v>0.85579999999999945</v>
      </c>
      <c r="GZ40" s="10">
        <v>0.85679999999999945</v>
      </c>
      <c r="HA40" s="10">
        <v>0.85779999999999945</v>
      </c>
      <c r="HB40" s="10">
        <v>0.85879999999999945</v>
      </c>
      <c r="HC40" s="10">
        <v>0.85979999999999945</v>
      </c>
      <c r="HD40" s="10">
        <v>0.86079999999999945</v>
      </c>
      <c r="HE40" s="10">
        <v>0.86179999999999946</v>
      </c>
      <c r="HF40" s="10">
        <v>0.86279999999999946</v>
      </c>
      <c r="HG40" s="10">
        <v>0.86369999999999947</v>
      </c>
      <c r="HH40" s="10">
        <v>0.86469999999999947</v>
      </c>
      <c r="HI40" s="10">
        <v>0.86569999999999947</v>
      </c>
      <c r="HJ40" s="10">
        <v>0.86669999999999947</v>
      </c>
      <c r="HK40" s="10">
        <v>0.86769999999999947</v>
      </c>
      <c r="HL40" s="10">
        <v>0.86869999999999947</v>
      </c>
      <c r="HM40" s="10">
        <v>0.86969999999999947</v>
      </c>
      <c r="HN40" s="10">
        <v>0.87069999999999947</v>
      </c>
      <c r="HO40" s="10">
        <v>0.87169999999999948</v>
      </c>
      <c r="HP40" s="10">
        <v>0.87269999999999948</v>
      </c>
      <c r="HQ40" s="10">
        <v>0.87359999999999949</v>
      </c>
      <c r="HR40" s="10">
        <v>0.87459999999999949</v>
      </c>
      <c r="HS40" s="10">
        <v>0.87559999999999949</v>
      </c>
      <c r="HT40" s="10">
        <v>0.87659999999999949</v>
      </c>
      <c r="HU40" s="10">
        <v>0.87759999999999949</v>
      </c>
      <c r="HV40" s="10">
        <v>0.87859999999999949</v>
      </c>
    </row>
    <row r="41" spans="1:230" ht="12.75" customHeight="1" x14ac:dyDescent="0.2">
      <c r="A41" s="8">
        <v>33.5</v>
      </c>
      <c r="B41" s="9">
        <v>39</v>
      </c>
      <c r="C41" s="10">
        <v>0.65709999999999913</v>
      </c>
      <c r="D41" s="10">
        <v>0.65799999999999914</v>
      </c>
      <c r="E41" s="10">
        <v>0.65899999999999914</v>
      </c>
      <c r="F41" s="10">
        <v>0.65999999999999914</v>
      </c>
      <c r="G41" s="10">
        <v>0.66089999999999915</v>
      </c>
      <c r="H41" s="10">
        <v>0.66189999999999916</v>
      </c>
      <c r="I41" s="10">
        <v>0.66289999999999916</v>
      </c>
      <c r="J41" s="10">
        <v>0.66389999999999916</v>
      </c>
      <c r="K41" s="10">
        <v>0.66479999999999917</v>
      </c>
      <c r="L41" s="10">
        <v>0.66579999999999917</v>
      </c>
      <c r="M41" s="10">
        <v>0.66679999999999917</v>
      </c>
      <c r="N41" s="10">
        <v>0.66779999999999917</v>
      </c>
      <c r="O41" s="10">
        <v>0.66869999999999918</v>
      </c>
      <c r="P41" s="10">
        <v>0.66969999999999918</v>
      </c>
      <c r="Q41" s="10">
        <v>0.67069999999999919</v>
      </c>
      <c r="R41" s="10">
        <v>0.67169999999999919</v>
      </c>
      <c r="S41" s="10">
        <v>0.6725999999999992</v>
      </c>
      <c r="T41" s="10">
        <v>0.6735999999999992</v>
      </c>
      <c r="U41" s="10">
        <v>0.6745999999999992</v>
      </c>
      <c r="V41" s="10">
        <v>0.6755999999999992</v>
      </c>
      <c r="W41" s="10">
        <v>0.67649999999999921</v>
      </c>
      <c r="X41" s="10">
        <v>0.67749999999999921</v>
      </c>
      <c r="Y41" s="10">
        <v>0.67849999999999921</v>
      </c>
      <c r="Z41" s="10">
        <v>0.67949999999999922</v>
      </c>
      <c r="AA41" s="10">
        <v>0.68039999999999923</v>
      </c>
      <c r="AB41" s="10">
        <v>0.68139999999999923</v>
      </c>
      <c r="AC41" s="10">
        <v>0.68239999999999923</v>
      </c>
      <c r="AD41" s="10">
        <v>0.68339999999999912</v>
      </c>
      <c r="AE41" s="10">
        <v>0.68429999999999913</v>
      </c>
      <c r="AF41" s="10">
        <v>0.68529999999999913</v>
      </c>
      <c r="AG41" s="10">
        <v>0.68629999999999913</v>
      </c>
      <c r="AH41" s="10">
        <v>0.68729999999999913</v>
      </c>
      <c r="AI41" s="10">
        <v>0.68819999999999915</v>
      </c>
      <c r="AJ41" s="10">
        <v>0.68919999999999915</v>
      </c>
      <c r="AK41" s="10">
        <v>0.69019999999999915</v>
      </c>
      <c r="AL41" s="10">
        <v>0.69119999999999915</v>
      </c>
      <c r="AM41" s="10">
        <v>0.69209999999999916</v>
      </c>
      <c r="AN41" s="10">
        <v>0.6931399999999992</v>
      </c>
      <c r="AO41" s="10">
        <v>0.69409999999999916</v>
      </c>
      <c r="AP41" s="10">
        <v>0.69509999999999916</v>
      </c>
      <c r="AQ41" s="10">
        <v>0.69599999999999917</v>
      </c>
      <c r="AR41" s="10">
        <v>0.69699999999999918</v>
      </c>
      <c r="AS41" s="10">
        <v>0.69799999999999918</v>
      </c>
      <c r="AT41" s="10">
        <v>0.69899999999999918</v>
      </c>
      <c r="AU41" s="10">
        <v>0.69999999999999918</v>
      </c>
      <c r="AV41" s="10">
        <v>0.70089999999999919</v>
      </c>
      <c r="AW41" s="10">
        <v>0.70189999999999919</v>
      </c>
      <c r="AX41" s="10">
        <v>0.70289999999999919</v>
      </c>
      <c r="AY41" s="10">
        <v>0.70389999999999919</v>
      </c>
      <c r="AZ41" s="10">
        <v>0.7047999999999992</v>
      </c>
      <c r="BA41" s="10">
        <v>0.70579999999999921</v>
      </c>
      <c r="BB41" s="10">
        <v>0.70679999999999921</v>
      </c>
      <c r="BC41" s="10">
        <v>0.70779999999999921</v>
      </c>
      <c r="BD41" s="10">
        <v>0.70869999999999922</v>
      </c>
      <c r="BE41" s="10">
        <v>0.70969999999999922</v>
      </c>
      <c r="BF41" s="10">
        <v>0.71069999999999922</v>
      </c>
      <c r="BG41" s="10">
        <v>0.71169999999999922</v>
      </c>
      <c r="BH41" s="10">
        <v>0.71259999999999923</v>
      </c>
      <c r="BI41" s="10">
        <v>0.71359999999999923</v>
      </c>
      <c r="BJ41" s="10">
        <v>0.71459999999999924</v>
      </c>
      <c r="BK41" s="10">
        <v>0.71559999999999924</v>
      </c>
      <c r="BL41" s="10">
        <v>0.71649999999999925</v>
      </c>
      <c r="BM41" s="10">
        <v>0.71749999999999925</v>
      </c>
      <c r="BN41" s="10">
        <v>0.71849999999999925</v>
      </c>
      <c r="BO41" s="10">
        <v>0.71949999999999925</v>
      </c>
      <c r="BP41" s="10">
        <v>0.72039999999999926</v>
      </c>
      <c r="BQ41" s="10">
        <v>0.72139999999999926</v>
      </c>
      <c r="BR41" s="10">
        <v>0.72239999999999926</v>
      </c>
      <c r="BS41" s="10">
        <v>0.72339999999999927</v>
      </c>
      <c r="BT41" s="10">
        <v>0.72429999999999928</v>
      </c>
      <c r="BU41" s="10">
        <v>0.72529999999999928</v>
      </c>
      <c r="BV41" s="10">
        <v>0.72629999999999928</v>
      </c>
      <c r="BW41" s="10">
        <v>0.72729999999999928</v>
      </c>
      <c r="BX41" s="10">
        <v>0.72819999999999929</v>
      </c>
      <c r="BY41" s="10">
        <v>0.72919999999999929</v>
      </c>
      <c r="BZ41" s="10">
        <v>0.73019999999999929</v>
      </c>
      <c r="CA41" s="10">
        <v>0.73119999999999929</v>
      </c>
      <c r="CB41" s="10">
        <v>0.7320999999999992</v>
      </c>
      <c r="CC41" s="10">
        <v>0.7330999999999992</v>
      </c>
      <c r="CD41" s="10">
        <v>0.7340999999999992</v>
      </c>
      <c r="CE41" s="10">
        <v>0.7350999999999992</v>
      </c>
      <c r="CF41" s="10">
        <v>0.73599999999999921</v>
      </c>
      <c r="CG41" s="10">
        <v>0.73699999999999921</v>
      </c>
      <c r="CH41" s="10">
        <v>0.73799999999999921</v>
      </c>
      <c r="CI41" s="10">
        <v>0.73899999999999921</v>
      </c>
      <c r="CJ41" s="10">
        <v>0.73989999999999922</v>
      </c>
      <c r="CK41" s="10">
        <v>0.74089999999999923</v>
      </c>
      <c r="CL41" s="10">
        <v>0.74189999999999923</v>
      </c>
      <c r="CM41" s="10">
        <v>0.74289999999999923</v>
      </c>
      <c r="CN41" s="10">
        <v>0.74379999999999924</v>
      </c>
      <c r="CO41" s="10">
        <v>0.74479999999999924</v>
      </c>
      <c r="CP41" s="10">
        <v>0.74579999999999924</v>
      </c>
      <c r="CQ41" s="10">
        <v>0.74679999999999924</v>
      </c>
      <c r="CR41" s="10">
        <v>0.74769999999999925</v>
      </c>
      <c r="CS41" s="10">
        <v>0.74869999999999925</v>
      </c>
      <c r="CT41" s="10">
        <v>0.74969999999999926</v>
      </c>
      <c r="CU41" s="10">
        <v>0.75069999999999926</v>
      </c>
      <c r="CV41" s="10">
        <v>0.75159999999999927</v>
      </c>
      <c r="CW41" s="10">
        <v>0.75259999999999927</v>
      </c>
      <c r="CX41" s="10">
        <v>0.75359999999999927</v>
      </c>
      <c r="CY41" s="10">
        <v>0.75449999999999928</v>
      </c>
      <c r="CZ41" s="10">
        <v>0.75549999999999928</v>
      </c>
      <c r="DA41" s="10">
        <v>0.75649999999999928</v>
      </c>
      <c r="DB41" s="10">
        <v>0.7573999999999993</v>
      </c>
      <c r="DC41" s="10">
        <v>0.7583999999999993</v>
      </c>
      <c r="DD41" s="10">
        <v>0.75929999999999931</v>
      </c>
      <c r="DE41" s="10">
        <v>0.76029999999999931</v>
      </c>
      <c r="DF41" s="10">
        <v>0.76129999999999931</v>
      </c>
      <c r="DG41" s="10">
        <v>0.76219999999999932</v>
      </c>
      <c r="DH41" s="10">
        <v>0.76319999999999932</v>
      </c>
      <c r="DI41" s="10">
        <v>0.76419999999999932</v>
      </c>
      <c r="DJ41" s="10">
        <v>0.76509999999999934</v>
      </c>
      <c r="DK41" s="10">
        <v>0.76609999999999934</v>
      </c>
      <c r="DL41" s="10">
        <v>0.76709999999999978</v>
      </c>
      <c r="DM41" s="10">
        <v>0.76799999999999935</v>
      </c>
      <c r="DN41" s="10">
        <v>0.76899999999999935</v>
      </c>
      <c r="DO41" s="10">
        <v>0.77059999999999929</v>
      </c>
      <c r="DP41" s="10">
        <v>0.77089999999999925</v>
      </c>
      <c r="DQ41" s="10">
        <v>0.77189999999999925</v>
      </c>
      <c r="DR41" s="10">
        <v>0.77289999999999925</v>
      </c>
      <c r="DS41" s="10">
        <v>0.77389999999999992</v>
      </c>
      <c r="DT41" s="10">
        <v>0.77479999999999927</v>
      </c>
      <c r="DU41" s="10">
        <v>0.77579999999999927</v>
      </c>
      <c r="DV41" s="10">
        <v>0.77679999999999927</v>
      </c>
      <c r="DW41" s="10">
        <v>0.77769999999999928</v>
      </c>
      <c r="DX41" s="10">
        <v>0.77869999999999928</v>
      </c>
      <c r="DY41" s="10">
        <v>0.77969999999999928</v>
      </c>
      <c r="DZ41" s="10">
        <v>0.78069999999999928</v>
      </c>
      <c r="EA41" s="10">
        <v>0.7815999999999993</v>
      </c>
      <c r="EB41" s="10">
        <v>0.7825999999999993</v>
      </c>
      <c r="EC41" s="10">
        <v>0.7835999999999993</v>
      </c>
      <c r="ED41" s="10">
        <v>0.78449999999999931</v>
      </c>
      <c r="EE41" s="10">
        <v>0.78549999999999931</v>
      </c>
      <c r="EF41" s="10">
        <v>0.78649999999999931</v>
      </c>
      <c r="EG41" s="10">
        <v>0.78749999999999931</v>
      </c>
      <c r="EH41" s="10">
        <v>0.78839999999999943</v>
      </c>
      <c r="EI41" s="10">
        <v>0.78939999999999932</v>
      </c>
      <c r="EJ41" s="10">
        <v>0.79039999999999933</v>
      </c>
      <c r="EK41" s="10">
        <v>0.79129999999999934</v>
      </c>
      <c r="EL41" s="10">
        <v>0.79229999999999934</v>
      </c>
      <c r="EM41" s="10">
        <v>0.79329999999999956</v>
      </c>
      <c r="EN41" s="10">
        <v>0.79429999999999934</v>
      </c>
      <c r="EO41" s="10">
        <v>0.79519999999999991</v>
      </c>
      <c r="EP41" s="10">
        <v>0.79619999999999946</v>
      </c>
      <c r="EQ41" s="10">
        <v>0.79719999999999935</v>
      </c>
      <c r="ER41" s="10">
        <v>0.79819999999999935</v>
      </c>
      <c r="ES41" s="10">
        <v>0.79909999999999937</v>
      </c>
      <c r="ET41" s="10">
        <v>0.80009999999999937</v>
      </c>
      <c r="EU41" s="10">
        <v>0.80109999999999937</v>
      </c>
      <c r="EV41" s="10">
        <v>0.80209999999999937</v>
      </c>
      <c r="EW41" s="10">
        <v>0.80299999999999938</v>
      </c>
      <c r="EX41" s="10">
        <v>0.80399999999999938</v>
      </c>
      <c r="EY41" s="10">
        <v>0.80499999999999938</v>
      </c>
      <c r="EZ41" s="10">
        <v>0.80599999999999938</v>
      </c>
      <c r="FA41" s="10">
        <v>0.80699999999999938</v>
      </c>
      <c r="FB41" s="10">
        <v>0.8078999999999994</v>
      </c>
      <c r="FC41" s="10">
        <v>0.8088999999999994</v>
      </c>
      <c r="FD41" s="10">
        <v>0.8098999999999994</v>
      </c>
      <c r="FE41" s="10">
        <v>0.8108999999999994</v>
      </c>
      <c r="FF41" s="10">
        <v>0.8118999999999994</v>
      </c>
      <c r="FG41" s="10">
        <v>0.81279999999999941</v>
      </c>
      <c r="FH41" s="10">
        <v>0.81379999999999941</v>
      </c>
      <c r="FI41" s="10">
        <v>0.81479999999999964</v>
      </c>
      <c r="FJ41" s="10">
        <v>0.81579999999999941</v>
      </c>
      <c r="FK41" s="10">
        <v>0.81679999999999942</v>
      </c>
      <c r="FL41" s="10">
        <v>0.81769999999999932</v>
      </c>
      <c r="FM41" s="10">
        <v>0.81869999999999932</v>
      </c>
      <c r="FN41" s="10">
        <v>0.81969999999999932</v>
      </c>
      <c r="FO41" s="10">
        <v>0.82069999999999932</v>
      </c>
      <c r="FP41" s="10">
        <v>0.82169999999999932</v>
      </c>
      <c r="FQ41" s="10">
        <v>0.82259999999999933</v>
      </c>
      <c r="FR41" s="10">
        <v>0.82359999999999933</v>
      </c>
      <c r="FS41" s="10">
        <v>0.82459999999999933</v>
      </c>
      <c r="FT41" s="10">
        <v>0.82559999999999933</v>
      </c>
      <c r="FU41" s="10">
        <v>0.82659999999999934</v>
      </c>
      <c r="FV41" s="10">
        <v>0.82749999999999935</v>
      </c>
      <c r="FW41" s="10">
        <v>0.82849999999999935</v>
      </c>
      <c r="FX41" s="10">
        <v>0.82949999999999935</v>
      </c>
      <c r="FY41" s="10">
        <v>0.83049999999999935</v>
      </c>
      <c r="FZ41" s="10">
        <v>0.83149999999999935</v>
      </c>
      <c r="GA41" s="10">
        <v>0.83249999999999935</v>
      </c>
      <c r="GB41" s="10">
        <v>0.83349999999999935</v>
      </c>
      <c r="GC41" s="10">
        <v>0.83439999999999936</v>
      </c>
      <c r="GD41" s="10">
        <v>0.83539999999999937</v>
      </c>
      <c r="GE41" s="10">
        <v>0.83639999999999937</v>
      </c>
      <c r="GF41" s="10">
        <v>0.83739999999999937</v>
      </c>
      <c r="GG41" s="10">
        <v>0.83839999999999937</v>
      </c>
      <c r="GH41" s="10">
        <v>0.83939999999999937</v>
      </c>
      <c r="GI41" s="10">
        <v>0.84039999999999937</v>
      </c>
      <c r="GJ41" s="10">
        <v>0.84129999999999938</v>
      </c>
      <c r="GK41" s="10">
        <v>0.84229999999999938</v>
      </c>
      <c r="GL41" s="10">
        <v>0.84329999999999938</v>
      </c>
      <c r="GM41" s="10">
        <v>0.84429999999999938</v>
      </c>
      <c r="GN41" s="10">
        <v>0.84529999999999939</v>
      </c>
      <c r="GO41" s="10">
        <v>0.84629999999999939</v>
      </c>
      <c r="GP41" s="10">
        <v>0.84729999999999939</v>
      </c>
      <c r="GQ41" s="10">
        <v>0.8481999999999994</v>
      </c>
      <c r="GR41" s="10">
        <v>0.8491999999999994</v>
      </c>
      <c r="GS41" s="10">
        <v>0.8501999999999994</v>
      </c>
      <c r="GT41" s="10">
        <v>0.8511999999999994</v>
      </c>
      <c r="GU41" s="10">
        <v>0.8521999999999994</v>
      </c>
      <c r="GV41" s="10">
        <v>0.8531999999999994</v>
      </c>
      <c r="GW41" s="10">
        <v>0.8541999999999994</v>
      </c>
      <c r="GX41" s="10">
        <v>0.85519999999999941</v>
      </c>
      <c r="GY41" s="10">
        <v>0.85609999999999942</v>
      </c>
      <c r="GZ41" s="10">
        <v>0.85709999999999942</v>
      </c>
      <c r="HA41" s="10">
        <v>0.85809999999999942</v>
      </c>
      <c r="HB41" s="10">
        <v>0.85909999999999942</v>
      </c>
      <c r="HC41" s="10">
        <v>0.86009999999999942</v>
      </c>
      <c r="HD41" s="10">
        <v>0.86109999999999942</v>
      </c>
      <c r="HE41" s="10">
        <v>0.86209999999999942</v>
      </c>
      <c r="HF41" s="10">
        <v>0.86309999999999942</v>
      </c>
      <c r="HG41" s="10">
        <v>0.86409999999999942</v>
      </c>
      <c r="HH41" s="10">
        <v>0.86509999999999942</v>
      </c>
      <c r="HI41" s="10">
        <v>0.86599999999999944</v>
      </c>
      <c r="HJ41" s="10">
        <v>0.86699999999999944</v>
      </c>
      <c r="HK41" s="10">
        <v>0.86799999999999944</v>
      </c>
      <c r="HL41" s="10">
        <v>0.86899999999999944</v>
      </c>
      <c r="HM41" s="10">
        <v>0.86999999999999944</v>
      </c>
      <c r="HN41" s="10">
        <v>0.87099999999999944</v>
      </c>
      <c r="HO41" s="10">
        <v>0.87199999999999944</v>
      </c>
      <c r="HP41" s="10">
        <v>0.87299999999999944</v>
      </c>
      <c r="HQ41" s="10">
        <v>0.87399999999999944</v>
      </c>
      <c r="HR41" s="10">
        <v>0.87499999999999944</v>
      </c>
      <c r="HS41" s="10">
        <v>0.87589999999999946</v>
      </c>
      <c r="HT41" s="10">
        <v>0.87689999999999946</v>
      </c>
      <c r="HU41" s="10">
        <v>0.87789999999999946</v>
      </c>
      <c r="HV41" s="10">
        <v>0.87889999999999946</v>
      </c>
    </row>
    <row r="42" spans="1:230" ht="12.75" customHeight="1" x14ac:dyDescent="0.2">
      <c r="A42" s="8">
        <v>34</v>
      </c>
      <c r="B42" s="9">
        <v>40</v>
      </c>
      <c r="C42" s="10">
        <v>0.65749999999999909</v>
      </c>
      <c r="D42" s="10">
        <v>0.65849999999999909</v>
      </c>
      <c r="E42" s="10">
        <v>0.65949999999999909</v>
      </c>
      <c r="F42" s="10">
        <v>0.6603999999999991</v>
      </c>
      <c r="G42" s="10">
        <v>0.6613999999999991</v>
      </c>
      <c r="H42" s="10">
        <v>0.6623999999999991</v>
      </c>
      <c r="I42" s="10">
        <v>0.66329999999999911</v>
      </c>
      <c r="J42" s="10">
        <v>0.66429999999999911</v>
      </c>
      <c r="K42" s="10">
        <v>0.66529999999999911</v>
      </c>
      <c r="L42" s="10">
        <v>0.66629999999999912</v>
      </c>
      <c r="M42" s="10">
        <v>0.66719999999999913</v>
      </c>
      <c r="N42" s="10">
        <v>0.66819999999999913</v>
      </c>
      <c r="O42" s="10">
        <v>0.66919999999999913</v>
      </c>
      <c r="P42" s="10">
        <v>0.67019999999999913</v>
      </c>
      <c r="Q42" s="10">
        <v>0.67109999999999914</v>
      </c>
      <c r="R42" s="10">
        <v>0.67209999999999914</v>
      </c>
      <c r="S42" s="10">
        <v>0.67309999999999914</v>
      </c>
      <c r="T42" s="10">
        <v>0.67409999999999914</v>
      </c>
      <c r="U42" s="10">
        <v>0.67499999999999916</v>
      </c>
      <c r="V42" s="10">
        <v>0.67599999999999916</v>
      </c>
      <c r="W42" s="10">
        <v>0.67699999999999916</v>
      </c>
      <c r="X42" s="10">
        <v>0.67799999999999916</v>
      </c>
      <c r="Y42" s="10">
        <v>0.67889999999999917</v>
      </c>
      <c r="Z42" s="10">
        <v>0.67989999999999917</v>
      </c>
      <c r="AA42" s="10">
        <v>0.68089999999999917</v>
      </c>
      <c r="AB42" s="10">
        <v>0.68179999999999918</v>
      </c>
      <c r="AC42" s="10">
        <v>0.68279999999999919</v>
      </c>
      <c r="AD42" s="10">
        <v>0.68379999999999908</v>
      </c>
      <c r="AE42" s="10">
        <v>0.68479999999999908</v>
      </c>
      <c r="AF42" s="10">
        <v>0.68569999999999909</v>
      </c>
      <c r="AG42" s="10">
        <v>0.68669999999999909</v>
      </c>
      <c r="AH42" s="10">
        <v>0.68769999999999909</v>
      </c>
      <c r="AI42" s="10">
        <v>0.68869999999999909</v>
      </c>
      <c r="AJ42" s="10">
        <v>0.6895999999999991</v>
      </c>
      <c r="AK42" s="10">
        <v>0.6905999999999991</v>
      </c>
      <c r="AL42" s="10">
        <v>0.6915999999999991</v>
      </c>
      <c r="AM42" s="10">
        <v>0.69259999999999911</v>
      </c>
      <c r="AN42" s="10">
        <v>0.69353999999999916</v>
      </c>
      <c r="AO42" s="10">
        <v>0.69449999999999912</v>
      </c>
      <c r="AP42" s="10">
        <v>0.69549999999999912</v>
      </c>
      <c r="AQ42" s="10">
        <v>0.69649999999999912</v>
      </c>
      <c r="AR42" s="10">
        <v>0.69739999999999913</v>
      </c>
      <c r="AS42" s="10">
        <v>0.69839999999999913</v>
      </c>
      <c r="AT42" s="10">
        <v>0.69939999999999913</v>
      </c>
      <c r="AU42" s="10">
        <v>0.70039999999999913</v>
      </c>
      <c r="AV42" s="10">
        <v>0.70139999999999914</v>
      </c>
      <c r="AW42" s="10">
        <v>0.70229999999999915</v>
      </c>
      <c r="AX42" s="10">
        <v>0.70329999999999915</v>
      </c>
      <c r="AY42" s="10">
        <v>0.70429999999999915</v>
      </c>
      <c r="AZ42" s="10">
        <v>0.70529999999999915</v>
      </c>
      <c r="BA42" s="10">
        <v>0.70619999999999916</v>
      </c>
      <c r="BB42" s="10">
        <v>0.70719999999999916</v>
      </c>
      <c r="BC42" s="10">
        <v>0.70819999999999916</v>
      </c>
      <c r="BD42" s="10">
        <v>0.70919999999999916</v>
      </c>
      <c r="BE42" s="10">
        <v>0.71009999999999918</v>
      </c>
      <c r="BF42" s="10">
        <v>0.71109999999999918</v>
      </c>
      <c r="BG42" s="10">
        <v>0.71209999999999918</v>
      </c>
      <c r="BH42" s="10">
        <v>0.71299999999999919</v>
      </c>
      <c r="BI42" s="10">
        <v>0.71399999999999919</v>
      </c>
      <c r="BJ42" s="10">
        <v>0.71499999999999919</v>
      </c>
      <c r="BK42" s="10">
        <v>0.71599999999999919</v>
      </c>
      <c r="BL42" s="10">
        <v>0.7168999999999992</v>
      </c>
      <c r="BM42" s="10">
        <v>0.71789999999999921</v>
      </c>
      <c r="BN42" s="10">
        <v>0.71889999999999921</v>
      </c>
      <c r="BO42" s="10">
        <v>0.71989999999999921</v>
      </c>
      <c r="BP42" s="10">
        <v>0.72079999999999922</v>
      </c>
      <c r="BQ42" s="10">
        <v>0.72179999999999922</v>
      </c>
      <c r="BR42" s="10">
        <v>0.72279999999999922</v>
      </c>
      <c r="BS42" s="10">
        <v>0.72379999999999922</v>
      </c>
      <c r="BT42" s="10">
        <v>0.72469999999999923</v>
      </c>
      <c r="BU42" s="10">
        <v>0.72569999999999923</v>
      </c>
      <c r="BV42" s="10">
        <v>0.72669999999999924</v>
      </c>
      <c r="BW42" s="10">
        <v>0.72769999999999924</v>
      </c>
      <c r="BX42" s="10">
        <v>0.72859999999999925</v>
      </c>
      <c r="BY42" s="10">
        <v>0.72959999999999925</v>
      </c>
      <c r="BZ42" s="10">
        <v>0.73059999999999925</v>
      </c>
      <c r="CA42" s="10">
        <v>0.73159999999999925</v>
      </c>
      <c r="CB42" s="10">
        <v>0.73249999999999915</v>
      </c>
      <c r="CC42" s="10">
        <v>0.73349999999999915</v>
      </c>
      <c r="CD42" s="10">
        <v>0.73449999999999915</v>
      </c>
      <c r="CE42" s="10">
        <v>0.73549999999999915</v>
      </c>
      <c r="CF42" s="10">
        <v>0.73639999999999917</v>
      </c>
      <c r="CG42" s="10">
        <v>0.73739999999999917</v>
      </c>
      <c r="CH42" s="10">
        <v>0.73839999999999917</v>
      </c>
      <c r="CI42" s="10">
        <v>0.73939999999999917</v>
      </c>
      <c r="CJ42" s="10">
        <v>0.74029999999999918</v>
      </c>
      <c r="CK42" s="10">
        <v>0.74129999999999918</v>
      </c>
      <c r="CL42" s="10">
        <v>0.74229999999999918</v>
      </c>
      <c r="CM42" s="10">
        <v>0.74319999999999919</v>
      </c>
      <c r="CN42" s="10">
        <v>0.7441999999999992</v>
      </c>
      <c r="CO42" s="10">
        <v>0.7451999999999992</v>
      </c>
      <c r="CP42" s="10">
        <v>0.7461999999999992</v>
      </c>
      <c r="CQ42" s="10">
        <v>0.74709999999999921</v>
      </c>
      <c r="CR42" s="10">
        <v>0.74809999999999921</v>
      </c>
      <c r="CS42" s="10">
        <v>0.74909999999999921</v>
      </c>
      <c r="CT42" s="10">
        <v>0.75009999999999921</v>
      </c>
      <c r="CU42" s="10">
        <v>0.75099999999999922</v>
      </c>
      <c r="CV42" s="10">
        <v>0.75199999999999922</v>
      </c>
      <c r="CW42" s="10">
        <v>0.75299999999999923</v>
      </c>
      <c r="CX42" s="10">
        <v>0.75389999999999924</v>
      </c>
      <c r="CY42" s="10">
        <v>0.75489999999999924</v>
      </c>
      <c r="CZ42" s="10">
        <v>0.75589999999999924</v>
      </c>
      <c r="DA42" s="10">
        <v>0.75679999999999925</v>
      </c>
      <c r="DB42" s="10">
        <v>0.75779999999999925</v>
      </c>
      <c r="DC42" s="10">
        <v>0.75879999999999925</v>
      </c>
      <c r="DD42" s="10">
        <v>0.75969999999999926</v>
      </c>
      <c r="DE42" s="10">
        <v>0.76069999999999927</v>
      </c>
      <c r="DF42" s="10">
        <v>0.76159999999999928</v>
      </c>
      <c r="DG42" s="10">
        <v>0.76259999999999928</v>
      </c>
      <c r="DH42" s="10">
        <v>0.76359999999999928</v>
      </c>
      <c r="DI42" s="10">
        <v>0.76449999999999929</v>
      </c>
      <c r="DJ42" s="10">
        <v>0.76549999999999929</v>
      </c>
      <c r="DK42" s="10">
        <v>0.76649999999999929</v>
      </c>
      <c r="DL42" s="10">
        <v>0.76739999999999975</v>
      </c>
      <c r="DM42" s="10">
        <v>0.76839999999999931</v>
      </c>
      <c r="DN42" s="10">
        <v>0.76939999999999931</v>
      </c>
      <c r="DO42" s="10">
        <v>0.77099999999999924</v>
      </c>
      <c r="DP42" s="10">
        <v>0.77129999999999921</v>
      </c>
      <c r="DQ42" s="10">
        <v>0.77229999999999921</v>
      </c>
      <c r="DR42" s="10">
        <v>0.77319999999999922</v>
      </c>
      <c r="DS42" s="10">
        <v>0.77419999999999989</v>
      </c>
      <c r="DT42" s="10">
        <v>0.77519999999999922</v>
      </c>
      <c r="DU42" s="10">
        <v>0.77619999999999922</v>
      </c>
      <c r="DV42" s="10">
        <v>0.77709999999999924</v>
      </c>
      <c r="DW42" s="10">
        <v>0.77809999999999924</v>
      </c>
      <c r="DX42" s="10">
        <v>0.77909999999999924</v>
      </c>
      <c r="DY42" s="10">
        <v>0.77999999999999925</v>
      </c>
      <c r="DZ42" s="10">
        <v>0.78099999999999925</v>
      </c>
      <c r="EA42" s="10">
        <v>0.78199999999999925</v>
      </c>
      <c r="EB42" s="10">
        <v>0.78299999999999925</v>
      </c>
      <c r="EC42" s="10">
        <v>0.78389999999999926</v>
      </c>
      <c r="ED42" s="10">
        <v>0.78489999999999926</v>
      </c>
      <c r="EE42" s="10">
        <v>0.78589999999999927</v>
      </c>
      <c r="EF42" s="10">
        <v>0.78679999999999928</v>
      </c>
      <c r="EG42" s="10">
        <v>0.78779999999999928</v>
      </c>
      <c r="EH42" s="10">
        <v>0.78879999999999939</v>
      </c>
      <c r="EI42" s="10">
        <v>0.78969999999999929</v>
      </c>
      <c r="EJ42" s="10">
        <v>0.79069999999999929</v>
      </c>
      <c r="EK42" s="10">
        <v>0.79169999999999929</v>
      </c>
      <c r="EL42" s="10">
        <v>0.79269999999999929</v>
      </c>
      <c r="EM42" s="10">
        <v>0.79359999999999953</v>
      </c>
      <c r="EN42" s="10">
        <v>0.79459999999999931</v>
      </c>
      <c r="EO42" s="10">
        <v>0.79559999999999986</v>
      </c>
      <c r="EP42" s="10">
        <v>0.79659999999999942</v>
      </c>
      <c r="EQ42" s="10">
        <v>0.79749999999999932</v>
      </c>
      <c r="ER42" s="10">
        <v>0.79849999999999932</v>
      </c>
      <c r="ES42" s="10">
        <v>0.79949999999999932</v>
      </c>
      <c r="ET42" s="10">
        <v>0.80049999999999932</v>
      </c>
      <c r="EU42" s="10">
        <v>0.80139999999999934</v>
      </c>
      <c r="EV42" s="10">
        <v>0.80239999999999934</v>
      </c>
      <c r="EW42" s="10">
        <v>0.80339999999999934</v>
      </c>
      <c r="EX42" s="10">
        <v>0.80439999999999934</v>
      </c>
      <c r="EY42" s="10">
        <v>0.80529999999999935</v>
      </c>
      <c r="EZ42" s="10">
        <v>0.80629999999999935</v>
      </c>
      <c r="FA42" s="10">
        <v>0.80729999999999935</v>
      </c>
      <c r="FB42" s="10">
        <v>0.80829999999999935</v>
      </c>
      <c r="FC42" s="10">
        <v>0.80919999999999936</v>
      </c>
      <c r="FD42" s="10">
        <v>0.81019999999999937</v>
      </c>
      <c r="FE42" s="10">
        <v>0.81119999999999937</v>
      </c>
      <c r="FF42" s="10">
        <v>0.81219999999999937</v>
      </c>
      <c r="FG42" s="10">
        <v>0.81319999999999937</v>
      </c>
      <c r="FH42" s="10">
        <v>0.81419999999999937</v>
      </c>
      <c r="FI42" s="10">
        <v>0.8150999999999996</v>
      </c>
      <c r="FJ42" s="10">
        <v>0.81609999999999938</v>
      </c>
      <c r="FK42" s="10">
        <v>0.81709999999999938</v>
      </c>
      <c r="FL42" s="10">
        <v>0.81809999999999927</v>
      </c>
      <c r="FM42" s="10">
        <v>0.81909999999999927</v>
      </c>
      <c r="FN42" s="10">
        <v>0.81999999999999929</v>
      </c>
      <c r="FO42" s="10">
        <v>0.82099999999999929</v>
      </c>
      <c r="FP42" s="10">
        <v>0.82199999999999929</v>
      </c>
      <c r="FQ42" s="10">
        <v>0.82299999999999929</v>
      </c>
      <c r="FR42" s="10">
        <v>0.82399999999999929</v>
      </c>
      <c r="FS42" s="10">
        <v>0.8248999999999993</v>
      </c>
      <c r="FT42" s="10">
        <v>0.8258999999999993</v>
      </c>
      <c r="FU42" s="10">
        <v>0.8268999999999993</v>
      </c>
      <c r="FV42" s="10">
        <v>0.8278999999999993</v>
      </c>
      <c r="FW42" s="10">
        <v>0.8288999999999993</v>
      </c>
      <c r="FX42" s="10">
        <v>0.82979999999999932</v>
      </c>
      <c r="FY42" s="10">
        <v>0.83079999999999932</v>
      </c>
      <c r="FZ42" s="10">
        <v>0.83179999999999932</v>
      </c>
      <c r="GA42" s="10">
        <v>0.83279999999999932</v>
      </c>
      <c r="GB42" s="10">
        <v>0.83379999999999932</v>
      </c>
      <c r="GC42" s="10">
        <v>0.83479999999999932</v>
      </c>
      <c r="GD42" s="10">
        <v>0.83579999999999932</v>
      </c>
      <c r="GE42" s="10">
        <v>0.83669999999999933</v>
      </c>
      <c r="GF42" s="10">
        <v>0.83769999999999933</v>
      </c>
      <c r="GG42" s="10">
        <v>0.83869999999999933</v>
      </c>
      <c r="GH42" s="10">
        <v>0.83969999999999934</v>
      </c>
      <c r="GI42" s="10">
        <v>0.84069999999999934</v>
      </c>
      <c r="GJ42" s="10">
        <v>0.84169999999999934</v>
      </c>
      <c r="GK42" s="10">
        <v>0.84269999999999934</v>
      </c>
      <c r="GL42" s="10">
        <v>0.84359999999999935</v>
      </c>
      <c r="GM42" s="10">
        <v>0.84459999999999935</v>
      </c>
      <c r="GN42" s="10">
        <v>0.84559999999999935</v>
      </c>
      <c r="GO42" s="10">
        <v>0.84659999999999935</v>
      </c>
      <c r="GP42" s="10">
        <v>0.84759999999999935</v>
      </c>
      <c r="GQ42" s="10">
        <v>0.84859999999999935</v>
      </c>
      <c r="GR42" s="10">
        <v>0.84959999999999936</v>
      </c>
      <c r="GS42" s="10">
        <v>0.85049999999999937</v>
      </c>
      <c r="GT42" s="10">
        <v>0.85149999999999937</v>
      </c>
      <c r="GU42" s="10">
        <v>0.85249999999999937</v>
      </c>
      <c r="GV42" s="10">
        <v>0.85349999999999937</v>
      </c>
      <c r="GW42" s="10">
        <v>0.85449999999999937</v>
      </c>
      <c r="GX42" s="10">
        <v>0.85549999999999937</v>
      </c>
      <c r="GY42" s="10">
        <v>0.85649999999999937</v>
      </c>
      <c r="GZ42" s="10">
        <v>0.85749999999999937</v>
      </c>
      <c r="HA42" s="10">
        <v>0.85839999999999939</v>
      </c>
      <c r="HB42" s="10">
        <v>0.85939999999999939</v>
      </c>
      <c r="HC42" s="10">
        <v>0.86039999999999939</v>
      </c>
      <c r="HD42" s="10">
        <v>0.86139999999999939</v>
      </c>
      <c r="HE42" s="10">
        <v>0.86239999999999939</v>
      </c>
      <c r="HF42" s="10">
        <v>0.86339999999999939</v>
      </c>
      <c r="HG42" s="10">
        <v>0.86439999999999939</v>
      </c>
      <c r="HH42" s="10">
        <v>0.86539999999999939</v>
      </c>
      <c r="HI42" s="10">
        <v>0.86639999999999939</v>
      </c>
      <c r="HJ42" s="10">
        <v>0.86739999999999939</v>
      </c>
      <c r="HK42" s="10">
        <v>0.86829999999999941</v>
      </c>
      <c r="HL42" s="10">
        <v>0.86929999999999941</v>
      </c>
      <c r="HM42" s="10">
        <v>0.87029999999999941</v>
      </c>
      <c r="HN42" s="10">
        <v>0.87129999999999941</v>
      </c>
      <c r="HO42" s="10">
        <v>0.87229999999999941</v>
      </c>
      <c r="HP42" s="10">
        <v>0.87329999999999941</v>
      </c>
      <c r="HQ42" s="10">
        <v>0.87429999999999941</v>
      </c>
      <c r="HR42" s="10">
        <v>0.87529999999999941</v>
      </c>
      <c r="HS42" s="10">
        <v>0.87629999999999941</v>
      </c>
      <c r="HT42" s="10">
        <v>0.87729999999999941</v>
      </c>
      <c r="HU42" s="10">
        <v>0.87829999999999941</v>
      </c>
      <c r="HV42" s="10">
        <v>0.87919999999999943</v>
      </c>
    </row>
    <row r="43" spans="1:230" ht="12.75" customHeight="1" x14ac:dyDescent="0.2">
      <c r="A43" s="8">
        <v>34.5</v>
      </c>
      <c r="B43" s="9">
        <v>41</v>
      </c>
      <c r="C43" s="10">
        <v>0.65799999999999903</v>
      </c>
      <c r="D43" s="10">
        <v>0.65889999999999904</v>
      </c>
      <c r="E43" s="10">
        <v>0.65989999999999904</v>
      </c>
      <c r="F43" s="10">
        <v>0.66089999999999904</v>
      </c>
      <c r="G43" s="10">
        <v>0.66179999999999906</v>
      </c>
      <c r="H43" s="10">
        <v>0.66279999999999906</v>
      </c>
      <c r="I43" s="10">
        <v>0.66379999999999906</v>
      </c>
      <c r="J43" s="10">
        <v>0.66479999999999906</v>
      </c>
      <c r="K43" s="10">
        <v>0.66569999999999907</v>
      </c>
      <c r="L43" s="10">
        <v>0.66669999999999907</v>
      </c>
      <c r="M43" s="10">
        <v>0.66769999999999907</v>
      </c>
      <c r="N43" s="10">
        <v>0.66869999999999907</v>
      </c>
      <c r="O43" s="10">
        <v>0.66959999999999908</v>
      </c>
      <c r="P43" s="10">
        <v>0.67059999999999909</v>
      </c>
      <c r="Q43" s="10">
        <v>0.67159999999999909</v>
      </c>
      <c r="R43" s="10">
        <v>0.67259999999999909</v>
      </c>
      <c r="S43" s="10">
        <v>0.6734999999999991</v>
      </c>
      <c r="T43" s="10">
        <v>0.6744999999999991</v>
      </c>
      <c r="U43" s="10">
        <v>0.6754999999999991</v>
      </c>
      <c r="V43" s="10">
        <v>0.67639999999999911</v>
      </c>
      <c r="W43" s="10">
        <v>0.67739999999999911</v>
      </c>
      <c r="X43" s="10">
        <v>0.67839999999999911</v>
      </c>
      <c r="Y43" s="10">
        <v>0.67939999999999912</v>
      </c>
      <c r="Z43" s="10">
        <v>0.68029999999999913</v>
      </c>
      <c r="AA43" s="10">
        <v>0.68129999999999913</v>
      </c>
      <c r="AB43" s="10">
        <v>0.68229999999999913</v>
      </c>
      <c r="AC43" s="10">
        <v>0.68319999999999914</v>
      </c>
      <c r="AD43" s="10">
        <v>0.68419999999999903</v>
      </c>
      <c r="AE43" s="10">
        <v>0.68519999999999903</v>
      </c>
      <c r="AF43" s="10">
        <v>0.68619999999999903</v>
      </c>
      <c r="AG43" s="10">
        <v>0.68709999999999904</v>
      </c>
      <c r="AH43" s="10">
        <v>0.68809999999999905</v>
      </c>
      <c r="AI43" s="10">
        <v>0.68909999999999905</v>
      </c>
      <c r="AJ43" s="10">
        <v>0.69009999999999905</v>
      </c>
      <c r="AK43" s="10">
        <v>0.69099999999999906</v>
      </c>
      <c r="AL43" s="10">
        <v>0.69199999999999906</v>
      </c>
      <c r="AM43" s="10">
        <v>0.69299999999999906</v>
      </c>
      <c r="AN43" s="10">
        <v>0.6940399999999991</v>
      </c>
      <c r="AO43" s="10">
        <v>0.69489999999999907</v>
      </c>
      <c r="AP43" s="10">
        <v>0.69589999999999907</v>
      </c>
      <c r="AQ43" s="10">
        <v>0.69689999999999908</v>
      </c>
      <c r="AR43" s="10">
        <v>0.69789999999999908</v>
      </c>
      <c r="AS43" s="10">
        <v>0.69879999999999909</v>
      </c>
      <c r="AT43" s="10">
        <v>0.69979999999999909</v>
      </c>
      <c r="AU43" s="10">
        <v>0.70079999999999909</v>
      </c>
      <c r="AV43" s="10">
        <v>0.70179999999999909</v>
      </c>
      <c r="AW43" s="10">
        <v>0.70279999999999909</v>
      </c>
      <c r="AX43" s="10">
        <v>0.7036999999999991</v>
      </c>
      <c r="AY43" s="10">
        <v>0.7046999999999991</v>
      </c>
      <c r="AZ43" s="10">
        <v>0.70569999999999911</v>
      </c>
      <c r="BA43" s="10">
        <v>0.70659999999999912</v>
      </c>
      <c r="BB43" s="10">
        <v>0.70759999999999912</v>
      </c>
      <c r="BC43" s="10">
        <v>0.70859999999999912</v>
      </c>
      <c r="BD43" s="10">
        <v>0.70959999999999912</v>
      </c>
      <c r="BE43" s="10">
        <v>0.71049999999999913</v>
      </c>
      <c r="BF43" s="10">
        <v>0.71149999999999913</v>
      </c>
      <c r="BG43" s="10">
        <v>0.71249999999999913</v>
      </c>
      <c r="BH43" s="10">
        <v>0.71349999999999913</v>
      </c>
      <c r="BI43" s="10">
        <v>0.71439999999999915</v>
      </c>
      <c r="BJ43" s="10">
        <v>0.71539999999999915</v>
      </c>
      <c r="BK43" s="10">
        <v>0.71639999999999915</v>
      </c>
      <c r="BL43" s="10">
        <v>0.71739999999999915</v>
      </c>
      <c r="BM43" s="10">
        <v>0.71829999999999916</v>
      </c>
      <c r="BN43" s="10">
        <v>0.71929999999999916</v>
      </c>
      <c r="BO43" s="10">
        <v>0.72029999999999916</v>
      </c>
      <c r="BP43" s="10">
        <v>0.72119999999999918</v>
      </c>
      <c r="BQ43" s="10">
        <v>0.72219999999999918</v>
      </c>
      <c r="BR43" s="10">
        <v>0.72319999999999918</v>
      </c>
      <c r="BS43" s="10">
        <v>0.72419999999999918</v>
      </c>
      <c r="BT43" s="10">
        <v>0.72509999999999919</v>
      </c>
      <c r="BU43" s="10">
        <v>0.72609999999999919</v>
      </c>
      <c r="BV43" s="10">
        <v>0.72709999999999919</v>
      </c>
      <c r="BW43" s="10">
        <v>0.72809999999999919</v>
      </c>
      <c r="BX43" s="10">
        <v>0.7289999999999992</v>
      </c>
      <c r="BY43" s="10">
        <v>0.72999999999999921</v>
      </c>
      <c r="BZ43" s="10">
        <v>0.73099999999999921</v>
      </c>
      <c r="CA43" s="10">
        <v>0.73199999999999921</v>
      </c>
      <c r="CB43" s="10">
        <v>0.73289999999999911</v>
      </c>
      <c r="CC43" s="10">
        <v>0.73389999999999911</v>
      </c>
      <c r="CD43" s="10">
        <v>0.73489999999999911</v>
      </c>
      <c r="CE43" s="10">
        <v>0.73589999999999911</v>
      </c>
      <c r="CF43" s="10">
        <v>0.73679999999999912</v>
      </c>
      <c r="CG43" s="10">
        <v>0.73779999999999912</v>
      </c>
      <c r="CH43" s="10">
        <v>0.73879999999999912</v>
      </c>
      <c r="CI43" s="10">
        <v>0.73969999999999914</v>
      </c>
      <c r="CJ43" s="10">
        <v>0.74069999999999914</v>
      </c>
      <c r="CK43" s="10">
        <v>0.74169999999999914</v>
      </c>
      <c r="CL43" s="10">
        <v>0.74269999999999914</v>
      </c>
      <c r="CM43" s="10">
        <v>0.74359999999999915</v>
      </c>
      <c r="CN43" s="10">
        <v>0.74459999999999915</v>
      </c>
      <c r="CO43" s="10">
        <v>0.74559999999999915</v>
      </c>
      <c r="CP43" s="10">
        <v>0.74659999999999915</v>
      </c>
      <c r="CQ43" s="10">
        <v>0.74749999999999917</v>
      </c>
      <c r="CR43" s="10">
        <v>0.74849999999999917</v>
      </c>
      <c r="CS43" s="10">
        <v>0.74949999999999917</v>
      </c>
      <c r="CT43" s="10">
        <v>0.75049999999999917</v>
      </c>
      <c r="CU43" s="10">
        <v>0.75139999999999918</v>
      </c>
      <c r="CV43" s="10">
        <v>0.75239999999999918</v>
      </c>
      <c r="CW43" s="10">
        <v>0.75339999999999918</v>
      </c>
      <c r="CX43" s="10">
        <v>0.75429999999999919</v>
      </c>
      <c r="CY43" s="10">
        <v>0.75529999999999919</v>
      </c>
      <c r="CZ43" s="10">
        <v>0.75619999999999921</v>
      </c>
      <c r="DA43" s="10">
        <v>0.75719999999999921</v>
      </c>
      <c r="DB43" s="10">
        <v>0.75819999999999921</v>
      </c>
      <c r="DC43" s="10">
        <v>0.75909999999999922</v>
      </c>
      <c r="DD43" s="10">
        <v>0.76009999999999922</v>
      </c>
      <c r="DE43" s="10">
        <v>0.76109999999999922</v>
      </c>
      <c r="DF43" s="10">
        <v>0.76199999999999923</v>
      </c>
      <c r="DG43" s="10">
        <v>0.76299999999999923</v>
      </c>
      <c r="DH43" s="10">
        <v>0.76389999999999925</v>
      </c>
      <c r="DI43" s="10">
        <v>0.76489999999999925</v>
      </c>
      <c r="DJ43" s="10">
        <v>0.76589999999999925</v>
      </c>
      <c r="DK43" s="10">
        <v>0.76679999999999926</v>
      </c>
      <c r="DL43" s="10">
        <v>0.7677999999999997</v>
      </c>
      <c r="DM43" s="10">
        <v>0.76879999999999926</v>
      </c>
      <c r="DN43" s="10">
        <v>0.76969999999999927</v>
      </c>
      <c r="DO43" s="10">
        <v>0.7713999999999992</v>
      </c>
      <c r="DP43" s="10">
        <v>0.77169999999999916</v>
      </c>
      <c r="DQ43" s="10">
        <v>0.77259999999999918</v>
      </c>
      <c r="DR43" s="10">
        <v>0.77359999999999918</v>
      </c>
      <c r="DS43" s="10">
        <v>0.77459999999999984</v>
      </c>
      <c r="DT43" s="10">
        <v>0.77549999999999919</v>
      </c>
      <c r="DU43" s="10">
        <v>0.77649999999999919</v>
      </c>
      <c r="DV43" s="10">
        <v>0.77749999999999919</v>
      </c>
      <c r="DW43" s="10">
        <v>0.77849999999999919</v>
      </c>
      <c r="DX43" s="10">
        <v>0.7793999999999992</v>
      </c>
      <c r="DY43" s="10">
        <v>0.78039999999999921</v>
      </c>
      <c r="DZ43" s="10">
        <v>0.78139999999999921</v>
      </c>
      <c r="EA43" s="10">
        <v>0.78229999999999922</v>
      </c>
      <c r="EB43" s="10">
        <v>0.78329999999999922</v>
      </c>
      <c r="EC43" s="10">
        <v>0.78429999999999922</v>
      </c>
      <c r="ED43" s="10">
        <v>0.78519999999999923</v>
      </c>
      <c r="EE43" s="10">
        <v>0.78619999999999923</v>
      </c>
      <c r="EF43" s="10">
        <v>0.78719999999999923</v>
      </c>
      <c r="EG43" s="10">
        <v>0.78819999999999923</v>
      </c>
      <c r="EH43" s="10">
        <v>0.78909999999999936</v>
      </c>
      <c r="EI43" s="10">
        <v>0.79009999999999925</v>
      </c>
      <c r="EJ43" s="10">
        <v>0.79109999999999925</v>
      </c>
      <c r="EK43" s="10">
        <v>0.79199999999999926</v>
      </c>
      <c r="EL43" s="10">
        <v>0.79299999999999926</v>
      </c>
      <c r="EM43" s="10">
        <v>0.79399999999999948</v>
      </c>
      <c r="EN43" s="10">
        <v>0.79499999999999926</v>
      </c>
      <c r="EO43" s="10">
        <v>0.79589999999999983</v>
      </c>
      <c r="EP43" s="10">
        <v>0.79689999999999939</v>
      </c>
      <c r="EQ43" s="10">
        <v>0.79789999999999928</v>
      </c>
      <c r="ER43" s="10">
        <v>0.79889999999999928</v>
      </c>
      <c r="ES43" s="10">
        <v>0.79979999999999929</v>
      </c>
      <c r="ET43" s="10">
        <v>0.80079999999999929</v>
      </c>
      <c r="EU43" s="10">
        <v>0.80179999999999929</v>
      </c>
      <c r="EV43" s="10">
        <v>0.80279999999999929</v>
      </c>
      <c r="EW43" s="10">
        <v>0.8036999999999993</v>
      </c>
      <c r="EX43" s="10">
        <v>0.8046999999999993</v>
      </c>
      <c r="EY43" s="10">
        <v>0.80569999999999931</v>
      </c>
      <c r="EZ43" s="10">
        <v>0.80669999999999931</v>
      </c>
      <c r="FA43" s="10">
        <v>0.80759999999999932</v>
      </c>
      <c r="FB43" s="10">
        <v>0.80859999999999932</v>
      </c>
      <c r="FC43" s="10">
        <v>0.80959999999999932</v>
      </c>
      <c r="FD43" s="10">
        <v>0.81059999999999932</v>
      </c>
      <c r="FE43" s="10">
        <v>0.81159999999999932</v>
      </c>
      <c r="FF43" s="10">
        <v>0.81249999999999933</v>
      </c>
      <c r="FG43" s="10">
        <v>0.81349999999999933</v>
      </c>
      <c r="FH43" s="10">
        <v>0.81449999999999934</v>
      </c>
      <c r="FI43" s="10">
        <v>0.81549999999999956</v>
      </c>
      <c r="FJ43" s="10">
        <v>0.81649999999999934</v>
      </c>
      <c r="FK43" s="10">
        <v>0.81739999999999935</v>
      </c>
      <c r="FL43" s="10">
        <v>0.81839999999999924</v>
      </c>
      <c r="FM43" s="10">
        <v>0.81939999999999924</v>
      </c>
      <c r="FN43" s="10">
        <v>0.82039999999999924</v>
      </c>
      <c r="FO43" s="10">
        <v>0.82139999999999924</v>
      </c>
      <c r="FP43" s="10">
        <v>0.82229999999999925</v>
      </c>
      <c r="FQ43" s="10">
        <v>0.82329999999999925</v>
      </c>
      <c r="FR43" s="10">
        <v>0.82429999999999926</v>
      </c>
      <c r="FS43" s="10">
        <v>0.82529999999999926</v>
      </c>
      <c r="FT43" s="10">
        <v>0.82629999999999926</v>
      </c>
      <c r="FU43" s="10">
        <v>0.82719999999999927</v>
      </c>
      <c r="FV43" s="10">
        <v>0.82819999999999927</v>
      </c>
      <c r="FW43" s="10">
        <v>0.82919999999999927</v>
      </c>
      <c r="FX43" s="10">
        <v>0.83019999999999927</v>
      </c>
      <c r="FY43" s="10">
        <v>0.83119999999999927</v>
      </c>
      <c r="FZ43" s="10">
        <v>0.83209999999999928</v>
      </c>
      <c r="GA43" s="10">
        <v>0.83309999999999929</v>
      </c>
      <c r="GB43" s="10">
        <v>0.83409999999999929</v>
      </c>
      <c r="GC43" s="10">
        <v>0.83509999999999929</v>
      </c>
      <c r="GD43" s="10">
        <v>0.83609999999999929</v>
      </c>
      <c r="GE43" s="10">
        <v>0.83709999999999929</v>
      </c>
      <c r="GF43" s="10">
        <v>0.83809999999999929</v>
      </c>
      <c r="GG43" s="10">
        <v>0.8389999999999993</v>
      </c>
      <c r="GH43" s="10">
        <v>0.8399999999999993</v>
      </c>
      <c r="GI43" s="10">
        <v>0.8409999999999993</v>
      </c>
      <c r="GJ43" s="10">
        <v>0.8419999999999993</v>
      </c>
      <c r="GK43" s="10">
        <v>0.84299999999999931</v>
      </c>
      <c r="GL43" s="10">
        <v>0.84399999999999931</v>
      </c>
      <c r="GM43" s="10">
        <v>0.84499999999999931</v>
      </c>
      <c r="GN43" s="10">
        <v>0.84589999999999932</v>
      </c>
      <c r="GO43" s="10">
        <v>0.84689999999999932</v>
      </c>
      <c r="GP43" s="10">
        <v>0.84789999999999932</v>
      </c>
      <c r="GQ43" s="10">
        <v>0.84889999999999932</v>
      </c>
      <c r="GR43" s="10">
        <v>0.84989999999999932</v>
      </c>
      <c r="GS43" s="10">
        <v>0.85089999999999932</v>
      </c>
      <c r="GT43" s="10">
        <v>0.85179999999999934</v>
      </c>
      <c r="GU43" s="10">
        <v>0.85279999999999934</v>
      </c>
      <c r="GV43" s="10">
        <v>0.85379999999999934</v>
      </c>
      <c r="GW43" s="10">
        <v>0.85479999999999934</v>
      </c>
      <c r="GX43" s="10">
        <v>0.85579999999999934</v>
      </c>
      <c r="GY43" s="10">
        <v>0.85679999999999934</v>
      </c>
      <c r="GZ43" s="10">
        <v>0.85779999999999934</v>
      </c>
      <c r="HA43" s="10">
        <v>0.85879999999999934</v>
      </c>
      <c r="HB43" s="10">
        <v>0.85979999999999934</v>
      </c>
      <c r="HC43" s="10">
        <v>0.86079999999999934</v>
      </c>
      <c r="HD43" s="10">
        <v>0.86169999999999936</v>
      </c>
      <c r="HE43" s="10">
        <v>0.86269999999999936</v>
      </c>
      <c r="HF43" s="10">
        <v>0.86369999999999936</v>
      </c>
      <c r="HG43" s="10">
        <v>0.86469999999999936</v>
      </c>
      <c r="HH43" s="10">
        <v>0.86569999999999936</v>
      </c>
      <c r="HI43" s="10">
        <v>0.86669999999999936</v>
      </c>
      <c r="HJ43" s="10">
        <v>0.86769999999999936</v>
      </c>
      <c r="HK43" s="10">
        <v>0.86869999999999936</v>
      </c>
      <c r="HL43" s="10">
        <v>0.86969999999999936</v>
      </c>
      <c r="HM43" s="10">
        <v>0.87059999999999937</v>
      </c>
      <c r="HN43" s="10">
        <v>0.87159999999999938</v>
      </c>
      <c r="HO43" s="10">
        <v>0.87259999999999938</v>
      </c>
      <c r="HP43" s="10">
        <v>0.87359999999999938</v>
      </c>
      <c r="HQ43" s="10">
        <v>0.87459999999999938</v>
      </c>
      <c r="HR43" s="10">
        <v>0.87559999999999938</v>
      </c>
      <c r="HS43" s="10">
        <v>0.87659999999999938</v>
      </c>
      <c r="HT43" s="10">
        <v>0.87759999999999938</v>
      </c>
      <c r="HU43" s="10">
        <v>0.87859999999999938</v>
      </c>
      <c r="HV43" s="10">
        <v>0.87959999999999938</v>
      </c>
    </row>
    <row r="44" spans="1:230" ht="12.75" customHeight="1" x14ac:dyDescent="0.2">
      <c r="A44" s="8">
        <v>35</v>
      </c>
      <c r="B44" s="9">
        <v>42</v>
      </c>
      <c r="C44" s="10">
        <v>0.65839999999999899</v>
      </c>
      <c r="D44" s="10">
        <v>0.65939999999999899</v>
      </c>
      <c r="E44" s="10">
        <v>0.660299999999999</v>
      </c>
      <c r="F44" s="10">
        <v>0.661299999999999</v>
      </c>
      <c r="G44" s="10">
        <v>0.662299999999999</v>
      </c>
      <c r="H44" s="10">
        <v>0.663299999999999</v>
      </c>
      <c r="I44" s="10">
        <v>0.66419999999999901</v>
      </c>
      <c r="J44" s="10">
        <v>0.66519999999999901</v>
      </c>
      <c r="K44" s="10">
        <v>0.66619999999999902</v>
      </c>
      <c r="L44" s="10">
        <v>0.66719999999999902</v>
      </c>
      <c r="M44" s="10">
        <v>0.66809999999999903</v>
      </c>
      <c r="N44" s="10">
        <v>0.66909999999999903</v>
      </c>
      <c r="O44" s="10">
        <v>0.67009999999999903</v>
      </c>
      <c r="P44" s="10">
        <v>0.67099999999999904</v>
      </c>
      <c r="Q44" s="10">
        <v>0.67199999999999904</v>
      </c>
      <c r="R44" s="10">
        <v>0.67299999999999904</v>
      </c>
      <c r="S44" s="10">
        <v>0.67399999999999904</v>
      </c>
      <c r="T44" s="10">
        <v>0.67489999999999906</v>
      </c>
      <c r="U44" s="10">
        <v>0.67589999999999906</v>
      </c>
      <c r="V44" s="10">
        <v>0.67689999999999906</v>
      </c>
      <c r="W44" s="10">
        <v>0.67789999999999906</v>
      </c>
      <c r="X44" s="10">
        <v>0.67879999999999907</v>
      </c>
      <c r="Y44" s="10">
        <v>0.67979999999999907</v>
      </c>
      <c r="Z44" s="10">
        <v>0.68079999999999907</v>
      </c>
      <c r="AA44" s="10">
        <v>0.68169999999999908</v>
      </c>
      <c r="AB44" s="10">
        <v>0.68269999999999909</v>
      </c>
      <c r="AC44" s="10">
        <v>0.68369999999999909</v>
      </c>
      <c r="AD44" s="10">
        <v>0.68469999999999898</v>
      </c>
      <c r="AE44" s="10">
        <v>0.68559999999999899</v>
      </c>
      <c r="AF44" s="10">
        <v>0.68659999999999899</v>
      </c>
      <c r="AG44" s="10">
        <v>0.68759999999999899</v>
      </c>
      <c r="AH44" s="10">
        <v>0.68859999999999899</v>
      </c>
      <c r="AI44" s="10">
        <v>0.689499999999999</v>
      </c>
      <c r="AJ44" s="10">
        <v>0.690499999999999</v>
      </c>
      <c r="AK44" s="10">
        <v>0.691499999999999</v>
      </c>
      <c r="AL44" s="10">
        <v>0.69239999999999902</v>
      </c>
      <c r="AM44" s="10">
        <v>0.69339999999999902</v>
      </c>
      <c r="AN44" s="10">
        <v>0.69443999999999906</v>
      </c>
      <c r="AO44" s="10">
        <v>0.69539999999999902</v>
      </c>
      <c r="AP44" s="10">
        <v>0.69629999999999903</v>
      </c>
      <c r="AQ44" s="10">
        <v>0.69729999999999903</v>
      </c>
      <c r="AR44" s="10">
        <v>0.69829999999999903</v>
      </c>
      <c r="AS44" s="10">
        <v>0.69929999999999903</v>
      </c>
      <c r="AT44" s="10">
        <v>0.70029999999999903</v>
      </c>
      <c r="AU44" s="10">
        <v>0.70119999999999905</v>
      </c>
      <c r="AV44" s="10">
        <v>0.70219999999999905</v>
      </c>
      <c r="AW44" s="10">
        <v>0.70319999999999905</v>
      </c>
      <c r="AX44" s="10">
        <v>0.70409999999999906</v>
      </c>
      <c r="AY44" s="10">
        <v>0.70509999999999906</v>
      </c>
      <c r="AZ44" s="10">
        <v>0.70609999999999906</v>
      </c>
      <c r="BA44" s="10">
        <v>0.70709999999999906</v>
      </c>
      <c r="BB44" s="10">
        <v>0.70799999999999907</v>
      </c>
      <c r="BC44" s="10">
        <v>0.70899999999999908</v>
      </c>
      <c r="BD44" s="10">
        <v>0.70999999999999908</v>
      </c>
      <c r="BE44" s="10">
        <v>0.71099999999999908</v>
      </c>
      <c r="BF44" s="10">
        <v>0.71189999999999909</v>
      </c>
      <c r="BG44" s="10">
        <v>0.71289999999999909</v>
      </c>
      <c r="BH44" s="10">
        <v>0.71389999999999909</v>
      </c>
      <c r="BI44" s="10">
        <v>0.7147999999999991</v>
      </c>
      <c r="BJ44" s="10">
        <v>0.7157999999999991</v>
      </c>
      <c r="BK44" s="10">
        <v>0.7167999999999991</v>
      </c>
      <c r="BL44" s="10">
        <v>0.71779999999999911</v>
      </c>
      <c r="BM44" s="10">
        <v>0.71869999999999912</v>
      </c>
      <c r="BN44" s="10">
        <v>0.71969999999999912</v>
      </c>
      <c r="BO44" s="10">
        <v>0.72069999999999912</v>
      </c>
      <c r="BP44" s="10">
        <v>0.72169999999999912</v>
      </c>
      <c r="BQ44" s="10">
        <v>0.72259999999999913</v>
      </c>
      <c r="BR44" s="10">
        <v>0.72359999999999913</v>
      </c>
      <c r="BS44" s="10">
        <v>0.72459999999999913</v>
      </c>
      <c r="BT44" s="10">
        <v>0.72549999999999915</v>
      </c>
      <c r="BU44" s="10">
        <v>0.72649999999999915</v>
      </c>
      <c r="BV44" s="10">
        <v>0.72749999999999915</v>
      </c>
      <c r="BW44" s="10">
        <v>0.72849999999999915</v>
      </c>
      <c r="BX44" s="10">
        <v>0.72939999999999916</v>
      </c>
      <c r="BY44" s="10">
        <v>0.73039999999999916</v>
      </c>
      <c r="BZ44" s="10">
        <v>0.73139999999999916</v>
      </c>
      <c r="CA44" s="10">
        <v>0.73239999999999916</v>
      </c>
      <c r="CB44" s="10">
        <v>0.73329999999999906</v>
      </c>
      <c r="CC44" s="10">
        <v>0.73429999999999906</v>
      </c>
      <c r="CD44" s="10">
        <v>0.73529999999999907</v>
      </c>
      <c r="CE44" s="10">
        <v>0.73619999999999908</v>
      </c>
      <c r="CF44" s="10">
        <v>0.73719999999999908</v>
      </c>
      <c r="CG44" s="10">
        <v>0.73819999999999908</v>
      </c>
      <c r="CH44" s="10">
        <v>0.73919999999999908</v>
      </c>
      <c r="CI44" s="10">
        <v>0.74009999999999909</v>
      </c>
      <c r="CJ44" s="10">
        <v>0.74109999999999909</v>
      </c>
      <c r="CK44" s="10">
        <v>0.74209999999999909</v>
      </c>
      <c r="CL44" s="10">
        <v>0.74309999999999909</v>
      </c>
      <c r="CM44" s="10">
        <v>0.74399999999999911</v>
      </c>
      <c r="CN44" s="10">
        <v>0.74499999999999911</v>
      </c>
      <c r="CO44" s="10">
        <v>0.74599999999999911</v>
      </c>
      <c r="CP44" s="10">
        <v>0.74699999999999911</v>
      </c>
      <c r="CQ44" s="10">
        <v>0.74789999999999912</v>
      </c>
      <c r="CR44" s="10">
        <v>0.74889999999999912</v>
      </c>
      <c r="CS44" s="10">
        <v>0.74989999999999912</v>
      </c>
      <c r="CT44" s="10">
        <v>0.75079999999999913</v>
      </c>
      <c r="CU44" s="10">
        <v>0.75179999999999914</v>
      </c>
      <c r="CV44" s="10">
        <v>0.75279999999999914</v>
      </c>
      <c r="CW44" s="10">
        <v>0.75369999999999915</v>
      </c>
      <c r="CX44" s="10">
        <v>0.75469999999999915</v>
      </c>
      <c r="CY44" s="10">
        <v>0.75569999999999915</v>
      </c>
      <c r="CZ44" s="10">
        <v>0.75659999999999916</v>
      </c>
      <c r="DA44" s="10">
        <v>0.75759999999999916</v>
      </c>
      <c r="DB44" s="10">
        <v>0.75849999999999917</v>
      </c>
      <c r="DC44" s="10">
        <v>0.75949999999999918</v>
      </c>
      <c r="DD44" s="10">
        <v>0.76049999999999918</v>
      </c>
      <c r="DE44" s="10">
        <v>0.76139999999999919</v>
      </c>
      <c r="DF44" s="10">
        <v>0.76239999999999919</v>
      </c>
      <c r="DG44" s="10">
        <v>0.76339999999999919</v>
      </c>
      <c r="DH44" s="10">
        <v>0.7642999999999992</v>
      </c>
      <c r="DI44" s="10">
        <v>0.7652999999999992</v>
      </c>
      <c r="DJ44" s="10">
        <v>0.76619999999999922</v>
      </c>
      <c r="DK44" s="10">
        <v>0.76719999999999922</v>
      </c>
      <c r="DL44" s="10">
        <v>0.76819999999999966</v>
      </c>
      <c r="DM44" s="10">
        <v>0.76909999999999923</v>
      </c>
      <c r="DN44" s="10">
        <v>0.77009999999999923</v>
      </c>
      <c r="DO44" s="10">
        <v>0.77179999999999915</v>
      </c>
      <c r="DP44" s="10">
        <v>0.77199999999999913</v>
      </c>
      <c r="DQ44" s="10">
        <v>0.77299999999999913</v>
      </c>
      <c r="DR44" s="10">
        <v>0.77399999999999913</v>
      </c>
      <c r="DS44" s="10">
        <v>0.77489999999999981</v>
      </c>
      <c r="DT44" s="10">
        <v>0.77589999999999915</v>
      </c>
      <c r="DU44" s="10">
        <v>0.77689999999999915</v>
      </c>
      <c r="DV44" s="10">
        <v>0.77779999999999916</v>
      </c>
      <c r="DW44" s="10">
        <v>0.77879999999999916</v>
      </c>
      <c r="DX44" s="10">
        <v>0.77979999999999916</v>
      </c>
      <c r="DY44" s="10">
        <v>0.78079999999999916</v>
      </c>
      <c r="DZ44" s="10">
        <v>0.78169999999999917</v>
      </c>
      <c r="EA44" s="10">
        <v>0.78269999999999917</v>
      </c>
      <c r="EB44" s="10">
        <v>0.78369999999999918</v>
      </c>
      <c r="EC44" s="10">
        <v>0.78459999999999919</v>
      </c>
      <c r="ED44" s="10">
        <v>0.78559999999999919</v>
      </c>
      <c r="EE44" s="10">
        <v>0.78659999999999919</v>
      </c>
      <c r="EF44" s="10">
        <v>0.7874999999999992</v>
      </c>
      <c r="EG44" s="10">
        <v>0.7884999999999992</v>
      </c>
      <c r="EH44" s="10">
        <v>0.78949999999999931</v>
      </c>
      <c r="EI44" s="10">
        <v>0.79039999999999921</v>
      </c>
      <c r="EJ44" s="10">
        <v>0.79139999999999922</v>
      </c>
      <c r="EK44" s="10">
        <v>0.79239999999999922</v>
      </c>
      <c r="EL44" s="10">
        <v>0.79339999999999922</v>
      </c>
      <c r="EM44" s="10">
        <v>0.79429999999999945</v>
      </c>
      <c r="EN44" s="10">
        <v>0.79529999999999923</v>
      </c>
      <c r="EO44" s="10">
        <v>0.79629999999999979</v>
      </c>
      <c r="EP44" s="10">
        <v>0.79729999999999934</v>
      </c>
      <c r="EQ44" s="10">
        <v>0.79819999999999924</v>
      </c>
      <c r="ER44" s="10">
        <v>0.79919999999999924</v>
      </c>
      <c r="ES44" s="10">
        <v>0.80019999999999925</v>
      </c>
      <c r="ET44" s="10">
        <v>0.80119999999999925</v>
      </c>
      <c r="EU44" s="10">
        <v>0.80209999999999926</v>
      </c>
      <c r="EV44" s="10">
        <v>0.80309999999999926</v>
      </c>
      <c r="EW44" s="10">
        <v>0.80409999999999926</v>
      </c>
      <c r="EX44" s="10">
        <v>0.80509999999999926</v>
      </c>
      <c r="EY44" s="10">
        <v>0.80599999999999927</v>
      </c>
      <c r="EZ44" s="10">
        <v>0.80699999999999927</v>
      </c>
      <c r="FA44" s="10">
        <v>0.80799999999999927</v>
      </c>
      <c r="FB44" s="10">
        <v>0.80889999999999929</v>
      </c>
      <c r="FC44" s="10">
        <v>0.80989999999999929</v>
      </c>
      <c r="FD44" s="10">
        <v>0.81089999999999929</v>
      </c>
      <c r="FE44" s="10">
        <v>0.81189999999999929</v>
      </c>
      <c r="FF44" s="10">
        <v>0.81289999999999929</v>
      </c>
      <c r="FG44" s="10">
        <v>0.81389999999999929</v>
      </c>
      <c r="FH44" s="10">
        <v>0.8147999999999993</v>
      </c>
      <c r="FI44" s="10">
        <v>0.81579999999999953</v>
      </c>
      <c r="FJ44" s="10">
        <v>0.8167999999999993</v>
      </c>
      <c r="FK44" s="10">
        <v>0.81779999999999931</v>
      </c>
      <c r="FL44" s="10">
        <v>0.81869999999999921</v>
      </c>
      <c r="FM44" s="10">
        <v>0.81969999999999921</v>
      </c>
      <c r="FN44" s="10">
        <v>0.82069999999999921</v>
      </c>
      <c r="FO44" s="10">
        <v>0.82169999999999921</v>
      </c>
      <c r="FP44" s="10">
        <v>0.82269999999999921</v>
      </c>
      <c r="FQ44" s="10">
        <v>0.82359999999999922</v>
      </c>
      <c r="FR44" s="10">
        <v>0.82459999999999922</v>
      </c>
      <c r="FS44" s="10">
        <v>0.82559999999999922</v>
      </c>
      <c r="FT44" s="10">
        <v>0.82659999999999922</v>
      </c>
      <c r="FU44" s="10">
        <v>0.82759999999999923</v>
      </c>
      <c r="FV44" s="10">
        <v>0.82849999999999924</v>
      </c>
      <c r="FW44" s="10">
        <v>0.82949999999999924</v>
      </c>
      <c r="FX44" s="10">
        <v>0.83049999999999924</v>
      </c>
      <c r="FY44" s="10">
        <v>0.83149999999999924</v>
      </c>
      <c r="FZ44" s="10">
        <v>0.83249999999999924</v>
      </c>
      <c r="GA44" s="10">
        <v>0.83349999999999924</v>
      </c>
      <c r="GB44" s="10">
        <v>0.83439999999999925</v>
      </c>
      <c r="GC44" s="10">
        <v>0.83539999999999925</v>
      </c>
      <c r="GD44" s="10">
        <v>0.83639999999999926</v>
      </c>
      <c r="GE44" s="10">
        <v>0.83739999999999926</v>
      </c>
      <c r="GF44" s="10">
        <v>0.83839999999999926</v>
      </c>
      <c r="GG44" s="10">
        <v>0.83939999999999926</v>
      </c>
      <c r="GH44" s="10">
        <v>0.84039999999999926</v>
      </c>
      <c r="GI44" s="10">
        <v>0.84129999999999927</v>
      </c>
      <c r="GJ44" s="10">
        <v>0.84229999999999927</v>
      </c>
      <c r="GK44" s="10">
        <v>0.84329999999999927</v>
      </c>
      <c r="GL44" s="10">
        <v>0.84429999999999927</v>
      </c>
      <c r="GM44" s="10">
        <v>0.84529999999999927</v>
      </c>
      <c r="GN44" s="10">
        <v>0.84629999999999928</v>
      </c>
      <c r="GO44" s="10">
        <v>0.84719999999999929</v>
      </c>
      <c r="GP44" s="10">
        <v>0.84819999999999929</v>
      </c>
      <c r="GQ44" s="10">
        <v>0.84919999999999929</v>
      </c>
      <c r="GR44" s="10">
        <v>0.85019999999999929</v>
      </c>
      <c r="GS44" s="10">
        <v>0.85119999999999929</v>
      </c>
      <c r="GT44" s="10">
        <v>0.85219999999999929</v>
      </c>
      <c r="GU44" s="10">
        <v>0.85319999999999929</v>
      </c>
      <c r="GV44" s="10">
        <v>0.85419999999999929</v>
      </c>
      <c r="GW44" s="10">
        <v>0.85509999999999931</v>
      </c>
      <c r="GX44" s="10">
        <v>0.85609999999999931</v>
      </c>
      <c r="GY44" s="10">
        <v>0.85709999999999931</v>
      </c>
      <c r="GZ44" s="10">
        <v>0.85809999999999931</v>
      </c>
      <c r="HA44" s="10">
        <v>0.85909999999999931</v>
      </c>
      <c r="HB44" s="10">
        <v>0.86009999999999931</v>
      </c>
      <c r="HC44" s="10">
        <v>0.86109999999999931</v>
      </c>
      <c r="HD44" s="10">
        <v>0.86209999999999931</v>
      </c>
      <c r="HE44" s="10">
        <v>0.86299999999999932</v>
      </c>
      <c r="HF44" s="10">
        <v>0.86399999999999932</v>
      </c>
      <c r="HG44" s="10">
        <v>0.86499999999999932</v>
      </c>
      <c r="HH44" s="10">
        <v>0.86599999999999933</v>
      </c>
      <c r="HI44" s="10">
        <v>0.86699999999999933</v>
      </c>
      <c r="HJ44" s="10">
        <v>0.86799999999999933</v>
      </c>
      <c r="HK44" s="10">
        <v>0.86899999999999933</v>
      </c>
      <c r="HL44" s="10">
        <v>0.86999999999999933</v>
      </c>
      <c r="HM44" s="10">
        <v>0.87099999999999933</v>
      </c>
      <c r="HN44" s="10">
        <v>0.87189999999999934</v>
      </c>
      <c r="HO44" s="10">
        <v>0.87289999999999934</v>
      </c>
      <c r="HP44" s="10">
        <v>0.87389999999999934</v>
      </c>
      <c r="HQ44" s="10">
        <v>0.87489999999999934</v>
      </c>
      <c r="HR44" s="10">
        <v>0.87589999999999935</v>
      </c>
      <c r="HS44" s="10">
        <v>0.87689999999999935</v>
      </c>
      <c r="HT44" s="10">
        <v>0.87789999999999935</v>
      </c>
      <c r="HU44" s="10">
        <v>0.87889999999999935</v>
      </c>
      <c r="HV44" s="10">
        <v>0.87989999999999935</v>
      </c>
    </row>
    <row r="45" spans="1:230" ht="12.75" customHeight="1" x14ac:dyDescent="0.2">
      <c r="A45" s="8">
        <v>35.5</v>
      </c>
      <c r="B45" s="9">
        <v>43</v>
      </c>
      <c r="C45" s="10">
        <v>0.65889999999999893</v>
      </c>
      <c r="D45" s="10">
        <v>0.65979999999999894</v>
      </c>
      <c r="E45" s="10">
        <v>0.66079999999999894</v>
      </c>
      <c r="F45" s="10">
        <v>0.66179999999999894</v>
      </c>
      <c r="G45" s="10">
        <v>0.66269999999999896</v>
      </c>
      <c r="H45" s="10">
        <v>0.66369999999999896</v>
      </c>
      <c r="I45" s="10">
        <v>0.66469999999999896</v>
      </c>
      <c r="J45" s="10">
        <v>0.66569999999999896</v>
      </c>
      <c r="K45" s="10">
        <v>0.66659999999999897</v>
      </c>
      <c r="L45" s="10">
        <v>0.66759999999999897</v>
      </c>
      <c r="M45" s="10">
        <v>0.66859999999999897</v>
      </c>
      <c r="N45" s="10">
        <v>0.66949999999999898</v>
      </c>
      <c r="O45" s="10">
        <v>0.67049999999999899</v>
      </c>
      <c r="P45" s="10">
        <v>0.67149999999999899</v>
      </c>
      <c r="Q45" s="10">
        <v>0.67249999999999899</v>
      </c>
      <c r="R45" s="10">
        <v>0.673399999999999</v>
      </c>
      <c r="S45" s="10">
        <v>0.674399999999999</v>
      </c>
      <c r="T45" s="10">
        <v>0.675399999999999</v>
      </c>
      <c r="U45" s="10">
        <v>0.67629999999999901</v>
      </c>
      <c r="V45" s="10">
        <v>0.67729999999999901</v>
      </c>
      <c r="W45" s="10">
        <v>0.67829999999999901</v>
      </c>
      <c r="X45" s="10">
        <v>0.67929999999999902</v>
      </c>
      <c r="Y45" s="10">
        <v>0.68019999999999903</v>
      </c>
      <c r="Z45" s="10">
        <v>0.68119999999999903</v>
      </c>
      <c r="AA45" s="10">
        <v>0.68219999999999903</v>
      </c>
      <c r="AB45" s="10">
        <v>0.68309999999999904</v>
      </c>
      <c r="AC45" s="10">
        <v>0.68409999999999904</v>
      </c>
      <c r="AD45" s="10">
        <v>0.68509999999999893</v>
      </c>
      <c r="AE45" s="10">
        <v>0.68609999999999893</v>
      </c>
      <c r="AF45" s="10">
        <v>0.68699999999999894</v>
      </c>
      <c r="AG45" s="10">
        <v>0.68799999999999895</v>
      </c>
      <c r="AH45" s="10">
        <v>0.68899999999999895</v>
      </c>
      <c r="AI45" s="10">
        <v>0.68999999999999895</v>
      </c>
      <c r="AJ45" s="10">
        <v>0.69089999999999896</v>
      </c>
      <c r="AK45" s="10">
        <v>0.69189999999999896</v>
      </c>
      <c r="AL45" s="10">
        <v>0.69289999999999896</v>
      </c>
      <c r="AM45" s="10">
        <v>0.69379999999999897</v>
      </c>
      <c r="AN45" s="10">
        <v>0.69483999999999901</v>
      </c>
      <c r="AO45" s="10">
        <v>0.69579999999999897</v>
      </c>
      <c r="AP45" s="10">
        <v>0.69679999999999898</v>
      </c>
      <c r="AQ45" s="10">
        <v>0.69769999999999899</v>
      </c>
      <c r="AR45" s="10">
        <v>0.69869999999999899</v>
      </c>
      <c r="AS45" s="10">
        <v>0.69969999999999899</v>
      </c>
      <c r="AT45" s="10">
        <v>0.70069999999999899</v>
      </c>
      <c r="AU45" s="10">
        <v>0.701599999999999</v>
      </c>
      <c r="AV45" s="10">
        <v>0.702599999999999</v>
      </c>
      <c r="AW45" s="10">
        <v>0.703599999999999</v>
      </c>
      <c r="AX45" s="10">
        <v>0.704599999999999</v>
      </c>
      <c r="AY45" s="10">
        <v>0.70549999999999902</v>
      </c>
      <c r="AZ45" s="10">
        <v>0.70649999999999902</v>
      </c>
      <c r="BA45" s="10">
        <v>0.70749999999999902</v>
      </c>
      <c r="BB45" s="10">
        <v>0.70849999999999902</v>
      </c>
      <c r="BC45" s="10">
        <v>0.70939999999999903</v>
      </c>
      <c r="BD45" s="10">
        <v>0.71039999999999903</v>
      </c>
      <c r="BE45" s="10">
        <v>0.71139999999999903</v>
      </c>
      <c r="BF45" s="10">
        <v>0.71229999999999905</v>
      </c>
      <c r="BG45" s="10">
        <v>0.71329999999999905</v>
      </c>
      <c r="BH45" s="10">
        <v>0.71429999999999905</v>
      </c>
      <c r="BI45" s="10">
        <v>0.71529999999999905</v>
      </c>
      <c r="BJ45" s="10">
        <v>0.71619999999999906</v>
      </c>
      <c r="BK45" s="10">
        <v>0.71719999999999906</v>
      </c>
      <c r="BL45" s="10">
        <v>0.71819999999999906</v>
      </c>
      <c r="BM45" s="10">
        <v>0.71909999999999907</v>
      </c>
      <c r="BN45" s="10">
        <v>0.72009999999999907</v>
      </c>
      <c r="BO45" s="10">
        <v>0.72109999999999908</v>
      </c>
      <c r="BP45" s="10">
        <v>0.72209999999999908</v>
      </c>
      <c r="BQ45" s="10">
        <v>0.72299999999999909</v>
      </c>
      <c r="BR45" s="10">
        <v>0.72399999999999909</v>
      </c>
      <c r="BS45" s="10">
        <v>0.72499999999999909</v>
      </c>
      <c r="BT45" s="10">
        <v>0.72599999999999909</v>
      </c>
      <c r="BU45" s="10">
        <v>0.7268999999999991</v>
      </c>
      <c r="BV45" s="10">
        <v>0.7278999999999991</v>
      </c>
      <c r="BW45" s="10">
        <v>0.7288999999999991</v>
      </c>
      <c r="BX45" s="10">
        <v>0.72979999999999912</v>
      </c>
      <c r="BY45" s="10">
        <v>0.73079999999999912</v>
      </c>
      <c r="BZ45" s="10">
        <v>0.73179999999999912</v>
      </c>
      <c r="CA45" s="10">
        <v>0.73279999999999912</v>
      </c>
      <c r="CB45" s="10">
        <v>0.73369999999999902</v>
      </c>
      <c r="CC45" s="10">
        <v>0.73469999999999902</v>
      </c>
      <c r="CD45" s="10">
        <v>0.73569999999999902</v>
      </c>
      <c r="CE45" s="10">
        <v>0.73659999999999903</v>
      </c>
      <c r="CF45" s="10">
        <v>0.73759999999999903</v>
      </c>
      <c r="CG45" s="10">
        <v>0.73859999999999904</v>
      </c>
      <c r="CH45" s="10">
        <v>0.73959999999999904</v>
      </c>
      <c r="CI45" s="10">
        <v>0.74049999999999905</v>
      </c>
      <c r="CJ45" s="10">
        <v>0.74149999999999905</v>
      </c>
      <c r="CK45" s="10">
        <v>0.74249999999999905</v>
      </c>
      <c r="CL45" s="10">
        <v>0.74349999999999905</v>
      </c>
      <c r="CM45" s="10">
        <v>0.74439999999999906</v>
      </c>
      <c r="CN45" s="10">
        <v>0.74539999999999906</v>
      </c>
      <c r="CO45" s="10">
        <v>0.74639999999999906</v>
      </c>
      <c r="CP45" s="10">
        <v>0.74729999999999908</v>
      </c>
      <c r="CQ45" s="10">
        <v>0.74829999999999908</v>
      </c>
      <c r="CR45" s="10">
        <v>0.74929999999999908</v>
      </c>
      <c r="CS45" s="10">
        <v>0.75029999999999908</v>
      </c>
      <c r="CT45" s="10">
        <v>0.75119999999999909</v>
      </c>
      <c r="CU45" s="10">
        <v>0.75219999999999909</v>
      </c>
      <c r="CV45" s="10">
        <v>0.7530999999999991</v>
      </c>
      <c r="CW45" s="10">
        <v>0.7540999999999991</v>
      </c>
      <c r="CX45" s="10">
        <v>0.75509999999999911</v>
      </c>
      <c r="CY45" s="10">
        <v>0.75599999999999912</v>
      </c>
      <c r="CZ45" s="10">
        <v>0.75699999999999912</v>
      </c>
      <c r="DA45" s="10">
        <v>0.75799999999999912</v>
      </c>
      <c r="DB45" s="10">
        <v>0.75889999999999913</v>
      </c>
      <c r="DC45" s="10">
        <v>0.75989999999999913</v>
      </c>
      <c r="DD45" s="10">
        <v>0.76079999999999914</v>
      </c>
      <c r="DE45" s="10">
        <v>0.76179999999999914</v>
      </c>
      <c r="DF45" s="10">
        <v>0.76279999999999915</v>
      </c>
      <c r="DG45" s="10">
        <v>0.76369999999999916</v>
      </c>
      <c r="DH45" s="10">
        <v>0.76469999999999916</v>
      </c>
      <c r="DI45" s="10">
        <v>0.76559999999999917</v>
      </c>
      <c r="DJ45" s="10">
        <v>0.76659999999999917</v>
      </c>
      <c r="DK45" s="10">
        <v>0.76759999999999917</v>
      </c>
      <c r="DL45" s="10">
        <v>0.76849999999999963</v>
      </c>
      <c r="DM45" s="10">
        <v>0.76949999999999918</v>
      </c>
      <c r="DN45" s="10">
        <v>0.77049999999999919</v>
      </c>
      <c r="DO45" s="10">
        <v>0.7722999999999991</v>
      </c>
      <c r="DP45" s="10">
        <v>0.77239999999999909</v>
      </c>
      <c r="DQ45" s="10">
        <v>0.77339999999999909</v>
      </c>
      <c r="DR45" s="10">
        <v>0.7742999999999991</v>
      </c>
      <c r="DS45" s="10">
        <v>0.77529999999999977</v>
      </c>
      <c r="DT45" s="10">
        <v>0.7762999999999991</v>
      </c>
      <c r="DU45" s="10">
        <v>0.77719999999999911</v>
      </c>
      <c r="DV45" s="10">
        <v>0.77819999999999911</v>
      </c>
      <c r="DW45" s="10">
        <v>0.77919999999999912</v>
      </c>
      <c r="DX45" s="10">
        <v>0.78009999999999913</v>
      </c>
      <c r="DY45" s="10">
        <v>0.78109999999999913</v>
      </c>
      <c r="DZ45" s="10">
        <v>0.78209999999999913</v>
      </c>
      <c r="EA45" s="10">
        <v>0.78299999999999914</v>
      </c>
      <c r="EB45" s="10">
        <v>0.78399999999999914</v>
      </c>
      <c r="EC45" s="10">
        <v>0.78499999999999914</v>
      </c>
      <c r="ED45" s="10">
        <v>0.78599999999999914</v>
      </c>
      <c r="EE45" s="10">
        <v>0.78689999999999916</v>
      </c>
      <c r="EF45" s="10">
        <v>0.78789999999999916</v>
      </c>
      <c r="EG45" s="10">
        <v>0.78889999999999916</v>
      </c>
      <c r="EH45" s="10">
        <v>0.78979999999999928</v>
      </c>
      <c r="EI45" s="10">
        <v>0.79079999999999917</v>
      </c>
      <c r="EJ45" s="10">
        <v>0.79179999999999917</v>
      </c>
      <c r="EK45" s="10">
        <v>0.79269999999999918</v>
      </c>
      <c r="EL45" s="10">
        <v>0.79369999999999918</v>
      </c>
      <c r="EM45" s="10">
        <v>0.79469999999999941</v>
      </c>
      <c r="EN45" s="10">
        <v>0.79569999999999919</v>
      </c>
      <c r="EO45" s="10">
        <v>0.79659999999999975</v>
      </c>
      <c r="EP45" s="10">
        <v>0.79759999999999931</v>
      </c>
      <c r="EQ45" s="10">
        <v>0.7985999999999992</v>
      </c>
      <c r="ER45" s="10">
        <v>0.7995999999999992</v>
      </c>
      <c r="ES45" s="10">
        <v>0.80049999999999921</v>
      </c>
      <c r="ET45" s="10">
        <v>0.80149999999999921</v>
      </c>
      <c r="EU45" s="10">
        <v>0.80249999999999921</v>
      </c>
      <c r="EV45" s="10">
        <v>0.80339999999999923</v>
      </c>
      <c r="EW45" s="10">
        <v>0.80439999999999923</v>
      </c>
      <c r="EX45" s="10">
        <v>0.80539999999999923</v>
      </c>
      <c r="EY45" s="10">
        <v>0.80639999999999923</v>
      </c>
      <c r="EZ45" s="10">
        <v>0.80729999999999924</v>
      </c>
      <c r="FA45" s="10">
        <v>0.80829999999999924</v>
      </c>
      <c r="FB45" s="10">
        <v>0.80929999999999924</v>
      </c>
      <c r="FC45" s="10">
        <v>0.81029999999999924</v>
      </c>
      <c r="FD45" s="10">
        <v>0.81129999999999924</v>
      </c>
      <c r="FE45" s="10">
        <v>0.81219999999999926</v>
      </c>
      <c r="FF45" s="10">
        <v>0.81319999999999926</v>
      </c>
      <c r="FG45" s="10">
        <v>0.81419999999999926</v>
      </c>
      <c r="FH45" s="10">
        <v>0.81519999999999926</v>
      </c>
      <c r="FI45" s="10">
        <v>0.81609999999999949</v>
      </c>
      <c r="FJ45" s="10">
        <v>0.81709999999999927</v>
      </c>
      <c r="FK45" s="10">
        <v>0.81809999999999927</v>
      </c>
      <c r="FL45" s="10">
        <v>0.81909999999999916</v>
      </c>
      <c r="FM45" s="10">
        <v>0.82009999999999916</v>
      </c>
      <c r="FN45" s="10">
        <v>0.82099999999999917</v>
      </c>
      <c r="FO45" s="10">
        <v>0.82199999999999918</v>
      </c>
      <c r="FP45" s="10">
        <v>0.82299999999999918</v>
      </c>
      <c r="FQ45" s="10">
        <v>0.82399999999999918</v>
      </c>
      <c r="FR45" s="10">
        <v>0.82499999999999918</v>
      </c>
      <c r="FS45" s="10">
        <v>0.82589999999999919</v>
      </c>
      <c r="FT45" s="10">
        <v>0.82689999999999919</v>
      </c>
      <c r="FU45" s="10">
        <v>0.82789999999999919</v>
      </c>
      <c r="FV45" s="10">
        <v>0.82889999999999919</v>
      </c>
      <c r="FW45" s="10">
        <v>0.82989999999999919</v>
      </c>
      <c r="FX45" s="10">
        <v>0.83079999999999921</v>
      </c>
      <c r="FY45" s="10">
        <v>0.83179999999999921</v>
      </c>
      <c r="FZ45" s="10">
        <v>0.83279999999999921</v>
      </c>
      <c r="GA45" s="10">
        <v>0.83379999999999921</v>
      </c>
      <c r="GB45" s="10">
        <v>0.83479999999999921</v>
      </c>
      <c r="GC45" s="10">
        <v>0.83579999999999921</v>
      </c>
      <c r="GD45" s="10">
        <v>0.83669999999999922</v>
      </c>
      <c r="GE45" s="10">
        <v>0.83769999999999922</v>
      </c>
      <c r="GF45" s="10">
        <v>0.83869999999999922</v>
      </c>
      <c r="GG45" s="10">
        <v>0.83969999999999922</v>
      </c>
      <c r="GH45" s="10">
        <v>0.84069999999999923</v>
      </c>
      <c r="GI45" s="10">
        <v>0.84169999999999923</v>
      </c>
      <c r="GJ45" s="10">
        <v>0.84269999999999923</v>
      </c>
      <c r="GK45" s="10">
        <v>0.84359999999999924</v>
      </c>
      <c r="GL45" s="10">
        <v>0.84459999999999924</v>
      </c>
      <c r="GM45" s="10">
        <v>0.84559999999999924</v>
      </c>
      <c r="GN45" s="10">
        <v>0.84659999999999924</v>
      </c>
      <c r="GO45" s="10">
        <v>0.84759999999999924</v>
      </c>
      <c r="GP45" s="10">
        <v>0.84859999999999924</v>
      </c>
      <c r="GQ45" s="10">
        <v>0.84949999999999926</v>
      </c>
      <c r="GR45" s="10">
        <v>0.85049999999999926</v>
      </c>
      <c r="GS45" s="10">
        <v>0.85149999999999926</v>
      </c>
      <c r="GT45" s="10">
        <v>0.85249999999999926</v>
      </c>
      <c r="GU45" s="10">
        <v>0.85349999999999926</v>
      </c>
      <c r="GV45" s="10">
        <v>0.85449999999999926</v>
      </c>
      <c r="GW45" s="10">
        <v>0.85549999999999926</v>
      </c>
      <c r="GX45" s="10">
        <v>0.85649999999999926</v>
      </c>
      <c r="GY45" s="10">
        <v>0.85739999999999927</v>
      </c>
      <c r="GZ45" s="10">
        <v>0.85839999999999927</v>
      </c>
      <c r="HA45" s="10">
        <v>0.85939999999999928</v>
      </c>
      <c r="HB45" s="10">
        <v>0.86039999999999928</v>
      </c>
      <c r="HC45" s="10">
        <v>0.86139999999999928</v>
      </c>
      <c r="HD45" s="10">
        <v>0.86239999999999928</v>
      </c>
      <c r="HE45" s="10">
        <v>0.86339999999999928</v>
      </c>
      <c r="HF45" s="10">
        <v>0.86439999999999928</v>
      </c>
      <c r="HG45" s="10">
        <v>0.86529999999999929</v>
      </c>
      <c r="HH45" s="10">
        <v>0.86629999999999929</v>
      </c>
      <c r="HI45" s="10">
        <v>0.86729999999999929</v>
      </c>
      <c r="HJ45" s="10">
        <v>0.86829999999999929</v>
      </c>
      <c r="HK45" s="10">
        <v>0.8692999999999993</v>
      </c>
      <c r="HL45" s="10">
        <v>0.8702999999999993</v>
      </c>
      <c r="HM45" s="10">
        <v>0.8712999999999993</v>
      </c>
      <c r="HN45" s="10">
        <v>0.8722999999999993</v>
      </c>
      <c r="HO45" s="10">
        <v>0.8732999999999993</v>
      </c>
      <c r="HP45" s="10">
        <v>0.87419999999999931</v>
      </c>
      <c r="HQ45" s="10">
        <v>0.87519999999999931</v>
      </c>
      <c r="HR45" s="10">
        <v>0.87619999999999931</v>
      </c>
      <c r="HS45" s="10">
        <v>0.87719999999999931</v>
      </c>
      <c r="HT45" s="10">
        <v>0.87819999999999931</v>
      </c>
      <c r="HU45" s="10">
        <v>0.87919999999999932</v>
      </c>
      <c r="HV45" s="10">
        <v>0.88019999999999932</v>
      </c>
    </row>
    <row r="46" spans="1:230" ht="12.75" customHeight="1" x14ac:dyDescent="0.2">
      <c r="A46" s="8">
        <v>36</v>
      </c>
      <c r="B46" s="9">
        <v>44</v>
      </c>
      <c r="C46" s="10">
        <v>0.65929999999999889</v>
      </c>
      <c r="D46" s="10">
        <v>0.66029999999999889</v>
      </c>
      <c r="E46" s="10">
        <v>0.6611999999999989</v>
      </c>
      <c r="F46" s="10">
        <v>0.6621999999999989</v>
      </c>
      <c r="G46" s="10">
        <v>0.6631999999999989</v>
      </c>
      <c r="H46" s="10">
        <v>0.6641999999999989</v>
      </c>
      <c r="I46" s="10">
        <v>0.66509999999999891</v>
      </c>
      <c r="J46" s="10">
        <v>0.66609999999999892</v>
      </c>
      <c r="K46" s="10">
        <v>0.66709999999999892</v>
      </c>
      <c r="L46" s="10">
        <v>0.66799999999999893</v>
      </c>
      <c r="M46" s="10">
        <v>0.66899999999999893</v>
      </c>
      <c r="N46" s="10">
        <v>0.66999999999999893</v>
      </c>
      <c r="O46" s="10">
        <v>0.67099999999999893</v>
      </c>
      <c r="P46" s="10">
        <v>0.67189999999999894</v>
      </c>
      <c r="Q46" s="10">
        <v>0.67289999999999894</v>
      </c>
      <c r="R46" s="10">
        <v>0.67389999999999894</v>
      </c>
      <c r="S46" s="10">
        <v>0.67479999999999896</v>
      </c>
      <c r="T46" s="10">
        <v>0.67579999999999896</v>
      </c>
      <c r="U46" s="10">
        <v>0.67679999999999896</v>
      </c>
      <c r="V46" s="10">
        <v>0.67779999999999896</v>
      </c>
      <c r="W46" s="10">
        <v>0.67869999999999897</v>
      </c>
      <c r="X46" s="10">
        <v>0.67969999999999897</v>
      </c>
      <c r="Y46" s="10">
        <v>0.68069999999999897</v>
      </c>
      <c r="Z46" s="10">
        <v>0.68159999999999898</v>
      </c>
      <c r="AA46" s="10">
        <v>0.68259999999999899</v>
      </c>
      <c r="AB46" s="10">
        <v>0.68359999999999899</v>
      </c>
      <c r="AC46" s="10">
        <v>0.684499999999999</v>
      </c>
      <c r="AD46" s="10">
        <v>0.68549999999999889</v>
      </c>
      <c r="AE46" s="10">
        <v>0.68649999999999889</v>
      </c>
      <c r="AF46" s="10">
        <v>0.68749999999999889</v>
      </c>
      <c r="AG46" s="10">
        <v>0.6883999999999989</v>
      </c>
      <c r="AH46" s="10">
        <v>0.6893999999999989</v>
      </c>
      <c r="AI46" s="10">
        <v>0.6903999999999989</v>
      </c>
      <c r="AJ46" s="10">
        <v>0.6913999999999989</v>
      </c>
      <c r="AK46" s="10">
        <v>0.69229999999999892</v>
      </c>
      <c r="AL46" s="10">
        <v>0.69329999999999892</v>
      </c>
      <c r="AM46" s="10">
        <v>0.69429999999999892</v>
      </c>
      <c r="AN46" s="10">
        <v>0.69523999999999897</v>
      </c>
      <c r="AO46" s="10">
        <v>0.69619999999999893</v>
      </c>
      <c r="AP46" s="10">
        <v>0.69719999999999893</v>
      </c>
      <c r="AQ46" s="10">
        <v>0.69819999999999893</v>
      </c>
      <c r="AR46" s="10">
        <v>0.69909999999999894</v>
      </c>
      <c r="AS46" s="10">
        <v>0.70009999999999895</v>
      </c>
      <c r="AT46" s="10">
        <v>0.70109999999999895</v>
      </c>
      <c r="AU46" s="10">
        <v>0.70209999999999895</v>
      </c>
      <c r="AV46" s="10">
        <v>0.70299999999999896</v>
      </c>
      <c r="AW46" s="10">
        <v>0.70399999999999896</v>
      </c>
      <c r="AX46" s="10">
        <v>0.70499999999999896</v>
      </c>
      <c r="AY46" s="10">
        <v>0.70599999999999896</v>
      </c>
      <c r="AZ46" s="10">
        <v>0.70689999999999897</v>
      </c>
      <c r="BA46" s="10">
        <v>0.70789999999999897</v>
      </c>
      <c r="BB46" s="10">
        <v>0.70889999999999898</v>
      </c>
      <c r="BC46" s="10">
        <v>0.70979999999999899</v>
      </c>
      <c r="BD46" s="10">
        <v>0.71079999999999899</v>
      </c>
      <c r="BE46" s="10">
        <v>0.71179999999999899</v>
      </c>
      <c r="BF46" s="10">
        <v>0.71279999999999899</v>
      </c>
      <c r="BG46" s="10">
        <v>0.713699999999999</v>
      </c>
      <c r="BH46" s="10">
        <v>0.714699999999999</v>
      </c>
      <c r="BI46" s="10">
        <v>0.715699999999999</v>
      </c>
      <c r="BJ46" s="10">
        <v>0.71659999999999902</v>
      </c>
      <c r="BK46" s="10">
        <v>0.71759999999999902</v>
      </c>
      <c r="BL46" s="10">
        <v>0.71859999999999902</v>
      </c>
      <c r="BM46" s="10">
        <v>0.71959999999999902</v>
      </c>
      <c r="BN46" s="10">
        <v>0.72049999999999903</v>
      </c>
      <c r="BO46" s="10">
        <v>0.72149999999999903</v>
      </c>
      <c r="BP46" s="10">
        <v>0.72249999999999903</v>
      </c>
      <c r="BQ46" s="10">
        <v>0.72339999999999904</v>
      </c>
      <c r="BR46" s="10">
        <v>0.72439999999999904</v>
      </c>
      <c r="BS46" s="10">
        <v>0.72539999999999905</v>
      </c>
      <c r="BT46" s="10">
        <v>0.72639999999999905</v>
      </c>
      <c r="BU46" s="10">
        <v>0.72729999999999906</v>
      </c>
      <c r="BV46" s="10">
        <v>0.72829999999999906</v>
      </c>
      <c r="BW46" s="10">
        <v>0.72929999999999906</v>
      </c>
      <c r="BX46" s="10">
        <v>0.73019999999999907</v>
      </c>
      <c r="BY46" s="10">
        <v>0.73119999999999907</v>
      </c>
      <c r="BZ46" s="10">
        <v>0.73219999999999907</v>
      </c>
      <c r="CA46" s="10">
        <v>0.73319999999999907</v>
      </c>
      <c r="CB46" s="10">
        <v>0.73409999999999898</v>
      </c>
      <c r="CC46" s="10">
        <v>0.73509999999999898</v>
      </c>
      <c r="CD46" s="10">
        <v>0.73609999999999898</v>
      </c>
      <c r="CE46" s="10">
        <v>0.73699999999999899</v>
      </c>
      <c r="CF46" s="10">
        <v>0.73799999999999899</v>
      </c>
      <c r="CG46" s="10">
        <v>0.73899999999999899</v>
      </c>
      <c r="CH46" s="10">
        <v>0.73999999999999899</v>
      </c>
      <c r="CI46" s="10">
        <v>0.740899999999999</v>
      </c>
      <c r="CJ46" s="10">
        <v>0.741899999999999</v>
      </c>
      <c r="CK46" s="10">
        <v>0.74289999999999901</v>
      </c>
      <c r="CL46" s="10">
        <v>0.74379999999999902</v>
      </c>
      <c r="CM46" s="10">
        <v>0.74479999999999902</v>
      </c>
      <c r="CN46" s="10">
        <v>0.74579999999999902</v>
      </c>
      <c r="CO46" s="10">
        <v>0.74679999999999902</v>
      </c>
      <c r="CP46" s="10">
        <v>0.74769999999999903</v>
      </c>
      <c r="CQ46" s="10">
        <v>0.74869999999999903</v>
      </c>
      <c r="CR46" s="10">
        <v>0.74969999999999903</v>
      </c>
      <c r="CS46" s="10">
        <v>0.75059999999999905</v>
      </c>
      <c r="CT46" s="10">
        <v>0.75159999999999905</v>
      </c>
      <c r="CU46" s="10">
        <v>0.75259999999999905</v>
      </c>
      <c r="CV46" s="10">
        <v>0.75349999999999906</v>
      </c>
      <c r="CW46" s="10">
        <v>0.75449999999999906</v>
      </c>
      <c r="CX46" s="10">
        <v>0.75539999999999907</v>
      </c>
      <c r="CY46" s="10">
        <v>0.75639999999999907</v>
      </c>
      <c r="CZ46" s="10">
        <v>0.75739999999999907</v>
      </c>
      <c r="DA46" s="10">
        <v>0.75829999999999909</v>
      </c>
      <c r="DB46" s="10">
        <v>0.75929999999999909</v>
      </c>
      <c r="DC46" s="10">
        <v>0.76029999999999909</v>
      </c>
      <c r="DD46" s="10">
        <v>0.7611999999999991</v>
      </c>
      <c r="DE46" s="10">
        <v>0.7621999999999991</v>
      </c>
      <c r="DF46" s="10">
        <v>0.76309999999999911</v>
      </c>
      <c r="DG46" s="10">
        <v>0.76409999999999911</v>
      </c>
      <c r="DH46" s="10">
        <v>0.76509999999999911</v>
      </c>
      <c r="DI46" s="10">
        <v>0.76599999999999913</v>
      </c>
      <c r="DJ46" s="10">
        <v>0.76699999999999913</v>
      </c>
      <c r="DK46" s="10">
        <v>0.76789999999999914</v>
      </c>
      <c r="DL46" s="10">
        <v>0.76889999999999958</v>
      </c>
      <c r="DM46" s="10">
        <v>0.76989999999999914</v>
      </c>
      <c r="DN46" s="10">
        <v>0.77079999999999915</v>
      </c>
      <c r="DO46" s="10">
        <v>0.77269999999999905</v>
      </c>
      <c r="DP46" s="10">
        <v>0.77279999999999904</v>
      </c>
      <c r="DQ46" s="10">
        <v>0.77369999999999906</v>
      </c>
      <c r="DR46" s="10">
        <v>0.77469999999999906</v>
      </c>
      <c r="DS46" s="10">
        <v>0.77569999999999972</v>
      </c>
      <c r="DT46" s="10">
        <v>0.77659999999999907</v>
      </c>
      <c r="DU46" s="10">
        <v>0.77759999999999907</v>
      </c>
      <c r="DV46" s="10">
        <v>0.77859999999999907</v>
      </c>
      <c r="DW46" s="10">
        <v>0.77949999999999908</v>
      </c>
      <c r="DX46" s="10">
        <v>0.78049999999999908</v>
      </c>
      <c r="DY46" s="10">
        <v>0.78149999999999908</v>
      </c>
      <c r="DZ46" s="10">
        <v>0.7823999999999991</v>
      </c>
      <c r="EA46" s="10">
        <v>0.7833999999999991</v>
      </c>
      <c r="EB46" s="10">
        <v>0.7843999999999991</v>
      </c>
      <c r="EC46" s="10">
        <v>0.78529999999999911</v>
      </c>
      <c r="ED46" s="10">
        <v>0.78629999999999911</v>
      </c>
      <c r="EE46" s="10">
        <v>0.78729999999999911</v>
      </c>
      <c r="EF46" s="10">
        <v>0.78819999999999912</v>
      </c>
      <c r="EG46" s="10">
        <v>0.78919999999999912</v>
      </c>
      <c r="EH46" s="10">
        <v>0.79019999999999924</v>
      </c>
      <c r="EI46" s="10">
        <v>0.79109999999999914</v>
      </c>
      <c r="EJ46" s="10">
        <v>0.79209999999999914</v>
      </c>
      <c r="EK46" s="10">
        <v>0.79309999999999914</v>
      </c>
      <c r="EL46" s="10">
        <v>0.79409999999999914</v>
      </c>
      <c r="EM46" s="10">
        <v>0.79499999999999937</v>
      </c>
      <c r="EN46" s="10">
        <v>0.79599999999999915</v>
      </c>
      <c r="EO46" s="10">
        <v>0.79699999999999971</v>
      </c>
      <c r="EP46" s="10">
        <v>0.79799999999999927</v>
      </c>
      <c r="EQ46" s="10">
        <v>0.79889999999999917</v>
      </c>
      <c r="ER46" s="10">
        <v>0.79989999999999917</v>
      </c>
      <c r="ES46" s="10">
        <v>0.80089999999999917</v>
      </c>
      <c r="ET46" s="10">
        <v>0.80179999999999918</v>
      </c>
      <c r="EU46" s="10">
        <v>0.80279999999999918</v>
      </c>
      <c r="EV46" s="10">
        <v>0.80379999999999918</v>
      </c>
      <c r="EW46" s="10">
        <v>0.80479999999999918</v>
      </c>
      <c r="EX46" s="10">
        <v>0.80569999999999919</v>
      </c>
      <c r="EY46" s="10">
        <v>0.8066999999999992</v>
      </c>
      <c r="EZ46" s="10">
        <v>0.8076999999999992</v>
      </c>
      <c r="FA46" s="10">
        <v>0.8086999999999992</v>
      </c>
      <c r="FB46" s="10">
        <v>0.80959999999999921</v>
      </c>
      <c r="FC46" s="10">
        <v>0.81059999999999921</v>
      </c>
      <c r="FD46" s="10">
        <v>0.81159999999999921</v>
      </c>
      <c r="FE46" s="10">
        <v>0.81259999999999921</v>
      </c>
      <c r="FF46" s="10">
        <v>0.81349999999999922</v>
      </c>
      <c r="FG46" s="10">
        <v>0.81449999999999922</v>
      </c>
      <c r="FH46" s="10">
        <v>0.81549999999999923</v>
      </c>
      <c r="FI46" s="10">
        <v>0.81649999999999945</v>
      </c>
      <c r="FJ46" s="10">
        <v>0.81749999999999923</v>
      </c>
      <c r="FK46" s="10">
        <v>0.81839999999999924</v>
      </c>
      <c r="FL46" s="10">
        <v>0.81939999999999913</v>
      </c>
      <c r="FM46" s="10">
        <v>0.82039999999999913</v>
      </c>
      <c r="FN46" s="10">
        <v>0.82139999999999913</v>
      </c>
      <c r="FO46" s="10">
        <v>0.82239999999999913</v>
      </c>
      <c r="FP46" s="10">
        <v>0.82329999999999914</v>
      </c>
      <c r="FQ46" s="10">
        <v>0.82429999999999914</v>
      </c>
      <c r="FR46" s="10">
        <v>0.82529999999999915</v>
      </c>
      <c r="FS46" s="10">
        <v>0.82629999999999915</v>
      </c>
      <c r="FT46" s="10">
        <v>0.82719999999999916</v>
      </c>
      <c r="FU46" s="10">
        <v>0.82819999999999916</v>
      </c>
      <c r="FV46" s="10">
        <v>0.82919999999999916</v>
      </c>
      <c r="FW46" s="10">
        <v>0.83019999999999916</v>
      </c>
      <c r="FX46" s="10">
        <v>0.83119999999999916</v>
      </c>
      <c r="FY46" s="10">
        <v>0.83219999999999916</v>
      </c>
      <c r="FZ46" s="10">
        <v>0.83309999999999917</v>
      </c>
      <c r="GA46" s="10">
        <v>0.83409999999999918</v>
      </c>
      <c r="GB46" s="10">
        <v>0.83509999999999918</v>
      </c>
      <c r="GC46" s="10">
        <v>0.83609999999999918</v>
      </c>
      <c r="GD46" s="10">
        <v>0.83709999999999918</v>
      </c>
      <c r="GE46" s="10">
        <v>0.83809999999999918</v>
      </c>
      <c r="GF46" s="10">
        <v>0.83899999999999919</v>
      </c>
      <c r="GG46" s="10">
        <v>0.83999999999999919</v>
      </c>
      <c r="GH46" s="10">
        <v>0.84099999999999919</v>
      </c>
      <c r="GI46" s="10">
        <v>0.84199999999999919</v>
      </c>
      <c r="GJ46" s="10">
        <v>0.84299999999999919</v>
      </c>
      <c r="GK46" s="10">
        <v>0.8439999999999992</v>
      </c>
      <c r="GL46" s="10">
        <v>0.84489999999999921</v>
      </c>
      <c r="GM46" s="10">
        <v>0.84589999999999921</v>
      </c>
      <c r="GN46" s="10">
        <v>0.84689999999999921</v>
      </c>
      <c r="GO46" s="10">
        <v>0.84789999999999921</v>
      </c>
      <c r="GP46" s="10">
        <v>0.84889999999999921</v>
      </c>
      <c r="GQ46" s="10">
        <v>0.84989999999999921</v>
      </c>
      <c r="GR46" s="10">
        <v>0.85079999999999922</v>
      </c>
      <c r="GS46" s="10">
        <v>0.85179999999999922</v>
      </c>
      <c r="GT46" s="10">
        <v>0.85279999999999923</v>
      </c>
      <c r="GU46" s="10">
        <v>0.85379999999999923</v>
      </c>
      <c r="GV46" s="10">
        <v>0.85479999999999923</v>
      </c>
      <c r="GW46" s="10">
        <v>0.85579999999999923</v>
      </c>
      <c r="GX46" s="10">
        <v>0.85679999999999923</v>
      </c>
      <c r="GY46" s="10">
        <v>0.85779999999999923</v>
      </c>
      <c r="GZ46" s="10">
        <v>0.85879999999999923</v>
      </c>
      <c r="HA46" s="10">
        <v>0.85969999999999924</v>
      </c>
      <c r="HB46" s="10">
        <v>0.86069999999999924</v>
      </c>
      <c r="HC46" s="10">
        <v>0.86169999999999924</v>
      </c>
      <c r="HD46" s="10">
        <v>0.86269999999999925</v>
      </c>
      <c r="HE46" s="10">
        <v>0.86369999999999925</v>
      </c>
      <c r="HF46" s="10">
        <v>0.86469999999999925</v>
      </c>
      <c r="HG46" s="10">
        <v>0.86569999999999925</v>
      </c>
      <c r="HH46" s="10">
        <v>0.86669999999999925</v>
      </c>
      <c r="HI46" s="10">
        <v>0.86759999999999926</v>
      </c>
      <c r="HJ46" s="10">
        <v>0.86859999999999926</v>
      </c>
      <c r="HK46" s="10">
        <v>0.86959999999999926</v>
      </c>
      <c r="HL46" s="10">
        <v>0.87059999999999926</v>
      </c>
      <c r="HM46" s="10">
        <v>0.87159999999999926</v>
      </c>
      <c r="HN46" s="10">
        <v>0.87259999999999927</v>
      </c>
      <c r="HO46" s="10">
        <v>0.87359999999999927</v>
      </c>
      <c r="HP46" s="10">
        <v>0.87459999999999927</v>
      </c>
      <c r="HQ46" s="10">
        <v>0.87559999999999927</v>
      </c>
      <c r="HR46" s="10">
        <v>0.87659999999999927</v>
      </c>
      <c r="HS46" s="10">
        <v>0.87749999999999928</v>
      </c>
      <c r="HT46" s="10">
        <v>0.87849999999999928</v>
      </c>
      <c r="HU46" s="10">
        <v>0.87949999999999928</v>
      </c>
      <c r="HV46" s="10">
        <v>0.88049999999999928</v>
      </c>
    </row>
    <row r="47" spans="1:230" ht="12.75" customHeight="1" x14ac:dyDescent="0.2">
      <c r="A47" s="8">
        <v>36.5</v>
      </c>
      <c r="B47" s="9">
        <v>45</v>
      </c>
      <c r="C47" s="10">
        <v>0.65979999999999883</v>
      </c>
      <c r="D47" s="10">
        <v>0.66069999999999884</v>
      </c>
      <c r="E47" s="10">
        <v>0.66169999999999884</v>
      </c>
      <c r="F47" s="10">
        <v>0.66269999999999885</v>
      </c>
      <c r="G47" s="10">
        <v>0.66359999999999886</v>
      </c>
      <c r="H47" s="10">
        <v>0.66459999999999886</v>
      </c>
      <c r="I47" s="10">
        <v>0.66559999999999886</v>
      </c>
      <c r="J47" s="10">
        <v>0.66649999999999887</v>
      </c>
      <c r="K47" s="10">
        <v>0.66749999999999887</v>
      </c>
      <c r="L47" s="10">
        <v>0.66849999999999887</v>
      </c>
      <c r="M47" s="10">
        <v>0.66949999999999887</v>
      </c>
      <c r="N47" s="10">
        <v>0.67039999999999889</v>
      </c>
      <c r="O47" s="10">
        <v>0.67139999999999889</v>
      </c>
      <c r="P47" s="10">
        <v>0.67239999999999889</v>
      </c>
      <c r="Q47" s="10">
        <v>0.6732999999999989</v>
      </c>
      <c r="R47" s="10">
        <v>0.6742999999999989</v>
      </c>
      <c r="S47" s="10">
        <v>0.6752999999999989</v>
      </c>
      <c r="T47" s="10">
        <v>0.67619999999999891</v>
      </c>
      <c r="U47" s="10">
        <v>0.67719999999999891</v>
      </c>
      <c r="V47" s="10">
        <v>0.67819999999999891</v>
      </c>
      <c r="W47" s="10">
        <v>0.67919999999999892</v>
      </c>
      <c r="X47" s="10">
        <v>0.68009999999999893</v>
      </c>
      <c r="Y47" s="10">
        <v>0.68109999999999893</v>
      </c>
      <c r="Z47" s="10">
        <v>0.68209999999999893</v>
      </c>
      <c r="AA47" s="10">
        <v>0.68299999999999894</v>
      </c>
      <c r="AB47" s="10">
        <v>0.68399999999999894</v>
      </c>
      <c r="AC47" s="10">
        <v>0.68499999999999894</v>
      </c>
      <c r="AD47" s="10">
        <v>0.68589999999999884</v>
      </c>
      <c r="AE47" s="10">
        <v>0.68689999999999884</v>
      </c>
      <c r="AF47" s="10">
        <v>0.68789999999999885</v>
      </c>
      <c r="AG47" s="10">
        <v>0.68889999999999885</v>
      </c>
      <c r="AH47" s="10">
        <v>0.68979999999999886</v>
      </c>
      <c r="AI47" s="10">
        <v>0.69079999999999886</v>
      </c>
      <c r="AJ47" s="10">
        <v>0.69179999999999886</v>
      </c>
      <c r="AK47" s="10">
        <v>0.69279999999999886</v>
      </c>
      <c r="AL47" s="10">
        <v>0.69369999999999887</v>
      </c>
      <c r="AM47" s="10">
        <v>0.69469999999999887</v>
      </c>
      <c r="AN47" s="10">
        <v>0.69573999999999891</v>
      </c>
      <c r="AO47" s="10">
        <v>0.69659999999999889</v>
      </c>
      <c r="AP47" s="10">
        <v>0.69759999999999889</v>
      </c>
      <c r="AQ47" s="10">
        <v>0.69859999999999889</v>
      </c>
      <c r="AR47" s="10">
        <v>0.69959999999999889</v>
      </c>
      <c r="AS47" s="10">
        <v>0.7004999999999989</v>
      </c>
      <c r="AT47" s="10">
        <v>0.7014999999999989</v>
      </c>
      <c r="AU47" s="10">
        <v>0.7024999999999989</v>
      </c>
      <c r="AV47" s="10">
        <v>0.7034999999999989</v>
      </c>
      <c r="AW47" s="10">
        <v>0.70439999999999892</v>
      </c>
      <c r="AX47" s="10">
        <v>0.70539999999999892</v>
      </c>
      <c r="AY47" s="10">
        <v>0.70639999999999892</v>
      </c>
      <c r="AZ47" s="10">
        <v>0.70729999999999893</v>
      </c>
      <c r="BA47" s="10">
        <v>0.70829999999999893</v>
      </c>
      <c r="BB47" s="10">
        <v>0.70929999999999893</v>
      </c>
      <c r="BC47" s="10">
        <v>0.71029999999999893</v>
      </c>
      <c r="BD47" s="10">
        <v>0.71119999999999894</v>
      </c>
      <c r="BE47" s="10">
        <v>0.71219999999999895</v>
      </c>
      <c r="BF47" s="10">
        <v>0.71319999999999895</v>
      </c>
      <c r="BG47" s="10">
        <v>0.71409999999999896</v>
      </c>
      <c r="BH47" s="10">
        <v>0.71509999999999896</v>
      </c>
      <c r="BI47" s="10">
        <v>0.71609999999999896</v>
      </c>
      <c r="BJ47" s="10">
        <v>0.71699999999999897</v>
      </c>
      <c r="BK47" s="10">
        <v>0.71799999999999897</v>
      </c>
      <c r="BL47" s="10">
        <v>0.71899999999999897</v>
      </c>
      <c r="BM47" s="10">
        <v>0.71999999999999897</v>
      </c>
      <c r="BN47" s="10">
        <v>0.72089999999999899</v>
      </c>
      <c r="BO47" s="10">
        <v>0.72189999999999899</v>
      </c>
      <c r="BP47" s="10">
        <v>0.72289999999999899</v>
      </c>
      <c r="BQ47" s="10">
        <v>0.723799999999999</v>
      </c>
      <c r="BR47" s="10">
        <v>0.724799999999999</v>
      </c>
      <c r="BS47" s="10">
        <v>0.725799999999999</v>
      </c>
      <c r="BT47" s="10">
        <v>0.726799999999999</v>
      </c>
      <c r="BU47" s="10">
        <v>0.72769999999999901</v>
      </c>
      <c r="BV47" s="10">
        <v>0.72869999999999902</v>
      </c>
      <c r="BW47" s="10">
        <v>0.72969999999999902</v>
      </c>
      <c r="BX47" s="10">
        <v>0.73059999999999903</v>
      </c>
      <c r="BY47" s="10">
        <v>0.73159999999999903</v>
      </c>
      <c r="BZ47" s="10">
        <v>0.73259999999999903</v>
      </c>
      <c r="CA47" s="10">
        <v>0.73359999999999903</v>
      </c>
      <c r="CB47" s="10">
        <v>0.73449999999999893</v>
      </c>
      <c r="CC47" s="10">
        <v>0.73549999999999893</v>
      </c>
      <c r="CD47" s="10">
        <v>0.73649999999999893</v>
      </c>
      <c r="CE47" s="10">
        <v>0.73739999999999895</v>
      </c>
      <c r="CF47" s="10">
        <v>0.73839999999999895</v>
      </c>
      <c r="CG47" s="10">
        <v>0.73939999999999895</v>
      </c>
      <c r="CH47" s="10">
        <v>0.74029999999999896</v>
      </c>
      <c r="CI47" s="10">
        <v>0.74129999999999896</v>
      </c>
      <c r="CJ47" s="10">
        <v>0.74229999999999896</v>
      </c>
      <c r="CK47" s="10">
        <v>0.74329999999999896</v>
      </c>
      <c r="CL47" s="10">
        <v>0.74419999999999897</v>
      </c>
      <c r="CM47" s="10">
        <v>0.74519999999999897</v>
      </c>
      <c r="CN47" s="10">
        <v>0.74619999999999898</v>
      </c>
      <c r="CO47" s="10">
        <v>0.74709999999999899</v>
      </c>
      <c r="CP47" s="10">
        <v>0.74809999999999899</v>
      </c>
      <c r="CQ47" s="10">
        <v>0.74909999999999899</v>
      </c>
      <c r="CR47" s="10">
        <v>0.75009999999999899</v>
      </c>
      <c r="CS47" s="10">
        <v>0.750999999999999</v>
      </c>
      <c r="CT47" s="10">
        <v>0.751999999999999</v>
      </c>
      <c r="CU47" s="10">
        <v>0.75289999999999901</v>
      </c>
      <c r="CV47" s="10">
        <v>0.75389999999999902</v>
      </c>
      <c r="CW47" s="10">
        <v>0.75489999999999902</v>
      </c>
      <c r="CX47" s="10">
        <v>0.75579999999999903</v>
      </c>
      <c r="CY47" s="10">
        <v>0.75679999999999903</v>
      </c>
      <c r="CZ47" s="10">
        <v>0.75769999999999904</v>
      </c>
      <c r="DA47" s="10">
        <v>0.75869999999999904</v>
      </c>
      <c r="DB47" s="10">
        <v>0.75969999999999904</v>
      </c>
      <c r="DC47" s="10">
        <v>0.76059999999999905</v>
      </c>
      <c r="DD47" s="10">
        <v>0.76159999999999906</v>
      </c>
      <c r="DE47" s="10">
        <v>0.76249999999999907</v>
      </c>
      <c r="DF47" s="10">
        <v>0.76349999999999907</v>
      </c>
      <c r="DG47" s="10">
        <v>0.76449999999999907</v>
      </c>
      <c r="DH47" s="10">
        <v>0.76539999999999908</v>
      </c>
      <c r="DI47" s="10">
        <v>0.76639999999999908</v>
      </c>
      <c r="DJ47" s="10">
        <v>0.76729999999999909</v>
      </c>
      <c r="DK47" s="10">
        <v>0.76829999999999909</v>
      </c>
      <c r="DL47" s="10">
        <v>0.76929999999999954</v>
      </c>
      <c r="DM47" s="10">
        <v>0.77019999999999911</v>
      </c>
      <c r="DN47" s="10">
        <v>0.77119999999999911</v>
      </c>
      <c r="DO47" s="10">
        <v>0.77309999999999901</v>
      </c>
      <c r="DP47" s="10">
        <v>0.77309999999999901</v>
      </c>
      <c r="DQ47" s="10">
        <v>0.77409999999999901</v>
      </c>
      <c r="DR47" s="10">
        <v>0.77509999999999901</v>
      </c>
      <c r="DS47" s="10">
        <v>0.77599999999999969</v>
      </c>
      <c r="DT47" s="10">
        <v>0.77699999999999902</v>
      </c>
      <c r="DU47" s="10">
        <v>0.77799999999999903</v>
      </c>
      <c r="DV47" s="10">
        <v>0.77889999999999904</v>
      </c>
      <c r="DW47" s="10">
        <v>0.77989999999999904</v>
      </c>
      <c r="DX47" s="10">
        <v>0.78089999999999904</v>
      </c>
      <c r="DY47" s="10">
        <v>0.78179999999999905</v>
      </c>
      <c r="DZ47" s="10">
        <v>0.78279999999999905</v>
      </c>
      <c r="EA47" s="10">
        <v>0.78379999999999905</v>
      </c>
      <c r="EB47" s="10">
        <v>0.78469999999999906</v>
      </c>
      <c r="EC47" s="10">
        <v>0.78569999999999907</v>
      </c>
      <c r="ED47" s="10">
        <v>0.78669999999999907</v>
      </c>
      <c r="EE47" s="10">
        <v>0.78759999999999908</v>
      </c>
      <c r="EF47" s="10">
        <v>0.78859999999999908</v>
      </c>
      <c r="EG47" s="10">
        <v>0.78959999999999908</v>
      </c>
      <c r="EH47" s="10">
        <v>0.7904999999999992</v>
      </c>
      <c r="EI47" s="10">
        <v>0.79149999999999909</v>
      </c>
      <c r="EJ47" s="10">
        <v>0.79249999999999909</v>
      </c>
      <c r="EK47" s="10">
        <v>0.79339999999999911</v>
      </c>
      <c r="EL47" s="10">
        <v>0.79439999999999911</v>
      </c>
      <c r="EM47" s="10">
        <v>0.79539999999999933</v>
      </c>
      <c r="EN47" s="10">
        <v>0.79639999999999911</v>
      </c>
      <c r="EO47" s="10">
        <v>0.79729999999999968</v>
      </c>
      <c r="EP47" s="10">
        <v>0.79829999999999923</v>
      </c>
      <c r="EQ47" s="10">
        <v>0.79929999999999912</v>
      </c>
      <c r="ER47" s="10">
        <v>0.80019999999999913</v>
      </c>
      <c r="ES47" s="10">
        <v>0.80119999999999914</v>
      </c>
      <c r="ET47" s="10">
        <v>0.80219999999999914</v>
      </c>
      <c r="EU47" s="10">
        <v>0.80319999999999914</v>
      </c>
      <c r="EV47" s="10">
        <v>0.80409999999999915</v>
      </c>
      <c r="EW47" s="10">
        <v>0.80509999999999915</v>
      </c>
      <c r="EX47" s="10">
        <v>0.80609999999999915</v>
      </c>
      <c r="EY47" s="10">
        <v>0.80699999999999916</v>
      </c>
      <c r="EZ47" s="10">
        <v>0.80799999999999916</v>
      </c>
      <c r="FA47" s="10">
        <v>0.80899999999999916</v>
      </c>
      <c r="FB47" s="10">
        <v>0.80999999999999917</v>
      </c>
      <c r="FC47" s="10">
        <v>0.81099999999999917</v>
      </c>
      <c r="FD47" s="10">
        <v>0.81189999999999918</v>
      </c>
      <c r="FE47" s="10">
        <v>0.81289999999999918</v>
      </c>
      <c r="FF47" s="10">
        <v>0.81389999999999918</v>
      </c>
      <c r="FG47" s="10">
        <v>0.81489999999999918</v>
      </c>
      <c r="FH47" s="10">
        <v>0.81579999999999919</v>
      </c>
      <c r="FI47" s="10">
        <v>0.81679999999999942</v>
      </c>
      <c r="FJ47" s="10">
        <v>0.81779999999999919</v>
      </c>
      <c r="FK47" s="10">
        <v>0.8187999999999992</v>
      </c>
      <c r="FL47" s="10">
        <v>0.81979999999999908</v>
      </c>
      <c r="FM47" s="10">
        <v>0.8206999999999991</v>
      </c>
      <c r="FN47" s="10">
        <v>0.8216999999999991</v>
      </c>
      <c r="FO47" s="10">
        <v>0.8226999999999991</v>
      </c>
      <c r="FP47" s="10">
        <v>0.8236999999999991</v>
      </c>
      <c r="FQ47" s="10">
        <v>0.82459999999999911</v>
      </c>
      <c r="FR47" s="10">
        <v>0.82559999999999911</v>
      </c>
      <c r="FS47" s="10">
        <v>0.82659999999999911</v>
      </c>
      <c r="FT47" s="10">
        <v>0.82759999999999911</v>
      </c>
      <c r="FU47" s="10">
        <v>0.82859999999999912</v>
      </c>
      <c r="FV47" s="10">
        <v>0.82949999999999913</v>
      </c>
      <c r="FW47" s="10">
        <v>0.83049999999999913</v>
      </c>
      <c r="FX47" s="10">
        <v>0.83149999999999913</v>
      </c>
      <c r="FY47" s="10">
        <v>0.83249999999999913</v>
      </c>
      <c r="FZ47" s="10">
        <v>0.83349999999999913</v>
      </c>
      <c r="GA47" s="10">
        <v>0.83449999999999913</v>
      </c>
      <c r="GB47" s="10">
        <v>0.83539999999999914</v>
      </c>
      <c r="GC47" s="10">
        <v>0.83639999999999914</v>
      </c>
      <c r="GD47" s="10">
        <v>0.83739999999999915</v>
      </c>
      <c r="GE47" s="10">
        <v>0.83839999999999915</v>
      </c>
      <c r="GF47" s="10">
        <v>0.83939999999999915</v>
      </c>
      <c r="GG47" s="10">
        <v>0.84039999999999915</v>
      </c>
      <c r="GH47" s="10">
        <v>0.84129999999999916</v>
      </c>
      <c r="GI47" s="10">
        <v>0.84229999999999916</v>
      </c>
      <c r="GJ47" s="10">
        <v>0.84329999999999916</v>
      </c>
      <c r="GK47" s="10">
        <v>0.84429999999999916</v>
      </c>
      <c r="GL47" s="10">
        <v>0.84529999999999916</v>
      </c>
      <c r="GM47" s="10">
        <v>0.84629999999999916</v>
      </c>
      <c r="GN47" s="10">
        <v>0.84719999999999918</v>
      </c>
      <c r="GO47" s="10">
        <v>0.84819999999999918</v>
      </c>
      <c r="GP47" s="10">
        <v>0.84919999999999918</v>
      </c>
      <c r="GQ47" s="10">
        <v>0.85019999999999918</v>
      </c>
      <c r="GR47" s="10">
        <v>0.85119999999999918</v>
      </c>
      <c r="GS47" s="10">
        <v>0.85219999999999918</v>
      </c>
      <c r="GT47" s="10">
        <v>0.85309999999999919</v>
      </c>
      <c r="GU47" s="10">
        <v>0.85409999999999919</v>
      </c>
      <c r="GV47" s="10">
        <v>0.85509999999999919</v>
      </c>
      <c r="GW47" s="10">
        <v>0.85609999999999919</v>
      </c>
      <c r="GX47" s="10">
        <v>0.8570999999999992</v>
      </c>
      <c r="GY47" s="10">
        <v>0.8580999999999992</v>
      </c>
      <c r="GZ47" s="10">
        <v>0.8590999999999992</v>
      </c>
      <c r="HA47" s="10">
        <v>0.8600999999999992</v>
      </c>
      <c r="HB47" s="10">
        <v>0.86099999999999921</v>
      </c>
      <c r="HC47" s="10">
        <v>0.86199999999999921</v>
      </c>
      <c r="HD47" s="10">
        <v>0.86299999999999921</v>
      </c>
      <c r="HE47" s="10">
        <v>0.86399999999999921</v>
      </c>
      <c r="HF47" s="10">
        <v>0.86499999999999921</v>
      </c>
      <c r="HG47" s="10">
        <v>0.86599999999999921</v>
      </c>
      <c r="HH47" s="10">
        <v>0.86699999999999922</v>
      </c>
      <c r="HI47" s="10">
        <v>0.86799999999999922</v>
      </c>
      <c r="HJ47" s="10">
        <v>0.86899999999999922</v>
      </c>
      <c r="HK47" s="10">
        <v>0.86989999999999923</v>
      </c>
      <c r="HL47" s="10">
        <v>0.87089999999999923</v>
      </c>
      <c r="HM47" s="10">
        <v>0.87189999999999923</v>
      </c>
      <c r="HN47" s="10">
        <v>0.87289999999999923</v>
      </c>
      <c r="HO47" s="10">
        <v>0.87389999999999923</v>
      </c>
      <c r="HP47" s="10">
        <v>0.87489999999999923</v>
      </c>
      <c r="HQ47" s="10">
        <v>0.87589999999999923</v>
      </c>
      <c r="HR47" s="10">
        <v>0.87689999999999924</v>
      </c>
      <c r="HS47" s="10">
        <v>0.87789999999999924</v>
      </c>
      <c r="HT47" s="10">
        <v>0.87889999999999924</v>
      </c>
      <c r="HU47" s="10">
        <v>0.87979999999999925</v>
      </c>
      <c r="HV47" s="10">
        <v>0.88079999999999925</v>
      </c>
    </row>
    <row r="48" spans="1:230" ht="12.75" customHeight="1" x14ac:dyDescent="0.2">
      <c r="A48" s="8">
        <v>37</v>
      </c>
      <c r="B48" s="9">
        <v>46</v>
      </c>
      <c r="C48" s="10">
        <v>0.66019999999999879</v>
      </c>
      <c r="D48" s="10">
        <v>0.66119999999999879</v>
      </c>
      <c r="E48" s="10">
        <v>0.6620999999999988</v>
      </c>
      <c r="F48" s="10">
        <v>0.6630999999999988</v>
      </c>
      <c r="G48" s="10">
        <v>0.6640999999999988</v>
      </c>
      <c r="H48" s="10">
        <v>0.66499999999999881</v>
      </c>
      <c r="I48" s="10">
        <v>0.66599999999999882</v>
      </c>
      <c r="J48" s="10">
        <v>0.66699999999999882</v>
      </c>
      <c r="K48" s="10">
        <v>0.66799999999999882</v>
      </c>
      <c r="L48" s="10">
        <v>0.66889999999999883</v>
      </c>
      <c r="M48" s="10">
        <v>0.66989999999999883</v>
      </c>
      <c r="N48" s="10">
        <v>0.67089999999999883</v>
      </c>
      <c r="O48" s="10">
        <v>0.67179999999999884</v>
      </c>
      <c r="P48" s="10">
        <v>0.67279999999999884</v>
      </c>
      <c r="Q48" s="10">
        <v>0.67379999999999884</v>
      </c>
      <c r="R48" s="10">
        <v>0.67469999999999886</v>
      </c>
      <c r="S48" s="10">
        <v>0.67569999999999886</v>
      </c>
      <c r="T48" s="10">
        <v>0.67669999999999886</v>
      </c>
      <c r="U48" s="10">
        <v>0.67769999999999886</v>
      </c>
      <c r="V48" s="10">
        <v>0.67859999999999887</v>
      </c>
      <c r="W48" s="10">
        <v>0.67959999999999887</v>
      </c>
      <c r="X48" s="10">
        <v>0.68049999999999888</v>
      </c>
      <c r="Y48" s="10">
        <v>0.68149999999999888</v>
      </c>
      <c r="Z48" s="10">
        <v>0.68249999999999889</v>
      </c>
      <c r="AA48" s="10">
        <v>0.68349999999999889</v>
      </c>
      <c r="AB48" s="10">
        <v>0.6843999999999989</v>
      </c>
      <c r="AC48" s="10">
        <v>0.6853999999999989</v>
      </c>
      <c r="AD48" s="10">
        <v>0.68639999999999879</v>
      </c>
      <c r="AE48" s="10">
        <v>0.68739999999999879</v>
      </c>
      <c r="AF48" s="10">
        <v>0.6882999999999988</v>
      </c>
      <c r="AG48" s="10">
        <v>0.6892999999999988</v>
      </c>
      <c r="AH48" s="10">
        <v>0.6902999999999988</v>
      </c>
      <c r="AI48" s="10">
        <v>0.69119999999999882</v>
      </c>
      <c r="AJ48" s="10">
        <v>0.69219999999999882</v>
      </c>
      <c r="AK48" s="10">
        <v>0.69319999999999882</v>
      </c>
      <c r="AL48" s="10">
        <v>0.69419999999999882</v>
      </c>
      <c r="AM48" s="10">
        <v>0.69509999999999883</v>
      </c>
      <c r="AN48" s="10">
        <v>0.69613999999999887</v>
      </c>
      <c r="AO48" s="10">
        <v>0.69709999999999883</v>
      </c>
      <c r="AP48" s="10">
        <v>0.69799999999999884</v>
      </c>
      <c r="AQ48" s="10">
        <v>0.69899999999999884</v>
      </c>
      <c r="AR48" s="10">
        <v>0.69999999999999885</v>
      </c>
      <c r="AS48" s="10">
        <v>0.70099999999999885</v>
      </c>
      <c r="AT48" s="10">
        <v>0.70189999999999886</v>
      </c>
      <c r="AU48" s="10">
        <v>0.70289999999999886</v>
      </c>
      <c r="AV48" s="10">
        <v>0.70389999999999997</v>
      </c>
      <c r="AW48" s="10">
        <v>0.70479999999999887</v>
      </c>
      <c r="AX48" s="10">
        <v>0.70579999999999887</v>
      </c>
      <c r="AY48" s="10">
        <v>0.70679999999999887</v>
      </c>
      <c r="AZ48" s="10">
        <v>0.70779999999999998</v>
      </c>
      <c r="BA48" s="10">
        <v>0.70869999999999889</v>
      </c>
      <c r="BB48" s="10">
        <v>0.70969999999999889</v>
      </c>
      <c r="BC48" s="10">
        <v>0.71069999999999889</v>
      </c>
      <c r="BD48" s="10">
        <v>0.7115999999999989</v>
      </c>
      <c r="BE48" s="10">
        <v>0.7125999999999989</v>
      </c>
      <c r="BF48" s="10">
        <v>0.7135999999999989</v>
      </c>
      <c r="BG48" s="10">
        <v>0.71449999999999891</v>
      </c>
      <c r="BH48" s="10">
        <v>0.71549999999999891</v>
      </c>
      <c r="BI48" s="10">
        <v>0.71649999999999892</v>
      </c>
      <c r="BJ48" s="10">
        <v>0.71749999999999892</v>
      </c>
      <c r="BK48" s="10">
        <v>0.71839999999999893</v>
      </c>
      <c r="BL48" s="10">
        <v>0.71939999999999893</v>
      </c>
      <c r="BM48" s="10">
        <v>0.72039999999999893</v>
      </c>
      <c r="BN48" s="10">
        <v>0.72129999999999894</v>
      </c>
      <c r="BO48" s="10">
        <v>0.72229999999999894</v>
      </c>
      <c r="BP48" s="10">
        <v>0.72329999999999894</v>
      </c>
      <c r="BQ48" s="10">
        <v>0.72419999999999896</v>
      </c>
      <c r="BR48" s="10">
        <v>0.72519999999999896</v>
      </c>
      <c r="BS48" s="10">
        <v>0.72619999999999896</v>
      </c>
      <c r="BT48" s="10">
        <v>0.72719999999999896</v>
      </c>
      <c r="BU48" s="10">
        <v>0.72809999999999897</v>
      </c>
      <c r="BV48" s="10">
        <v>0.72909999999999897</v>
      </c>
      <c r="BW48" s="10">
        <v>0.73009999999999897</v>
      </c>
      <c r="BX48" s="10">
        <v>0.73099999999999898</v>
      </c>
      <c r="BY48" s="10">
        <v>0.73199999999999898</v>
      </c>
      <c r="BZ48" s="10">
        <v>0.73299999999999899</v>
      </c>
      <c r="CA48" s="10">
        <v>0.733899999999999</v>
      </c>
      <c r="CB48" s="10">
        <v>0.73489999999999889</v>
      </c>
      <c r="CC48" s="10">
        <v>0.73589999999999889</v>
      </c>
      <c r="CD48" s="10">
        <v>0.73689999999999889</v>
      </c>
      <c r="CE48" s="10">
        <v>0.7377999999999989</v>
      </c>
      <c r="CF48" s="10">
        <v>0.7387999999999989</v>
      </c>
      <c r="CG48" s="10">
        <v>0.7397999999999989</v>
      </c>
      <c r="CH48" s="10">
        <v>0.74069999999999891</v>
      </c>
      <c r="CI48" s="10">
        <v>0.74169999999999892</v>
      </c>
      <c r="CJ48" s="10">
        <v>0.74269999999999892</v>
      </c>
      <c r="CK48" s="10">
        <v>0.74369999999999892</v>
      </c>
      <c r="CL48" s="10">
        <v>0.74459999999999893</v>
      </c>
      <c r="CM48" s="10">
        <v>0.74559999999999893</v>
      </c>
      <c r="CN48" s="10">
        <v>0.74659999999999893</v>
      </c>
      <c r="CO48" s="10">
        <v>0.74749999999999894</v>
      </c>
      <c r="CP48" s="10">
        <v>0.74849999999999894</v>
      </c>
      <c r="CQ48" s="10">
        <v>0.74949999999999894</v>
      </c>
      <c r="CR48" s="10">
        <v>0.75039999999999896</v>
      </c>
      <c r="CS48" s="10">
        <v>0.75139999999999896</v>
      </c>
      <c r="CT48" s="10">
        <v>0.75239999999999896</v>
      </c>
      <c r="CU48" s="10">
        <v>0.75329999999999897</v>
      </c>
      <c r="CV48" s="10">
        <v>0.75429999999999897</v>
      </c>
      <c r="CW48" s="10">
        <v>0.75519999999999898</v>
      </c>
      <c r="CX48" s="10">
        <v>0.75619999999999898</v>
      </c>
      <c r="CY48" s="10">
        <v>0.75719999999999898</v>
      </c>
      <c r="CZ48" s="10">
        <v>0.758099999999999</v>
      </c>
      <c r="DA48" s="10">
        <v>0.759099999999999</v>
      </c>
      <c r="DB48" s="10">
        <v>0.75999999999999901</v>
      </c>
      <c r="DC48" s="10">
        <v>0.76099999999999901</v>
      </c>
      <c r="DD48" s="10">
        <v>0.76199999999999901</v>
      </c>
      <c r="DE48" s="10">
        <v>0.76289999999999902</v>
      </c>
      <c r="DF48" s="10">
        <v>0.76389999999999902</v>
      </c>
      <c r="DG48" s="10">
        <v>0.76479999999999904</v>
      </c>
      <c r="DH48" s="10">
        <v>0.76579999999999904</v>
      </c>
      <c r="DI48" s="10">
        <v>0.76669999999999905</v>
      </c>
      <c r="DJ48" s="10">
        <v>0.76769999999999905</v>
      </c>
      <c r="DK48" s="10">
        <v>0.76869999999999905</v>
      </c>
      <c r="DL48" s="10">
        <v>0.76959999999999951</v>
      </c>
      <c r="DM48" s="10">
        <v>0.77059999999999906</v>
      </c>
      <c r="DN48" s="10">
        <v>0.77159999999999906</v>
      </c>
      <c r="DO48" s="10">
        <v>0.77349999999999897</v>
      </c>
      <c r="DP48" s="10">
        <v>0.77349999999999897</v>
      </c>
      <c r="DQ48" s="10">
        <v>0.77449999999999897</v>
      </c>
      <c r="DR48" s="10">
        <v>0.77539999999999898</v>
      </c>
      <c r="DS48" s="10">
        <v>0.77639999999999965</v>
      </c>
      <c r="DT48" s="10">
        <v>0.77739999999999898</v>
      </c>
      <c r="DU48" s="10">
        <v>0.77829999999999899</v>
      </c>
      <c r="DV48" s="10">
        <v>0.77929999999999899</v>
      </c>
      <c r="DW48" s="10">
        <v>0.78019999999999901</v>
      </c>
      <c r="DX48" s="10">
        <v>0.78119999999999901</v>
      </c>
      <c r="DY48" s="10">
        <v>0.78219999999999901</v>
      </c>
      <c r="DZ48" s="10">
        <v>0.78309999999999902</v>
      </c>
      <c r="EA48" s="10">
        <v>0.78409999999999902</v>
      </c>
      <c r="EB48" s="10">
        <v>0.78509999999999902</v>
      </c>
      <c r="EC48" s="10">
        <v>0.78599999999999903</v>
      </c>
      <c r="ED48" s="10">
        <v>0.78699999999999903</v>
      </c>
      <c r="EE48" s="10">
        <v>0.78799999999999903</v>
      </c>
      <c r="EF48" s="10">
        <v>0.78889999999999905</v>
      </c>
      <c r="EG48" s="10">
        <v>0.78989999999999905</v>
      </c>
      <c r="EH48" s="10">
        <v>0.79089999999999916</v>
      </c>
      <c r="EI48" s="10">
        <v>0.79179999999999906</v>
      </c>
      <c r="EJ48" s="10">
        <v>0.79279999999999906</v>
      </c>
      <c r="EK48" s="10">
        <v>0.79379999999999906</v>
      </c>
      <c r="EL48" s="10">
        <v>0.79479999999999906</v>
      </c>
      <c r="EM48" s="10">
        <v>0.7956999999999993</v>
      </c>
      <c r="EN48" s="10">
        <v>0.79669999999999908</v>
      </c>
      <c r="EO48" s="10">
        <v>0.79769999999999963</v>
      </c>
      <c r="EP48" s="10">
        <v>0.7985999999999992</v>
      </c>
      <c r="EQ48" s="10">
        <v>0.79959999999999909</v>
      </c>
      <c r="ER48" s="10">
        <v>0.80059999999999909</v>
      </c>
      <c r="ES48" s="10">
        <v>0.80159999999999909</v>
      </c>
      <c r="ET48" s="10">
        <v>0.8024999999999991</v>
      </c>
      <c r="EU48" s="10">
        <v>0.8034999999999991</v>
      </c>
      <c r="EV48" s="10">
        <v>0.8044999999999991</v>
      </c>
      <c r="EW48" s="10">
        <v>0.80539999999999912</v>
      </c>
      <c r="EX48" s="10">
        <v>0.80639999999999912</v>
      </c>
      <c r="EY48" s="10">
        <v>0.80739999999999912</v>
      </c>
      <c r="EZ48" s="10">
        <v>0.80839999999999912</v>
      </c>
      <c r="FA48" s="10">
        <v>0.80929999999999913</v>
      </c>
      <c r="FB48" s="10">
        <v>0.81029999999999913</v>
      </c>
      <c r="FC48" s="10">
        <v>0.81129999999999913</v>
      </c>
      <c r="FD48" s="10">
        <v>0.81229999999999913</v>
      </c>
      <c r="FE48" s="10">
        <v>0.81319999999999915</v>
      </c>
      <c r="FF48" s="10">
        <v>0.81419999999999915</v>
      </c>
      <c r="FG48" s="10">
        <v>0.81519999999999915</v>
      </c>
      <c r="FH48" s="10">
        <v>0.81619999999999915</v>
      </c>
      <c r="FI48" s="10">
        <v>0.81719999999999937</v>
      </c>
      <c r="FJ48" s="10">
        <v>0.81809999999999916</v>
      </c>
      <c r="FK48" s="10">
        <v>0.81909999999999916</v>
      </c>
      <c r="FL48" s="10">
        <v>0.82009999999999905</v>
      </c>
      <c r="FM48" s="10">
        <v>0.82109999999999905</v>
      </c>
      <c r="FN48" s="10">
        <v>0.82199999999999906</v>
      </c>
      <c r="FO48" s="10">
        <v>0.82299999999999907</v>
      </c>
      <c r="FP48" s="10">
        <v>0.82399999999999907</v>
      </c>
      <c r="FQ48" s="10">
        <v>0.82499999999999907</v>
      </c>
      <c r="FR48" s="10">
        <v>0.82599999999999907</v>
      </c>
      <c r="FS48" s="10">
        <v>0.82689999999999908</v>
      </c>
      <c r="FT48" s="10">
        <v>0.82789999999999908</v>
      </c>
      <c r="FU48" s="10">
        <v>0.82889999999999908</v>
      </c>
      <c r="FV48" s="10">
        <v>0.82989999999999908</v>
      </c>
      <c r="FW48" s="10">
        <v>0.83079999999999909</v>
      </c>
      <c r="FX48" s="10">
        <v>0.8317999999999991</v>
      </c>
      <c r="FY48" s="10">
        <v>0.8327999999999991</v>
      </c>
      <c r="FZ48" s="10">
        <v>0.8337999999999991</v>
      </c>
      <c r="GA48" s="10">
        <v>0.8347999999999991</v>
      </c>
      <c r="GB48" s="10">
        <v>0.8357999999999991</v>
      </c>
      <c r="GC48" s="10">
        <v>0.83669999999999911</v>
      </c>
      <c r="GD48" s="10">
        <v>0.83769999999999911</v>
      </c>
      <c r="GE48" s="10">
        <v>0.83869999999999911</v>
      </c>
      <c r="GF48" s="10">
        <v>0.83969999999999911</v>
      </c>
      <c r="GG48" s="10">
        <v>0.84069999999999911</v>
      </c>
      <c r="GH48" s="10">
        <v>0.84169999999999912</v>
      </c>
      <c r="GI48" s="10">
        <v>0.84259999999999913</v>
      </c>
      <c r="GJ48" s="10">
        <v>0.84359999999999913</v>
      </c>
      <c r="GK48" s="10">
        <v>0.84459999999999913</v>
      </c>
      <c r="GL48" s="10">
        <v>0.84559999999999913</v>
      </c>
      <c r="GM48" s="10">
        <v>0.84659999999999913</v>
      </c>
      <c r="GN48" s="10">
        <v>0.84759999999999913</v>
      </c>
      <c r="GO48" s="10">
        <v>0.84849999999999914</v>
      </c>
      <c r="GP48" s="10">
        <v>0.84949999999999914</v>
      </c>
      <c r="GQ48" s="10">
        <v>0.85049999999999915</v>
      </c>
      <c r="GR48" s="10">
        <v>0.85149999999999915</v>
      </c>
      <c r="GS48" s="10">
        <v>0.85249999999999915</v>
      </c>
      <c r="GT48" s="10">
        <v>0.85349999999999915</v>
      </c>
      <c r="GU48" s="10">
        <v>0.85449999999999915</v>
      </c>
      <c r="GV48" s="10">
        <v>0.85539999999999916</v>
      </c>
      <c r="GW48" s="10">
        <v>0.85639999999999916</v>
      </c>
      <c r="GX48" s="10">
        <v>0.85739999999999916</v>
      </c>
      <c r="GY48" s="10">
        <v>0.85839999999999916</v>
      </c>
      <c r="GZ48" s="10">
        <v>0.85939999999999916</v>
      </c>
      <c r="HA48" s="10">
        <v>0.86039999999999917</v>
      </c>
      <c r="HB48" s="10">
        <v>0.86139999999999917</v>
      </c>
      <c r="HC48" s="10">
        <v>0.86239999999999917</v>
      </c>
      <c r="HD48" s="10">
        <v>0.86329999999999918</v>
      </c>
      <c r="HE48" s="10">
        <v>0.86429999999999918</v>
      </c>
      <c r="HF48" s="10">
        <v>0.86529999999999918</v>
      </c>
      <c r="HG48" s="10">
        <v>0.86629999999999918</v>
      </c>
      <c r="HH48" s="10">
        <v>0.86729999999999918</v>
      </c>
      <c r="HI48" s="10">
        <v>0.86829999999999918</v>
      </c>
      <c r="HJ48" s="10">
        <v>0.86929999999999918</v>
      </c>
      <c r="HK48" s="10">
        <v>0.87029999999999919</v>
      </c>
      <c r="HL48" s="10">
        <v>0.8711999999999992</v>
      </c>
      <c r="HM48" s="10">
        <v>0.8721999999999992</v>
      </c>
      <c r="HN48" s="10">
        <v>0.8731999999999992</v>
      </c>
      <c r="HO48" s="10">
        <v>0.8741999999999992</v>
      </c>
      <c r="HP48" s="10">
        <v>0.8751999999999992</v>
      </c>
      <c r="HQ48" s="10">
        <v>0.8761999999999992</v>
      </c>
      <c r="HR48" s="10">
        <v>0.8771999999999992</v>
      </c>
      <c r="HS48" s="10">
        <v>0.8781999999999992</v>
      </c>
      <c r="HT48" s="10">
        <v>0.8791999999999992</v>
      </c>
      <c r="HU48" s="10">
        <v>0.88019999999999921</v>
      </c>
      <c r="HV48" s="10">
        <v>0.88119999999999921</v>
      </c>
    </row>
    <row r="49" spans="1:230" ht="12.75" customHeight="1" x14ac:dyDescent="0.2">
      <c r="A49" s="8">
        <v>37.5</v>
      </c>
      <c r="B49" s="9">
        <v>47</v>
      </c>
      <c r="C49" s="10">
        <v>0.66059999999999874</v>
      </c>
      <c r="D49" s="10">
        <v>0.66159999999999874</v>
      </c>
      <c r="E49" s="10">
        <v>0.66259999999999875</v>
      </c>
      <c r="F49" s="10">
        <v>0.66359999999999875</v>
      </c>
      <c r="G49" s="10">
        <v>0.66449999999999876</v>
      </c>
      <c r="H49" s="10">
        <v>0.66549999999999876</v>
      </c>
      <c r="I49" s="10">
        <v>0.66649999999999876</v>
      </c>
      <c r="J49" s="10">
        <v>0.66739999999999877</v>
      </c>
      <c r="K49" s="10">
        <v>0.66839999999999877</v>
      </c>
      <c r="L49" s="10">
        <v>0.66939999999999877</v>
      </c>
      <c r="M49" s="10">
        <v>0.67029999999999879</v>
      </c>
      <c r="N49" s="10">
        <v>0.67129999999999879</v>
      </c>
      <c r="O49" s="10">
        <v>0.67229999999999879</v>
      </c>
      <c r="P49" s="10">
        <v>0.6731999999999988</v>
      </c>
      <c r="Q49" s="10">
        <v>0.6741999999999988</v>
      </c>
      <c r="R49" s="10">
        <v>0.6751999999999988</v>
      </c>
      <c r="S49" s="10">
        <v>0.6761999999999988</v>
      </c>
      <c r="T49" s="10">
        <v>0.67709999999999881</v>
      </c>
      <c r="U49" s="10">
        <v>0.67809999999999881</v>
      </c>
      <c r="V49" s="10">
        <v>0.67909999999999882</v>
      </c>
      <c r="W49" s="10">
        <v>0.67999999999999883</v>
      </c>
      <c r="X49" s="10">
        <v>0.68099999999999883</v>
      </c>
      <c r="Y49" s="10">
        <v>0.68189999999999884</v>
      </c>
      <c r="Z49" s="10">
        <v>0.68289999999999884</v>
      </c>
      <c r="AA49" s="10">
        <v>0.68389999999999884</v>
      </c>
      <c r="AB49" s="10">
        <v>0.68489999999999884</v>
      </c>
      <c r="AC49" s="10">
        <v>0.68579999999999885</v>
      </c>
      <c r="AD49" s="10">
        <v>0.68679999999999874</v>
      </c>
      <c r="AE49" s="10">
        <v>0.68779999999999875</v>
      </c>
      <c r="AF49" s="10">
        <v>0.68879999999999875</v>
      </c>
      <c r="AG49" s="10">
        <v>0.68969999999999876</v>
      </c>
      <c r="AH49" s="10">
        <v>0.69069999999999876</v>
      </c>
      <c r="AI49" s="10">
        <v>0.69169999999999876</v>
      </c>
      <c r="AJ49" s="10">
        <v>0.69259999999999877</v>
      </c>
      <c r="AK49" s="10">
        <v>0.69359999999999877</v>
      </c>
      <c r="AL49" s="10">
        <v>0.69459999999999877</v>
      </c>
      <c r="AM49" s="10">
        <v>0.69549999999999879</v>
      </c>
      <c r="AN49" s="10">
        <v>0.69653999999999883</v>
      </c>
      <c r="AO49" s="10">
        <v>0.69749999999999879</v>
      </c>
      <c r="AP49" s="10">
        <v>0.69849999999999879</v>
      </c>
      <c r="AQ49" s="10">
        <v>0.6993999999999988</v>
      </c>
      <c r="AR49" s="10">
        <v>0.7003999999999988</v>
      </c>
      <c r="AS49" s="10">
        <v>0.7013999999999988</v>
      </c>
      <c r="AT49" s="10">
        <v>0.7023999999999988</v>
      </c>
      <c r="AU49" s="10">
        <v>0.70329999999999881</v>
      </c>
      <c r="AV49" s="10">
        <v>0.70429999999999993</v>
      </c>
      <c r="AW49" s="10">
        <v>0.70529999999999882</v>
      </c>
      <c r="AX49" s="10">
        <v>0.70619999999999883</v>
      </c>
      <c r="AY49" s="10">
        <v>0.70719999999999883</v>
      </c>
      <c r="AZ49" s="10">
        <v>0.70819999999999994</v>
      </c>
      <c r="BA49" s="10">
        <v>0.70909999999999884</v>
      </c>
      <c r="BB49" s="10">
        <v>0.71009999999999884</v>
      </c>
      <c r="BC49" s="10">
        <v>0.71109999999999884</v>
      </c>
      <c r="BD49" s="10">
        <v>0.71199999999999886</v>
      </c>
      <c r="BE49" s="10">
        <v>0.71299999999999886</v>
      </c>
      <c r="BF49" s="10">
        <v>0.71399999999999886</v>
      </c>
      <c r="BG49" s="10">
        <v>0.71499999999999886</v>
      </c>
      <c r="BH49" s="10">
        <v>0.71589999999999887</v>
      </c>
      <c r="BI49" s="10">
        <v>0.71689999999999887</v>
      </c>
      <c r="BJ49" s="10">
        <v>0.71789999999999887</v>
      </c>
      <c r="BK49" s="10">
        <v>0.71879999999999888</v>
      </c>
      <c r="BL49" s="10">
        <v>0.71979999999999889</v>
      </c>
      <c r="BM49" s="10">
        <v>0.72079999999999889</v>
      </c>
      <c r="BN49" s="10">
        <v>0.7216999999999989</v>
      </c>
      <c r="BO49" s="10">
        <v>0.7226999999999989</v>
      </c>
      <c r="BP49" s="10">
        <v>0.7236999999999989</v>
      </c>
      <c r="BQ49" s="10">
        <v>0.7246999999999989</v>
      </c>
      <c r="BR49" s="10">
        <v>0.72559999999999891</v>
      </c>
      <c r="BS49" s="10">
        <v>0.72659999999999891</v>
      </c>
      <c r="BT49" s="10">
        <v>0.72759999999999891</v>
      </c>
      <c r="BU49" s="10">
        <v>0.72849999999999893</v>
      </c>
      <c r="BV49" s="10">
        <v>0.72949999999999893</v>
      </c>
      <c r="BW49" s="10">
        <v>0.73049999999999893</v>
      </c>
      <c r="BX49" s="10">
        <v>0.73139999999999894</v>
      </c>
      <c r="BY49" s="10">
        <v>0.73239999999999894</v>
      </c>
      <c r="BZ49" s="10">
        <v>0.73339999999999894</v>
      </c>
      <c r="CA49" s="10">
        <v>0.73429999999999895</v>
      </c>
      <c r="CB49" s="10">
        <v>0.73529999999999884</v>
      </c>
      <c r="CC49" s="10">
        <v>0.73629999999999884</v>
      </c>
      <c r="CD49" s="10">
        <v>0.73729999999999885</v>
      </c>
      <c r="CE49" s="10">
        <v>0.73819999999999886</v>
      </c>
      <c r="CF49" s="10">
        <v>0.73919999999999886</v>
      </c>
      <c r="CG49" s="10">
        <v>0.74019999999999886</v>
      </c>
      <c r="CH49" s="10">
        <v>0.74109999999999887</v>
      </c>
      <c r="CI49" s="10">
        <v>0.74209999999999887</v>
      </c>
      <c r="CJ49" s="10">
        <v>0.74309999999999887</v>
      </c>
      <c r="CK49" s="10">
        <v>0.74399999999999888</v>
      </c>
      <c r="CL49" s="10">
        <v>0.74499999999999889</v>
      </c>
      <c r="CM49" s="10">
        <v>0.74599999999999889</v>
      </c>
      <c r="CN49" s="10">
        <v>0.7468999999999989</v>
      </c>
      <c r="CO49" s="10">
        <v>0.7478999999999989</v>
      </c>
      <c r="CP49" s="10">
        <v>0.7488999999999989</v>
      </c>
      <c r="CQ49" s="10">
        <v>0.7498999999999989</v>
      </c>
      <c r="CR49" s="10">
        <v>0.75079999999999891</v>
      </c>
      <c r="CS49" s="10">
        <v>0.75179999999999891</v>
      </c>
      <c r="CT49" s="10">
        <v>0.75269999999999893</v>
      </c>
      <c r="CU49" s="10">
        <v>0.75369999999999893</v>
      </c>
      <c r="CV49" s="10">
        <v>0.75469999999999893</v>
      </c>
      <c r="CW49" s="10">
        <v>0.75559999999999894</v>
      </c>
      <c r="CX49" s="10">
        <v>0.75659999999999894</v>
      </c>
      <c r="CY49" s="10">
        <v>0.75749999999999895</v>
      </c>
      <c r="CZ49" s="10">
        <v>0.75849999999999895</v>
      </c>
      <c r="DA49" s="10">
        <v>0.75939999999999896</v>
      </c>
      <c r="DB49" s="10">
        <v>0.76039999999999897</v>
      </c>
      <c r="DC49" s="10">
        <v>0.76139999999999897</v>
      </c>
      <c r="DD49" s="10">
        <v>0.76229999999999898</v>
      </c>
      <c r="DE49" s="10">
        <v>0.76329999999999898</v>
      </c>
      <c r="DF49" s="10">
        <v>0.76419999999999899</v>
      </c>
      <c r="DG49" s="10">
        <v>0.76519999999999899</v>
      </c>
      <c r="DH49" s="10">
        <v>0.76619999999999899</v>
      </c>
      <c r="DI49" s="10">
        <v>0.767099999999999</v>
      </c>
      <c r="DJ49" s="10">
        <v>0.76809999999999901</v>
      </c>
      <c r="DK49" s="10">
        <v>0.76899999999999902</v>
      </c>
      <c r="DL49" s="10">
        <v>0.76999999999999946</v>
      </c>
      <c r="DM49" s="10">
        <v>0.77099999999999902</v>
      </c>
      <c r="DN49" s="10">
        <v>0.77189999999999903</v>
      </c>
      <c r="DO49" s="10">
        <v>0.77389999999999892</v>
      </c>
      <c r="DP49" s="10">
        <v>0.77379999999999893</v>
      </c>
      <c r="DQ49" s="10">
        <v>0.77479999999999893</v>
      </c>
      <c r="DR49" s="10">
        <v>0.77579999999999893</v>
      </c>
      <c r="DS49" s="10">
        <v>0.77669999999999961</v>
      </c>
      <c r="DT49" s="10">
        <v>0.77769999999999895</v>
      </c>
      <c r="DU49" s="10">
        <v>0.77869999999999895</v>
      </c>
      <c r="DV49" s="10">
        <v>0.77959999999999896</v>
      </c>
      <c r="DW49" s="10">
        <v>0.78059999999999896</v>
      </c>
      <c r="DX49" s="10">
        <v>0.78159999999999896</v>
      </c>
      <c r="DY49" s="10">
        <v>0.78249999999999897</v>
      </c>
      <c r="DZ49" s="10">
        <v>0.78349999999999898</v>
      </c>
      <c r="EA49" s="10">
        <v>0.78449999999999898</v>
      </c>
      <c r="EB49" s="10">
        <v>0.78539999999999899</v>
      </c>
      <c r="EC49" s="10">
        <v>0.78639999999999899</v>
      </c>
      <c r="ED49" s="10">
        <v>0.78739999999999899</v>
      </c>
      <c r="EE49" s="10">
        <v>0.788299999999999</v>
      </c>
      <c r="EF49" s="10">
        <v>0.789299999999999</v>
      </c>
      <c r="EG49" s="10">
        <v>0.79019999999999901</v>
      </c>
      <c r="EH49" s="10">
        <v>0.79119999999999913</v>
      </c>
      <c r="EI49" s="10">
        <v>0.79219999999999902</v>
      </c>
      <c r="EJ49" s="10">
        <v>0.79319999999999902</v>
      </c>
      <c r="EK49" s="10">
        <v>0.79409999999999903</v>
      </c>
      <c r="EL49" s="10">
        <v>0.79509999999999903</v>
      </c>
      <c r="EM49" s="10">
        <v>0.79609999999999925</v>
      </c>
      <c r="EN49" s="10">
        <v>0.79699999999999904</v>
      </c>
      <c r="EO49" s="10">
        <v>0.7979999999999996</v>
      </c>
      <c r="EP49" s="10">
        <v>0.79899999999999916</v>
      </c>
      <c r="EQ49" s="10">
        <v>0.79999999999999905</v>
      </c>
      <c r="ER49" s="10">
        <v>0.80089999999999906</v>
      </c>
      <c r="ES49" s="10">
        <v>0.80189999999999906</v>
      </c>
      <c r="ET49" s="10">
        <v>0.80289999999999906</v>
      </c>
      <c r="EU49" s="10">
        <v>0.80379999999999907</v>
      </c>
      <c r="EV49" s="10">
        <v>0.80479999999999907</v>
      </c>
      <c r="EW49" s="10">
        <v>0.80579999999999907</v>
      </c>
      <c r="EX49" s="10">
        <v>0.80679999999999907</v>
      </c>
      <c r="EY49" s="10">
        <v>0.80769999999999909</v>
      </c>
      <c r="EZ49" s="10">
        <v>0.80869999999999909</v>
      </c>
      <c r="FA49" s="10">
        <v>0.80969999999999909</v>
      </c>
      <c r="FB49" s="10">
        <v>0.81069999999999909</v>
      </c>
      <c r="FC49" s="10">
        <v>0.8115999999999991</v>
      </c>
      <c r="FD49" s="10">
        <v>0.8125999999999991</v>
      </c>
      <c r="FE49" s="10">
        <v>0.8135999999999991</v>
      </c>
      <c r="FF49" s="10">
        <v>0.8145999999999991</v>
      </c>
      <c r="FG49" s="10">
        <v>0.81549999999999911</v>
      </c>
      <c r="FH49" s="10">
        <v>0.81649999999999912</v>
      </c>
      <c r="FI49" s="10">
        <v>0.81749999999999934</v>
      </c>
      <c r="FJ49" s="10">
        <v>0.81849999999999912</v>
      </c>
      <c r="FK49" s="10">
        <v>0.81939999999999913</v>
      </c>
      <c r="FL49" s="10">
        <v>0.82039999999999902</v>
      </c>
      <c r="FM49" s="10">
        <v>0.82139999999999902</v>
      </c>
      <c r="FN49" s="10">
        <v>0.82239999999999902</v>
      </c>
      <c r="FO49" s="10">
        <v>0.82339999999999902</v>
      </c>
      <c r="FP49" s="10">
        <v>0.82429999999999903</v>
      </c>
      <c r="FQ49" s="10">
        <v>0.82529999999999903</v>
      </c>
      <c r="FR49" s="10">
        <v>0.82629999999999904</v>
      </c>
      <c r="FS49" s="10">
        <v>0.82729999999999904</v>
      </c>
      <c r="FT49" s="10">
        <v>0.82819999999999905</v>
      </c>
      <c r="FU49" s="10">
        <v>0.82919999999999905</v>
      </c>
      <c r="FV49" s="10">
        <v>0.83019999999999905</v>
      </c>
      <c r="FW49" s="10">
        <v>0.83119999999999905</v>
      </c>
      <c r="FX49" s="10">
        <v>0.83219999999999905</v>
      </c>
      <c r="FY49" s="10">
        <v>0.83309999999999906</v>
      </c>
      <c r="FZ49" s="10">
        <v>0.83409999999999906</v>
      </c>
      <c r="GA49" s="10">
        <v>0.83509999999999907</v>
      </c>
      <c r="GB49" s="10">
        <v>0.83609999999999907</v>
      </c>
      <c r="GC49" s="10">
        <v>0.83709999999999907</v>
      </c>
      <c r="GD49" s="10">
        <v>0.83809999999999907</v>
      </c>
      <c r="GE49" s="10">
        <v>0.83899999999999908</v>
      </c>
      <c r="GF49" s="10">
        <v>0.83999999999999908</v>
      </c>
      <c r="GG49" s="10">
        <v>0.84099999999999908</v>
      </c>
      <c r="GH49" s="10">
        <v>0.84199999999999908</v>
      </c>
      <c r="GI49" s="10">
        <v>0.84299999999999908</v>
      </c>
      <c r="GJ49" s="10">
        <v>0.84399999999999908</v>
      </c>
      <c r="GK49" s="10">
        <v>0.8448999999999991</v>
      </c>
      <c r="GL49" s="10">
        <v>0.8458999999999991</v>
      </c>
      <c r="GM49" s="10">
        <v>0.8468999999999991</v>
      </c>
      <c r="GN49" s="10">
        <v>0.8478999999999991</v>
      </c>
      <c r="GO49" s="10">
        <v>0.8488999999999991</v>
      </c>
      <c r="GP49" s="10">
        <v>0.84979999999999911</v>
      </c>
      <c r="GQ49" s="10">
        <v>0.85079999999999911</v>
      </c>
      <c r="GR49" s="10">
        <v>0.85179999999999911</v>
      </c>
      <c r="GS49" s="10">
        <v>0.85279999999999911</v>
      </c>
      <c r="GT49" s="10">
        <v>0.85379999999999912</v>
      </c>
      <c r="GU49" s="10">
        <v>0.85479999999999912</v>
      </c>
      <c r="GV49" s="10">
        <v>0.85579999999999912</v>
      </c>
      <c r="GW49" s="10">
        <v>0.85679999999999912</v>
      </c>
      <c r="GX49" s="10">
        <v>0.85769999999999913</v>
      </c>
      <c r="GY49" s="10">
        <v>0.85869999999999913</v>
      </c>
      <c r="GZ49" s="10">
        <v>0.85969999999999913</v>
      </c>
      <c r="HA49" s="10">
        <v>0.86069999999999913</v>
      </c>
      <c r="HB49" s="10">
        <v>0.86169999999999913</v>
      </c>
      <c r="HC49" s="10">
        <v>0.86269999999999913</v>
      </c>
      <c r="HD49" s="10">
        <v>0.86369999999999914</v>
      </c>
      <c r="HE49" s="10">
        <v>0.86469999999999914</v>
      </c>
      <c r="HF49" s="10">
        <v>0.86559999999999915</v>
      </c>
      <c r="HG49" s="10">
        <v>0.86659999999999915</v>
      </c>
      <c r="HH49" s="10">
        <v>0.86759999999999915</v>
      </c>
      <c r="HI49" s="10">
        <v>0.86859999999999915</v>
      </c>
      <c r="HJ49" s="10">
        <v>0.86959999999999915</v>
      </c>
      <c r="HK49" s="10">
        <v>0.87059999999999915</v>
      </c>
      <c r="HL49" s="10">
        <v>0.87159999999999915</v>
      </c>
      <c r="HM49" s="10">
        <v>0.87259999999999915</v>
      </c>
      <c r="HN49" s="10">
        <v>0.87349999999999917</v>
      </c>
      <c r="HO49" s="10">
        <v>0.87449999999999917</v>
      </c>
      <c r="HP49" s="10">
        <v>0.87549999999999917</v>
      </c>
      <c r="HQ49" s="10">
        <v>0.87649999999999917</v>
      </c>
      <c r="HR49" s="10">
        <v>0.87749999999999917</v>
      </c>
      <c r="HS49" s="10">
        <v>0.87849999999999917</v>
      </c>
      <c r="HT49" s="10">
        <v>0.87949999999999917</v>
      </c>
      <c r="HU49" s="10">
        <v>0.88049999999999917</v>
      </c>
      <c r="HV49" s="10">
        <v>0.88149999999999917</v>
      </c>
    </row>
    <row r="50" spans="1:230" ht="12.75" customHeight="1" x14ac:dyDescent="0.2">
      <c r="A50" s="8">
        <v>38</v>
      </c>
      <c r="B50" s="9">
        <v>48</v>
      </c>
      <c r="C50" s="10">
        <v>0.66109999999999869</v>
      </c>
      <c r="D50" s="10">
        <v>0.66209999999999869</v>
      </c>
      <c r="E50" s="10">
        <v>0.6629999999999987</v>
      </c>
      <c r="F50" s="10">
        <v>0.6639999999999987</v>
      </c>
      <c r="G50" s="10">
        <v>0.6649999999999987</v>
      </c>
      <c r="H50" s="10">
        <v>0.66589999999999872</v>
      </c>
      <c r="I50" s="10">
        <v>0.66689999999999872</v>
      </c>
      <c r="J50" s="10">
        <v>0.66789999999999872</v>
      </c>
      <c r="K50" s="10">
        <v>0.66879999999999873</v>
      </c>
      <c r="L50" s="10">
        <v>0.66979999999999873</v>
      </c>
      <c r="M50" s="10">
        <v>0.67079999999999873</v>
      </c>
      <c r="N50" s="10">
        <v>0.67169999999999874</v>
      </c>
      <c r="O50" s="10">
        <v>0.67269999999999874</v>
      </c>
      <c r="P50" s="10">
        <v>0.67369999999999874</v>
      </c>
      <c r="Q50" s="10">
        <v>0.67469999999999875</v>
      </c>
      <c r="R50" s="10">
        <v>0.67559999999999876</v>
      </c>
      <c r="S50" s="10">
        <v>0.67659999999999876</v>
      </c>
      <c r="T50" s="10">
        <v>0.67759999999999876</v>
      </c>
      <c r="U50" s="10">
        <v>0.67849999999999877</v>
      </c>
      <c r="V50" s="10">
        <v>0.67949999999999877</v>
      </c>
      <c r="W50" s="10">
        <v>0.68039999999999878</v>
      </c>
      <c r="X50" s="10">
        <v>0.68139999999999878</v>
      </c>
      <c r="Y50" s="10">
        <v>0.68239999999999879</v>
      </c>
      <c r="Z50" s="10">
        <v>0.68339999999999879</v>
      </c>
      <c r="AA50" s="10">
        <v>0.6842999999999988</v>
      </c>
      <c r="AB50" s="10">
        <v>0.6852999999999988</v>
      </c>
      <c r="AC50" s="10">
        <v>0.6862999999999988</v>
      </c>
      <c r="AD50" s="10">
        <v>0.6871999999999987</v>
      </c>
      <c r="AE50" s="10">
        <v>0.6881999999999987</v>
      </c>
      <c r="AF50" s="10">
        <v>0.6891999999999987</v>
      </c>
      <c r="AG50" s="10">
        <v>0.69009999999999871</v>
      </c>
      <c r="AH50" s="10">
        <v>0.69109999999999872</v>
      </c>
      <c r="AI50" s="10">
        <v>0.69209999999999872</v>
      </c>
      <c r="AJ50" s="10">
        <v>0.69309999999999872</v>
      </c>
      <c r="AK50" s="10">
        <v>0.69399999999999873</v>
      </c>
      <c r="AL50" s="10">
        <v>0.69499999999999873</v>
      </c>
      <c r="AM50" s="10">
        <v>0.69599999999999873</v>
      </c>
      <c r="AN50" s="10">
        <v>0.69693999999999878</v>
      </c>
      <c r="AO50" s="10">
        <v>0.69789999999999874</v>
      </c>
      <c r="AP50" s="10">
        <v>0.69889999999999874</v>
      </c>
      <c r="AQ50" s="10">
        <v>0.69989999999999875</v>
      </c>
      <c r="AR50" s="10">
        <v>0.70079999999999876</v>
      </c>
      <c r="AS50" s="10">
        <v>0.70179999999999876</v>
      </c>
      <c r="AT50" s="10">
        <v>0.70279999999999876</v>
      </c>
      <c r="AU50" s="10">
        <v>0.70369999999999877</v>
      </c>
      <c r="AV50" s="10">
        <v>0.70469999999999988</v>
      </c>
      <c r="AW50" s="10">
        <v>0.70569999999999877</v>
      </c>
      <c r="AX50" s="10">
        <v>0.70659999999999878</v>
      </c>
      <c r="AY50" s="10">
        <v>0.70759999999999879</v>
      </c>
      <c r="AZ50" s="10">
        <v>0.7085999999999999</v>
      </c>
      <c r="BA50" s="10">
        <v>0.70959999999999879</v>
      </c>
      <c r="BB50" s="10">
        <v>0.7104999999999988</v>
      </c>
      <c r="BC50" s="10">
        <v>0.7114999999999988</v>
      </c>
      <c r="BD50" s="10">
        <v>0.7124999999999988</v>
      </c>
      <c r="BE50" s="10">
        <v>0.71339999999999881</v>
      </c>
      <c r="BF50" s="10">
        <v>0.71439999999999881</v>
      </c>
      <c r="BG50" s="10">
        <v>0.71539999999999881</v>
      </c>
      <c r="BH50" s="10">
        <v>0.71629999999999883</v>
      </c>
      <c r="BI50" s="10">
        <v>0.71729999999999883</v>
      </c>
      <c r="BJ50" s="10">
        <v>0.71829999999999883</v>
      </c>
      <c r="BK50" s="10">
        <v>0.71919999999999884</v>
      </c>
      <c r="BL50" s="10">
        <v>0.72019999999999884</v>
      </c>
      <c r="BM50" s="10">
        <v>0.72119999999999884</v>
      </c>
      <c r="BN50" s="10">
        <v>0.72209999999999885</v>
      </c>
      <c r="BO50" s="10">
        <v>0.72309999999999885</v>
      </c>
      <c r="BP50" s="10">
        <v>0.72409999999999886</v>
      </c>
      <c r="BQ50" s="10">
        <v>0.72509999999999886</v>
      </c>
      <c r="BR50" s="10">
        <v>0.72599999999999887</v>
      </c>
      <c r="BS50" s="10">
        <v>0.72699999999999887</v>
      </c>
      <c r="BT50" s="10">
        <v>0.72799999999999887</v>
      </c>
      <c r="BU50" s="10">
        <v>0.72889999999999888</v>
      </c>
      <c r="BV50" s="10">
        <v>0.72989999999999888</v>
      </c>
      <c r="BW50" s="10">
        <v>0.73089999999999888</v>
      </c>
      <c r="BX50" s="10">
        <v>0.7317999999999989</v>
      </c>
      <c r="BY50" s="10">
        <v>0.7327999999999989</v>
      </c>
      <c r="BZ50" s="10">
        <v>0.7337999999999989</v>
      </c>
      <c r="CA50" s="10">
        <v>0.73469999999999891</v>
      </c>
      <c r="CB50" s="10">
        <v>0.7356999999999988</v>
      </c>
      <c r="CC50" s="10">
        <v>0.7366999999999988</v>
      </c>
      <c r="CD50" s="10">
        <v>0.73759999999999881</v>
      </c>
      <c r="CE50" s="10">
        <v>0.73859999999999881</v>
      </c>
      <c r="CF50" s="10">
        <v>0.73959999999999881</v>
      </c>
      <c r="CG50" s="10">
        <v>0.74059999999999881</v>
      </c>
      <c r="CH50" s="10">
        <v>0.74149999999999883</v>
      </c>
      <c r="CI50" s="10">
        <v>0.74249999999999883</v>
      </c>
      <c r="CJ50" s="10">
        <v>0.74349999999999883</v>
      </c>
      <c r="CK50" s="10">
        <v>0.74439999999999884</v>
      </c>
      <c r="CL50" s="10">
        <v>0.74539999999999884</v>
      </c>
      <c r="CM50" s="10">
        <v>0.74639999999999884</v>
      </c>
      <c r="CN50" s="10">
        <v>0.74729999999999885</v>
      </c>
      <c r="CO50" s="10">
        <v>0.74829999999999885</v>
      </c>
      <c r="CP50" s="10">
        <v>0.74929999999999886</v>
      </c>
      <c r="CQ50" s="10">
        <v>0.75029999999999886</v>
      </c>
      <c r="CR50" s="10">
        <v>0.75119999999999887</v>
      </c>
      <c r="CS50" s="10">
        <v>0.75219999999999887</v>
      </c>
      <c r="CT50" s="10">
        <v>0.75309999999999888</v>
      </c>
      <c r="CU50" s="10">
        <v>0.75409999999999888</v>
      </c>
      <c r="CV50" s="10">
        <v>0.75499999999999889</v>
      </c>
      <c r="CW50" s="10">
        <v>0.7559999999999989</v>
      </c>
      <c r="CX50" s="10">
        <v>0.7569999999999989</v>
      </c>
      <c r="CY50" s="10">
        <v>0.75789999999999891</v>
      </c>
      <c r="CZ50" s="10">
        <v>0.75889999999999891</v>
      </c>
      <c r="DA50" s="10">
        <v>0.75979999999999892</v>
      </c>
      <c r="DB50" s="10">
        <v>0.76079999999999892</v>
      </c>
      <c r="DC50" s="10">
        <v>0.76169999999999893</v>
      </c>
      <c r="DD50" s="10">
        <v>0.76269999999999893</v>
      </c>
      <c r="DE50" s="10">
        <v>0.76359999999999895</v>
      </c>
      <c r="DF50" s="10">
        <v>0.76459999999999895</v>
      </c>
      <c r="DG50" s="10">
        <v>0.76559999999999895</v>
      </c>
      <c r="DH50" s="10">
        <v>0.76649999999999896</v>
      </c>
      <c r="DI50" s="10">
        <v>0.76749999999999896</v>
      </c>
      <c r="DJ50" s="10">
        <v>0.76839999999999897</v>
      </c>
      <c r="DK50" s="10">
        <v>0.76939999999999897</v>
      </c>
      <c r="DL50" s="10">
        <v>0.77039999999999942</v>
      </c>
      <c r="DM50" s="10">
        <v>0.77129999999999899</v>
      </c>
      <c r="DN50" s="10">
        <v>0.77229999999999899</v>
      </c>
      <c r="DO50" s="10">
        <v>0.77429999999999888</v>
      </c>
      <c r="DP50" s="10">
        <v>0.77419999999999889</v>
      </c>
      <c r="DQ50" s="10">
        <v>0.77519999999999889</v>
      </c>
      <c r="DR50" s="10">
        <v>0.7760999999999989</v>
      </c>
      <c r="DS50" s="10">
        <v>0.77709999999999957</v>
      </c>
      <c r="DT50" s="10">
        <v>0.7780999999999989</v>
      </c>
      <c r="DU50" s="10">
        <v>0.77899999999999892</v>
      </c>
      <c r="DV50" s="10">
        <v>0.77999999999999892</v>
      </c>
      <c r="DW50" s="10">
        <v>0.78099999999999892</v>
      </c>
      <c r="DX50" s="10">
        <v>0.78189999999999893</v>
      </c>
      <c r="DY50" s="10">
        <v>0.78289999999999893</v>
      </c>
      <c r="DZ50" s="10">
        <v>0.78389999999999893</v>
      </c>
      <c r="EA50" s="10">
        <v>0.78479999999999894</v>
      </c>
      <c r="EB50" s="10">
        <v>0.78579999999999894</v>
      </c>
      <c r="EC50" s="10">
        <v>0.78669999999999896</v>
      </c>
      <c r="ED50" s="10">
        <v>0.78769999999999896</v>
      </c>
      <c r="EE50" s="10">
        <v>0.78869999999999896</v>
      </c>
      <c r="EF50" s="10">
        <v>0.78959999999999897</v>
      </c>
      <c r="EG50" s="10">
        <v>0.79059999999999897</v>
      </c>
      <c r="EH50" s="10">
        <v>0.79159999999999908</v>
      </c>
      <c r="EI50" s="10">
        <v>0.79249999999999898</v>
      </c>
      <c r="EJ50" s="10">
        <v>0.79349999999999898</v>
      </c>
      <c r="EK50" s="10">
        <v>0.79449999999999898</v>
      </c>
      <c r="EL50" s="10">
        <v>0.795399999999999</v>
      </c>
      <c r="EM50" s="10">
        <v>0.79639999999999922</v>
      </c>
      <c r="EN50" s="10">
        <v>0.797399999999999</v>
      </c>
      <c r="EO50" s="10">
        <v>0.79839999999999955</v>
      </c>
      <c r="EP50" s="10">
        <v>0.79929999999999912</v>
      </c>
      <c r="EQ50" s="10">
        <v>0.80029999999999901</v>
      </c>
      <c r="ER50" s="10">
        <v>0.80129999999999901</v>
      </c>
      <c r="ES50" s="10">
        <v>0.80219999999999902</v>
      </c>
      <c r="ET50" s="10">
        <v>0.80319999999999903</v>
      </c>
      <c r="EU50" s="10">
        <v>0.80419999999999903</v>
      </c>
      <c r="EV50" s="10">
        <v>0.80519999999999903</v>
      </c>
      <c r="EW50" s="10">
        <v>0.80609999999999904</v>
      </c>
      <c r="EX50" s="10">
        <v>0.80709999999999904</v>
      </c>
      <c r="EY50" s="10">
        <v>0.80809999999999904</v>
      </c>
      <c r="EZ50" s="10">
        <v>0.80899999999999905</v>
      </c>
      <c r="FA50" s="10">
        <v>0.80999999999999905</v>
      </c>
      <c r="FB50" s="10">
        <v>0.81099999999999905</v>
      </c>
      <c r="FC50" s="10">
        <v>0.81199999999999906</v>
      </c>
      <c r="FD50" s="10">
        <v>0.81289999999999907</v>
      </c>
      <c r="FE50" s="10">
        <v>0.81389999999999907</v>
      </c>
      <c r="FF50" s="10">
        <v>0.81489999999999907</v>
      </c>
      <c r="FG50" s="10">
        <v>0.81589999999999907</v>
      </c>
      <c r="FH50" s="10">
        <v>0.81689999999999907</v>
      </c>
      <c r="FI50" s="10">
        <v>0.81779999999999931</v>
      </c>
      <c r="FJ50" s="10">
        <v>0.81879999999999908</v>
      </c>
      <c r="FK50" s="10">
        <v>0.81979999999999908</v>
      </c>
      <c r="FL50" s="10">
        <v>0.82079999999999897</v>
      </c>
      <c r="FM50" s="10">
        <v>0.82169999999999899</v>
      </c>
      <c r="FN50" s="10">
        <v>0.82269999999999899</v>
      </c>
      <c r="FO50" s="10">
        <v>0.82369999999999899</v>
      </c>
      <c r="FP50" s="10">
        <v>0.82469999999999899</v>
      </c>
      <c r="FQ50" s="10">
        <v>0.825599999999999</v>
      </c>
      <c r="FR50" s="10">
        <v>0.826599999999999</v>
      </c>
      <c r="FS50" s="10">
        <v>0.827599999999999</v>
      </c>
      <c r="FT50" s="10">
        <v>0.828599999999999</v>
      </c>
      <c r="FU50" s="10">
        <v>0.82949999999999902</v>
      </c>
      <c r="FV50" s="10">
        <v>0.83049999999999902</v>
      </c>
      <c r="FW50" s="10">
        <v>0.83149999999999902</v>
      </c>
      <c r="FX50" s="10">
        <v>0.83249999999999902</v>
      </c>
      <c r="FY50" s="10">
        <v>0.83349999999999902</v>
      </c>
      <c r="FZ50" s="10">
        <v>0.83449999999999902</v>
      </c>
      <c r="GA50" s="10">
        <v>0.83539999999999903</v>
      </c>
      <c r="GB50" s="10">
        <v>0.83639999999999903</v>
      </c>
      <c r="GC50" s="10">
        <v>0.83739999999999903</v>
      </c>
      <c r="GD50" s="10">
        <v>0.83839999999999903</v>
      </c>
      <c r="GE50" s="10">
        <v>0.83939999999999904</v>
      </c>
      <c r="GF50" s="10">
        <v>0.84039999999999904</v>
      </c>
      <c r="GG50" s="10">
        <v>0.84129999999999905</v>
      </c>
      <c r="GH50" s="10">
        <v>0.84229999999999905</v>
      </c>
      <c r="GI50" s="10">
        <v>0.84329999999999905</v>
      </c>
      <c r="GJ50" s="10">
        <v>0.84429999999999905</v>
      </c>
      <c r="GK50" s="10">
        <v>0.84529999999999905</v>
      </c>
      <c r="GL50" s="10">
        <v>0.84619999999999906</v>
      </c>
      <c r="GM50" s="10">
        <v>0.84719999999999906</v>
      </c>
      <c r="GN50" s="10">
        <v>0.84819999999999907</v>
      </c>
      <c r="GO50" s="10">
        <v>0.84919999999999907</v>
      </c>
      <c r="GP50" s="10">
        <v>0.85019999999999907</v>
      </c>
      <c r="GQ50" s="10">
        <v>0.85119999999999907</v>
      </c>
      <c r="GR50" s="10">
        <v>0.85209999999999908</v>
      </c>
      <c r="GS50" s="10">
        <v>0.85309999999999908</v>
      </c>
      <c r="GT50" s="10">
        <v>0.85409999999999908</v>
      </c>
      <c r="GU50" s="10">
        <v>0.85509999999999908</v>
      </c>
      <c r="GV50" s="10">
        <v>0.85609999999999908</v>
      </c>
      <c r="GW50" s="10">
        <v>0.85709999999999908</v>
      </c>
      <c r="GX50" s="10">
        <v>0.85809999999999909</v>
      </c>
      <c r="GY50" s="10">
        <v>0.8589999999999991</v>
      </c>
      <c r="GZ50" s="10">
        <v>0.8599999999999991</v>
      </c>
      <c r="HA50" s="10">
        <v>0.8609999999999991</v>
      </c>
      <c r="HB50" s="10">
        <v>0.8619999999999991</v>
      </c>
      <c r="HC50" s="10">
        <v>0.8629999999999991</v>
      </c>
      <c r="HD50" s="10">
        <v>0.8639999999999991</v>
      </c>
      <c r="HE50" s="10">
        <v>0.8649999999999991</v>
      </c>
      <c r="HF50" s="10">
        <v>0.8659999999999991</v>
      </c>
      <c r="HG50" s="10">
        <v>0.86689999999999912</v>
      </c>
      <c r="HH50" s="10">
        <v>0.86789999999999912</v>
      </c>
      <c r="HI50" s="10">
        <v>0.86889999999999912</v>
      </c>
      <c r="HJ50" s="10">
        <v>0.86989999999999912</v>
      </c>
      <c r="HK50" s="10">
        <v>0.87089999999999912</v>
      </c>
      <c r="HL50" s="10">
        <v>0.87189999999999912</v>
      </c>
      <c r="HM50" s="10">
        <v>0.87289999999999912</v>
      </c>
      <c r="HN50" s="10">
        <v>0.87389999999999912</v>
      </c>
      <c r="HO50" s="10">
        <v>0.87489999999999912</v>
      </c>
      <c r="HP50" s="10">
        <v>0.87579999999999913</v>
      </c>
      <c r="HQ50" s="10">
        <v>0.87679999999999914</v>
      </c>
      <c r="HR50" s="10">
        <v>0.87779999999999914</v>
      </c>
      <c r="HS50" s="10">
        <v>0.87879999999999914</v>
      </c>
      <c r="HT50" s="10">
        <v>0.87979999999999914</v>
      </c>
      <c r="HU50" s="10">
        <v>0.88079999999999914</v>
      </c>
      <c r="HV50" s="10">
        <v>0.88179999999999914</v>
      </c>
    </row>
    <row r="51" spans="1:230" ht="12.75" customHeight="1" x14ac:dyDescent="0.2">
      <c r="A51" s="8">
        <v>38.5</v>
      </c>
      <c r="B51" s="9">
        <v>49</v>
      </c>
      <c r="C51" s="10">
        <v>0.66149999999999864</v>
      </c>
      <c r="D51" s="10">
        <v>0.66249999999999865</v>
      </c>
      <c r="E51" s="10">
        <v>0.66349999999999865</v>
      </c>
      <c r="F51" s="10">
        <v>0.66439999999999866</v>
      </c>
      <c r="G51" s="10">
        <v>0.66539999999999866</v>
      </c>
      <c r="H51" s="10">
        <v>0.66639999999999866</v>
      </c>
      <c r="I51" s="10">
        <v>0.66729999999999867</v>
      </c>
      <c r="J51" s="10">
        <v>0.66829999999999867</v>
      </c>
      <c r="K51" s="10">
        <v>0.66929999999999867</v>
      </c>
      <c r="L51" s="10">
        <v>0.67019999999999869</v>
      </c>
      <c r="M51" s="10">
        <v>0.67119999999999869</v>
      </c>
      <c r="N51" s="10">
        <v>0.67219999999999869</v>
      </c>
      <c r="O51" s="10">
        <v>0.67319999999999869</v>
      </c>
      <c r="P51" s="10">
        <v>0.6740999999999987</v>
      </c>
      <c r="Q51" s="10">
        <v>0.6750999999999987</v>
      </c>
      <c r="R51" s="10">
        <v>0.6760999999999987</v>
      </c>
      <c r="S51" s="10">
        <v>0.67699999999999871</v>
      </c>
      <c r="T51" s="10">
        <v>0.67799999999999871</v>
      </c>
      <c r="U51" s="10">
        <v>0.67899999999999872</v>
      </c>
      <c r="V51" s="10">
        <v>0.67989999999999873</v>
      </c>
      <c r="W51" s="10">
        <v>0.68089999999999873</v>
      </c>
      <c r="X51" s="10">
        <v>0.68179999999999874</v>
      </c>
      <c r="Y51" s="10">
        <v>0.68279999999999874</v>
      </c>
      <c r="Z51" s="10">
        <v>0.68379999999999874</v>
      </c>
      <c r="AA51" s="10">
        <v>0.68479999999999874</v>
      </c>
      <c r="AB51" s="10">
        <v>0.68569999999999875</v>
      </c>
      <c r="AC51" s="10">
        <v>0.68669999999999876</v>
      </c>
      <c r="AD51" s="10">
        <v>0.68769999999999865</v>
      </c>
      <c r="AE51" s="10">
        <v>0.68859999999999866</v>
      </c>
      <c r="AF51" s="10">
        <v>0.68959999999999866</v>
      </c>
      <c r="AG51" s="10">
        <v>0.69059999999999866</v>
      </c>
      <c r="AH51" s="10">
        <v>0.69149999999999867</v>
      </c>
      <c r="AI51" s="10">
        <v>0.69249999999999867</v>
      </c>
      <c r="AJ51" s="10">
        <v>0.69349999999999867</v>
      </c>
      <c r="AK51" s="10">
        <v>0.69449999999999867</v>
      </c>
      <c r="AL51" s="10">
        <v>0.69539999999999869</v>
      </c>
      <c r="AM51" s="10">
        <v>0.69639999999999869</v>
      </c>
      <c r="AN51" s="10">
        <v>0.69743999999999873</v>
      </c>
      <c r="AO51" s="10">
        <v>0.6982999999999987</v>
      </c>
      <c r="AP51" s="10">
        <v>0.6992999999999987</v>
      </c>
      <c r="AQ51" s="10">
        <v>0.7002999999999987</v>
      </c>
      <c r="AR51" s="10">
        <v>0.7012999999999987</v>
      </c>
      <c r="AS51" s="10">
        <v>0.70219999999999871</v>
      </c>
      <c r="AT51" s="10">
        <v>0.70319999999999871</v>
      </c>
      <c r="AU51" s="10">
        <v>0.70419999999999872</v>
      </c>
      <c r="AV51" s="10">
        <v>0.70509999999999984</v>
      </c>
      <c r="AW51" s="10">
        <v>0.70609999999999873</v>
      </c>
      <c r="AX51" s="10">
        <v>0.70709999999999873</v>
      </c>
      <c r="AY51" s="10">
        <v>0.70799999999999874</v>
      </c>
      <c r="AZ51" s="10">
        <v>0.70899999999999985</v>
      </c>
      <c r="BA51" s="10">
        <v>0.71</v>
      </c>
      <c r="BB51" s="10">
        <v>0.71089999999999876</v>
      </c>
      <c r="BC51" s="10">
        <v>0.71189999999999876</v>
      </c>
      <c r="BD51" s="10">
        <v>0.71289999999999876</v>
      </c>
      <c r="BE51" s="10">
        <v>0.71379999999999877</v>
      </c>
      <c r="BF51" s="10">
        <v>0.71479999999999877</v>
      </c>
      <c r="BG51" s="10">
        <v>0.71579999999999877</v>
      </c>
      <c r="BH51" s="10">
        <v>0.71669999999999878</v>
      </c>
      <c r="BI51" s="10">
        <v>0.71769999999999878</v>
      </c>
      <c r="BJ51" s="10">
        <v>0.71869999999999878</v>
      </c>
      <c r="BK51" s="10">
        <v>0.7195999999999988</v>
      </c>
      <c r="BL51" s="10">
        <v>0.7205999999999988</v>
      </c>
      <c r="BM51" s="10">
        <v>0.7215999999999988</v>
      </c>
      <c r="BN51" s="10">
        <v>0.7225999999999988</v>
      </c>
      <c r="BO51" s="10">
        <v>0.72349999999999881</v>
      </c>
      <c r="BP51" s="10">
        <v>0.72449999999999881</v>
      </c>
      <c r="BQ51" s="10">
        <v>0.72549999999999881</v>
      </c>
      <c r="BR51" s="10">
        <v>0.72639999999999882</v>
      </c>
      <c r="BS51" s="10">
        <v>0.72739999999999883</v>
      </c>
      <c r="BT51" s="10">
        <v>0.72839999999999883</v>
      </c>
      <c r="BU51" s="10">
        <v>0.72929999999999884</v>
      </c>
      <c r="BV51" s="10">
        <v>0.73029999999999884</v>
      </c>
      <c r="BW51" s="10">
        <v>0.73129999999999884</v>
      </c>
      <c r="BX51" s="10">
        <v>0.73219999999999885</v>
      </c>
      <c r="BY51" s="10">
        <v>0.73319999999999885</v>
      </c>
      <c r="BZ51" s="10">
        <v>0.73419999999999885</v>
      </c>
      <c r="CA51" s="10">
        <v>0.73509999999999887</v>
      </c>
      <c r="CB51" s="10">
        <v>0.73609999999999876</v>
      </c>
      <c r="CC51" s="10">
        <v>0.73709999999999876</v>
      </c>
      <c r="CD51" s="10">
        <v>0.73799999999999877</v>
      </c>
      <c r="CE51" s="10">
        <v>0.73899999999999877</v>
      </c>
      <c r="CF51" s="10">
        <v>0.73999999999999877</v>
      </c>
      <c r="CG51" s="10">
        <v>0.74089999999999878</v>
      </c>
      <c r="CH51" s="10">
        <v>0.74189999999999878</v>
      </c>
      <c r="CI51" s="10">
        <v>0.74289999999999878</v>
      </c>
      <c r="CJ51" s="10">
        <v>0.74389999999999878</v>
      </c>
      <c r="CK51" s="10">
        <v>0.7447999999999988</v>
      </c>
      <c r="CL51" s="10">
        <v>0.7457999999999988</v>
      </c>
      <c r="CM51" s="10">
        <v>0.7467999999999988</v>
      </c>
      <c r="CN51" s="10">
        <v>0.74769999999999881</v>
      </c>
      <c r="CO51" s="10">
        <v>0.74869999999999881</v>
      </c>
      <c r="CP51" s="10">
        <v>0.74969999999999881</v>
      </c>
      <c r="CQ51" s="10">
        <v>0.75059999999999882</v>
      </c>
      <c r="CR51" s="10">
        <v>0.75159999999999882</v>
      </c>
      <c r="CS51" s="10">
        <v>0.75249999999999884</v>
      </c>
      <c r="CT51" s="10">
        <v>0.75349999999999884</v>
      </c>
      <c r="CU51" s="10">
        <v>0.75449999999999884</v>
      </c>
      <c r="CV51" s="10">
        <v>0.75539999999999885</v>
      </c>
      <c r="CW51" s="10">
        <v>0.75639999999999885</v>
      </c>
      <c r="CX51" s="10">
        <v>0.75729999999999886</v>
      </c>
      <c r="CY51" s="10">
        <v>0.75829999999999886</v>
      </c>
      <c r="CZ51" s="10">
        <v>0.75919999999999888</v>
      </c>
      <c r="DA51" s="10">
        <v>0.76019999999999888</v>
      </c>
      <c r="DB51" s="10">
        <v>0.76109999999999889</v>
      </c>
      <c r="DC51" s="10">
        <v>0.76209999999999889</v>
      </c>
      <c r="DD51" s="10">
        <v>0.76309999999999889</v>
      </c>
      <c r="DE51" s="10">
        <v>0.7639999999999989</v>
      </c>
      <c r="DF51" s="10">
        <v>0.7649999999999989</v>
      </c>
      <c r="DG51" s="10">
        <v>0.76589999999999892</v>
      </c>
      <c r="DH51" s="10">
        <v>0.76689999999999892</v>
      </c>
      <c r="DI51" s="10">
        <v>0.76779999999999893</v>
      </c>
      <c r="DJ51" s="10">
        <v>0.76879999999999893</v>
      </c>
      <c r="DK51" s="10">
        <v>0.76979999999999893</v>
      </c>
      <c r="DL51" s="10">
        <v>0.77069999999999939</v>
      </c>
      <c r="DM51" s="10">
        <v>0.77169999999999894</v>
      </c>
      <c r="DN51" s="10">
        <v>0.77259999999999895</v>
      </c>
      <c r="DO51" s="10">
        <v>0.77469999999999883</v>
      </c>
      <c r="DP51" s="10">
        <v>0.77459999999999885</v>
      </c>
      <c r="DQ51" s="10">
        <v>0.77549999999999886</v>
      </c>
      <c r="DR51" s="10">
        <v>0.77649999999999886</v>
      </c>
      <c r="DS51" s="10">
        <v>0.77749999999999997</v>
      </c>
      <c r="DT51" s="10">
        <v>0.77839999999999887</v>
      </c>
      <c r="DU51" s="10">
        <v>0.77939999999999887</v>
      </c>
      <c r="DV51" s="10">
        <v>0.78039999999999887</v>
      </c>
      <c r="DW51" s="10">
        <v>0.78129999999999888</v>
      </c>
      <c r="DX51" s="10">
        <v>0.78229999999999889</v>
      </c>
      <c r="DY51" s="10">
        <v>0.7831999999999989</v>
      </c>
      <c r="DZ51" s="10">
        <v>0.7841999999999989</v>
      </c>
      <c r="EA51" s="10">
        <v>0.7851999999999989</v>
      </c>
      <c r="EB51" s="10">
        <v>0.78609999999999891</v>
      </c>
      <c r="EC51" s="10">
        <v>0.78709999999999891</v>
      </c>
      <c r="ED51" s="10">
        <v>0.78809999999999891</v>
      </c>
      <c r="EE51" s="10">
        <v>0.78899999999999892</v>
      </c>
      <c r="EF51" s="10">
        <v>0.78999999999999893</v>
      </c>
      <c r="EG51" s="10">
        <v>0.79089999999999894</v>
      </c>
      <c r="EH51" s="10">
        <v>0.79189999999999905</v>
      </c>
      <c r="EI51" s="10">
        <v>0.79289999999999894</v>
      </c>
      <c r="EJ51" s="10">
        <v>0.79389999999999894</v>
      </c>
      <c r="EK51" s="10">
        <v>0.79479999999999895</v>
      </c>
      <c r="EL51" s="10">
        <v>0.79579999999999895</v>
      </c>
      <c r="EM51" s="10">
        <v>0.79679999999999918</v>
      </c>
      <c r="EN51" s="10">
        <v>0.79769999999999897</v>
      </c>
      <c r="EO51" s="10">
        <v>0.79869999999999952</v>
      </c>
      <c r="EP51" s="10">
        <v>0.79969999999999908</v>
      </c>
      <c r="EQ51" s="10">
        <v>0.80059999999999898</v>
      </c>
      <c r="ER51" s="10">
        <v>0.80159999999999898</v>
      </c>
      <c r="ES51" s="10">
        <v>0.80259999999999898</v>
      </c>
      <c r="ET51" s="10">
        <v>0.80359999999999898</v>
      </c>
      <c r="EU51" s="10">
        <v>0.80449999999999899</v>
      </c>
      <c r="EV51" s="10">
        <v>0.80549999999999899</v>
      </c>
      <c r="EW51" s="10">
        <v>0.806499999999999</v>
      </c>
      <c r="EX51" s="10">
        <v>0.80739999999999901</v>
      </c>
      <c r="EY51" s="10">
        <v>0.80839999999999901</v>
      </c>
      <c r="EZ51" s="10">
        <v>0.80939999999999901</v>
      </c>
      <c r="FA51" s="10">
        <v>0.81039999999999901</v>
      </c>
      <c r="FB51" s="10">
        <v>0.81129999999999902</v>
      </c>
      <c r="FC51" s="10">
        <v>0.81229999999999902</v>
      </c>
      <c r="FD51" s="10">
        <v>0.81329999999999902</v>
      </c>
      <c r="FE51" s="10">
        <v>0.81429999999999902</v>
      </c>
      <c r="FF51" s="10">
        <v>0.81519999999999904</v>
      </c>
      <c r="FG51" s="10">
        <v>0.81619999999999904</v>
      </c>
      <c r="FH51" s="10">
        <v>0.81719999999999904</v>
      </c>
      <c r="FI51" s="10">
        <v>0.81819999999999926</v>
      </c>
      <c r="FJ51" s="10">
        <v>0.81909999999999905</v>
      </c>
      <c r="FK51" s="10">
        <v>0.82009999999999905</v>
      </c>
      <c r="FL51" s="10">
        <v>0.82109999999999894</v>
      </c>
      <c r="FM51" s="10">
        <v>0.82209999999999894</v>
      </c>
      <c r="FN51" s="10">
        <v>0.82299999999999895</v>
      </c>
      <c r="FO51" s="10">
        <v>0.82399999999999896</v>
      </c>
      <c r="FP51" s="10">
        <v>0.82499999999999896</v>
      </c>
      <c r="FQ51" s="10">
        <v>0.82599999999999896</v>
      </c>
      <c r="FR51" s="10">
        <v>0.82689999999999897</v>
      </c>
      <c r="FS51" s="10">
        <v>0.82789999999999897</v>
      </c>
      <c r="FT51" s="10">
        <v>0.82889999999999897</v>
      </c>
      <c r="FU51" s="10">
        <v>0.82989999999999897</v>
      </c>
      <c r="FV51" s="10">
        <v>0.83089999999999897</v>
      </c>
      <c r="FW51" s="10">
        <v>0.83179999999999898</v>
      </c>
      <c r="FX51" s="10">
        <v>0.83279999999999899</v>
      </c>
      <c r="FY51" s="10">
        <v>0.83379999999999899</v>
      </c>
      <c r="FZ51" s="10">
        <v>0.83479999999999899</v>
      </c>
      <c r="GA51" s="10">
        <v>0.83579999999999899</v>
      </c>
      <c r="GB51" s="10">
        <v>0.83679999999999899</v>
      </c>
      <c r="GC51" s="10">
        <v>0.837699999999999</v>
      </c>
      <c r="GD51" s="10">
        <v>0.838699999999999</v>
      </c>
      <c r="GE51" s="10">
        <v>0.839699999999999</v>
      </c>
      <c r="GF51" s="10">
        <v>0.840699999999999</v>
      </c>
      <c r="GG51" s="10">
        <v>0.841699999999999</v>
      </c>
      <c r="GH51" s="10">
        <v>0.84259999999999902</v>
      </c>
      <c r="GI51" s="10">
        <v>0.84359999999999902</v>
      </c>
      <c r="GJ51" s="10">
        <v>0.84459999999999902</v>
      </c>
      <c r="GK51" s="10">
        <v>0.84561999999999904</v>
      </c>
      <c r="GL51" s="10">
        <v>0.84659999999999902</v>
      </c>
      <c r="GM51" s="10">
        <v>0.84759999999999902</v>
      </c>
      <c r="GN51" s="10">
        <v>0.84849999999999903</v>
      </c>
      <c r="GO51" s="10">
        <v>0.84949999999999903</v>
      </c>
      <c r="GP51" s="10">
        <v>0.85049999999999903</v>
      </c>
      <c r="GQ51" s="10">
        <v>0.85149999999999904</v>
      </c>
      <c r="GR51" s="10">
        <v>0.85249999999999904</v>
      </c>
      <c r="GS51" s="10">
        <v>0.85349999999999904</v>
      </c>
      <c r="GT51" s="10">
        <v>0.85439999999999905</v>
      </c>
      <c r="GU51" s="10">
        <v>0.85539999999999905</v>
      </c>
      <c r="GV51" s="10">
        <v>0.85639999999999905</v>
      </c>
      <c r="GW51" s="10">
        <v>0.85739999999999905</v>
      </c>
      <c r="GX51" s="10">
        <v>0.85839999999999905</v>
      </c>
      <c r="GY51" s="10">
        <v>0.85939999999999905</v>
      </c>
      <c r="GZ51" s="10">
        <v>0.86039999999999905</v>
      </c>
      <c r="HA51" s="10">
        <v>0.86129999999999907</v>
      </c>
      <c r="HB51" s="10">
        <v>0.86229999999999907</v>
      </c>
      <c r="HC51" s="10">
        <v>0.86329999999999907</v>
      </c>
      <c r="HD51" s="10">
        <v>0.86429999999999907</v>
      </c>
      <c r="HE51" s="10">
        <v>0.86529999999999907</v>
      </c>
      <c r="HF51" s="10">
        <v>0.86629999999999907</v>
      </c>
      <c r="HG51" s="10">
        <v>0.86729999999999907</v>
      </c>
      <c r="HH51" s="10">
        <v>0.86829999999999907</v>
      </c>
      <c r="HI51" s="10">
        <v>0.86919999999999908</v>
      </c>
      <c r="HJ51" s="10">
        <v>0.87019999999999909</v>
      </c>
      <c r="HK51" s="10">
        <v>0.87119999999999909</v>
      </c>
      <c r="HL51" s="10">
        <v>0.87219999999999909</v>
      </c>
      <c r="HM51" s="10">
        <v>0.87319999999999909</v>
      </c>
      <c r="HN51" s="10">
        <v>0.87419999999999909</v>
      </c>
      <c r="HO51" s="10">
        <v>0.87519999999999909</v>
      </c>
      <c r="HP51" s="10">
        <v>0.87619999999999909</v>
      </c>
      <c r="HQ51" s="10">
        <v>0.87719999999999909</v>
      </c>
      <c r="HR51" s="10">
        <v>0.8780999999999991</v>
      </c>
      <c r="HS51" s="10">
        <v>0.8790999999999991</v>
      </c>
      <c r="HT51" s="10">
        <v>0.88009999999999911</v>
      </c>
      <c r="HU51" s="10">
        <v>0.88109999999999911</v>
      </c>
      <c r="HV51" s="10">
        <v>0.88209999999999911</v>
      </c>
    </row>
    <row r="52" spans="1:230" ht="12.75" customHeight="1" x14ac:dyDescent="0.2">
      <c r="A52" s="8">
        <v>39</v>
      </c>
      <c r="B52" s="9">
        <v>50</v>
      </c>
      <c r="C52" s="10">
        <v>0.66199999999999859</v>
      </c>
      <c r="D52" s="10">
        <v>0.66299999999999859</v>
      </c>
      <c r="E52" s="10">
        <v>0.6638999999999986</v>
      </c>
      <c r="F52" s="10">
        <v>0.6648999999999986</v>
      </c>
      <c r="G52" s="10">
        <v>0.6658999999999986</v>
      </c>
      <c r="H52" s="10">
        <v>0.66679999999999862</v>
      </c>
      <c r="I52" s="10">
        <v>0.66779999999999862</v>
      </c>
      <c r="J52" s="10">
        <v>0.66879999999999862</v>
      </c>
      <c r="K52" s="10">
        <v>0.66969999999999863</v>
      </c>
      <c r="L52" s="10">
        <v>0.67069999999999863</v>
      </c>
      <c r="M52" s="10">
        <v>0.67169999999999863</v>
      </c>
      <c r="N52" s="10">
        <v>0.67259999999999864</v>
      </c>
      <c r="O52" s="10">
        <v>0.67359999999999864</v>
      </c>
      <c r="P52" s="10">
        <v>0.67459999999999865</v>
      </c>
      <c r="Q52" s="10">
        <v>0.67549999999999866</v>
      </c>
      <c r="R52" s="10">
        <v>0.67649999999999866</v>
      </c>
      <c r="S52" s="10">
        <v>0.67749999999999866</v>
      </c>
      <c r="T52" s="10">
        <v>0.67839999999999867</v>
      </c>
      <c r="U52" s="10">
        <v>0.67939999999999867</v>
      </c>
      <c r="V52" s="10">
        <v>0.68029999999999868</v>
      </c>
      <c r="W52" s="10">
        <v>0.68129999999999868</v>
      </c>
      <c r="X52" s="10">
        <v>0.68229999999999869</v>
      </c>
      <c r="Y52" s="10">
        <v>0.68329999999999869</v>
      </c>
      <c r="Z52" s="10">
        <v>0.6841999999999987</v>
      </c>
      <c r="AA52" s="10">
        <v>0.6851999999999987</v>
      </c>
      <c r="AB52" s="10">
        <v>0.6861999999999987</v>
      </c>
      <c r="AC52" s="10">
        <v>0.68709999999999871</v>
      </c>
      <c r="AD52" s="10">
        <v>0.6880999999999986</v>
      </c>
      <c r="AE52" s="10">
        <v>0.6890999999999986</v>
      </c>
      <c r="AF52" s="10">
        <v>0.68999999999999861</v>
      </c>
      <c r="AG52" s="10">
        <v>0.69099999999999862</v>
      </c>
      <c r="AH52" s="10">
        <v>0.69199999999999862</v>
      </c>
      <c r="AI52" s="10">
        <v>0.69289999999999863</v>
      </c>
      <c r="AJ52" s="10">
        <v>0.69389999999999863</v>
      </c>
      <c r="AK52" s="10">
        <v>0.69489999999999863</v>
      </c>
      <c r="AL52" s="10">
        <v>0.69579999999999864</v>
      </c>
      <c r="AM52" s="10">
        <v>0.69679999999999864</v>
      </c>
      <c r="AN52" s="10">
        <v>0.69783999999999868</v>
      </c>
      <c r="AO52" s="10">
        <v>0.69879999999999864</v>
      </c>
      <c r="AP52" s="10">
        <v>0.69969999999999866</v>
      </c>
      <c r="AQ52" s="10">
        <v>0.70069999999999866</v>
      </c>
      <c r="AR52" s="10">
        <v>0.70169999999999866</v>
      </c>
      <c r="AS52" s="10">
        <v>0.70259999999999867</v>
      </c>
      <c r="AT52" s="10">
        <v>0.70359999999999867</v>
      </c>
      <c r="AU52" s="10">
        <v>0.70459999999999867</v>
      </c>
      <c r="AV52" s="10">
        <v>0.70549999999999979</v>
      </c>
      <c r="AW52" s="10">
        <v>0.70649999999999868</v>
      </c>
      <c r="AX52" s="10">
        <v>0.70749999999999869</v>
      </c>
      <c r="AY52" s="10">
        <v>0.7083999999999987</v>
      </c>
      <c r="AZ52" s="10">
        <v>0.70939999999999981</v>
      </c>
      <c r="BA52" s="10">
        <v>0.71039999999999992</v>
      </c>
      <c r="BB52" s="10">
        <v>0.71129999999999871</v>
      </c>
      <c r="BC52" s="10">
        <v>0.71229999999999871</v>
      </c>
      <c r="BD52" s="10">
        <v>0.71329999999999871</v>
      </c>
      <c r="BE52" s="10">
        <v>0.71429999999999871</v>
      </c>
      <c r="BF52" s="10">
        <v>0.71519999999999873</v>
      </c>
      <c r="BG52" s="10">
        <v>0.71619999999999873</v>
      </c>
      <c r="BH52" s="10">
        <v>0.71719999999999873</v>
      </c>
      <c r="BI52" s="10">
        <v>0.71809999999999874</v>
      </c>
      <c r="BJ52" s="10">
        <v>0.71909999999999874</v>
      </c>
      <c r="BK52" s="10">
        <v>0.72009999999999874</v>
      </c>
      <c r="BL52" s="10">
        <v>0.72099999999999875</v>
      </c>
      <c r="BM52" s="10">
        <v>0.72199999999999875</v>
      </c>
      <c r="BN52" s="10">
        <v>0.72299999999999875</v>
      </c>
      <c r="BO52" s="10">
        <v>0.72389999999999877</v>
      </c>
      <c r="BP52" s="10">
        <v>0.72489999999999877</v>
      </c>
      <c r="BQ52" s="10">
        <v>0.72589999999999877</v>
      </c>
      <c r="BR52" s="10">
        <v>0.72679999999999878</v>
      </c>
      <c r="BS52" s="10">
        <v>0.72779999999999878</v>
      </c>
      <c r="BT52" s="10">
        <v>0.72879999999999878</v>
      </c>
      <c r="BU52" s="10">
        <v>0.72969999999999879</v>
      </c>
      <c r="BV52" s="10">
        <v>0.73069999999999879</v>
      </c>
      <c r="BW52" s="10">
        <v>0.7316999999999988</v>
      </c>
      <c r="BX52" s="10">
        <v>0.73259999999999881</v>
      </c>
      <c r="BY52" s="10">
        <v>0.73359999999999881</v>
      </c>
      <c r="BZ52" s="10">
        <v>0.73459999999999881</v>
      </c>
      <c r="CA52" s="10">
        <v>0.73549999999999882</v>
      </c>
      <c r="CB52" s="10">
        <v>0.73649999999999871</v>
      </c>
      <c r="CC52" s="10">
        <v>0.73749999999999871</v>
      </c>
      <c r="CD52" s="10">
        <v>0.73839999999999872</v>
      </c>
      <c r="CE52" s="10">
        <v>0.73939999999999872</v>
      </c>
      <c r="CF52" s="10">
        <v>0.74039999999999873</v>
      </c>
      <c r="CG52" s="10">
        <v>0.74129999999999874</v>
      </c>
      <c r="CH52" s="10">
        <v>0.74229999999999874</v>
      </c>
      <c r="CI52" s="10">
        <v>0.74329999999999874</v>
      </c>
      <c r="CJ52" s="10">
        <v>0.74419999999999875</v>
      </c>
      <c r="CK52" s="10">
        <v>0.74519999999999875</v>
      </c>
      <c r="CL52" s="10">
        <v>0.74619999999999875</v>
      </c>
      <c r="CM52" s="10">
        <v>0.74709999999999877</v>
      </c>
      <c r="CN52" s="10">
        <v>0.74809999999999877</v>
      </c>
      <c r="CO52" s="10">
        <v>0.74909999999999877</v>
      </c>
      <c r="CP52" s="10">
        <v>0.75009999999999877</v>
      </c>
      <c r="CQ52" s="10">
        <v>0.75099999999999878</v>
      </c>
      <c r="CR52" s="10">
        <v>0.75199999999999878</v>
      </c>
      <c r="CS52" s="10">
        <v>0.75289999999999879</v>
      </c>
      <c r="CT52" s="10">
        <v>0.75389999999999879</v>
      </c>
      <c r="CU52" s="10">
        <v>0.75479999999999881</v>
      </c>
      <c r="CV52" s="10">
        <v>0.75579999999999881</v>
      </c>
      <c r="CW52" s="10">
        <v>0.75669999999999882</v>
      </c>
      <c r="CX52" s="10">
        <v>0.75769999999999882</v>
      </c>
      <c r="CY52" s="10">
        <v>0.75869999999999882</v>
      </c>
      <c r="CZ52" s="10">
        <v>0.75959999999999883</v>
      </c>
      <c r="DA52" s="10">
        <v>0.76059999999999883</v>
      </c>
      <c r="DB52" s="10">
        <v>0.76149999999999884</v>
      </c>
      <c r="DC52" s="10">
        <v>0.76249999999999885</v>
      </c>
      <c r="DD52" s="10">
        <v>0.76339999999999886</v>
      </c>
      <c r="DE52" s="10">
        <v>0.76439999999999886</v>
      </c>
      <c r="DF52" s="10">
        <v>0.76529999999999887</v>
      </c>
      <c r="DG52" s="10">
        <v>0.76629999999999887</v>
      </c>
      <c r="DH52" s="10">
        <v>0.76719999999999888</v>
      </c>
      <c r="DI52" s="10">
        <v>0.76819999999999888</v>
      </c>
      <c r="DJ52" s="10">
        <v>0.76919999999999888</v>
      </c>
      <c r="DK52" s="10">
        <v>0.7700999999999989</v>
      </c>
      <c r="DL52" s="10">
        <v>0.77109999999999934</v>
      </c>
      <c r="DM52" s="10">
        <v>0.77199999999999891</v>
      </c>
      <c r="DN52" s="10">
        <v>0.77299999999999891</v>
      </c>
      <c r="DO52" s="10">
        <v>0.77509999999999879</v>
      </c>
      <c r="DP52" s="10">
        <v>0.77489999999999881</v>
      </c>
      <c r="DQ52" s="10">
        <v>0.77589999999999881</v>
      </c>
      <c r="DR52" s="10">
        <v>0.77689999999999881</v>
      </c>
      <c r="DS52" s="10">
        <v>0.77779999999999949</v>
      </c>
      <c r="DT52" s="10">
        <v>0.77879999999999883</v>
      </c>
      <c r="DU52" s="10">
        <v>0.77969999999999884</v>
      </c>
      <c r="DV52" s="10">
        <v>0.78069999999999884</v>
      </c>
      <c r="DW52" s="10">
        <v>0.78169999999999884</v>
      </c>
      <c r="DX52" s="10">
        <v>0.78259999999999885</v>
      </c>
      <c r="DY52" s="10">
        <v>0.78359999999999885</v>
      </c>
      <c r="DZ52" s="10">
        <v>0.78459999999999885</v>
      </c>
      <c r="EA52" s="10">
        <v>0.78549999999999887</v>
      </c>
      <c r="EB52" s="10">
        <v>0.78649999999999887</v>
      </c>
      <c r="EC52" s="10">
        <v>0.78749999999999887</v>
      </c>
      <c r="ED52" s="10">
        <v>0.78839999999999888</v>
      </c>
      <c r="EE52" s="10">
        <v>0.78939999999999888</v>
      </c>
      <c r="EF52" s="10">
        <v>0.79029999999999889</v>
      </c>
      <c r="EG52" s="10">
        <v>0.79129999999999889</v>
      </c>
      <c r="EH52" s="10">
        <v>0.79229999999999901</v>
      </c>
      <c r="EI52" s="10">
        <v>0.79319999999999891</v>
      </c>
      <c r="EJ52" s="10">
        <v>0.79419999999999891</v>
      </c>
      <c r="EK52" s="10">
        <v>0.79519999999999891</v>
      </c>
      <c r="EL52" s="10">
        <v>0.79609999999999892</v>
      </c>
      <c r="EM52" s="10">
        <v>0.79709999999999914</v>
      </c>
      <c r="EN52" s="10">
        <v>0.79809999999999892</v>
      </c>
      <c r="EO52" s="10">
        <v>0.79909999999999948</v>
      </c>
      <c r="EP52" s="10">
        <v>0.79999999999999905</v>
      </c>
      <c r="EQ52" s="10">
        <v>0.80099999999999894</v>
      </c>
      <c r="ER52" s="10">
        <v>0.80199999999999894</v>
      </c>
      <c r="ES52" s="10">
        <v>0.80289999999999895</v>
      </c>
      <c r="ET52" s="10">
        <v>0.80389999999999895</v>
      </c>
      <c r="EU52" s="10">
        <v>0.80489999999999895</v>
      </c>
      <c r="EV52" s="10">
        <v>0.80589999999999895</v>
      </c>
      <c r="EW52" s="10">
        <v>0.80679999999999896</v>
      </c>
      <c r="EX52" s="10">
        <v>0.80779999999999896</v>
      </c>
      <c r="EY52" s="10">
        <v>0.80869999999999898</v>
      </c>
      <c r="EZ52" s="10">
        <v>0.80969999999999898</v>
      </c>
      <c r="FA52" s="10">
        <v>0.81069999999999898</v>
      </c>
      <c r="FB52" s="10">
        <v>0.81169999999999898</v>
      </c>
      <c r="FC52" s="10">
        <v>0.81259999999999899</v>
      </c>
      <c r="FD52" s="10">
        <v>0.81359999999999899</v>
      </c>
      <c r="FE52" s="10">
        <v>0.81459999999999899</v>
      </c>
      <c r="FF52" s="10">
        <v>0.81559999999999899</v>
      </c>
      <c r="FG52" s="10">
        <v>0.816499999999999</v>
      </c>
      <c r="FH52" s="10">
        <v>0.81749999999999901</v>
      </c>
      <c r="FI52" s="10">
        <v>0.81849999999999923</v>
      </c>
      <c r="FJ52" s="10">
        <v>0.81949999999999901</v>
      </c>
      <c r="FK52" s="10">
        <v>0.82049999999999901</v>
      </c>
      <c r="FL52" s="10">
        <v>0.82139999999999891</v>
      </c>
      <c r="FM52" s="10">
        <v>0.82239999999999891</v>
      </c>
      <c r="FN52" s="10">
        <v>0.82339999999999891</v>
      </c>
      <c r="FO52" s="10">
        <v>0.82439999999999891</v>
      </c>
      <c r="FP52" s="10">
        <v>0.82529999999999892</v>
      </c>
      <c r="FQ52" s="10">
        <v>0.82629999999999892</v>
      </c>
      <c r="FR52" s="10">
        <v>0.82729999999999893</v>
      </c>
      <c r="FS52" s="10">
        <v>0.82829999999999893</v>
      </c>
      <c r="FT52" s="10">
        <v>0.82919999999999894</v>
      </c>
      <c r="FU52" s="10">
        <v>0.83019999999999894</v>
      </c>
      <c r="FV52" s="10">
        <v>0.83119999999999894</v>
      </c>
      <c r="FW52" s="10">
        <v>0.83219999999999894</v>
      </c>
      <c r="FX52" s="10">
        <v>0.83319999999999894</v>
      </c>
      <c r="FY52" s="10">
        <v>0.83409999999999895</v>
      </c>
      <c r="FZ52" s="10">
        <v>0.83509999999999895</v>
      </c>
      <c r="GA52" s="10">
        <v>0.83609999999999896</v>
      </c>
      <c r="GB52" s="10">
        <v>0.83709999999999896</v>
      </c>
      <c r="GC52" s="10">
        <v>0.83809999999999896</v>
      </c>
      <c r="GD52" s="10">
        <v>0.83899999999999897</v>
      </c>
      <c r="GE52" s="10">
        <v>0.83999999999999897</v>
      </c>
      <c r="GF52" s="10">
        <v>0.84099999999999897</v>
      </c>
      <c r="GG52" s="10">
        <v>0.84199999999999897</v>
      </c>
      <c r="GH52" s="10">
        <v>0.84299999999999897</v>
      </c>
      <c r="GI52" s="10">
        <v>0.84389999999999898</v>
      </c>
      <c r="GJ52" s="10">
        <v>0.84489999999999899</v>
      </c>
      <c r="GK52" s="10">
        <v>0.84591999999999901</v>
      </c>
      <c r="GL52" s="10">
        <v>0.84689999999999899</v>
      </c>
      <c r="GM52" s="10">
        <v>0.84789999999999899</v>
      </c>
      <c r="GN52" s="10">
        <v>0.84889999999999899</v>
      </c>
      <c r="GO52" s="10">
        <v>0.849799999999999</v>
      </c>
      <c r="GP52" s="10">
        <v>0.850799999999999</v>
      </c>
      <c r="GQ52" s="10">
        <v>0.851799999999999</v>
      </c>
      <c r="GR52" s="10">
        <v>0.852799999999999</v>
      </c>
      <c r="GS52" s="10">
        <v>0.853799999999999</v>
      </c>
      <c r="GT52" s="10">
        <v>0.85479999999999901</v>
      </c>
      <c r="GU52" s="10">
        <v>0.85569999999999902</v>
      </c>
      <c r="GV52" s="10">
        <v>0.85669999999999902</v>
      </c>
      <c r="GW52" s="10">
        <v>0.85769999999999902</v>
      </c>
      <c r="GX52" s="10">
        <v>0.85869999999999902</v>
      </c>
      <c r="GY52" s="10">
        <v>0.85969999999999902</v>
      </c>
      <c r="GZ52" s="10">
        <v>0.86069999999999902</v>
      </c>
      <c r="HA52" s="10">
        <v>0.86169999999999902</v>
      </c>
      <c r="HB52" s="10">
        <v>0.86269999999999902</v>
      </c>
      <c r="HC52" s="10">
        <v>0.86359999999999904</v>
      </c>
      <c r="HD52" s="10">
        <v>0.86459999999999904</v>
      </c>
      <c r="HE52" s="10">
        <v>0.86559999999999904</v>
      </c>
      <c r="HF52" s="10">
        <v>0.86659999999999904</v>
      </c>
      <c r="HG52" s="10">
        <v>0.86759999999999904</v>
      </c>
      <c r="HH52" s="10">
        <v>0.86859999999999904</v>
      </c>
      <c r="HI52" s="10">
        <v>0.86959999999999904</v>
      </c>
      <c r="HJ52" s="10">
        <v>0.87049999999999905</v>
      </c>
      <c r="HK52" s="10">
        <v>0.87149999999999905</v>
      </c>
      <c r="HL52" s="10">
        <v>0.87249999999999905</v>
      </c>
      <c r="HM52" s="10">
        <v>0.87349999999999905</v>
      </c>
      <c r="HN52" s="10">
        <v>0.87449999999999906</v>
      </c>
      <c r="HO52" s="10">
        <v>0.87549999999999906</v>
      </c>
      <c r="HP52" s="10">
        <v>0.87649999999999906</v>
      </c>
      <c r="HQ52" s="10">
        <v>0.87749999999999906</v>
      </c>
      <c r="HR52" s="10">
        <v>0.87849999999999906</v>
      </c>
      <c r="HS52" s="10">
        <v>0.87949999999999906</v>
      </c>
      <c r="HT52" s="10">
        <v>0.88039999999999907</v>
      </c>
      <c r="HU52" s="10">
        <v>0.88139999999999907</v>
      </c>
      <c r="HV52" s="10">
        <v>0.88239999999999907</v>
      </c>
    </row>
    <row r="53" spans="1:230" ht="12.75" customHeight="1" x14ac:dyDescent="0.2">
      <c r="A53" s="8">
        <v>39.5</v>
      </c>
      <c r="B53" s="9">
        <v>51</v>
      </c>
      <c r="C53" s="10">
        <v>0.66239999999999855</v>
      </c>
      <c r="D53" s="10">
        <v>0.66339999999999855</v>
      </c>
      <c r="E53" s="10">
        <v>0.66439999999999855</v>
      </c>
      <c r="F53" s="10">
        <v>0.66529999999999856</v>
      </c>
      <c r="G53" s="10">
        <v>0.66629999999999856</v>
      </c>
      <c r="H53" s="10">
        <v>0.66729999999999856</v>
      </c>
      <c r="I53" s="10">
        <v>0.66819999999999857</v>
      </c>
      <c r="J53" s="10">
        <v>0.66919999999999857</v>
      </c>
      <c r="K53" s="10">
        <v>0.67019999999999857</v>
      </c>
      <c r="L53" s="10">
        <v>0.67109999999999859</v>
      </c>
      <c r="M53" s="10">
        <v>0.67209999999999859</v>
      </c>
      <c r="N53" s="10">
        <v>0.67309999999999859</v>
      </c>
      <c r="O53" s="10">
        <v>0.6739999999999986</v>
      </c>
      <c r="P53" s="10">
        <v>0.6749999999999986</v>
      </c>
      <c r="Q53" s="10">
        <v>0.6759999999999986</v>
      </c>
      <c r="R53" s="10">
        <v>0.67689999999999861</v>
      </c>
      <c r="S53" s="10">
        <v>0.67789999999999861</v>
      </c>
      <c r="T53" s="10">
        <v>0.67889999999999862</v>
      </c>
      <c r="U53" s="10">
        <v>0.67979999999999863</v>
      </c>
      <c r="V53" s="10">
        <v>0.68079999999999863</v>
      </c>
      <c r="W53" s="10">
        <v>0.68169999999999864</v>
      </c>
      <c r="X53" s="10">
        <v>0.68269999999999864</v>
      </c>
      <c r="Y53" s="10">
        <v>0.68369999999999864</v>
      </c>
      <c r="Z53" s="10">
        <v>0.68469999999999864</v>
      </c>
      <c r="AA53" s="10">
        <v>0.68559999999999865</v>
      </c>
      <c r="AB53" s="10">
        <v>0.68659999999999866</v>
      </c>
      <c r="AC53" s="10">
        <v>0.68759999999999866</v>
      </c>
      <c r="AD53" s="10">
        <v>0.68849999999999856</v>
      </c>
      <c r="AE53" s="10">
        <v>0.68949999999999856</v>
      </c>
      <c r="AF53" s="10">
        <v>0.69049999999999856</v>
      </c>
      <c r="AG53" s="10">
        <v>0.69139999999999857</v>
      </c>
      <c r="AH53" s="10">
        <v>0.69239999999999857</v>
      </c>
      <c r="AI53" s="10">
        <v>0.69339999999999857</v>
      </c>
      <c r="AJ53" s="10">
        <v>0.69429999999999858</v>
      </c>
      <c r="AK53" s="10">
        <v>0.69529999999999859</v>
      </c>
      <c r="AL53" s="10">
        <v>0.69629999999999859</v>
      </c>
      <c r="AM53" s="10">
        <v>0.6971999999999986</v>
      </c>
      <c r="AN53" s="10">
        <v>0.69823999999999864</v>
      </c>
      <c r="AO53" s="10">
        <v>0.6991999999999986</v>
      </c>
      <c r="AP53" s="10">
        <v>0.7001999999999986</v>
      </c>
      <c r="AQ53" s="10">
        <v>0.70109999999999861</v>
      </c>
      <c r="AR53" s="10">
        <v>0.70209999999999861</v>
      </c>
      <c r="AS53" s="10">
        <v>0.70309999999999861</v>
      </c>
      <c r="AT53" s="10">
        <v>0.70399999999999863</v>
      </c>
      <c r="AU53" s="10">
        <v>0.70499999999999863</v>
      </c>
      <c r="AV53" s="10">
        <v>0.70599999999999974</v>
      </c>
      <c r="AW53" s="10">
        <v>0.70689999999999997</v>
      </c>
      <c r="AX53" s="10">
        <v>0.70789999999999864</v>
      </c>
      <c r="AY53" s="10">
        <v>0.70889999999999864</v>
      </c>
      <c r="AZ53" s="10">
        <v>0.70979999999999976</v>
      </c>
      <c r="BA53" s="10">
        <v>0.71079999999999988</v>
      </c>
      <c r="BB53" s="10">
        <v>0.71179999999999866</v>
      </c>
      <c r="BC53" s="10">
        <v>0.71269999999999867</v>
      </c>
      <c r="BD53" s="10">
        <v>0.71369999999999867</v>
      </c>
      <c r="BE53" s="10">
        <v>0.71469999999999867</v>
      </c>
      <c r="BF53" s="10">
        <v>0.71559999999999868</v>
      </c>
      <c r="BG53" s="10">
        <v>0.71659999999999868</v>
      </c>
      <c r="BH53" s="10">
        <v>0.71759999999999868</v>
      </c>
      <c r="BI53" s="10">
        <v>0.7184999999999987</v>
      </c>
      <c r="BJ53" s="10">
        <v>0.7194999999999987</v>
      </c>
      <c r="BK53" s="10">
        <v>0.7204999999999987</v>
      </c>
      <c r="BL53" s="10">
        <v>0.72139999999999871</v>
      </c>
      <c r="BM53" s="10">
        <v>0.72239999999999871</v>
      </c>
      <c r="BN53" s="10">
        <v>0.72339999999999871</v>
      </c>
      <c r="BO53" s="10">
        <v>0.72429999999999872</v>
      </c>
      <c r="BP53" s="10">
        <v>0.72529999999999872</v>
      </c>
      <c r="BQ53" s="10">
        <v>0.72629999999999872</v>
      </c>
      <c r="BR53" s="10">
        <v>0.72719999999999874</v>
      </c>
      <c r="BS53" s="10">
        <v>0.72819999999999874</v>
      </c>
      <c r="BT53" s="10">
        <v>0.72919999999999874</v>
      </c>
      <c r="BU53" s="10">
        <v>0.73009999999999875</v>
      </c>
      <c r="BV53" s="10">
        <v>0.73109999999999875</v>
      </c>
      <c r="BW53" s="10">
        <v>0.73209999999999875</v>
      </c>
      <c r="BX53" s="10">
        <v>0.73299999999999876</v>
      </c>
      <c r="BY53" s="10">
        <v>0.73399999999999876</v>
      </c>
      <c r="BZ53" s="10">
        <v>0.73499999999999877</v>
      </c>
      <c r="CA53" s="10">
        <v>0.73589999999999878</v>
      </c>
      <c r="CB53" s="10">
        <v>0.73689999999999867</v>
      </c>
      <c r="CC53" s="10">
        <v>0.73789999999999867</v>
      </c>
      <c r="CD53" s="10">
        <v>0.73879999999999868</v>
      </c>
      <c r="CE53" s="10">
        <v>0.73979999999999868</v>
      </c>
      <c r="CF53" s="10">
        <v>0.74079999999999868</v>
      </c>
      <c r="CG53" s="10">
        <v>0.74169999999999869</v>
      </c>
      <c r="CH53" s="10">
        <v>0.74269999999999869</v>
      </c>
      <c r="CI53" s="10">
        <v>0.7436999999999987</v>
      </c>
      <c r="CJ53" s="10">
        <v>0.74459999999999871</v>
      </c>
      <c r="CK53" s="10">
        <v>0.74559999999999871</v>
      </c>
      <c r="CL53" s="10">
        <v>0.74659999999999871</v>
      </c>
      <c r="CM53" s="10">
        <v>0.74749999999999872</v>
      </c>
      <c r="CN53" s="10">
        <v>0.74849999999999872</v>
      </c>
      <c r="CO53" s="10">
        <v>0.74949999999999872</v>
      </c>
      <c r="CP53" s="10">
        <v>0.75039999999999873</v>
      </c>
      <c r="CQ53" s="10">
        <v>0.75139999999999874</v>
      </c>
      <c r="CR53" s="10">
        <v>0.75229999999999875</v>
      </c>
      <c r="CS53" s="10">
        <v>0.75329999999999875</v>
      </c>
      <c r="CT53" s="10">
        <v>0.75429999999999875</v>
      </c>
      <c r="CU53" s="10">
        <v>0.75519999999999876</v>
      </c>
      <c r="CV53" s="10">
        <v>0.75619999999999876</v>
      </c>
      <c r="CW53" s="10">
        <v>0.75709999999999877</v>
      </c>
      <c r="CX53" s="10">
        <v>0.75809999999999877</v>
      </c>
      <c r="CY53" s="10">
        <v>0.75899999999999879</v>
      </c>
      <c r="CZ53" s="10">
        <v>0.75999999999999879</v>
      </c>
      <c r="DA53" s="10">
        <v>0.7608999999999988</v>
      </c>
      <c r="DB53" s="10">
        <v>0.7618999999999988</v>
      </c>
      <c r="DC53" s="10">
        <v>0.76279999999999881</v>
      </c>
      <c r="DD53" s="10">
        <v>0.76379999999999881</v>
      </c>
      <c r="DE53" s="10">
        <v>0.76469999999999883</v>
      </c>
      <c r="DF53" s="10">
        <v>0.76569999999999883</v>
      </c>
      <c r="DG53" s="10">
        <v>0.76669999999999883</v>
      </c>
      <c r="DH53" s="10">
        <v>0.76759999999999884</v>
      </c>
      <c r="DI53" s="10">
        <v>0.76859999999999884</v>
      </c>
      <c r="DJ53" s="10">
        <v>0.76949999999999885</v>
      </c>
      <c r="DK53" s="10">
        <v>0.77049999999999885</v>
      </c>
      <c r="DL53" s="10">
        <v>0.77139999999999931</v>
      </c>
      <c r="DM53" s="10">
        <v>0.77239999999999887</v>
      </c>
      <c r="DN53" s="10">
        <v>0.77339999999999887</v>
      </c>
      <c r="DO53" s="10">
        <v>0.77549999999999875</v>
      </c>
      <c r="DP53" s="10">
        <v>0.77529999999999877</v>
      </c>
      <c r="DQ53" s="10">
        <v>0.77629999999999877</v>
      </c>
      <c r="DR53" s="10">
        <v>0.77719999999999878</v>
      </c>
      <c r="DS53" s="10">
        <v>0.77819999999999945</v>
      </c>
      <c r="DT53" s="10">
        <v>0.77909999999999879</v>
      </c>
      <c r="DU53" s="10">
        <v>0.78009999999999879</v>
      </c>
      <c r="DV53" s="10">
        <v>0.7810999999999988</v>
      </c>
      <c r="DW53" s="10">
        <v>0.78199999999999881</v>
      </c>
      <c r="DX53" s="10">
        <v>0.78299999999999881</v>
      </c>
      <c r="DY53" s="10">
        <v>0.78399999999999881</v>
      </c>
      <c r="DZ53" s="10">
        <v>0.78489999999999882</v>
      </c>
      <c r="EA53" s="10">
        <v>0.78589999999999882</v>
      </c>
      <c r="EB53" s="10">
        <v>0.78679999999999883</v>
      </c>
      <c r="EC53" s="10">
        <v>0.78779999999999883</v>
      </c>
      <c r="ED53" s="10">
        <v>0.78879999999999884</v>
      </c>
      <c r="EE53" s="10">
        <v>0.78969999999999885</v>
      </c>
      <c r="EF53" s="10">
        <v>0.79069999999999885</v>
      </c>
      <c r="EG53" s="10">
        <v>0.79159999999999886</v>
      </c>
      <c r="EH53" s="10">
        <v>0.79259999999999897</v>
      </c>
      <c r="EI53" s="10">
        <v>0.79359999999999886</v>
      </c>
      <c r="EJ53" s="10">
        <v>0.79459999999999886</v>
      </c>
      <c r="EK53" s="10">
        <v>0.79549999999999887</v>
      </c>
      <c r="EL53" s="10">
        <v>0.79649999999999888</v>
      </c>
      <c r="EM53" s="10">
        <v>0.7974999999999991</v>
      </c>
      <c r="EN53" s="10">
        <v>0.79839999999999889</v>
      </c>
      <c r="EO53" s="10">
        <v>0.79939999999999944</v>
      </c>
      <c r="EP53" s="10">
        <v>0.800399999999999</v>
      </c>
      <c r="EQ53" s="10">
        <v>0.8012999999999989</v>
      </c>
      <c r="ER53" s="10">
        <v>0.8022999999999989</v>
      </c>
      <c r="ES53" s="10">
        <v>0.8032999999999989</v>
      </c>
      <c r="ET53" s="10">
        <v>0.80419999999999892</v>
      </c>
      <c r="EU53" s="10">
        <v>0.80519999999999892</v>
      </c>
      <c r="EV53" s="10">
        <v>0.80619999999999892</v>
      </c>
      <c r="EW53" s="10">
        <v>0.80709999999999893</v>
      </c>
      <c r="EX53" s="10">
        <v>0.80809999999999893</v>
      </c>
      <c r="EY53" s="10">
        <v>0.80909999999999893</v>
      </c>
      <c r="EZ53" s="10">
        <v>0.81009999999999893</v>
      </c>
      <c r="FA53" s="10">
        <v>0.81099999999999894</v>
      </c>
      <c r="FB53" s="10">
        <v>0.81199999999999894</v>
      </c>
      <c r="FC53" s="10">
        <v>0.81299999999999895</v>
      </c>
      <c r="FD53" s="10">
        <v>0.81399999999999895</v>
      </c>
      <c r="FE53" s="10">
        <v>0.81489999999999896</v>
      </c>
      <c r="FF53" s="10">
        <v>0.81589999999999896</v>
      </c>
      <c r="FG53" s="10">
        <v>0.81689999999999896</v>
      </c>
      <c r="FH53" s="10">
        <v>0.81789999999999896</v>
      </c>
      <c r="FI53" s="10">
        <v>0.8187999999999992</v>
      </c>
      <c r="FJ53" s="10">
        <v>0.81979999999999897</v>
      </c>
      <c r="FK53" s="10">
        <v>0.82079999999999897</v>
      </c>
      <c r="FL53" s="10">
        <v>0.82179999999999886</v>
      </c>
      <c r="FM53" s="10">
        <v>0.82269999999999888</v>
      </c>
      <c r="FN53" s="10">
        <v>0.82369999999999888</v>
      </c>
      <c r="FO53" s="10">
        <v>0.82469999999999888</v>
      </c>
      <c r="FP53" s="10">
        <v>0.82569999999999888</v>
      </c>
      <c r="FQ53" s="10">
        <v>0.82659999999999889</v>
      </c>
      <c r="FR53" s="10">
        <v>0.82759999999999889</v>
      </c>
      <c r="FS53" s="10">
        <v>0.82859999999999889</v>
      </c>
      <c r="FT53" s="10">
        <v>0.82959999999999889</v>
      </c>
      <c r="FU53" s="10">
        <v>0.83049999999999891</v>
      </c>
      <c r="FV53" s="10">
        <v>0.83149999999999891</v>
      </c>
      <c r="FW53" s="10">
        <v>0.83249999999999891</v>
      </c>
      <c r="FX53" s="10">
        <v>0.83349999999999891</v>
      </c>
      <c r="FY53" s="10">
        <v>0.83449999999999891</v>
      </c>
      <c r="FZ53" s="10">
        <v>0.83539999999999892</v>
      </c>
      <c r="GA53" s="10">
        <v>0.83639999999999892</v>
      </c>
      <c r="GB53" s="10">
        <v>0.83739999999999892</v>
      </c>
      <c r="GC53" s="10">
        <v>0.83839999999999892</v>
      </c>
      <c r="GD53" s="10">
        <v>0.83939999999999892</v>
      </c>
      <c r="GE53" s="10">
        <v>0.84029999999999894</v>
      </c>
      <c r="GF53" s="10">
        <v>0.84129999999999894</v>
      </c>
      <c r="GG53" s="10">
        <v>0.84229999999999894</v>
      </c>
      <c r="GH53" s="10">
        <v>0.84329999999999894</v>
      </c>
      <c r="GI53" s="10">
        <v>0.84429999999999894</v>
      </c>
      <c r="GJ53" s="10">
        <v>0.84529999999999894</v>
      </c>
      <c r="GK53" s="10">
        <v>0.84621999999999897</v>
      </c>
      <c r="GL53" s="10">
        <v>0.84719999999999895</v>
      </c>
      <c r="GM53" s="10">
        <v>0.84819999999999895</v>
      </c>
      <c r="GN53" s="10">
        <v>0.84919999999999896</v>
      </c>
      <c r="GO53" s="10">
        <v>0.85019999999999896</v>
      </c>
      <c r="GP53" s="10">
        <v>0.85109999999999897</v>
      </c>
      <c r="GQ53" s="10">
        <v>0.85209999999999897</v>
      </c>
      <c r="GR53" s="10">
        <v>0.85309999999999897</v>
      </c>
      <c r="GS53" s="10">
        <v>0.85409999999999897</v>
      </c>
      <c r="GT53" s="10">
        <v>0.85509999999999897</v>
      </c>
      <c r="GU53" s="10">
        <v>0.85609999999999897</v>
      </c>
      <c r="GV53" s="10">
        <v>0.85709999999999897</v>
      </c>
      <c r="GW53" s="10">
        <v>0.85799999999999899</v>
      </c>
      <c r="GX53" s="10">
        <v>0.85899999999999899</v>
      </c>
      <c r="GY53" s="10">
        <v>0.85999999999999899</v>
      </c>
      <c r="GZ53" s="10">
        <v>0.86099999999999899</v>
      </c>
      <c r="HA53" s="10">
        <v>0.86199999999999899</v>
      </c>
      <c r="HB53" s="10">
        <v>0.86299999999999899</v>
      </c>
      <c r="HC53" s="10">
        <v>0.86399999999999899</v>
      </c>
      <c r="HD53" s="10">
        <v>0.864899999999999</v>
      </c>
      <c r="HE53" s="10">
        <v>0.865899999999999</v>
      </c>
      <c r="HF53" s="10">
        <v>0.866899999999999</v>
      </c>
      <c r="HG53" s="10">
        <v>0.86789999999999901</v>
      </c>
      <c r="HH53" s="10">
        <v>0.86889999999999901</v>
      </c>
      <c r="HI53" s="10">
        <v>0.86989999999999901</v>
      </c>
      <c r="HJ53" s="10">
        <v>0.87089999999999901</v>
      </c>
      <c r="HK53" s="10">
        <v>0.87179999999999902</v>
      </c>
      <c r="HL53" s="10">
        <v>0.87279999999999902</v>
      </c>
      <c r="HM53" s="10">
        <v>0.87379999999999902</v>
      </c>
      <c r="HN53" s="10">
        <v>0.87479999999999902</v>
      </c>
      <c r="HO53" s="10">
        <v>0.87579999999999902</v>
      </c>
      <c r="HP53" s="10">
        <v>0.87679999999999902</v>
      </c>
      <c r="HQ53" s="10">
        <v>0.87779999999999903</v>
      </c>
      <c r="HR53" s="10">
        <v>0.87879999999999903</v>
      </c>
      <c r="HS53" s="10">
        <v>0.87979999999999903</v>
      </c>
      <c r="HT53" s="10">
        <v>0.88079999999999903</v>
      </c>
      <c r="HU53" s="10">
        <v>0.88179999999999903</v>
      </c>
      <c r="HV53" s="10">
        <v>0.88269999999999904</v>
      </c>
    </row>
    <row r="54" spans="1:230" ht="12.75" customHeight="1" x14ac:dyDescent="0.2">
      <c r="A54" s="8">
        <v>40</v>
      </c>
      <c r="B54" s="9">
        <v>52</v>
      </c>
      <c r="C54" s="10">
        <v>0.66289999999999849</v>
      </c>
      <c r="D54" s="10">
        <v>0.6637999999999985</v>
      </c>
      <c r="E54" s="10">
        <v>0.6647999999999985</v>
      </c>
      <c r="F54" s="10">
        <v>0.6657999999999985</v>
      </c>
      <c r="G54" s="10">
        <v>0.66669999999999852</v>
      </c>
      <c r="H54" s="10">
        <v>0.66769999999999852</v>
      </c>
      <c r="I54" s="10">
        <v>0.66869999999999852</v>
      </c>
      <c r="J54" s="10">
        <v>0.66959999999999853</v>
      </c>
      <c r="K54" s="10">
        <v>0.67059999999999853</v>
      </c>
      <c r="L54" s="10">
        <v>0.67159999999999853</v>
      </c>
      <c r="M54" s="10">
        <v>0.67249999999999854</v>
      </c>
      <c r="N54" s="10">
        <v>0.67349999999999854</v>
      </c>
      <c r="O54" s="10">
        <v>0.67449999999999855</v>
      </c>
      <c r="P54" s="10">
        <v>0.67539999999999856</v>
      </c>
      <c r="Q54" s="10">
        <v>0.67639999999999856</v>
      </c>
      <c r="R54" s="10">
        <v>0.67739999999999856</v>
      </c>
      <c r="S54" s="10">
        <v>0.67829999999999857</v>
      </c>
      <c r="T54" s="10">
        <v>0.67929999999999857</v>
      </c>
      <c r="U54" s="10">
        <v>0.68019999999999858</v>
      </c>
      <c r="V54" s="10">
        <v>0.68119999999999858</v>
      </c>
      <c r="W54" s="10">
        <v>0.68219999999999859</v>
      </c>
      <c r="X54" s="10">
        <v>0.6830999999999986</v>
      </c>
      <c r="Y54" s="10">
        <v>0.6840999999999986</v>
      </c>
      <c r="Z54" s="10">
        <v>0.6850999999999986</v>
      </c>
      <c r="AA54" s="10">
        <v>0.68599999999999861</v>
      </c>
      <c r="AB54" s="10">
        <v>0.68699999999999861</v>
      </c>
      <c r="AC54" s="10">
        <v>0.68799999999999861</v>
      </c>
      <c r="AD54" s="10">
        <v>0.6889999999999985</v>
      </c>
      <c r="AE54" s="10">
        <v>0.68989999999999851</v>
      </c>
      <c r="AF54" s="10">
        <v>0.69089999999999852</v>
      </c>
      <c r="AG54" s="10">
        <v>0.69189999999999852</v>
      </c>
      <c r="AH54" s="10">
        <v>0.69279999999999853</v>
      </c>
      <c r="AI54" s="10">
        <v>0.69379999999999853</v>
      </c>
      <c r="AJ54" s="10">
        <v>0.69479999999999853</v>
      </c>
      <c r="AK54" s="10">
        <v>0.69569999999999854</v>
      </c>
      <c r="AL54" s="10">
        <v>0.69669999999999854</v>
      </c>
      <c r="AM54" s="10">
        <v>0.69769999999999854</v>
      </c>
      <c r="AN54" s="10">
        <v>0.6986399999999986</v>
      </c>
      <c r="AO54" s="10">
        <v>0.69959999999999856</v>
      </c>
      <c r="AP54" s="10">
        <v>0.70059999999999856</v>
      </c>
      <c r="AQ54" s="10">
        <v>0.70149999999999857</v>
      </c>
      <c r="AR54" s="10">
        <v>0.70249999999999857</v>
      </c>
      <c r="AS54" s="10">
        <v>0.70349999999999857</v>
      </c>
      <c r="AT54" s="10">
        <v>0.70439999999999858</v>
      </c>
      <c r="AU54" s="10">
        <v>0.70539999999999858</v>
      </c>
      <c r="AV54" s="10">
        <v>0.70639999999999969</v>
      </c>
      <c r="AW54" s="10">
        <v>0.70729999999999993</v>
      </c>
      <c r="AX54" s="10">
        <v>0.7082999999999986</v>
      </c>
      <c r="AY54" s="10">
        <v>0.7092999999999986</v>
      </c>
      <c r="AZ54" s="10">
        <v>0.71019999999999972</v>
      </c>
      <c r="BA54" s="10">
        <v>0.71119999999999983</v>
      </c>
      <c r="BB54" s="10">
        <v>0.71219999999999861</v>
      </c>
      <c r="BC54" s="10">
        <v>0.71309999999999862</v>
      </c>
      <c r="BD54" s="10">
        <v>0.71409999999999862</v>
      </c>
      <c r="BE54" s="10">
        <v>0.71509999999999863</v>
      </c>
      <c r="BF54" s="10">
        <v>0.71599999999999864</v>
      </c>
      <c r="BG54" s="10">
        <v>0.71699999999999864</v>
      </c>
      <c r="BH54" s="10">
        <v>0.71799999999999864</v>
      </c>
      <c r="BI54" s="10">
        <v>0.71889999999999865</v>
      </c>
      <c r="BJ54" s="10">
        <v>0.71989999999999865</v>
      </c>
      <c r="BK54" s="10">
        <v>0.72089999999999865</v>
      </c>
      <c r="BL54" s="10">
        <v>0.72179999999999866</v>
      </c>
      <c r="BM54" s="10">
        <v>0.72279999999999867</v>
      </c>
      <c r="BN54" s="10">
        <v>0.72379999999999867</v>
      </c>
      <c r="BO54" s="10">
        <v>0.72469999999999868</v>
      </c>
      <c r="BP54" s="10">
        <v>0.72569999999999868</v>
      </c>
      <c r="BQ54" s="10">
        <v>0.72669999999999868</v>
      </c>
      <c r="BR54" s="10">
        <v>0.72759999999999869</v>
      </c>
      <c r="BS54" s="10">
        <v>0.72859999999999869</v>
      </c>
      <c r="BT54" s="10">
        <v>0.72959999999999869</v>
      </c>
      <c r="BU54" s="10">
        <v>0.73049999999999871</v>
      </c>
      <c r="BV54" s="10">
        <v>0.73149999999999871</v>
      </c>
      <c r="BW54" s="10">
        <v>0.73249999999999871</v>
      </c>
      <c r="BX54" s="10">
        <v>0.73339999999999872</v>
      </c>
      <c r="BY54" s="10">
        <v>0.73439999999999872</v>
      </c>
      <c r="BZ54" s="10">
        <v>0.73539999999999872</v>
      </c>
      <c r="CA54" s="10">
        <v>0.73629999999999873</v>
      </c>
      <c r="CB54" s="10">
        <v>0.73729999999999862</v>
      </c>
      <c r="CC54" s="10">
        <v>0.73829999999999862</v>
      </c>
      <c r="CD54" s="10">
        <v>0.73919999999999864</v>
      </c>
      <c r="CE54" s="10">
        <v>0.74019999999999864</v>
      </c>
      <c r="CF54" s="10">
        <v>0.74119999999999864</v>
      </c>
      <c r="CG54" s="10">
        <v>0.74209999999999865</v>
      </c>
      <c r="CH54" s="10">
        <v>0.74309999999999865</v>
      </c>
      <c r="CI54" s="10">
        <v>0.74409999999999865</v>
      </c>
      <c r="CJ54" s="10">
        <v>0.74499999999999866</v>
      </c>
      <c r="CK54" s="10">
        <v>0.74599999999999866</v>
      </c>
      <c r="CL54" s="10">
        <v>0.74689999999999868</v>
      </c>
      <c r="CM54" s="10">
        <v>0.74789999999999868</v>
      </c>
      <c r="CN54" s="10">
        <v>0.74889999999999868</v>
      </c>
      <c r="CO54" s="10">
        <v>0.74989999999999868</v>
      </c>
      <c r="CP54" s="10">
        <v>0.75079999999999869</v>
      </c>
      <c r="CQ54" s="10">
        <v>0.75179999999999869</v>
      </c>
      <c r="CR54" s="10">
        <v>0.7526999999999987</v>
      </c>
      <c r="CS54" s="10">
        <v>0.7536999999999987</v>
      </c>
      <c r="CT54" s="10">
        <v>0.75459999999999872</v>
      </c>
      <c r="CU54" s="10">
        <v>0.75559999999999872</v>
      </c>
      <c r="CV54" s="10">
        <v>0.75649999999999873</v>
      </c>
      <c r="CW54" s="10">
        <v>0.75749999999999873</v>
      </c>
      <c r="CX54" s="10">
        <v>0.75839999999999874</v>
      </c>
      <c r="CY54" s="10">
        <v>0.75939999999999874</v>
      </c>
      <c r="CZ54" s="10">
        <v>0.76029999999999875</v>
      </c>
      <c r="DA54" s="10">
        <v>0.76129999999999876</v>
      </c>
      <c r="DB54" s="10">
        <v>0.76229999999999876</v>
      </c>
      <c r="DC54" s="10">
        <v>0.76319999999999877</v>
      </c>
      <c r="DD54" s="10">
        <v>0.76419999999999877</v>
      </c>
      <c r="DE54" s="10">
        <v>0.76509999999999878</v>
      </c>
      <c r="DF54" s="10">
        <v>0.76609999999999878</v>
      </c>
      <c r="DG54" s="10">
        <v>0.76699999999999879</v>
      </c>
      <c r="DH54" s="10">
        <v>0.76799999999999879</v>
      </c>
      <c r="DI54" s="10">
        <v>0.76889999999999881</v>
      </c>
      <c r="DJ54" s="10">
        <v>0.76989999999999881</v>
      </c>
      <c r="DK54" s="10">
        <v>0.77079999999999882</v>
      </c>
      <c r="DL54" s="10">
        <v>0.77179999999999926</v>
      </c>
      <c r="DM54" s="10">
        <v>0.77279999999999882</v>
      </c>
      <c r="DN54" s="10">
        <v>0.77369999999999883</v>
      </c>
      <c r="DO54" s="10">
        <v>0.7758999999999987</v>
      </c>
      <c r="DP54" s="10">
        <v>0.77569999999999872</v>
      </c>
      <c r="DQ54" s="10">
        <v>0.77659999999999874</v>
      </c>
      <c r="DR54" s="10">
        <v>0.77759999999999874</v>
      </c>
      <c r="DS54" s="10">
        <v>0.77849999999999941</v>
      </c>
      <c r="DT54" s="10">
        <v>0.77949999999999875</v>
      </c>
      <c r="DU54" s="10">
        <v>0.78049999999999875</v>
      </c>
      <c r="DV54" s="10">
        <v>0.78139999999999876</v>
      </c>
      <c r="DW54" s="10">
        <v>0.78239999999999876</v>
      </c>
      <c r="DX54" s="10">
        <v>0.78329999999999878</v>
      </c>
      <c r="DY54" s="10">
        <v>0.78429999999999878</v>
      </c>
      <c r="DZ54" s="10">
        <v>0.78529999999999878</v>
      </c>
      <c r="EA54" s="10">
        <v>0.78619999999999879</v>
      </c>
      <c r="EB54" s="10">
        <v>0.78719999999999879</v>
      </c>
      <c r="EC54" s="10">
        <v>0.78819999999999879</v>
      </c>
      <c r="ED54" s="10">
        <v>0.7890999999999988</v>
      </c>
      <c r="EE54" s="10">
        <v>0.7900999999999988</v>
      </c>
      <c r="EF54" s="10">
        <v>0.79099999999999882</v>
      </c>
      <c r="EG54" s="10">
        <v>0.79199999999999882</v>
      </c>
      <c r="EH54" s="10">
        <v>0.79299999999999893</v>
      </c>
      <c r="EI54" s="10">
        <v>0.79389999999999883</v>
      </c>
      <c r="EJ54" s="10">
        <v>0.79489999999999883</v>
      </c>
      <c r="EK54" s="10">
        <v>0.79589999999999883</v>
      </c>
      <c r="EL54" s="10">
        <v>0.79679999999999884</v>
      </c>
      <c r="EM54" s="10">
        <v>0.79779999999999907</v>
      </c>
      <c r="EN54" s="10">
        <v>0.79879999999999884</v>
      </c>
      <c r="EO54" s="10">
        <v>0.79969999999999941</v>
      </c>
      <c r="EP54" s="10">
        <v>0.80069999999999897</v>
      </c>
      <c r="EQ54" s="10">
        <v>0.80169999999999886</v>
      </c>
      <c r="ER54" s="10">
        <v>0.80259999999999887</v>
      </c>
      <c r="ES54" s="10">
        <v>0.80359999999999887</v>
      </c>
      <c r="ET54" s="10">
        <v>0.80459999999999887</v>
      </c>
      <c r="EU54" s="10">
        <v>0.80549999999999888</v>
      </c>
      <c r="EV54" s="10">
        <v>0.80649999999999888</v>
      </c>
      <c r="EW54" s="10">
        <v>0.80749999999999889</v>
      </c>
      <c r="EX54" s="10">
        <v>0.8083999999999989</v>
      </c>
      <c r="EY54" s="10">
        <v>0.8093999999999989</v>
      </c>
      <c r="EZ54" s="10">
        <v>0.8103999999999989</v>
      </c>
      <c r="FA54" s="10">
        <v>0.8113999999999989</v>
      </c>
      <c r="FB54" s="10">
        <v>0.81229999999999891</v>
      </c>
      <c r="FC54" s="10">
        <v>0.81329999999999891</v>
      </c>
      <c r="FD54" s="10">
        <v>0.81429999999999891</v>
      </c>
      <c r="FE54" s="10">
        <v>0.81529999999999891</v>
      </c>
      <c r="FF54" s="10">
        <v>0.81619999999999893</v>
      </c>
      <c r="FG54" s="10">
        <v>0.81719999999999893</v>
      </c>
      <c r="FH54" s="10">
        <v>0.81819999999999893</v>
      </c>
      <c r="FI54" s="10">
        <v>0.81919999999999915</v>
      </c>
      <c r="FJ54" s="10">
        <v>0.82009999999999894</v>
      </c>
      <c r="FK54" s="10">
        <v>0.82109999999999894</v>
      </c>
      <c r="FL54" s="10">
        <v>0.82209999999999883</v>
      </c>
      <c r="FM54" s="10">
        <v>0.82309999999999883</v>
      </c>
      <c r="FN54" s="10">
        <v>0.82399999999999884</v>
      </c>
      <c r="FO54" s="10">
        <v>0.82499999999999885</v>
      </c>
      <c r="FP54" s="10">
        <v>0.82599999999999885</v>
      </c>
      <c r="FQ54" s="10">
        <v>0.82699999999999885</v>
      </c>
      <c r="FR54" s="10">
        <v>0.82789999999999886</v>
      </c>
      <c r="FS54" s="10">
        <v>0.82889999999999886</v>
      </c>
      <c r="FT54" s="10">
        <v>0.82989999999999886</v>
      </c>
      <c r="FU54" s="10">
        <v>0.83089999999999886</v>
      </c>
      <c r="FV54" s="10">
        <v>0.83189999999999886</v>
      </c>
      <c r="FW54" s="10">
        <v>0.83279999999999887</v>
      </c>
      <c r="FX54" s="10">
        <v>0.83379999999999888</v>
      </c>
      <c r="FY54" s="10">
        <v>0.83479999999999888</v>
      </c>
      <c r="FZ54" s="10">
        <v>0.83579999999999888</v>
      </c>
      <c r="GA54" s="10">
        <v>0.83679999999999888</v>
      </c>
      <c r="GB54" s="10">
        <v>0.83769999999999889</v>
      </c>
      <c r="GC54" s="10">
        <v>0.83869999999999889</v>
      </c>
      <c r="GD54" s="10">
        <v>0.83969999999999889</v>
      </c>
      <c r="GE54" s="10">
        <v>0.84069999999999889</v>
      </c>
      <c r="GF54" s="10">
        <v>0.84169999999999889</v>
      </c>
      <c r="GG54" s="10">
        <v>0.84259999999999891</v>
      </c>
      <c r="GH54" s="10">
        <v>0.84359999999999891</v>
      </c>
      <c r="GI54" s="10">
        <v>0.84459999999999891</v>
      </c>
      <c r="GJ54" s="10">
        <v>0.84559999999999891</v>
      </c>
      <c r="GK54" s="10">
        <v>0.84661999999999893</v>
      </c>
      <c r="GL54" s="10">
        <v>0.84749999999999892</v>
      </c>
      <c r="GM54" s="10">
        <v>0.84849999999999892</v>
      </c>
      <c r="GN54" s="10">
        <v>0.84949999999999892</v>
      </c>
      <c r="GO54" s="10">
        <v>0.85049999999999892</v>
      </c>
      <c r="GP54" s="10">
        <v>0.85149999999999892</v>
      </c>
      <c r="GQ54" s="10">
        <v>0.85239999999999894</v>
      </c>
      <c r="GR54" s="10">
        <v>0.85339999999999894</v>
      </c>
      <c r="GS54" s="10">
        <v>0.85439999999999894</v>
      </c>
      <c r="GT54" s="10">
        <v>0.85539999999999894</v>
      </c>
      <c r="GU54" s="10">
        <v>0.85639999999999894</v>
      </c>
      <c r="GV54" s="10">
        <v>0.85739999999999894</v>
      </c>
      <c r="GW54" s="10">
        <v>0.85839999999999894</v>
      </c>
      <c r="GX54" s="10">
        <v>0.85939999999999894</v>
      </c>
      <c r="GY54" s="10">
        <v>0.86029999999999895</v>
      </c>
      <c r="GZ54" s="10">
        <v>0.86129999999999896</v>
      </c>
      <c r="HA54" s="10">
        <v>0.86229999999999896</v>
      </c>
      <c r="HB54" s="10">
        <v>0.86329999999999896</v>
      </c>
      <c r="HC54" s="10">
        <v>0.86429999999999896</v>
      </c>
      <c r="HD54" s="10">
        <v>0.86529999999999896</v>
      </c>
      <c r="HE54" s="10">
        <v>0.86629999999999896</v>
      </c>
      <c r="HF54" s="10">
        <v>0.86719999999999897</v>
      </c>
      <c r="HG54" s="10">
        <v>0.86819999999999897</v>
      </c>
      <c r="HH54" s="10">
        <v>0.86919999999999897</v>
      </c>
      <c r="HI54" s="10">
        <v>0.87019999999999897</v>
      </c>
      <c r="HJ54" s="10">
        <v>0.87119999999999898</v>
      </c>
      <c r="HK54" s="10">
        <v>0.87219999999999898</v>
      </c>
      <c r="HL54" s="10">
        <v>0.87319999999999898</v>
      </c>
      <c r="HM54" s="10">
        <v>0.87409999999999899</v>
      </c>
      <c r="HN54" s="10">
        <v>0.87509999999999899</v>
      </c>
      <c r="HO54" s="10">
        <v>0.87609999999999899</v>
      </c>
      <c r="HP54" s="10">
        <v>0.87709999999999899</v>
      </c>
      <c r="HQ54" s="10">
        <v>0.87809999999999899</v>
      </c>
      <c r="HR54" s="10">
        <v>0.87909999999999899</v>
      </c>
      <c r="HS54" s="10">
        <v>0.88009999999999899</v>
      </c>
      <c r="HT54" s="10">
        <v>0.881099999999999</v>
      </c>
      <c r="HU54" s="10">
        <v>0.882099999999999</v>
      </c>
      <c r="HV54" s="10">
        <v>0.883099999999999</v>
      </c>
    </row>
    <row r="55" spans="1:230" ht="12.75" customHeight="1" x14ac:dyDescent="0.2">
      <c r="A55" s="8">
        <v>40.5</v>
      </c>
      <c r="B55" s="9">
        <v>53</v>
      </c>
      <c r="C55" s="10">
        <v>0.66329999999999845</v>
      </c>
      <c r="D55" s="10">
        <v>0.66429999999999845</v>
      </c>
      <c r="E55" s="10">
        <v>0.66529999999999845</v>
      </c>
      <c r="F55" s="10">
        <v>0.66619999999999846</v>
      </c>
      <c r="G55" s="10">
        <v>0.66719999999999846</v>
      </c>
      <c r="H55" s="10">
        <v>0.66809999999999847</v>
      </c>
      <c r="I55" s="10">
        <v>0.66909999999999847</v>
      </c>
      <c r="J55" s="10">
        <v>0.67009999999999847</v>
      </c>
      <c r="K55" s="10">
        <v>0.67099999999999849</v>
      </c>
      <c r="L55" s="10">
        <v>0.67199999999999849</v>
      </c>
      <c r="M55" s="10">
        <v>0.67299999999999849</v>
      </c>
      <c r="N55" s="10">
        <v>0.6738999999999985</v>
      </c>
      <c r="O55" s="10">
        <v>0.6748999999999985</v>
      </c>
      <c r="P55" s="10">
        <v>0.6758999999999985</v>
      </c>
      <c r="Q55" s="10">
        <v>0.67679999999999851</v>
      </c>
      <c r="R55" s="10">
        <v>0.67779999999999851</v>
      </c>
      <c r="S55" s="10">
        <v>0.67879999999999852</v>
      </c>
      <c r="T55" s="10">
        <v>0.67969999999999853</v>
      </c>
      <c r="U55" s="10">
        <v>0.68069999999999853</v>
      </c>
      <c r="V55" s="10">
        <v>0.68159999999999854</v>
      </c>
      <c r="W55" s="10">
        <v>0.68259999999999854</v>
      </c>
      <c r="X55" s="10">
        <v>0.68359999999999854</v>
      </c>
      <c r="Y55" s="10">
        <v>0.68449999999999855</v>
      </c>
      <c r="Z55" s="10">
        <v>0.68549999999999855</v>
      </c>
      <c r="AA55" s="10">
        <v>0.68649999999999856</v>
      </c>
      <c r="AB55" s="10">
        <v>0.68739999999999857</v>
      </c>
      <c r="AC55" s="10">
        <v>0.68839999999999857</v>
      </c>
      <c r="AD55" s="10">
        <v>0.68939999999999846</v>
      </c>
      <c r="AE55" s="10">
        <v>0.69029999999999847</v>
      </c>
      <c r="AF55" s="10">
        <v>0.69129999999999847</v>
      </c>
      <c r="AG55" s="10">
        <v>0.69229999999999847</v>
      </c>
      <c r="AH55" s="10">
        <v>0.69319999999999848</v>
      </c>
      <c r="AI55" s="10">
        <v>0.69419999999999848</v>
      </c>
      <c r="AJ55" s="10">
        <v>0.69519999999999849</v>
      </c>
      <c r="AK55" s="10">
        <v>0.6960999999999985</v>
      </c>
      <c r="AL55" s="10">
        <v>0.6970999999999985</v>
      </c>
      <c r="AM55" s="10">
        <v>0.6980999999999985</v>
      </c>
      <c r="AN55" s="10">
        <v>0.69913999999999854</v>
      </c>
      <c r="AO55" s="10">
        <v>0.69999999999999851</v>
      </c>
      <c r="AP55" s="10">
        <v>0.70099999999999851</v>
      </c>
      <c r="AQ55" s="10">
        <v>0.70199999999999851</v>
      </c>
      <c r="AR55" s="10">
        <v>0.70289999999999853</v>
      </c>
      <c r="AS55" s="10">
        <v>0.70389999999999853</v>
      </c>
      <c r="AT55" s="10">
        <v>0.70489999999999853</v>
      </c>
      <c r="AU55" s="10">
        <v>0.70579999999999854</v>
      </c>
      <c r="AV55" s="10">
        <v>0.70679999999999965</v>
      </c>
      <c r="AW55" s="10">
        <v>0.70779999999999987</v>
      </c>
      <c r="AX55" s="10">
        <v>0.70869999999999855</v>
      </c>
      <c r="AY55" s="10">
        <v>0.70969999999999855</v>
      </c>
      <c r="AZ55" s="10">
        <v>0.71069999999999967</v>
      </c>
      <c r="BA55" s="10">
        <v>0.71159999999999979</v>
      </c>
      <c r="BB55" s="10">
        <v>0.71259999999999857</v>
      </c>
      <c r="BC55" s="10">
        <v>0.71349999999999858</v>
      </c>
      <c r="BD55" s="10">
        <v>0.71449999999999858</v>
      </c>
      <c r="BE55" s="10">
        <v>0.71549999999999858</v>
      </c>
      <c r="BF55" s="10">
        <v>0.71639999999999859</v>
      </c>
      <c r="BG55" s="10">
        <v>0.71739999999999859</v>
      </c>
      <c r="BH55" s="10">
        <v>0.7183999999999986</v>
      </c>
      <c r="BI55" s="10">
        <v>0.71929999999999861</v>
      </c>
      <c r="BJ55" s="10">
        <v>0.72029999999999861</v>
      </c>
      <c r="BK55" s="10">
        <v>0.72129999999999861</v>
      </c>
      <c r="BL55" s="10">
        <v>0.72219999999999862</v>
      </c>
      <c r="BM55" s="10">
        <v>0.72319999999999862</v>
      </c>
      <c r="BN55" s="10">
        <v>0.72419999999999862</v>
      </c>
      <c r="BO55" s="10">
        <v>0.72509999999999863</v>
      </c>
      <c r="BP55" s="10">
        <v>0.72609999999999864</v>
      </c>
      <c r="BQ55" s="10">
        <v>0.72709999999999864</v>
      </c>
      <c r="BR55" s="10">
        <v>0.72799999999999865</v>
      </c>
      <c r="BS55" s="10">
        <v>0.72899999999999865</v>
      </c>
      <c r="BT55" s="10">
        <v>0.72999999999999865</v>
      </c>
      <c r="BU55" s="10">
        <v>0.73089999999999866</v>
      </c>
      <c r="BV55" s="10">
        <v>0.73189999999999866</v>
      </c>
      <c r="BW55" s="10">
        <v>0.73289999999999866</v>
      </c>
      <c r="BX55" s="10">
        <v>0.73379999999999868</v>
      </c>
      <c r="BY55" s="10">
        <v>0.73479999999999868</v>
      </c>
      <c r="BZ55" s="10">
        <v>0.73579999999999868</v>
      </c>
      <c r="CA55" s="10">
        <v>0.73669999999999869</v>
      </c>
      <c r="CB55" s="10">
        <v>0.73769999999999858</v>
      </c>
      <c r="CC55" s="10">
        <v>0.73859999999999859</v>
      </c>
      <c r="CD55" s="10">
        <v>0.73959999999999859</v>
      </c>
      <c r="CE55" s="10">
        <v>0.74059999999999859</v>
      </c>
      <c r="CF55" s="10">
        <v>0.7414999999999986</v>
      </c>
      <c r="CG55" s="10">
        <v>0.74249999999999861</v>
      </c>
      <c r="CH55" s="10">
        <v>0.74349999999999861</v>
      </c>
      <c r="CI55" s="10">
        <v>0.74439999999999862</v>
      </c>
      <c r="CJ55" s="10">
        <v>0.74539999999999862</v>
      </c>
      <c r="CK55" s="10">
        <v>0.74639999999999862</v>
      </c>
      <c r="CL55" s="10">
        <v>0.74729999999999863</v>
      </c>
      <c r="CM55" s="10">
        <v>0.74829999999999863</v>
      </c>
      <c r="CN55" s="10">
        <v>0.74929999999999863</v>
      </c>
      <c r="CO55" s="10">
        <v>0.75019999999999865</v>
      </c>
      <c r="CP55" s="10">
        <v>0.75119999999999865</v>
      </c>
      <c r="CQ55" s="10">
        <v>0.75209999999999866</v>
      </c>
      <c r="CR55" s="10">
        <v>0.75309999999999866</v>
      </c>
      <c r="CS55" s="10">
        <v>0.75409999999999866</v>
      </c>
      <c r="CT55" s="10">
        <v>0.75499999999999867</v>
      </c>
      <c r="CU55" s="10">
        <v>0.75599999999999867</v>
      </c>
      <c r="CV55" s="10">
        <v>0.75689999999999868</v>
      </c>
      <c r="CW55" s="10">
        <v>0.75789999999999869</v>
      </c>
      <c r="CX55" s="10">
        <v>0.7587999999999987</v>
      </c>
      <c r="CY55" s="10">
        <v>0.7597999999999987</v>
      </c>
      <c r="CZ55" s="10">
        <v>0.76069999999999871</v>
      </c>
      <c r="DA55" s="10">
        <v>0.76169999999999871</v>
      </c>
      <c r="DB55" s="10">
        <v>0.76259999999999872</v>
      </c>
      <c r="DC55" s="10">
        <v>0.76359999999999872</v>
      </c>
      <c r="DD55" s="10">
        <v>0.76449999999999874</v>
      </c>
      <c r="DE55" s="10">
        <v>0.76549999999999874</v>
      </c>
      <c r="DF55" s="10">
        <v>0.76639999999999875</v>
      </c>
      <c r="DG55" s="10">
        <v>0.76739999999999875</v>
      </c>
      <c r="DH55" s="10">
        <v>0.76829999999999876</v>
      </c>
      <c r="DI55" s="10">
        <v>0.76929999999999876</v>
      </c>
      <c r="DJ55" s="10">
        <v>0.77019999999999877</v>
      </c>
      <c r="DK55" s="10">
        <v>0.77119999999999878</v>
      </c>
      <c r="DL55" s="10">
        <v>0.77219999999999922</v>
      </c>
      <c r="DM55" s="10">
        <v>0.77309999999999879</v>
      </c>
      <c r="DN55" s="10">
        <v>0.77409999999999879</v>
      </c>
      <c r="DO55" s="10">
        <v>0.77629999999999866</v>
      </c>
      <c r="DP55" s="10">
        <v>0.77609999999999868</v>
      </c>
      <c r="DQ55" s="10">
        <v>0.77699999999999869</v>
      </c>
      <c r="DR55" s="10">
        <v>0.77799999999999869</v>
      </c>
      <c r="DS55" s="10">
        <v>0.77889999999999937</v>
      </c>
      <c r="DT55" s="10">
        <v>0.77989999999999871</v>
      </c>
      <c r="DU55" s="10">
        <v>0.78079999999999872</v>
      </c>
      <c r="DV55" s="10">
        <v>0.78179999999999872</v>
      </c>
      <c r="DW55" s="10">
        <v>0.78269999999999873</v>
      </c>
      <c r="DX55" s="10">
        <v>0.78369999999999873</v>
      </c>
      <c r="DY55" s="10">
        <v>0.78469999999999873</v>
      </c>
      <c r="DZ55" s="10">
        <v>0.78559999999999874</v>
      </c>
      <c r="EA55" s="10">
        <v>0.78659999999999874</v>
      </c>
      <c r="EB55" s="10">
        <v>0.78749999999999876</v>
      </c>
      <c r="EC55" s="10">
        <v>0.78849999999999876</v>
      </c>
      <c r="ED55" s="10">
        <v>0.78949999999999876</v>
      </c>
      <c r="EE55" s="10">
        <v>0.79039999999999877</v>
      </c>
      <c r="EF55" s="10">
        <v>0.79139999999999877</v>
      </c>
      <c r="EG55" s="10">
        <v>0.79229999999999878</v>
      </c>
      <c r="EH55" s="10">
        <v>0.79329999999999889</v>
      </c>
      <c r="EI55" s="10">
        <v>0.79429999999999878</v>
      </c>
      <c r="EJ55" s="10">
        <v>0.7951999999999988</v>
      </c>
      <c r="EK55" s="10">
        <v>0.7961999999999988</v>
      </c>
      <c r="EL55" s="10">
        <v>0.7971999999999988</v>
      </c>
      <c r="EM55" s="10">
        <v>0.79809999999999903</v>
      </c>
      <c r="EN55" s="10">
        <v>0.79909999999999881</v>
      </c>
      <c r="EO55" s="10">
        <v>0.80009999999999937</v>
      </c>
      <c r="EP55" s="10">
        <v>0.80099999999999894</v>
      </c>
      <c r="EQ55" s="10">
        <v>0.80199999999999882</v>
      </c>
      <c r="ER55" s="10">
        <v>0.80299999999999883</v>
      </c>
      <c r="ES55" s="10">
        <v>0.80389999999999884</v>
      </c>
      <c r="ET55" s="10">
        <v>0.80489999999999884</v>
      </c>
      <c r="EU55" s="10">
        <v>0.80589999999999884</v>
      </c>
      <c r="EV55" s="10">
        <v>0.80689999999999884</v>
      </c>
      <c r="EW55" s="10">
        <v>0.80779999999999885</v>
      </c>
      <c r="EX55" s="10">
        <v>0.80879999999999885</v>
      </c>
      <c r="EY55" s="10">
        <v>0.80979999999999885</v>
      </c>
      <c r="EZ55" s="10">
        <v>0.81069999999999887</v>
      </c>
      <c r="FA55" s="10">
        <v>0.81169999999999998</v>
      </c>
      <c r="FB55" s="10">
        <v>0.81269999999999887</v>
      </c>
      <c r="FC55" s="10">
        <v>0.81369999999999887</v>
      </c>
      <c r="FD55" s="10">
        <v>0.81459999999999888</v>
      </c>
      <c r="FE55" s="10">
        <v>0.81559999999999888</v>
      </c>
      <c r="FF55" s="10">
        <v>0.81659999999999888</v>
      </c>
      <c r="FG55" s="10">
        <v>0.81759999999999888</v>
      </c>
      <c r="FH55" s="10">
        <v>0.8184999999999989</v>
      </c>
      <c r="FI55" s="10">
        <v>0.81949999999999912</v>
      </c>
      <c r="FJ55" s="10">
        <v>0.8204999999999989</v>
      </c>
      <c r="FK55" s="10">
        <v>0.82139999999999891</v>
      </c>
      <c r="FL55" s="10">
        <v>0.8223999999999988</v>
      </c>
      <c r="FM55" s="10">
        <v>0.8233999999999988</v>
      </c>
      <c r="FN55" s="10">
        <v>0.8243999999999988</v>
      </c>
      <c r="FO55" s="10">
        <v>0.82529999999999881</v>
      </c>
      <c r="FP55" s="10">
        <v>0.82629999999999881</v>
      </c>
      <c r="FQ55" s="10">
        <v>0.82729999999999881</v>
      </c>
      <c r="FR55" s="10">
        <v>0.82829999999999881</v>
      </c>
      <c r="FS55" s="10">
        <v>0.82919999999999883</v>
      </c>
      <c r="FT55" s="10">
        <v>0.83019999999999883</v>
      </c>
      <c r="FU55" s="10">
        <v>0.83119999999999883</v>
      </c>
      <c r="FV55" s="10">
        <v>0.83219999999999883</v>
      </c>
      <c r="FW55" s="10">
        <v>0.83319999999999883</v>
      </c>
      <c r="FX55" s="10">
        <v>0.83409999999999884</v>
      </c>
      <c r="FY55" s="10">
        <v>0.83509999999999884</v>
      </c>
      <c r="FZ55" s="10">
        <v>0.83609999999999884</v>
      </c>
      <c r="GA55" s="10">
        <v>0.83709999999999885</v>
      </c>
      <c r="GB55" s="10">
        <v>0.83809999999999885</v>
      </c>
      <c r="GC55" s="10">
        <v>0.83899999999999886</v>
      </c>
      <c r="GD55" s="10">
        <v>0.83999999999999886</v>
      </c>
      <c r="GE55" s="10">
        <v>0.84099999999999886</v>
      </c>
      <c r="GF55" s="10">
        <v>0.84199999999999886</v>
      </c>
      <c r="GG55" s="10">
        <v>0.84299999999999886</v>
      </c>
      <c r="GH55" s="10">
        <v>0.84389999999999887</v>
      </c>
      <c r="GI55" s="10">
        <v>0.84489999999999887</v>
      </c>
      <c r="GJ55" s="10">
        <v>0.84589999999999888</v>
      </c>
      <c r="GK55" s="10">
        <v>0.8469199999999989</v>
      </c>
      <c r="GL55" s="10">
        <v>0.84789999999999888</v>
      </c>
      <c r="GM55" s="10">
        <v>0.84879999999999889</v>
      </c>
      <c r="GN55" s="10">
        <v>0.84979999999999889</v>
      </c>
      <c r="GO55" s="10">
        <v>0.85079999999999889</v>
      </c>
      <c r="GP55" s="10">
        <v>0.85179999999999889</v>
      </c>
      <c r="GQ55" s="10">
        <v>0.85279999999999889</v>
      </c>
      <c r="GR55" s="10">
        <v>0.85379999999999889</v>
      </c>
      <c r="GS55" s="10">
        <v>0.85469999999999891</v>
      </c>
      <c r="GT55" s="10">
        <v>0.85569999999999891</v>
      </c>
      <c r="GU55" s="10">
        <v>0.85669999999999891</v>
      </c>
      <c r="GV55" s="10">
        <v>0.85769999999999891</v>
      </c>
      <c r="GW55" s="10">
        <v>0.85869999999999891</v>
      </c>
      <c r="GX55" s="10">
        <v>0.85969999999999891</v>
      </c>
      <c r="GY55" s="10">
        <v>0.86069999999999891</v>
      </c>
      <c r="GZ55" s="10">
        <v>0.86159999999999892</v>
      </c>
      <c r="HA55" s="10">
        <v>0.86259999999999892</v>
      </c>
      <c r="HB55" s="10">
        <v>0.86359999999999892</v>
      </c>
      <c r="HC55" s="10">
        <v>0.86459999999999892</v>
      </c>
      <c r="HD55" s="10">
        <v>0.86559999999999893</v>
      </c>
      <c r="HE55" s="10">
        <v>0.86659999999999893</v>
      </c>
      <c r="HF55" s="10">
        <v>0.86759999999999893</v>
      </c>
      <c r="HG55" s="10">
        <v>0.86849999999999894</v>
      </c>
      <c r="HH55" s="10">
        <v>0.86949999999999894</v>
      </c>
      <c r="HI55" s="10">
        <v>0.87049999999999894</v>
      </c>
      <c r="HJ55" s="10">
        <v>0.87149999999999894</v>
      </c>
      <c r="HK55" s="10">
        <v>0.87249999999999894</v>
      </c>
      <c r="HL55" s="10">
        <v>0.87349999999999894</v>
      </c>
      <c r="HM55" s="10">
        <v>0.87449999999999894</v>
      </c>
      <c r="HN55" s="10">
        <v>0.87549999999999895</v>
      </c>
      <c r="HO55" s="10">
        <v>0.87639999999999896</v>
      </c>
      <c r="HP55" s="10">
        <v>0.87739999999999896</v>
      </c>
      <c r="HQ55" s="10">
        <v>0.87839999999999896</v>
      </c>
      <c r="HR55" s="10">
        <v>0.87939999999999896</v>
      </c>
      <c r="HS55" s="10">
        <v>0.88039999999999896</v>
      </c>
      <c r="HT55" s="10">
        <v>0.88139999999999896</v>
      </c>
      <c r="HU55" s="10">
        <v>0.88239999999999896</v>
      </c>
      <c r="HV55" s="10">
        <v>0.88339999999999896</v>
      </c>
    </row>
    <row r="56" spans="1:230" ht="12.75" customHeight="1" x14ac:dyDescent="0.2">
      <c r="A56" s="8">
        <v>41</v>
      </c>
      <c r="B56" s="9">
        <v>54</v>
      </c>
      <c r="C56" s="10">
        <v>0.66379999999999995</v>
      </c>
      <c r="D56" s="10">
        <v>0.66469999999999996</v>
      </c>
      <c r="E56" s="10">
        <v>0.66569999999999996</v>
      </c>
      <c r="F56" s="10">
        <v>0.66669999999999996</v>
      </c>
      <c r="G56" s="10">
        <v>0.66759999999999997</v>
      </c>
      <c r="H56" s="10">
        <v>0.66859999999999997</v>
      </c>
      <c r="I56" s="10">
        <v>0.66959999999999997</v>
      </c>
      <c r="J56" s="10">
        <v>0.67049999999999998</v>
      </c>
      <c r="K56" s="10">
        <v>0.67149999999999999</v>
      </c>
      <c r="L56" s="10">
        <v>0.6724</v>
      </c>
      <c r="M56" s="10">
        <v>0.6734</v>
      </c>
      <c r="N56" s="10">
        <v>0.6744</v>
      </c>
      <c r="O56" s="10">
        <v>0.67530000000000001</v>
      </c>
      <c r="P56" s="10">
        <v>0.67630000000000001</v>
      </c>
      <c r="Q56" s="10">
        <v>0.67730000000000001</v>
      </c>
      <c r="R56" s="10">
        <v>0.67820000000000003</v>
      </c>
      <c r="S56" s="10">
        <v>0.67920000000000003</v>
      </c>
      <c r="T56" s="10">
        <v>0.68010000000000004</v>
      </c>
      <c r="U56" s="10">
        <v>0.68110000000000004</v>
      </c>
      <c r="V56" s="10">
        <v>0.68210000000000004</v>
      </c>
      <c r="W56" s="10">
        <v>0.68300000000000005</v>
      </c>
      <c r="X56" s="10">
        <v>0.68400000000000005</v>
      </c>
      <c r="Y56" s="10">
        <v>0.68500000000000005</v>
      </c>
      <c r="Z56" s="10">
        <v>0.68589999999999995</v>
      </c>
      <c r="AA56" s="10">
        <v>0.68689999999999996</v>
      </c>
      <c r="AB56" s="10">
        <v>0.68789999999999996</v>
      </c>
      <c r="AC56" s="10">
        <v>0.68879999999999997</v>
      </c>
      <c r="AD56" s="10">
        <v>0.68979999999999997</v>
      </c>
      <c r="AE56" s="10">
        <v>0.69079999999999997</v>
      </c>
      <c r="AF56" s="10">
        <v>0.69169999999999998</v>
      </c>
      <c r="AG56" s="10">
        <v>0.69269999999999998</v>
      </c>
      <c r="AH56" s="10">
        <v>0.69369999999999998</v>
      </c>
      <c r="AI56" s="10">
        <v>0.6946</v>
      </c>
      <c r="AJ56" s="10">
        <v>0.6956</v>
      </c>
      <c r="AK56" s="10">
        <v>0.6966</v>
      </c>
      <c r="AL56" s="10">
        <v>0.69750000000000001</v>
      </c>
      <c r="AM56" s="10">
        <v>0.69850000000000001</v>
      </c>
      <c r="AN56" s="10">
        <v>0.69950000000000001</v>
      </c>
      <c r="AO56" s="10">
        <v>0.70050000000000001</v>
      </c>
      <c r="AP56" s="10">
        <v>0.70140000000000002</v>
      </c>
      <c r="AQ56" s="10">
        <v>0.70240000000000002</v>
      </c>
      <c r="AR56" s="10">
        <v>0.70330000000000004</v>
      </c>
      <c r="AS56" s="10">
        <v>0.70430000000000004</v>
      </c>
      <c r="AT56" s="10">
        <v>0.70530000000000004</v>
      </c>
      <c r="AU56" s="10">
        <v>0.70620000000000005</v>
      </c>
      <c r="AV56" s="10">
        <v>0.70720000000000005</v>
      </c>
      <c r="AW56" s="10">
        <v>0.70820000000000005</v>
      </c>
      <c r="AX56" s="10">
        <v>0.70909999999999995</v>
      </c>
      <c r="AY56" s="10">
        <v>0.71009999999999995</v>
      </c>
      <c r="AZ56" s="10">
        <v>0.71109999999999995</v>
      </c>
      <c r="BA56" s="10">
        <v>0.71199999999999997</v>
      </c>
      <c r="BB56" s="10">
        <v>0.71299999999999997</v>
      </c>
      <c r="BC56" s="10">
        <v>0.71399999999999997</v>
      </c>
      <c r="BD56" s="10">
        <v>0.71489999999999998</v>
      </c>
      <c r="BE56" s="10">
        <v>0.71589999999999998</v>
      </c>
      <c r="BF56" s="10">
        <v>0.71689999999999998</v>
      </c>
      <c r="BG56" s="10">
        <v>0.71779999999999999</v>
      </c>
      <c r="BH56" s="10">
        <v>0.71879999999999999</v>
      </c>
      <c r="BI56" s="10">
        <v>0.71970000000000001</v>
      </c>
      <c r="BJ56" s="10">
        <v>0.72070000000000001</v>
      </c>
      <c r="BK56" s="10">
        <v>0.72170000000000001</v>
      </c>
      <c r="BL56" s="10">
        <v>0.72259999999999858</v>
      </c>
      <c r="BM56" s="10">
        <v>0.72359999999999858</v>
      </c>
      <c r="BN56" s="10">
        <v>0.72459999999999858</v>
      </c>
      <c r="BO56" s="10">
        <v>0.72549999999999859</v>
      </c>
      <c r="BP56" s="10">
        <v>0.72649999999999859</v>
      </c>
      <c r="BQ56" s="10">
        <v>0.72749999999999859</v>
      </c>
      <c r="BR56" s="10">
        <v>0.7283999999999986</v>
      </c>
      <c r="BS56" s="10">
        <v>0.72939999999999861</v>
      </c>
      <c r="BT56" s="10">
        <v>0.73039999999999861</v>
      </c>
      <c r="BU56" s="10">
        <v>0.73129999999999862</v>
      </c>
      <c r="BV56" s="10">
        <v>0.73229999999999862</v>
      </c>
      <c r="BW56" s="10">
        <v>0.73329999999999862</v>
      </c>
      <c r="BX56" s="10">
        <v>0.73419999999999863</v>
      </c>
      <c r="BY56" s="10">
        <v>0.73519999999999863</v>
      </c>
      <c r="BZ56" s="10">
        <v>0.73609999999999864</v>
      </c>
      <c r="CA56" s="10">
        <v>0.73709999999999865</v>
      </c>
      <c r="CB56" s="10">
        <v>0.73809999999999854</v>
      </c>
      <c r="CC56" s="10">
        <v>0.73899999999999855</v>
      </c>
      <c r="CD56" s="10">
        <v>0.73999999999999855</v>
      </c>
      <c r="CE56" s="10">
        <v>0.74099999999999855</v>
      </c>
      <c r="CF56" s="10">
        <v>0.74189999999999856</v>
      </c>
      <c r="CG56" s="10">
        <v>0.74289999999999856</v>
      </c>
      <c r="CH56" s="10">
        <v>0.74389999999999856</v>
      </c>
      <c r="CI56" s="10">
        <v>0.74479999999999857</v>
      </c>
      <c r="CJ56" s="10">
        <v>0.74579999999999858</v>
      </c>
      <c r="CK56" s="10">
        <v>0.74679999999999858</v>
      </c>
      <c r="CL56" s="10">
        <v>0.74769999999999859</v>
      </c>
      <c r="CM56" s="10">
        <v>0.74869999999999859</v>
      </c>
      <c r="CN56" s="10">
        <v>0.74969999999999859</v>
      </c>
      <c r="CO56" s="10">
        <v>0.7505999999999986</v>
      </c>
      <c r="CP56" s="10">
        <v>0.7515999999999986</v>
      </c>
      <c r="CQ56" s="10">
        <v>0.75249999999999861</v>
      </c>
      <c r="CR56" s="10">
        <v>0.75349999999999862</v>
      </c>
      <c r="CS56" s="10">
        <v>0.75439999999999863</v>
      </c>
      <c r="CT56" s="10">
        <v>0.75539999999999863</v>
      </c>
      <c r="CU56" s="10">
        <v>0.75629999999999864</v>
      </c>
      <c r="CV56" s="10">
        <v>0.75729999999999864</v>
      </c>
      <c r="CW56" s="10">
        <v>0.75819999999999865</v>
      </c>
      <c r="CX56" s="10">
        <v>0.75919999999999865</v>
      </c>
      <c r="CY56" s="10">
        <v>0.76009999999999867</v>
      </c>
      <c r="CZ56" s="10">
        <v>0.76109999999999867</v>
      </c>
      <c r="DA56" s="10">
        <v>0.76199999999999868</v>
      </c>
      <c r="DB56" s="10">
        <v>0.76299999999999868</v>
      </c>
      <c r="DC56" s="10">
        <v>0.76389999999999869</v>
      </c>
      <c r="DD56" s="10">
        <v>0.76489999999999869</v>
      </c>
      <c r="DE56" s="10">
        <v>0.7657999999999987</v>
      </c>
      <c r="DF56" s="10">
        <v>0.7667999999999987</v>
      </c>
      <c r="DG56" s="10">
        <v>0.76769999999999872</v>
      </c>
      <c r="DH56" s="10">
        <v>0.76869999999999872</v>
      </c>
      <c r="DI56" s="10">
        <v>0.76959999999999873</v>
      </c>
      <c r="DJ56" s="10">
        <v>0.77059999999999873</v>
      </c>
      <c r="DK56" s="10">
        <v>0.77159999999999873</v>
      </c>
      <c r="DL56" s="10">
        <v>0.77249999999999919</v>
      </c>
      <c r="DM56" s="10">
        <v>0.77349999999999874</v>
      </c>
      <c r="DN56" s="10">
        <v>0.77439999999999876</v>
      </c>
      <c r="DO56" s="10">
        <v>0.77669999999999861</v>
      </c>
      <c r="DP56" s="10">
        <v>0.77649999999999864</v>
      </c>
      <c r="DQ56" s="10">
        <v>0.77739999999999865</v>
      </c>
      <c r="DR56" s="10">
        <v>0.77839999999999865</v>
      </c>
      <c r="DS56" s="10">
        <v>0.77919999999999934</v>
      </c>
      <c r="DT56" s="10">
        <v>0.78019999999999867</v>
      </c>
      <c r="DU56" s="10">
        <v>0.78119999999999867</v>
      </c>
      <c r="DV56" s="10">
        <v>0.78209999999999869</v>
      </c>
      <c r="DW56" s="10">
        <v>0.78309999999999869</v>
      </c>
      <c r="DX56" s="10">
        <v>0.7839999999999987</v>
      </c>
      <c r="DY56" s="10">
        <v>0.7849999999999987</v>
      </c>
      <c r="DZ56" s="10">
        <v>0.7859999999999987</v>
      </c>
      <c r="EA56" s="10">
        <v>0.78689999999999871</v>
      </c>
      <c r="EB56" s="10">
        <v>0.78789999999999871</v>
      </c>
      <c r="EC56" s="10">
        <v>0.78879999999999872</v>
      </c>
      <c r="ED56" s="10">
        <v>0.78979999999999873</v>
      </c>
      <c r="EE56" s="10">
        <v>0.79079999999999873</v>
      </c>
      <c r="EF56" s="10">
        <v>0.79169999999999874</v>
      </c>
      <c r="EG56" s="10">
        <v>0.79269999999999874</v>
      </c>
      <c r="EH56" s="10">
        <v>0.79369999999999885</v>
      </c>
      <c r="EI56" s="10">
        <v>0.79459999999999875</v>
      </c>
      <c r="EJ56" s="10">
        <v>0.79559999999999875</v>
      </c>
      <c r="EK56" s="10">
        <v>0.79659999999999875</v>
      </c>
      <c r="EL56" s="10">
        <v>0.79749999999999877</v>
      </c>
      <c r="EM56" s="10">
        <v>0.79849999999999899</v>
      </c>
      <c r="EN56" s="10">
        <v>0.79949999999999877</v>
      </c>
      <c r="EO56" s="10">
        <v>0.80039999999999933</v>
      </c>
      <c r="EP56" s="10">
        <v>0.80139999999999889</v>
      </c>
      <c r="EQ56" s="10">
        <v>0.80239999999999878</v>
      </c>
      <c r="ER56" s="10">
        <v>0.80329999999999879</v>
      </c>
      <c r="ES56" s="10">
        <v>0.80429999999999879</v>
      </c>
      <c r="ET56" s="10">
        <v>0.80529999999999879</v>
      </c>
      <c r="EU56" s="10">
        <v>0.80619999999999881</v>
      </c>
      <c r="EV56" s="10">
        <v>0.80719999999999881</v>
      </c>
      <c r="EW56" s="10">
        <v>0.80819999999999881</v>
      </c>
      <c r="EX56" s="10">
        <v>0.80909999999999882</v>
      </c>
      <c r="EY56" s="10">
        <v>0.81009999999999882</v>
      </c>
      <c r="EZ56" s="10">
        <v>0.81109999999999882</v>
      </c>
      <c r="FA56" s="10">
        <v>0.81209999999999993</v>
      </c>
      <c r="FB56" s="10">
        <v>0.81299999999999883</v>
      </c>
      <c r="FC56" s="10">
        <v>0.81399999999999884</v>
      </c>
      <c r="FD56" s="10">
        <v>0.81499999999999884</v>
      </c>
      <c r="FE56" s="10">
        <v>0.81589999999999885</v>
      </c>
      <c r="FF56" s="10">
        <v>0.81689999999999885</v>
      </c>
      <c r="FG56" s="10">
        <v>0.81789999999999885</v>
      </c>
      <c r="FH56" s="10">
        <v>0.81889999999999885</v>
      </c>
      <c r="FI56" s="10">
        <v>0.81979999999999908</v>
      </c>
      <c r="FJ56" s="10">
        <v>0.82079999999999886</v>
      </c>
      <c r="FK56" s="10">
        <v>0.82179999999999997</v>
      </c>
      <c r="FL56" s="10">
        <v>0.82279999999999875</v>
      </c>
      <c r="FM56" s="10">
        <v>0.82369999999999877</v>
      </c>
      <c r="FN56" s="10">
        <v>0.82469999999999877</v>
      </c>
      <c r="FO56" s="10">
        <v>0.82569999999999877</v>
      </c>
      <c r="FP56" s="10">
        <v>0.82659999999999878</v>
      </c>
      <c r="FQ56" s="10">
        <v>0.82759999999999878</v>
      </c>
      <c r="FR56" s="10">
        <v>0.82859999999999878</v>
      </c>
      <c r="FS56" s="10">
        <v>0.82959999999999878</v>
      </c>
      <c r="FT56" s="10">
        <v>0.83049999999999879</v>
      </c>
      <c r="FU56" s="10">
        <v>0.8314999999999988</v>
      </c>
      <c r="FV56" s="10">
        <v>0.8324999999999988</v>
      </c>
      <c r="FW56" s="10">
        <v>0.8334999999999988</v>
      </c>
      <c r="FX56" s="10">
        <v>0.8344999999999988</v>
      </c>
      <c r="FY56" s="10">
        <v>0.83539999999999881</v>
      </c>
      <c r="FZ56" s="10">
        <v>0.83639999999999881</v>
      </c>
      <c r="GA56" s="10">
        <v>0.83739999999999881</v>
      </c>
      <c r="GB56" s="10">
        <v>0.83839999999999881</v>
      </c>
      <c r="GC56" s="10">
        <v>0.83939999999999881</v>
      </c>
      <c r="GD56" s="10">
        <v>0.84029999999999883</v>
      </c>
      <c r="GE56" s="10">
        <v>0.84129999999999883</v>
      </c>
      <c r="GF56" s="10">
        <v>0.84229999999999883</v>
      </c>
      <c r="GG56" s="10">
        <v>0.84329999999999883</v>
      </c>
      <c r="GH56" s="10">
        <v>0.84429999999999883</v>
      </c>
      <c r="GI56" s="10">
        <v>0.84519999999999884</v>
      </c>
      <c r="GJ56" s="10">
        <v>0.84619999999999884</v>
      </c>
      <c r="GK56" s="10">
        <v>0.84721999999999886</v>
      </c>
      <c r="GL56" s="10">
        <v>0.84819999999999884</v>
      </c>
      <c r="GM56" s="10">
        <v>0.84919999999999884</v>
      </c>
      <c r="GN56" s="10">
        <v>0.85009999999999886</v>
      </c>
      <c r="GO56" s="10">
        <v>0.85109999999999886</v>
      </c>
      <c r="GP56" s="10">
        <v>0.85209999999999886</v>
      </c>
      <c r="GQ56" s="10">
        <v>0.85309999999999886</v>
      </c>
      <c r="GR56" s="10">
        <v>0.85409999999999886</v>
      </c>
      <c r="GS56" s="10">
        <v>0.85509999999999886</v>
      </c>
      <c r="GT56" s="10">
        <v>0.85609999999999886</v>
      </c>
      <c r="GU56" s="10">
        <v>0.85699999999999887</v>
      </c>
      <c r="GV56" s="10">
        <v>0.85799999999999887</v>
      </c>
      <c r="GW56" s="10">
        <v>0.85899999999999888</v>
      </c>
      <c r="GX56" s="10">
        <v>0.85999999999999888</v>
      </c>
      <c r="GY56" s="10">
        <v>0.86099999999999888</v>
      </c>
      <c r="GZ56" s="10">
        <v>0.86199999999999888</v>
      </c>
      <c r="HA56" s="10">
        <v>0.86289999999999889</v>
      </c>
      <c r="HB56" s="10">
        <v>0.86389999999999889</v>
      </c>
      <c r="HC56" s="10">
        <v>0.86489999999999889</v>
      </c>
      <c r="HD56" s="10">
        <v>0.86589999999999889</v>
      </c>
      <c r="HE56" s="10">
        <v>0.86689999999999889</v>
      </c>
      <c r="HF56" s="10">
        <v>0.86789999999999889</v>
      </c>
      <c r="HG56" s="10">
        <v>0.8688999999999989</v>
      </c>
      <c r="HH56" s="10">
        <v>0.86979999999999891</v>
      </c>
      <c r="HI56" s="10">
        <v>0.87079999999999891</v>
      </c>
      <c r="HJ56" s="10">
        <v>0.87179999999999891</v>
      </c>
      <c r="HK56" s="10">
        <v>0.87279999999999891</v>
      </c>
      <c r="HL56" s="10">
        <v>0.87379999999999891</v>
      </c>
      <c r="HM56" s="10">
        <v>0.87479999999999891</v>
      </c>
      <c r="HN56" s="10">
        <v>0.87579999999999891</v>
      </c>
      <c r="HO56" s="10">
        <v>0.87679999999999891</v>
      </c>
      <c r="HP56" s="10">
        <v>0.87769999999999893</v>
      </c>
      <c r="HQ56" s="10">
        <v>0.87869999999999893</v>
      </c>
      <c r="HR56" s="10">
        <v>0.87969999999999893</v>
      </c>
      <c r="HS56" s="10">
        <v>0.88069999999999893</v>
      </c>
      <c r="HT56" s="10">
        <v>0.88169999999999893</v>
      </c>
      <c r="HU56" s="10">
        <v>0.88269999999999893</v>
      </c>
      <c r="HV56" s="10">
        <v>0.88369999999999893</v>
      </c>
    </row>
    <row r="57" spans="1:230" ht="12.75" customHeight="1" x14ac:dyDescent="0.2">
      <c r="A57" s="8">
        <v>41.5</v>
      </c>
      <c r="B57" s="9">
        <v>55</v>
      </c>
      <c r="C57" s="10">
        <v>0.6641999999999999</v>
      </c>
      <c r="D57" s="10">
        <v>0.6651999999999999</v>
      </c>
      <c r="E57" s="10">
        <v>0.66609999999999991</v>
      </c>
      <c r="F57" s="10">
        <v>0.66709999999999992</v>
      </c>
      <c r="G57" s="10">
        <v>0.66809999999999992</v>
      </c>
      <c r="H57" s="10">
        <v>0.66899999999999993</v>
      </c>
      <c r="I57" s="10">
        <v>0.67</v>
      </c>
      <c r="J57" s="10">
        <v>0.67099999999999993</v>
      </c>
      <c r="K57" s="10">
        <v>0.67189999999999994</v>
      </c>
      <c r="L57" s="10">
        <v>0.67289999999999994</v>
      </c>
      <c r="M57" s="10">
        <v>0.67379999999999995</v>
      </c>
      <c r="N57" s="10">
        <v>0.67479999999999996</v>
      </c>
      <c r="O57" s="10">
        <v>0.67579999999999996</v>
      </c>
      <c r="P57" s="10">
        <v>0.67669999999999997</v>
      </c>
      <c r="Q57" s="10">
        <v>0.67769999999999997</v>
      </c>
      <c r="R57" s="10">
        <v>0.67869999999999997</v>
      </c>
      <c r="S57" s="10">
        <v>0.67959999999999998</v>
      </c>
      <c r="T57" s="10">
        <v>0.68059999999999998</v>
      </c>
      <c r="U57" s="10">
        <v>0.68149999999999999</v>
      </c>
      <c r="V57" s="10">
        <v>0.6825</v>
      </c>
      <c r="W57" s="10">
        <v>0.6835</v>
      </c>
      <c r="X57" s="10">
        <v>0.68440000000000001</v>
      </c>
      <c r="Y57" s="10">
        <v>0.68540000000000001</v>
      </c>
      <c r="Z57" s="10">
        <v>0.6863999999999999</v>
      </c>
      <c r="AA57" s="10">
        <v>0.68729999999999991</v>
      </c>
      <c r="AB57" s="10">
        <v>0.68829999999999991</v>
      </c>
      <c r="AC57" s="10">
        <v>0.68929999999999991</v>
      </c>
      <c r="AD57" s="10">
        <v>0.69019999999999992</v>
      </c>
      <c r="AE57" s="10">
        <v>0.69119999999999993</v>
      </c>
      <c r="AF57" s="10">
        <v>0.69219999999999993</v>
      </c>
      <c r="AG57" s="10">
        <v>0.69309999999999994</v>
      </c>
      <c r="AH57" s="10">
        <v>0.69409999999999994</v>
      </c>
      <c r="AI57" s="10">
        <v>0.69509999999999994</v>
      </c>
      <c r="AJ57" s="10">
        <v>0.69599999999999995</v>
      </c>
      <c r="AK57" s="10">
        <v>0.69699999999999995</v>
      </c>
      <c r="AL57" s="10">
        <v>0.69799999999999995</v>
      </c>
      <c r="AM57" s="10">
        <v>0.69889999999999997</v>
      </c>
      <c r="AN57" s="10">
        <v>0.69989999999999997</v>
      </c>
      <c r="AO57" s="10">
        <v>0.70089999999999997</v>
      </c>
      <c r="AP57" s="10">
        <v>0.70179999999999998</v>
      </c>
      <c r="AQ57" s="10">
        <v>0.70279999999999998</v>
      </c>
      <c r="AR57" s="10">
        <v>0.70379999999999998</v>
      </c>
      <c r="AS57" s="10">
        <v>0.70469999999999999</v>
      </c>
      <c r="AT57" s="10">
        <v>0.70569999999999999</v>
      </c>
      <c r="AU57" s="10">
        <v>0.70669999999999999</v>
      </c>
      <c r="AV57" s="10">
        <v>0.70760000000000001</v>
      </c>
      <c r="AW57" s="10">
        <v>0.70860000000000001</v>
      </c>
      <c r="AX57" s="10">
        <v>0.70949999999999991</v>
      </c>
      <c r="AY57" s="10">
        <v>0.71049999999999991</v>
      </c>
      <c r="AZ57" s="10">
        <v>0.71149999999999991</v>
      </c>
      <c r="BA57" s="10">
        <v>0.71239999999999992</v>
      </c>
      <c r="BB57" s="10">
        <v>0.71339999999999992</v>
      </c>
      <c r="BC57" s="10">
        <v>0.71439999999999992</v>
      </c>
      <c r="BD57" s="10">
        <v>0.71529999999999994</v>
      </c>
      <c r="BE57" s="10">
        <v>0.71629999999999994</v>
      </c>
      <c r="BF57" s="10">
        <v>0.71729999999999994</v>
      </c>
      <c r="BG57" s="10">
        <v>0.71819999999999995</v>
      </c>
      <c r="BH57" s="10">
        <v>0.71919999999999995</v>
      </c>
      <c r="BI57" s="10">
        <v>0.72009999999999996</v>
      </c>
      <c r="BJ57" s="10">
        <v>0.72109999999999996</v>
      </c>
      <c r="BK57" s="10">
        <v>0.72209999999999996</v>
      </c>
      <c r="BL57" s="10">
        <v>0.72299999999999853</v>
      </c>
      <c r="BM57" s="10">
        <v>0.72399999999999853</v>
      </c>
      <c r="BN57" s="10">
        <v>0.72499999999999853</v>
      </c>
      <c r="BO57" s="10">
        <v>0.72589999999999855</v>
      </c>
      <c r="BP57" s="10">
        <v>0.72689999999999855</v>
      </c>
      <c r="BQ57" s="10">
        <v>0.72789999999999855</v>
      </c>
      <c r="BR57" s="10">
        <v>0.72879999999999856</v>
      </c>
      <c r="BS57" s="10">
        <v>0.72979999999999856</v>
      </c>
      <c r="BT57" s="10">
        <v>0.73079999999999856</v>
      </c>
      <c r="BU57" s="10">
        <v>0.73169999999999857</v>
      </c>
      <c r="BV57" s="10">
        <v>0.73269999999999857</v>
      </c>
      <c r="BW57" s="10">
        <v>0.73359999999999859</v>
      </c>
      <c r="BX57" s="10">
        <v>0.73459999999999859</v>
      </c>
      <c r="BY57" s="10">
        <v>0.73559999999999859</v>
      </c>
      <c r="BZ57" s="10">
        <v>0.7364999999999986</v>
      </c>
      <c r="CA57" s="10">
        <v>0.7374999999999986</v>
      </c>
      <c r="CB57" s="10">
        <v>0.73849999999999849</v>
      </c>
      <c r="CC57" s="10">
        <v>0.7393999999999985</v>
      </c>
      <c r="CD57" s="10">
        <v>0.7403999999999985</v>
      </c>
      <c r="CE57" s="10">
        <v>0.7413999999999985</v>
      </c>
      <c r="CF57" s="10">
        <v>0.74229999999999852</v>
      </c>
      <c r="CG57" s="10">
        <v>0.74329999999999852</v>
      </c>
      <c r="CH57" s="10">
        <v>0.74429999999999852</v>
      </c>
      <c r="CI57" s="10">
        <v>0.74519999999999853</v>
      </c>
      <c r="CJ57" s="10">
        <v>0.74619999999999853</v>
      </c>
      <c r="CK57" s="10">
        <v>0.74709999999999854</v>
      </c>
      <c r="CL57" s="10">
        <v>0.74809999999999854</v>
      </c>
      <c r="CM57" s="10">
        <v>0.74909999999999854</v>
      </c>
      <c r="CN57" s="10">
        <v>0.74999999999999856</v>
      </c>
      <c r="CO57" s="10">
        <v>0.75099999999999856</v>
      </c>
      <c r="CP57" s="10">
        <v>0.75189999999999857</v>
      </c>
      <c r="CQ57" s="10">
        <v>0.75289999999999857</v>
      </c>
      <c r="CR57" s="10">
        <v>0.75379999999999858</v>
      </c>
      <c r="CS57" s="10">
        <v>0.75479999999999858</v>
      </c>
      <c r="CT57" s="10">
        <v>0.75579999999999858</v>
      </c>
      <c r="CU57" s="10">
        <v>0.7566999999999986</v>
      </c>
      <c r="CV57" s="10">
        <v>0.7576999999999986</v>
      </c>
      <c r="CW57" s="10">
        <v>0.75859999999999861</v>
      </c>
      <c r="CX57" s="10">
        <v>0.75959999999999861</v>
      </c>
      <c r="CY57" s="10">
        <v>0.76049999999999862</v>
      </c>
      <c r="CZ57" s="10">
        <v>0.76149999999999862</v>
      </c>
      <c r="DA57" s="10">
        <v>0.76239999999999863</v>
      </c>
      <c r="DB57" s="10">
        <v>0.76339999999999864</v>
      </c>
      <c r="DC57" s="10">
        <v>0.76429999999999865</v>
      </c>
      <c r="DD57" s="10">
        <v>0.76529999999999865</v>
      </c>
      <c r="DE57" s="10">
        <v>0.76619999999999866</v>
      </c>
      <c r="DF57" s="10">
        <v>0.76719999999999866</v>
      </c>
      <c r="DG57" s="10">
        <v>0.76809999999999867</v>
      </c>
      <c r="DH57" s="10">
        <v>0.76909999999999867</v>
      </c>
      <c r="DI57" s="10">
        <v>0.76999999999999869</v>
      </c>
      <c r="DJ57" s="10">
        <v>0.77099999999999869</v>
      </c>
      <c r="DK57" s="10">
        <v>0.7718999999999987</v>
      </c>
      <c r="DL57" s="10">
        <v>0.77289999999999914</v>
      </c>
      <c r="DM57" s="10">
        <v>0.77379999999999871</v>
      </c>
      <c r="DN57" s="10">
        <v>0.77479999999999871</v>
      </c>
      <c r="DO57" s="10">
        <v>0.77709999999999857</v>
      </c>
      <c r="DP57" s="10">
        <v>0.77689999999999859</v>
      </c>
      <c r="DQ57" s="10">
        <v>0.7777999999999986</v>
      </c>
      <c r="DR57" s="10">
        <v>0.7787999999999986</v>
      </c>
      <c r="DS57" s="10">
        <v>0.77959999999999929</v>
      </c>
      <c r="DT57" s="10">
        <v>0.78059999999999863</v>
      </c>
      <c r="DU57" s="10">
        <v>0.78149999999999864</v>
      </c>
      <c r="DV57" s="10">
        <v>0.78249999999999864</v>
      </c>
      <c r="DW57" s="10">
        <v>0.78339999999999865</v>
      </c>
      <c r="DX57" s="10">
        <v>0.78439999999999865</v>
      </c>
      <c r="DY57" s="10">
        <v>0.78539999999999865</v>
      </c>
      <c r="DZ57" s="10">
        <v>0.78629999999999867</v>
      </c>
      <c r="EA57" s="10">
        <v>0.78729999999999867</v>
      </c>
      <c r="EB57" s="10">
        <v>0.78819999999999868</v>
      </c>
      <c r="EC57" s="10">
        <v>0.78919999999999868</v>
      </c>
      <c r="ED57" s="10">
        <v>0.79009999999999869</v>
      </c>
      <c r="EE57" s="10">
        <v>0.79109999999999869</v>
      </c>
      <c r="EF57" s="10">
        <v>0.79209999999999869</v>
      </c>
      <c r="EG57" s="10">
        <v>0.79299999999999871</v>
      </c>
      <c r="EH57" s="10">
        <v>0.79399999999999882</v>
      </c>
      <c r="EI57" s="10">
        <v>0.79499999999999871</v>
      </c>
      <c r="EJ57" s="10">
        <v>0.79589999999999872</v>
      </c>
      <c r="EK57" s="10">
        <v>0.79689999999999872</v>
      </c>
      <c r="EL57" s="10">
        <v>0.79789999999999872</v>
      </c>
      <c r="EM57" s="10">
        <v>0.79879999999999896</v>
      </c>
      <c r="EN57" s="10">
        <v>0.79979999999999873</v>
      </c>
      <c r="EO57" s="10">
        <v>0.80079999999999929</v>
      </c>
      <c r="EP57" s="10">
        <v>0.80169999999999886</v>
      </c>
      <c r="EQ57" s="10">
        <v>0.80269999999999875</v>
      </c>
      <c r="ER57" s="10">
        <v>0.80369999999999875</v>
      </c>
      <c r="ES57" s="10">
        <v>0.80459999999999876</v>
      </c>
      <c r="ET57" s="10">
        <v>0.80559999999999876</v>
      </c>
      <c r="EU57" s="10">
        <v>0.80659999999999876</v>
      </c>
      <c r="EV57" s="10">
        <v>0.80749999999999877</v>
      </c>
      <c r="EW57" s="10">
        <v>0.80849999999999878</v>
      </c>
      <c r="EX57" s="10">
        <v>0.80949999999999878</v>
      </c>
      <c r="EY57" s="10">
        <v>0.81039999999999879</v>
      </c>
      <c r="EZ57" s="10">
        <v>0.81139999999999879</v>
      </c>
      <c r="FA57" s="10">
        <v>0.8123999999999999</v>
      </c>
      <c r="FB57" s="10">
        <v>0.81339999999999879</v>
      </c>
      <c r="FC57" s="10">
        <v>0.8142999999999988</v>
      </c>
      <c r="FD57" s="10">
        <v>0.8152999999999988</v>
      </c>
      <c r="FE57" s="10">
        <v>0.8162999999999988</v>
      </c>
      <c r="FF57" s="10">
        <v>0.81729999999999881</v>
      </c>
      <c r="FG57" s="10">
        <v>0.81819999999999882</v>
      </c>
      <c r="FH57" s="10">
        <v>0.81919999999999882</v>
      </c>
      <c r="FI57" s="10">
        <v>0.82019999999999904</v>
      </c>
      <c r="FJ57" s="10">
        <v>0.82109999999999883</v>
      </c>
      <c r="FK57" s="10">
        <v>0.82209999999999994</v>
      </c>
      <c r="FL57" s="10">
        <v>0.82309999999999872</v>
      </c>
      <c r="FM57" s="10">
        <v>0.82409999999999872</v>
      </c>
      <c r="FN57" s="10">
        <v>0.82499999999999873</v>
      </c>
      <c r="FO57" s="10">
        <v>0.82599999999999874</v>
      </c>
      <c r="FP57" s="10">
        <v>0.82699999999999874</v>
      </c>
      <c r="FQ57" s="10">
        <v>0.82789999999999875</v>
      </c>
      <c r="FR57" s="10">
        <v>0.82889999999999875</v>
      </c>
      <c r="FS57" s="10">
        <v>0.82989999999999875</v>
      </c>
      <c r="FT57" s="10">
        <v>0.83089999999999875</v>
      </c>
      <c r="FU57" s="10">
        <v>0.83189999999999875</v>
      </c>
      <c r="FV57" s="10">
        <v>0.83279999999999876</v>
      </c>
      <c r="FW57" s="10">
        <v>0.83379999999999876</v>
      </c>
      <c r="FX57" s="10">
        <v>0.83479999999999877</v>
      </c>
      <c r="FY57" s="10">
        <v>0.83579999999999877</v>
      </c>
      <c r="FZ57" s="10">
        <v>0.83679999999999877</v>
      </c>
      <c r="GA57" s="10">
        <v>0.83769999999999878</v>
      </c>
      <c r="GB57" s="10">
        <v>0.83869999999999878</v>
      </c>
      <c r="GC57" s="10">
        <v>0.83969999999999878</v>
      </c>
      <c r="GD57" s="10">
        <v>0.84069999999999878</v>
      </c>
      <c r="GE57" s="10">
        <v>0.84169999999999878</v>
      </c>
      <c r="GF57" s="10">
        <v>0.84259999999999879</v>
      </c>
      <c r="GG57" s="10">
        <v>0.8435999999999988</v>
      </c>
      <c r="GH57" s="10">
        <v>0.8445999999999988</v>
      </c>
      <c r="GI57" s="10">
        <v>0.8455999999999988</v>
      </c>
      <c r="GJ57" s="10">
        <v>0.84649999999999881</v>
      </c>
      <c r="GK57" s="10">
        <v>0.84751999999999883</v>
      </c>
      <c r="GL57" s="10">
        <v>0.84849999999999881</v>
      </c>
      <c r="GM57" s="10">
        <v>0.84949999999999881</v>
      </c>
      <c r="GN57" s="10">
        <v>0.85049999999999881</v>
      </c>
      <c r="GO57" s="10">
        <v>0.85139999999999882</v>
      </c>
      <c r="GP57" s="10">
        <v>0.85239999999999883</v>
      </c>
      <c r="GQ57" s="10">
        <v>0.85339999999999883</v>
      </c>
      <c r="GR57" s="10">
        <v>0.85439999999999883</v>
      </c>
      <c r="GS57" s="10">
        <v>0.85539999999999883</v>
      </c>
      <c r="GT57" s="10">
        <v>0.85639999999999883</v>
      </c>
      <c r="GU57" s="10">
        <v>0.85739999999999883</v>
      </c>
      <c r="GV57" s="10">
        <v>0.85829999999999884</v>
      </c>
      <c r="GW57" s="10">
        <v>0.85929999999999884</v>
      </c>
      <c r="GX57" s="10">
        <v>0.86029999999999884</v>
      </c>
      <c r="GY57" s="10">
        <v>0.86129999999999884</v>
      </c>
      <c r="GZ57" s="10">
        <v>0.86229999999999885</v>
      </c>
      <c r="HA57" s="10">
        <v>0.86329999999999885</v>
      </c>
      <c r="HB57" s="10">
        <v>0.86429999999999885</v>
      </c>
      <c r="HC57" s="10">
        <v>0.86519999999999886</v>
      </c>
      <c r="HD57" s="10">
        <v>0.86619999999999886</v>
      </c>
      <c r="HE57" s="10">
        <v>0.86719999999999886</v>
      </c>
      <c r="HF57" s="10">
        <v>0.86819999999999886</v>
      </c>
      <c r="HG57" s="10">
        <v>0.86919999999999886</v>
      </c>
      <c r="HH57" s="10">
        <v>0.87019999999999886</v>
      </c>
      <c r="HI57" s="10">
        <v>0.87109999999999888</v>
      </c>
      <c r="HJ57" s="10">
        <v>0.87209999999999888</v>
      </c>
      <c r="HK57" s="10">
        <v>0.87309999999999888</v>
      </c>
      <c r="HL57" s="10">
        <v>0.87409999999999888</v>
      </c>
      <c r="HM57" s="10">
        <v>0.87509999999999888</v>
      </c>
      <c r="HN57" s="10">
        <v>0.87609999999999888</v>
      </c>
      <c r="HO57" s="10">
        <v>0.87709999999999888</v>
      </c>
      <c r="HP57" s="10">
        <v>0.87809999999999888</v>
      </c>
      <c r="HQ57" s="10">
        <v>0.87909999999999888</v>
      </c>
      <c r="HR57" s="10">
        <v>0.87999999999999889</v>
      </c>
      <c r="HS57" s="10">
        <v>0.8809999999999989</v>
      </c>
      <c r="HT57" s="10">
        <v>0.8819999999999989</v>
      </c>
      <c r="HU57" s="10">
        <v>0.8829999999999989</v>
      </c>
      <c r="HV57" s="10">
        <v>0.8839999999999989</v>
      </c>
    </row>
    <row r="58" spans="1:230" ht="12.75" customHeight="1" x14ac:dyDescent="0.2">
      <c r="A58" s="8">
        <v>42</v>
      </c>
      <c r="B58" s="9">
        <v>56</v>
      </c>
      <c r="C58" s="10">
        <v>0.66469999999999985</v>
      </c>
      <c r="D58" s="10">
        <v>0.66559999999999986</v>
      </c>
      <c r="E58" s="10">
        <v>0.66659999999999986</v>
      </c>
      <c r="F58" s="10">
        <v>0.66749999999999998</v>
      </c>
      <c r="G58" s="10">
        <v>0.66849999999999987</v>
      </c>
      <c r="H58" s="10">
        <v>0.66949999999999987</v>
      </c>
      <c r="I58" s="10">
        <v>0.67039999999999988</v>
      </c>
      <c r="J58" s="10">
        <v>0.67139999999999989</v>
      </c>
      <c r="K58" s="10">
        <v>0.67239999999999989</v>
      </c>
      <c r="L58" s="10">
        <v>0.6732999999999999</v>
      </c>
      <c r="M58" s="10">
        <v>0.6742999999999999</v>
      </c>
      <c r="N58" s="10">
        <v>0.67519999999999991</v>
      </c>
      <c r="O58" s="10">
        <v>0.67619999999999991</v>
      </c>
      <c r="P58" s="10">
        <v>0.67719999999999991</v>
      </c>
      <c r="Q58" s="10">
        <v>0.67809999999999993</v>
      </c>
      <c r="R58" s="10">
        <v>0.67909999999999993</v>
      </c>
      <c r="S58" s="10">
        <v>0.68</v>
      </c>
      <c r="T58" s="10">
        <v>0.68099999999999994</v>
      </c>
      <c r="U58" s="10">
        <v>0.68199999999999994</v>
      </c>
      <c r="V58" s="10">
        <v>0.68289999999999995</v>
      </c>
      <c r="W58" s="10">
        <v>0.68389999999999995</v>
      </c>
      <c r="X58" s="10">
        <v>0.68489999999999995</v>
      </c>
      <c r="Y58" s="10">
        <v>0.68579999999999997</v>
      </c>
      <c r="Z58" s="10">
        <v>0.68679999999999986</v>
      </c>
      <c r="AA58" s="10">
        <v>0.68779999999999986</v>
      </c>
      <c r="AB58" s="10">
        <v>0.68869999999999987</v>
      </c>
      <c r="AC58" s="10">
        <v>0.68969999999999987</v>
      </c>
      <c r="AD58" s="10">
        <v>0.69069999999999987</v>
      </c>
      <c r="AE58" s="10">
        <v>0.69159999999999988</v>
      </c>
      <c r="AF58" s="10">
        <v>0.69259999999999988</v>
      </c>
      <c r="AG58" s="10">
        <v>0.69359999999999988</v>
      </c>
      <c r="AH58" s="10">
        <v>0.6944999999999999</v>
      </c>
      <c r="AI58" s="10">
        <v>0.6954999999999999</v>
      </c>
      <c r="AJ58" s="10">
        <v>0.69639999999999991</v>
      </c>
      <c r="AK58" s="10">
        <v>0.69739999999999991</v>
      </c>
      <c r="AL58" s="10">
        <v>0.69839999999999991</v>
      </c>
      <c r="AM58" s="10">
        <v>0.69929999999999992</v>
      </c>
      <c r="AN58" s="10">
        <v>0.70029999999999992</v>
      </c>
      <c r="AO58" s="10">
        <v>0.70129999999999992</v>
      </c>
      <c r="AP58" s="10">
        <v>0.70229999999999992</v>
      </c>
      <c r="AQ58" s="10">
        <v>0.70319999999999994</v>
      </c>
      <c r="AR58" s="10">
        <v>0.70419999999999994</v>
      </c>
      <c r="AS58" s="10">
        <v>0.70509999999999995</v>
      </c>
      <c r="AT58" s="10">
        <v>0.70609999999999995</v>
      </c>
      <c r="AU58" s="10">
        <v>0.70709999999999995</v>
      </c>
      <c r="AV58" s="10">
        <v>0.70799999999999996</v>
      </c>
      <c r="AW58" s="10">
        <v>0.70899999999999996</v>
      </c>
      <c r="AX58" s="10">
        <v>0.71</v>
      </c>
      <c r="AY58" s="10">
        <v>0.71089999999999987</v>
      </c>
      <c r="AZ58" s="10">
        <v>0.71189999999999987</v>
      </c>
      <c r="BA58" s="10">
        <v>0.71279999999999988</v>
      </c>
      <c r="BB58" s="10">
        <v>0.71379999999999988</v>
      </c>
      <c r="BC58" s="10">
        <v>0.71479999999999988</v>
      </c>
      <c r="BD58" s="10">
        <v>0.71569999999999989</v>
      </c>
      <c r="BE58" s="10">
        <v>0.71669999999999989</v>
      </c>
      <c r="BF58" s="10">
        <v>0.71769999999999989</v>
      </c>
      <c r="BG58" s="10">
        <v>0.71859999999999991</v>
      </c>
      <c r="BH58" s="10">
        <v>0.71959999999999991</v>
      </c>
      <c r="BI58" s="10">
        <v>0.72059999999999991</v>
      </c>
      <c r="BJ58" s="10">
        <v>0.72149999999999992</v>
      </c>
      <c r="BK58" s="10">
        <v>0.72250000000000003</v>
      </c>
      <c r="BL58" s="10">
        <v>0.72339999999999849</v>
      </c>
      <c r="BM58" s="10">
        <v>0.72439999999999849</v>
      </c>
      <c r="BN58" s="10">
        <v>0.72539999999999849</v>
      </c>
      <c r="BO58" s="10">
        <v>0.7262999999999985</v>
      </c>
      <c r="BP58" s="10">
        <v>0.7272999999999985</v>
      </c>
      <c r="BQ58" s="10">
        <v>0.7282999999999985</v>
      </c>
      <c r="BR58" s="10">
        <v>0.72919999999999852</v>
      </c>
      <c r="BS58" s="10">
        <v>0.73019999999999852</v>
      </c>
      <c r="BT58" s="10">
        <v>0.73119999999999852</v>
      </c>
      <c r="BU58" s="10">
        <v>0.73209999999999853</v>
      </c>
      <c r="BV58" s="10">
        <v>0.73309999999999853</v>
      </c>
      <c r="BW58" s="10">
        <v>0.73399999999999854</v>
      </c>
      <c r="BX58" s="10">
        <v>0.73499999999999854</v>
      </c>
      <c r="BY58" s="10">
        <v>0.73599999999999854</v>
      </c>
      <c r="BZ58" s="10">
        <v>0.73689999999999856</v>
      </c>
      <c r="CA58" s="10">
        <v>0.73789999999999856</v>
      </c>
      <c r="CB58" s="10">
        <v>0.73889999999999845</v>
      </c>
      <c r="CC58" s="10">
        <v>0.73979999999999846</v>
      </c>
      <c r="CD58" s="10">
        <v>0.74079999999999846</v>
      </c>
      <c r="CE58" s="10">
        <v>0.74169999999999847</v>
      </c>
      <c r="CF58" s="10">
        <v>0.74269999999999847</v>
      </c>
      <c r="CG58" s="10">
        <v>0.74369999999999847</v>
      </c>
      <c r="CH58" s="10">
        <v>0.74459999999999849</v>
      </c>
      <c r="CI58" s="10">
        <v>0.74559999999999849</v>
      </c>
      <c r="CJ58" s="10">
        <v>0.74659999999999849</v>
      </c>
      <c r="CK58" s="10">
        <v>0.7474999999999985</v>
      </c>
      <c r="CL58" s="10">
        <v>0.7484999999999985</v>
      </c>
      <c r="CM58" s="10">
        <v>0.7494999999999985</v>
      </c>
      <c r="CN58" s="10">
        <v>0.75039999999999851</v>
      </c>
      <c r="CO58" s="10">
        <v>0.75139999999999851</v>
      </c>
      <c r="CP58" s="10">
        <v>0.75229999999999853</v>
      </c>
      <c r="CQ58" s="10">
        <v>0.75329999999999853</v>
      </c>
      <c r="CR58" s="10">
        <v>0.75419999999999854</v>
      </c>
      <c r="CS58" s="10">
        <v>0.75519999999999854</v>
      </c>
      <c r="CT58" s="10">
        <v>0.75609999999999855</v>
      </c>
      <c r="CU58" s="10">
        <v>0.75709999999999855</v>
      </c>
      <c r="CV58" s="10">
        <v>0.75799999999999856</v>
      </c>
      <c r="CW58" s="10">
        <v>0.75899999999999856</v>
      </c>
      <c r="CX58" s="10">
        <v>0.75989999999999858</v>
      </c>
      <c r="CY58" s="10">
        <v>0.76089999999999858</v>
      </c>
      <c r="CZ58" s="10">
        <v>0.76179999999999859</v>
      </c>
      <c r="DA58" s="10">
        <v>0.76279999999999859</v>
      </c>
      <c r="DB58" s="10">
        <v>0.7636999999999986</v>
      </c>
      <c r="DC58" s="10">
        <v>0.7646999999999986</v>
      </c>
      <c r="DD58" s="10">
        <v>0.76559999999999861</v>
      </c>
      <c r="DE58" s="10">
        <v>0.76659999999999862</v>
      </c>
      <c r="DF58" s="10">
        <v>0.76749999999999863</v>
      </c>
      <c r="DG58" s="10">
        <v>0.76849999999999863</v>
      </c>
      <c r="DH58" s="10">
        <v>0.76939999999999864</v>
      </c>
      <c r="DI58" s="10">
        <v>0.77039999999999864</v>
      </c>
      <c r="DJ58" s="10">
        <v>0.77129999999999865</v>
      </c>
      <c r="DK58" s="10">
        <v>0.77229999999999865</v>
      </c>
      <c r="DL58" s="10">
        <v>0.77319999999999911</v>
      </c>
      <c r="DM58" s="10">
        <v>0.77419999999999867</v>
      </c>
      <c r="DN58" s="10">
        <v>0.77519999999999867</v>
      </c>
      <c r="DO58" s="10">
        <v>0.77749999999999853</v>
      </c>
      <c r="DP58" s="10">
        <v>0.77729999999999855</v>
      </c>
      <c r="DQ58" s="10">
        <v>0.77819999999999856</v>
      </c>
      <c r="DR58" s="10">
        <v>0.77919999999999856</v>
      </c>
      <c r="DS58" s="10">
        <v>0.77999999999999925</v>
      </c>
      <c r="DT58" s="10">
        <v>0.7808999999999986</v>
      </c>
      <c r="DU58" s="10">
        <v>0.7818999999999986</v>
      </c>
      <c r="DV58" s="10">
        <v>0.78279999999999861</v>
      </c>
      <c r="DW58" s="10">
        <v>0.78379999999999861</v>
      </c>
      <c r="DX58" s="10">
        <v>0.78469999999999862</v>
      </c>
      <c r="DY58" s="10">
        <v>0.78569999999999862</v>
      </c>
      <c r="DZ58" s="10">
        <v>0.78669999999999862</v>
      </c>
      <c r="EA58" s="10">
        <v>0.78759999999999863</v>
      </c>
      <c r="EB58" s="10">
        <v>0.78859999999999864</v>
      </c>
      <c r="EC58" s="10">
        <v>0.78949999999999865</v>
      </c>
      <c r="ED58" s="10">
        <v>0.79049999999999865</v>
      </c>
      <c r="EE58" s="10">
        <v>0.79149999999999865</v>
      </c>
      <c r="EF58" s="10">
        <v>0.79239999999999866</v>
      </c>
      <c r="EG58" s="10">
        <v>0.79339999999999866</v>
      </c>
      <c r="EH58" s="10">
        <v>0.79429999999999878</v>
      </c>
      <c r="EI58" s="10">
        <v>0.79529999999999867</v>
      </c>
      <c r="EJ58" s="10">
        <v>0.79629999999999868</v>
      </c>
      <c r="EK58" s="10">
        <v>0.79719999999999869</v>
      </c>
      <c r="EL58" s="10">
        <v>0.79819999999999869</v>
      </c>
      <c r="EM58" s="10">
        <v>0.79919999999999891</v>
      </c>
      <c r="EN58" s="10">
        <v>0.8000999999999987</v>
      </c>
      <c r="EO58" s="10">
        <v>0.80109999999999926</v>
      </c>
      <c r="EP58" s="10">
        <v>0.80209999999999881</v>
      </c>
      <c r="EQ58" s="10">
        <v>0.80299999999999871</v>
      </c>
      <c r="ER58" s="10">
        <v>0.80399999999999872</v>
      </c>
      <c r="ES58" s="10">
        <v>0.80499999999999872</v>
      </c>
      <c r="ET58" s="10">
        <v>0.80589999999999873</v>
      </c>
      <c r="EU58" s="10">
        <v>0.80689999999999873</v>
      </c>
      <c r="EV58" s="10">
        <v>0.80789999999999873</v>
      </c>
      <c r="EW58" s="10">
        <v>0.80879999999999874</v>
      </c>
      <c r="EX58" s="10">
        <v>0.80979999999999874</v>
      </c>
      <c r="EY58" s="10">
        <v>0.81079999999999874</v>
      </c>
      <c r="EZ58" s="10">
        <v>0.81179999999999874</v>
      </c>
      <c r="FA58" s="10">
        <v>0.81269999999999987</v>
      </c>
      <c r="FB58" s="10">
        <v>0.81369999999999876</v>
      </c>
      <c r="FC58" s="10">
        <v>0.81469999999999876</v>
      </c>
      <c r="FD58" s="10">
        <v>0.81559999999999877</v>
      </c>
      <c r="FE58" s="10">
        <v>0.81659999999999877</v>
      </c>
      <c r="FF58" s="10">
        <v>0.81759999999999877</v>
      </c>
      <c r="FG58" s="10">
        <v>0.81859999999999877</v>
      </c>
      <c r="FH58" s="10">
        <v>0.81949999999999878</v>
      </c>
      <c r="FI58" s="10">
        <v>0.82049999999999901</v>
      </c>
      <c r="FJ58" s="10">
        <v>0.82149999999999879</v>
      </c>
      <c r="FK58" s="10">
        <v>0.82239999999999991</v>
      </c>
      <c r="FL58" s="10">
        <v>0.82339999999999869</v>
      </c>
      <c r="FM58" s="10">
        <v>0.82439999999999869</v>
      </c>
      <c r="FN58" s="10">
        <v>0.82539999999999869</v>
      </c>
      <c r="FO58" s="10">
        <v>0.8262999999999987</v>
      </c>
      <c r="FP58" s="10">
        <v>0.8272999999999987</v>
      </c>
      <c r="FQ58" s="10">
        <v>0.8282999999999987</v>
      </c>
      <c r="FR58" s="10">
        <v>0.82919999999999872</v>
      </c>
      <c r="FS58" s="10">
        <v>0.83019999999999872</v>
      </c>
      <c r="FT58" s="10">
        <v>0.83119999999999872</v>
      </c>
      <c r="FU58" s="10">
        <v>0.83219999999999872</v>
      </c>
      <c r="FV58" s="10">
        <v>0.83319999999999872</v>
      </c>
      <c r="FW58" s="10">
        <v>0.83409999999999873</v>
      </c>
      <c r="FX58" s="10">
        <v>0.83509999999999873</v>
      </c>
      <c r="FY58" s="10">
        <v>0.83609999999999873</v>
      </c>
      <c r="FZ58" s="10">
        <v>0.83709999999999873</v>
      </c>
      <c r="GA58" s="10">
        <v>0.83809999999999873</v>
      </c>
      <c r="GB58" s="10">
        <v>0.83899999999999875</v>
      </c>
      <c r="GC58" s="10">
        <v>0.83999999999999875</v>
      </c>
      <c r="GD58" s="10">
        <v>0.84099999999999875</v>
      </c>
      <c r="GE58" s="10">
        <v>0.84199999999999875</v>
      </c>
      <c r="GF58" s="10">
        <v>0.84299999999999875</v>
      </c>
      <c r="GG58" s="10">
        <v>0.84389999999999876</v>
      </c>
      <c r="GH58" s="10">
        <v>0.84489999999999876</v>
      </c>
      <c r="GI58" s="10">
        <v>0.84589999999999876</v>
      </c>
      <c r="GJ58" s="10">
        <v>0.84689999999999876</v>
      </c>
      <c r="GK58" s="10">
        <v>0.84791999999999879</v>
      </c>
      <c r="GL58" s="10">
        <v>0.84879999999999878</v>
      </c>
      <c r="GM58" s="10">
        <v>0.84979999999999878</v>
      </c>
      <c r="GN58" s="10">
        <v>0.85079999999999878</v>
      </c>
      <c r="GO58" s="10">
        <v>0.85179999999999878</v>
      </c>
      <c r="GP58" s="10">
        <v>0.85279999999999878</v>
      </c>
      <c r="GQ58" s="10">
        <v>0.85369999999999879</v>
      </c>
      <c r="GR58" s="10">
        <v>0.85469999999999879</v>
      </c>
      <c r="GS58" s="10">
        <v>0.85569999999999879</v>
      </c>
      <c r="GT58" s="10">
        <v>0.8566999999999988</v>
      </c>
      <c r="GU58" s="10">
        <v>0.8576999999999988</v>
      </c>
      <c r="GV58" s="10">
        <v>0.8586999999999988</v>
      </c>
      <c r="GW58" s="10">
        <v>0.85959999999999881</v>
      </c>
      <c r="GX58" s="10">
        <v>0.86059999999999881</v>
      </c>
      <c r="GY58" s="10">
        <v>0.86159999999999881</v>
      </c>
      <c r="GZ58" s="10">
        <v>0.86259999999999881</v>
      </c>
      <c r="HA58" s="10">
        <v>0.86359999999999881</v>
      </c>
      <c r="HB58" s="10">
        <v>0.86459999999999881</v>
      </c>
      <c r="HC58" s="10">
        <v>0.86559999999999881</v>
      </c>
      <c r="HD58" s="10">
        <v>0.86649999999999883</v>
      </c>
      <c r="HE58" s="10">
        <v>0.86749999999999883</v>
      </c>
      <c r="HF58" s="10">
        <v>0.86849999999999883</v>
      </c>
      <c r="HG58" s="10">
        <v>0.86949999999999883</v>
      </c>
      <c r="HH58" s="10">
        <v>0.87049999999999883</v>
      </c>
      <c r="HI58" s="10">
        <v>0.87149999999999883</v>
      </c>
      <c r="HJ58" s="10">
        <v>0.87239999999999884</v>
      </c>
      <c r="HK58" s="10">
        <v>0.87339999999999884</v>
      </c>
      <c r="HL58" s="10">
        <v>0.87439999999999884</v>
      </c>
      <c r="HM58" s="10">
        <v>0.87539999999999885</v>
      </c>
      <c r="HN58" s="10">
        <v>0.87639999999999885</v>
      </c>
      <c r="HO58" s="10">
        <v>0.87739999999999885</v>
      </c>
      <c r="HP58" s="10">
        <v>0.87839999999999885</v>
      </c>
      <c r="HQ58" s="10">
        <v>0.87939999999999885</v>
      </c>
      <c r="HR58" s="10">
        <v>0.88039999999999885</v>
      </c>
      <c r="HS58" s="10">
        <v>0.88139999999999885</v>
      </c>
      <c r="HT58" s="10">
        <v>0.88229999999999886</v>
      </c>
      <c r="HU58" s="10">
        <v>0.88329999999999886</v>
      </c>
      <c r="HV58" s="10">
        <v>0.88429999999999886</v>
      </c>
    </row>
    <row r="59" spans="1:230" ht="12.75" customHeight="1" x14ac:dyDescent="0.2">
      <c r="A59" s="8">
        <v>42.5</v>
      </c>
      <c r="B59" s="9">
        <v>57</v>
      </c>
      <c r="C59" s="10">
        <v>0.6650999999999998</v>
      </c>
      <c r="D59" s="10">
        <v>0.6660999999999998</v>
      </c>
      <c r="E59" s="10">
        <v>0.66699999999999982</v>
      </c>
      <c r="F59" s="10">
        <v>0.66799999999999982</v>
      </c>
      <c r="G59" s="10">
        <v>0.66889999999999983</v>
      </c>
      <c r="H59" s="10">
        <v>0.66989999999999983</v>
      </c>
      <c r="I59" s="10">
        <v>0.67089999999999983</v>
      </c>
      <c r="J59" s="10">
        <v>0.67179999999999984</v>
      </c>
      <c r="K59" s="10">
        <v>0.67279999999999984</v>
      </c>
      <c r="L59" s="10">
        <v>0.67379999999999984</v>
      </c>
      <c r="M59" s="10">
        <v>0.67469999999999986</v>
      </c>
      <c r="N59" s="10">
        <v>0.67569999999999986</v>
      </c>
      <c r="O59" s="10">
        <v>0.67659999999999987</v>
      </c>
      <c r="P59" s="10">
        <v>0.67759999999999987</v>
      </c>
      <c r="Q59" s="10">
        <v>0.67859999999999987</v>
      </c>
      <c r="R59" s="10">
        <v>0.67949999999999988</v>
      </c>
      <c r="S59" s="10">
        <v>0.68049999999999988</v>
      </c>
      <c r="T59" s="10">
        <v>0.68139999999999989</v>
      </c>
      <c r="U59" s="10">
        <v>0.6823999999999999</v>
      </c>
      <c r="V59" s="10">
        <v>0.6833999999999999</v>
      </c>
      <c r="W59" s="10">
        <v>0.68429999999999991</v>
      </c>
      <c r="X59" s="10">
        <v>0.68529999999999991</v>
      </c>
      <c r="Y59" s="10">
        <v>0.68629999999999991</v>
      </c>
      <c r="Z59" s="10">
        <v>0.68719999999999981</v>
      </c>
      <c r="AA59" s="10">
        <v>0.68819999999999981</v>
      </c>
      <c r="AB59" s="10">
        <v>0.68919999999999981</v>
      </c>
      <c r="AC59" s="10">
        <v>0.69009999999999982</v>
      </c>
      <c r="AD59" s="10">
        <v>0.69109999999999983</v>
      </c>
      <c r="AE59" s="10">
        <v>0.69199999999999984</v>
      </c>
      <c r="AF59" s="10">
        <v>0.69299999999999984</v>
      </c>
      <c r="AG59" s="10">
        <v>0.69399999999999984</v>
      </c>
      <c r="AH59" s="10">
        <v>0.69489999999999985</v>
      </c>
      <c r="AI59" s="10">
        <v>0.69589999999999985</v>
      </c>
      <c r="AJ59" s="10">
        <v>0.69689999999999985</v>
      </c>
      <c r="AK59" s="10">
        <v>0.69779999999999986</v>
      </c>
      <c r="AL59" s="10">
        <v>0.69879999999999987</v>
      </c>
      <c r="AM59" s="10">
        <v>0.69979999999999987</v>
      </c>
      <c r="AN59" s="10">
        <v>0.70069999999999988</v>
      </c>
      <c r="AO59" s="10">
        <v>0.70169999999999988</v>
      </c>
      <c r="AP59" s="10">
        <v>0.70269999999999988</v>
      </c>
      <c r="AQ59" s="10">
        <v>0.70359999999999989</v>
      </c>
      <c r="AR59" s="10">
        <v>0.70459999999999989</v>
      </c>
      <c r="AS59" s="10">
        <v>0.70559999999999989</v>
      </c>
      <c r="AT59" s="10">
        <v>0.70649999999999991</v>
      </c>
      <c r="AU59" s="10">
        <v>0.70750000000000002</v>
      </c>
      <c r="AV59" s="10">
        <v>0.70839999999999992</v>
      </c>
      <c r="AW59" s="10">
        <v>0.70939999999999992</v>
      </c>
      <c r="AX59" s="10">
        <v>0.71039999999999981</v>
      </c>
      <c r="AY59" s="10">
        <v>0.71129999999999982</v>
      </c>
      <c r="AZ59" s="10">
        <v>0.71229999999999982</v>
      </c>
      <c r="BA59" s="10">
        <v>0.71329999999999982</v>
      </c>
      <c r="BB59" s="10">
        <v>0.71419999999999983</v>
      </c>
      <c r="BC59" s="10">
        <v>0.71519999999999984</v>
      </c>
      <c r="BD59" s="10">
        <v>0.71609999999999985</v>
      </c>
      <c r="BE59" s="10">
        <v>0.71709999999999985</v>
      </c>
      <c r="BF59" s="10">
        <v>0.71809999999999985</v>
      </c>
      <c r="BG59" s="10">
        <v>0.71899999999999986</v>
      </c>
      <c r="BH59" s="10">
        <v>0.72</v>
      </c>
      <c r="BI59" s="10">
        <v>0.72099999999999986</v>
      </c>
      <c r="BJ59" s="10">
        <v>0.72189999999999988</v>
      </c>
      <c r="BK59" s="10">
        <v>0.72289999999999988</v>
      </c>
      <c r="BL59" s="10">
        <v>0.72379999999999844</v>
      </c>
      <c r="BM59" s="10">
        <v>0.72479999999999845</v>
      </c>
      <c r="BN59" s="10">
        <v>0.72579999999999845</v>
      </c>
      <c r="BO59" s="10">
        <v>0.72669999999999846</v>
      </c>
      <c r="BP59" s="10">
        <v>0.72769999999999846</v>
      </c>
      <c r="BQ59" s="10">
        <v>0.72869999999999846</v>
      </c>
      <c r="BR59" s="10">
        <v>0.72959999999999847</v>
      </c>
      <c r="BS59" s="10">
        <v>0.73059999999999847</v>
      </c>
      <c r="BT59" s="10">
        <v>0.73149999999999848</v>
      </c>
      <c r="BU59" s="10">
        <v>0.73249999999999849</v>
      </c>
      <c r="BV59" s="10">
        <v>0.73349999999999849</v>
      </c>
      <c r="BW59" s="10">
        <v>0.7343999999999985</v>
      </c>
      <c r="BX59" s="10">
        <v>0.7353999999999985</v>
      </c>
      <c r="BY59" s="10">
        <v>0.7363999999999985</v>
      </c>
      <c r="BZ59" s="10">
        <v>0.73729999999999851</v>
      </c>
      <c r="CA59" s="10">
        <v>0.73829999999999851</v>
      </c>
      <c r="CB59" s="10">
        <v>0.73919999999999841</v>
      </c>
      <c r="CC59" s="10">
        <v>0.74019999999999841</v>
      </c>
      <c r="CD59" s="10">
        <v>0.74119999999999842</v>
      </c>
      <c r="CE59" s="10">
        <v>0.74209999999999843</v>
      </c>
      <c r="CF59" s="10">
        <v>0.74309999999999843</v>
      </c>
      <c r="CG59" s="10">
        <v>0.74409999999999843</v>
      </c>
      <c r="CH59" s="10">
        <v>0.74499999999999844</v>
      </c>
      <c r="CI59" s="10">
        <v>0.74599999999999844</v>
      </c>
      <c r="CJ59" s="10">
        <v>0.74699999999999844</v>
      </c>
      <c r="CK59" s="10">
        <v>0.74789999999999845</v>
      </c>
      <c r="CL59" s="10">
        <v>0.74889999999999846</v>
      </c>
      <c r="CM59" s="10">
        <v>0.74989999999999846</v>
      </c>
      <c r="CN59" s="10">
        <v>0.75079999999999847</v>
      </c>
      <c r="CO59" s="10">
        <v>0.75179999999999847</v>
      </c>
      <c r="CP59" s="10">
        <v>0.75269999999999848</v>
      </c>
      <c r="CQ59" s="10">
        <v>0.75359999999999849</v>
      </c>
      <c r="CR59" s="10">
        <v>0.75459999999999849</v>
      </c>
      <c r="CS59" s="10">
        <v>0.75549999999999851</v>
      </c>
      <c r="CT59" s="10">
        <v>0.75649999999999851</v>
      </c>
      <c r="CU59" s="10">
        <v>0.75739999999999852</v>
      </c>
      <c r="CV59" s="10">
        <v>0.75839999999999852</v>
      </c>
      <c r="CW59" s="10">
        <v>0.75929999999999853</v>
      </c>
      <c r="CX59" s="10">
        <v>0.76029999999999853</v>
      </c>
      <c r="CY59" s="10">
        <v>0.76119999999999854</v>
      </c>
      <c r="CZ59" s="10">
        <v>0.76219999999999855</v>
      </c>
      <c r="DA59" s="10">
        <v>0.76309999999999856</v>
      </c>
      <c r="DB59" s="10">
        <v>0.76409999999999856</v>
      </c>
      <c r="DC59" s="10">
        <v>0.76499999999999857</v>
      </c>
      <c r="DD59" s="10">
        <v>0.76599999999999857</v>
      </c>
      <c r="DE59" s="10">
        <v>0.76689999999999858</v>
      </c>
      <c r="DF59" s="10">
        <v>0.76789999999999858</v>
      </c>
      <c r="DG59" s="10">
        <v>0.7687999999999986</v>
      </c>
      <c r="DH59" s="10">
        <v>0.7697999999999986</v>
      </c>
      <c r="DI59" s="10">
        <v>0.77069999999999861</v>
      </c>
      <c r="DJ59" s="10">
        <v>0.77169999999999861</v>
      </c>
      <c r="DK59" s="10">
        <v>0.77269999999999861</v>
      </c>
      <c r="DL59" s="10">
        <v>0.77359999999999907</v>
      </c>
      <c r="DM59" s="10">
        <v>0.77459999999999862</v>
      </c>
      <c r="DN59" s="10">
        <v>0.77549999999999863</v>
      </c>
      <c r="DO59" s="10">
        <v>0.77789999999999848</v>
      </c>
      <c r="DP59" s="10">
        <v>0.7776999999999985</v>
      </c>
      <c r="DQ59" s="10">
        <v>0.77859999999999852</v>
      </c>
      <c r="DR59" s="10">
        <v>0.77959999999999852</v>
      </c>
      <c r="DS59" s="10">
        <v>0.78029999999999922</v>
      </c>
      <c r="DT59" s="10">
        <v>0.78129999999999855</v>
      </c>
      <c r="DU59" s="10">
        <v>0.78219999999999856</v>
      </c>
      <c r="DV59" s="10">
        <v>0.78319999999999856</v>
      </c>
      <c r="DW59" s="10">
        <v>0.78409999999999858</v>
      </c>
      <c r="DX59" s="10">
        <v>0.78509999999999858</v>
      </c>
      <c r="DY59" s="10">
        <v>0.78609999999999858</v>
      </c>
      <c r="DZ59" s="10">
        <v>0.78700000000000003</v>
      </c>
      <c r="EA59" s="10">
        <v>0.78799999999999859</v>
      </c>
      <c r="EB59" s="10">
        <v>0.7888999999999986</v>
      </c>
      <c r="EC59" s="10">
        <v>0.7898999999999986</v>
      </c>
      <c r="ED59" s="10">
        <v>0.79079999999999862</v>
      </c>
      <c r="EE59" s="10">
        <v>0.79179999999999862</v>
      </c>
      <c r="EF59" s="10">
        <v>0.79279999999999862</v>
      </c>
      <c r="EG59" s="10">
        <v>0.79369999999999863</v>
      </c>
      <c r="EH59" s="10">
        <v>0.79469999999999874</v>
      </c>
      <c r="EI59" s="10">
        <v>0.79569999999999863</v>
      </c>
      <c r="EJ59" s="10">
        <v>0.79659999999999864</v>
      </c>
      <c r="EK59" s="10">
        <v>0.79759999999999864</v>
      </c>
      <c r="EL59" s="10">
        <v>0.79859999999999864</v>
      </c>
      <c r="EM59" s="10">
        <v>0.79949999999999888</v>
      </c>
      <c r="EN59" s="10">
        <v>0.80049999999999866</v>
      </c>
      <c r="EO59" s="10">
        <v>0.80139999999999922</v>
      </c>
      <c r="EP59" s="10">
        <v>0.80239999999999878</v>
      </c>
      <c r="EQ59" s="10">
        <v>0.80339999999999867</v>
      </c>
      <c r="ER59" s="10">
        <v>0.80429999999999868</v>
      </c>
      <c r="ES59" s="10">
        <v>0.80529999999999868</v>
      </c>
      <c r="ET59" s="10">
        <v>0.80629999999999868</v>
      </c>
      <c r="EU59" s="10">
        <v>0.8071999999999987</v>
      </c>
      <c r="EV59" s="10">
        <v>0.8081999999999987</v>
      </c>
      <c r="EW59" s="10">
        <v>0.8091999999999987</v>
      </c>
      <c r="EX59" s="10">
        <v>0.81009999999999871</v>
      </c>
      <c r="EY59" s="10">
        <v>0.81109999999999871</v>
      </c>
      <c r="EZ59" s="10">
        <v>0.81209999999999871</v>
      </c>
      <c r="FA59" s="10">
        <v>0.81309999999999982</v>
      </c>
      <c r="FB59" s="10">
        <v>0.81399999999999872</v>
      </c>
      <c r="FC59" s="10">
        <v>0.81499999999999873</v>
      </c>
      <c r="FD59" s="10">
        <v>0.81599999999999873</v>
      </c>
      <c r="FE59" s="10">
        <v>0.81689999999999874</v>
      </c>
      <c r="FF59" s="10">
        <v>0.81789999999999874</v>
      </c>
      <c r="FG59" s="10">
        <v>0.81889999999999874</v>
      </c>
      <c r="FH59" s="10">
        <v>0.81989999999999874</v>
      </c>
      <c r="FI59" s="10">
        <v>0.82079999999999897</v>
      </c>
      <c r="FJ59" s="10">
        <v>0.82179999999999875</v>
      </c>
      <c r="FK59" s="10">
        <v>0.82279999999999986</v>
      </c>
      <c r="FL59" s="10">
        <v>0.82369999999999866</v>
      </c>
      <c r="FM59" s="10">
        <v>0.82469999999999866</v>
      </c>
      <c r="FN59" s="10">
        <v>0.82569999999999866</v>
      </c>
      <c r="FO59" s="10">
        <v>0.82669999999999866</v>
      </c>
      <c r="FP59" s="10">
        <v>0.82759999999999867</v>
      </c>
      <c r="FQ59" s="10">
        <v>0.82859999999999867</v>
      </c>
      <c r="FR59" s="10">
        <v>0.82959999999999867</v>
      </c>
      <c r="FS59" s="10">
        <v>0.83059999999999867</v>
      </c>
      <c r="FT59" s="10">
        <v>0.83149999999999868</v>
      </c>
      <c r="FU59" s="10">
        <v>0.83249999999999869</v>
      </c>
      <c r="FV59" s="10">
        <v>0.83349999999999869</v>
      </c>
      <c r="FW59" s="10">
        <v>0.83449999999999869</v>
      </c>
      <c r="FX59" s="10">
        <v>0.83549999999999869</v>
      </c>
      <c r="FY59" s="10">
        <v>0.8363999999999987</v>
      </c>
      <c r="FZ59" s="10">
        <v>0.8373999999999987</v>
      </c>
      <c r="GA59" s="10">
        <v>0.8383999999999987</v>
      </c>
      <c r="GB59" s="10">
        <v>0.8393999999999987</v>
      </c>
      <c r="GC59" s="10">
        <v>0.84029999999999871</v>
      </c>
      <c r="GD59" s="10">
        <v>0.84129999999999872</v>
      </c>
      <c r="GE59" s="10">
        <v>0.84229999999999872</v>
      </c>
      <c r="GF59" s="10">
        <v>0.84329999999999872</v>
      </c>
      <c r="GG59" s="10">
        <v>0.84429999999999872</v>
      </c>
      <c r="GH59" s="10">
        <v>0.84519999999999873</v>
      </c>
      <c r="GI59" s="10">
        <v>0.84619999999999873</v>
      </c>
      <c r="GJ59" s="10">
        <v>0.84719999999999873</v>
      </c>
      <c r="GK59" s="10">
        <v>0.84821999999999875</v>
      </c>
      <c r="GL59" s="10">
        <v>0.84919999999999873</v>
      </c>
      <c r="GM59" s="10">
        <v>0.85009999999999875</v>
      </c>
      <c r="GN59" s="10">
        <v>0.85109999999999875</v>
      </c>
      <c r="GO59" s="10">
        <v>0.85209999999999875</v>
      </c>
      <c r="GP59" s="10">
        <v>0.85309999999999875</v>
      </c>
      <c r="GQ59" s="10">
        <v>0.85409999999999875</v>
      </c>
      <c r="GR59" s="10">
        <v>0.85499999999999876</v>
      </c>
      <c r="GS59" s="10">
        <v>0.85599999999999876</v>
      </c>
      <c r="GT59" s="10">
        <v>0.85699999999999876</v>
      </c>
      <c r="GU59" s="10">
        <v>0.85799999999999876</v>
      </c>
      <c r="GV59" s="10">
        <v>0.85899999999999876</v>
      </c>
      <c r="GW59" s="10">
        <v>0.85999999999999877</v>
      </c>
      <c r="GX59" s="10">
        <v>0.86099999999999877</v>
      </c>
      <c r="GY59" s="10">
        <v>0.86189999999999878</v>
      </c>
      <c r="GZ59" s="10">
        <v>0.86289999999999878</v>
      </c>
      <c r="HA59" s="10">
        <v>0.86389999999999878</v>
      </c>
      <c r="HB59" s="10">
        <v>0.86489999999999878</v>
      </c>
      <c r="HC59" s="10">
        <v>0.86589999999999878</v>
      </c>
      <c r="HD59" s="10">
        <v>0.86689999999999878</v>
      </c>
      <c r="HE59" s="10">
        <v>0.86779999999999879</v>
      </c>
      <c r="HF59" s="10">
        <v>0.8687999999999988</v>
      </c>
      <c r="HG59" s="10">
        <v>0.8697999999999988</v>
      </c>
      <c r="HH59" s="10">
        <v>0.8707999999999988</v>
      </c>
      <c r="HI59" s="10">
        <v>0.8717999999999988</v>
      </c>
      <c r="HJ59" s="10">
        <v>0.8727999999999988</v>
      </c>
      <c r="HK59" s="10">
        <v>0.87369999999999881</v>
      </c>
      <c r="HL59" s="10">
        <v>0.87469999999999881</v>
      </c>
      <c r="HM59" s="10">
        <v>0.87569999999999881</v>
      </c>
      <c r="HN59" s="10">
        <v>0.87669999999999881</v>
      </c>
      <c r="HO59" s="10">
        <v>0.87769999999999881</v>
      </c>
      <c r="HP59" s="10">
        <v>0.87869999999999882</v>
      </c>
      <c r="HQ59" s="10">
        <v>0.87969999999999882</v>
      </c>
      <c r="HR59" s="10">
        <v>0.88069999999999882</v>
      </c>
      <c r="HS59" s="10">
        <v>0.88169999999999882</v>
      </c>
      <c r="HT59" s="10">
        <v>0.88269999999999882</v>
      </c>
      <c r="HU59" s="10">
        <v>0.88369999999999882</v>
      </c>
      <c r="HV59" s="10">
        <v>0.88459999999999883</v>
      </c>
    </row>
    <row r="60" spans="1:230" ht="12.75" customHeight="1" x14ac:dyDescent="0.2">
      <c r="A60" s="8">
        <v>43</v>
      </c>
      <c r="B60" s="9">
        <v>58</v>
      </c>
      <c r="C60" s="10">
        <v>0.66549999999999976</v>
      </c>
      <c r="D60" s="10">
        <v>0.66649999999999976</v>
      </c>
      <c r="E60" s="10">
        <v>0.66749999999999998</v>
      </c>
      <c r="F60" s="10">
        <v>0.66839999999999977</v>
      </c>
      <c r="G60" s="10">
        <v>0.66939999999999977</v>
      </c>
      <c r="H60" s="10">
        <v>0.67029999999999978</v>
      </c>
      <c r="I60" s="10">
        <v>0.67129999999999979</v>
      </c>
      <c r="J60" s="10">
        <v>0.67229999999999979</v>
      </c>
      <c r="K60" s="10">
        <v>0.6731999999999998</v>
      </c>
      <c r="L60" s="10">
        <v>0.6741999999999998</v>
      </c>
      <c r="M60" s="10">
        <v>0.6751999999999998</v>
      </c>
      <c r="N60" s="10">
        <v>0.67609999999999981</v>
      </c>
      <c r="O60" s="10">
        <v>0.67709999999999981</v>
      </c>
      <c r="P60" s="10">
        <v>0.67799999999999983</v>
      </c>
      <c r="Q60" s="10">
        <v>0.67899999999999983</v>
      </c>
      <c r="R60" s="10">
        <v>0.67989999999999984</v>
      </c>
      <c r="S60" s="10">
        <v>0.68089999999999984</v>
      </c>
      <c r="T60" s="10">
        <v>0.68189999999999984</v>
      </c>
      <c r="U60" s="10">
        <v>0.68279999999999985</v>
      </c>
      <c r="V60" s="10">
        <v>0.68379999999999985</v>
      </c>
      <c r="W60" s="10">
        <v>0.68479999999999985</v>
      </c>
      <c r="X60" s="10">
        <v>0.68569999999999987</v>
      </c>
      <c r="Y60" s="10">
        <v>0.68669999999999987</v>
      </c>
      <c r="Z60" s="10">
        <v>0.68769999999999976</v>
      </c>
      <c r="AA60" s="10">
        <v>0.68859999999999977</v>
      </c>
      <c r="AB60" s="10">
        <v>0.68959999999999977</v>
      </c>
      <c r="AC60" s="10">
        <v>0.69049999999999978</v>
      </c>
      <c r="AD60" s="10">
        <v>0.69149999999999978</v>
      </c>
      <c r="AE60" s="10">
        <v>0.6925</v>
      </c>
      <c r="AF60" s="10">
        <v>0.69339999999999979</v>
      </c>
      <c r="AG60" s="10">
        <v>0.6943999999999998</v>
      </c>
      <c r="AH60" s="10">
        <v>0.6953999999999998</v>
      </c>
      <c r="AI60" s="10">
        <v>0.69629999999999981</v>
      </c>
      <c r="AJ60" s="10">
        <v>0.69729999999999981</v>
      </c>
      <c r="AK60" s="10">
        <v>0.69829999999999981</v>
      </c>
      <c r="AL60" s="10">
        <v>0.69919999999999982</v>
      </c>
      <c r="AM60" s="10">
        <v>0.70019999999999982</v>
      </c>
      <c r="AN60" s="10">
        <v>0.70119999999999982</v>
      </c>
      <c r="AO60" s="10">
        <v>0.70209999999999984</v>
      </c>
      <c r="AP60" s="10">
        <v>0.70309999999999984</v>
      </c>
      <c r="AQ60" s="10">
        <v>0.70399999999999985</v>
      </c>
      <c r="AR60" s="10">
        <v>0.70499999999999996</v>
      </c>
      <c r="AS60" s="10">
        <v>0.70599999999999985</v>
      </c>
      <c r="AT60" s="10">
        <v>0.70689999999999986</v>
      </c>
      <c r="AU60" s="10">
        <v>0.70789999999999986</v>
      </c>
      <c r="AV60" s="10">
        <v>0.70889999999999986</v>
      </c>
      <c r="AW60" s="10">
        <v>0.70979999999999988</v>
      </c>
      <c r="AX60" s="10">
        <v>0.71079999999999977</v>
      </c>
      <c r="AY60" s="10">
        <v>0.71169999999999978</v>
      </c>
      <c r="AZ60" s="10">
        <v>0.71269999999999978</v>
      </c>
      <c r="BA60" s="10">
        <v>0.71369999999999978</v>
      </c>
      <c r="BB60" s="10">
        <v>0.71459999999999979</v>
      </c>
      <c r="BC60" s="10">
        <v>0.71559999999999979</v>
      </c>
      <c r="BD60" s="10">
        <v>0.71659999999999979</v>
      </c>
      <c r="BE60" s="10">
        <v>0.71750000000000003</v>
      </c>
      <c r="BF60" s="10">
        <v>0.71849999999999981</v>
      </c>
      <c r="BG60" s="10">
        <v>0.71939999999999982</v>
      </c>
      <c r="BH60" s="10">
        <v>0.72039999999999982</v>
      </c>
      <c r="BI60" s="10">
        <v>0.72139999999999982</v>
      </c>
      <c r="BJ60" s="10">
        <v>0.72229999999999983</v>
      </c>
      <c r="BK60" s="10">
        <v>0.72329999999999983</v>
      </c>
      <c r="BL60" s="10">
        <v>0.7241999999999984</v>
      </c>
      <c r="BM60" s="10">
        <v>0.7251999999999984</v>
      </c>
      <c r="BN60" s="10">
        <v>0.7261999999999984</v>
      </c>
      <c r="BO60" s="10">
        <v>0.72709999999999841</v>
      </c>
      <c r="BP60" s="10">
        <v>0.72809999999999842</v>
      </c>
      <c r="BQ60" s="10">
        <v>0.72909999999999842</v>
      </c>
      <c r="BR60" s="10">
        <v>0.72999999999999843</v>
      </c>
      <c r="BS60" s="10">
        <v>0.73099999999999843</v>
      </c>
      <c r="BT60" s="10">
        <v>0.73189999999999844</v>
      </c>
      <c r="BU60" s="10">
        <v>0.73289999999999844</v>
      </c>
      <c r="BV60" s="10">
        <v>0.73389999999999844</v>
      </c>
      <c r="BW60" s="10">
        <v>0.73479999999999845</v>
      </c>
      <c r="BX60" s="10">
        <v>0.73579999999999846</v>
      </c>
      <c r="BY60" s="10">
        <v>0.73679999999999846</v>
      </c>
      <c r="BZ60" s="10">
        <v>0.73769999999999847</v>
      </c>
      <c r="CA60" s="10">
        <v>0.73869999999999847</v>
      </c>
      <c r="CB60" s="10">
        <v>0.73959999999999837</v>
      </c>
      <c r="CC60" s="10">
        <v>0.74059999999999837</v>
      </c>
      <c r="CD60" s="10">
        <v>0.74159999999999837</v>
      </c>
      <c r="CE60" s="10">
        <v>0.74249999999999838</v>
      </c>
      <c r="CF60" s="10">
        <v>0.74349999999999838</v>
      </c>
      <c r="CG60" s="10">
        <v>0.74449999999999839</v>
      </c>
      <c r="CH60" s="10">
        <v>0.7453999999999984</v>
      </c>
      <c r="CI60" s="10">
        <v>0.7463999999999984</v>
      </c>
      <c r="CJ60" s="10">
        <v>0.74729999999999841</v>
      </c>
      <c r="CK60" s="10">
        <v>0.74829999999999841</v>
      </c>
      <c r="CL60" s="10">
        <v>0.74929999999999841</v>
      </c>
      <c r="CM60" s="10">
        <v>0.75019999999999842</v>
      </c>
      <c r="CN60" s="10">
        <v>0.75119999999999842</v>
      </c>
      <c r="CO60" s="10">
        <v>0.75209999999999844</v>
      </c>
      <c r="CP60" s="10">
        <v>0.75309999999999844</v>
      </c>
      <c r="CQ60" s="10">
        <v>0.75399999999999845</v>
      </c>
      <c r="CR60" s="10">
        <v>0.75499999999999845</v>
      </c>
      <c r="CS60" s="10">
        <v>0.75589999999999846</v>
      </c>
      <c r="CT60" s="10">
        <v>0.75689999999999846</v>
      </c>
      <c r="CU60" s="10">
        <v>0.75779999999999847</v>
      </c>
      <c r="CV60" s="10">
        <v>0.75879999999999848</v>
      </c>
      <c r="CW60" s="10">
        <v>0.75969999999999849</v>
      </c>
      <c r="CX60" s="10">
        <v>0.76069999999999849</v>
      </c>
      <c r="CY60" s="10">
        <v>0.7615999999999985</v>
      </c>
      <c r="CZ60" s="10">
        <v>0.7625999999999985</v>
      </c>
      <c r="DA60" s="10">
        <v>0.76349999999999851</v>
      </c>
      <c r="DB60" s="10">
        <v>0.76439999999999853</v>
      </c>
      <c r="DC60" s="10">
        <v>0.76539999999999853</v>
      </c>
      <c r="DD60" s="10">
        <v>0.76629999999999854</v>
      </c>
      <c r="DE60" s="10">
        <v>0.76729999999999854</v>
      </c>
      <c r="DF60" s="10">
        <v>0.76819999999999855</v>
      </c>
      <c r="DG60" s="10">
        <v>0.76919999999999855</v>
      </c>
      <c r="DH60" s="10">
        <v>0.77009999999999856</v>
      </c>
      <c r="DI60" s="10">
        <v>0.77109999999999856</v>
      </c>
      <c r="DJ60" s="10">
        <v>0.77209999999999857</v>
      </c>
      <c r="DK60" s="10">
        <v>0.77299999999999858</v>
      </c>
      <c r="DL60" s="10">
        <v>0.77399999999999902</v>
      </c>
      <c r="DM60" s="10">
        <v>0.77489999999999859</v>
      </c>
      <c r="DN60" s="10">
        <v>0.77589999999999859</v>
      </c>
      <c r="DO60" s="10">
        <v>0.77829999999999844</v>
      </c>
      <c r="DP60" s="10">
        <v>0.77809999999999846</v>
      </c>
      <c r="DQ60" s="10">
        <v>0.77899999999999847</v>
      </c>
      <c r="DR60" s="10">
        <v>0.77999999999999847</v>
      </c>
      <c r="DS60" s="10">
        <v>0.78069999999999917</v>
      </c>
      <c r="DT60" s="10">
        <v>0.78159999999999852</v>
      </c>
      <c r="DU60" s="10">
        <v>0.78259999999999852</v>
      </c>
      <c r="DV60" s="10">
        <v>0.78349999999999853</v>
      </c>
      <c r="DW60" s="10">
        <v>0.78449999999999853</v>
      </c>
      <c r="DX60" s="10">
        <v>0.78549999999999853</v>
      </c>
      <c r="DY60" s="10">
        <v>0.78639999999999854</v>
      </c>
      <c r="DZ60" s="10">
        <v>0.78739999999999999</v>
      </c>
      <c r="EA60" s="10">
        <v>0.78829999999999856</v>
      </c>
      <c r="EB60" s="10">
        <v>0.78929999999999856</v>
      </c>
      <c r="EC60" s="10">
        <v>0.79019999999999857</v>
      </c>
      <c r="ED60" s="10">
        <v>0.79119999999999857</v>
      </c>
      <c r="EE60" s="10">
        <v>0.79209999999999858</v>
      </c>
      <c r="EF60" s="10">
        <v>0.79309999999999858</v>
      </c>
      <c r="EG60" s="10">
        <v>0.79409999999999858</v>
      </c>
      <c r="EH60" s="10">
        <v>0.79499999999999871</v>
      </c>
      <c r="EI60" s="10">
        <v>0.7959999999999986</v>
      </c>
      <c r="EJ60" s="10">
        <v>0.7969999999999986</v>
      </c>
      <c r="EK60" s="10">
        <v>0.79789999999999861</v>
      </c>
      <c r="EL60" s="10">
        <v>0.79889999999999861</v>
      </c>
      <c r="EM60" s="10">
        <v>0.79989999999999883</v>
      </c>
      <c r="EN60" s="10">
        <v>0.80079999999999862</v>
      </c>
      <c r="EO60" s="10">
        <v>0.80179999999999918</v>
      </c>
      <c r="EP60" s="10">
        <v>0.80279999999999874</v>
      </c>
      <c r="EQ60" s="10">
        <v>0.80369999999999864</v>
      </c>
      <c r="ER60" s="10">
        <v>0.80469999999999864</v>
      </c>
      <c r="ES60" s="10">
        <v>0.80559999999999865</v>
      </c>
      <c r="ET60" s="10">
        <v>0.80659999999999865</v>
      </c>
      <c r="EU60" s="10">
        <v>0.80759999999999865</v>
      </c>
      <c r="EV60" s="10">
        <v>0.80849999999999866</v>
      </c>
      <c r="EW60" s="10">
        <v>0.80949999999999867</v>
      </c>
      <c r="EX60" s="10">
        <v>0.81049999999999867</v>
      </c>
      <c r="EY60" s="10">
        <v>0.81149999999999867</v>
      </c>
      <c r="EZ60" s="10">
        <v>0.81239999999999868</v>
      </c>
      <c r="FA60" s="10">
        <v>0.81339999999999979</v>
      </c>
      <c r="FB60" s="10">
        <v>0.81439999999999868</v>
      </c>
      <c r="FC60" s="10">
        <v>0.81529999999999869</v>
      </c>
      <c r="FD60" s="10">
        <v>0.81629999999999869</v>
      </c>
      <c r="FE60" s="10">
        <v>0.81729999999999869</v>
      </c>
      <c r="FF60" s="10">
        <v>0.8182999999999987</v>
      </c>
      <c r="FG60" s="10">
        <v>0.81919999999999871</v>
      </c>
      <c r="FH60" s="10">
        <v>0.82019999999999871</v>
      </c>
      <c r="FI60" s="10">
        <v>0.82119999999999893</v>
      </c>
      <c r="FJ60" s="10">
        <v>0.82209999999999872</v>
      </c>
      <c r="FK60" s="10">
        <v>0.82309999999999983</v>
      </c>
      <c r="FL60" s="10">
        <v>0.82409999999999861</v>
      </c>
      <c r="FM60" s="10">
        <v>0.82499999999999862</v>
      </c>
      <c r="FN60" s="10">
        <v>0.82599999999999862</v>
      </c>
      <c r="FO60" s="10">
        <v>0.82699999999999863</v>
      </c>
      <c r="FP60" s="10">
        <v>0.82799999999999863</v>
      </c>
      <c r="FQ60" s="10">
        <v>0.82889999999999864</v>
      </c>
      <c r="FR60" s="10">
        <v>0.82989999999999864</v>
      </c>
      <c r="FS60" s="10">
        <v>0.83089999999999864</v>
      </c>
      <c r="FT60" s="10">
        <v>0.83189999999999864</v>
      </c>
      <c r="FU60" s="10">
        <v>0.83279999999999865</v>
      </c>
      <c r="FV60" s="10">
        <v>0.83379999999999865</v>
      </c>
      <c r="FW60" s="10">
        <v>0.83479999999999865</v>
      </c>
      <c r="FX60" s="10">
        <v>0.83579999999999866</v>
      </c>
      <c r="FY60" s="10">
        <v>0.83679999999999866</v>
      </c>
      <c r="FZ60" s="10">
        <v>0.83769999999999867</v>
      </c>
      <c r="GA60" s="10">
        <v>0.83869999999999867</v>
      </c>
      <c r="GB60" s="10">
        <v>0.83969999999999867</v>
      </c>
      <c r="GC60" s="10">
        <v>0.84069999999999867</v>
      </c>
      <c r="GD60" s="10">
        <v>0.84159999999999868</v>
      </c>
      <c r="GE60" s="10">
        <v>0.84259999999999868</v>
      </c>
      <c r="GF60" s="10">
        <v>0.84359999999999868</v>
      </c>
      <c r="GG60" s="10">
        <v>0.84459999999999869</v>
      </c>
      <c r="GH60" s="10">
        <v>0.84559999999999869</v>
      </c>
      <c r="GI60" s="10">
        <v>0.8464999999999987</v>
      </c>
      <c r="GJ60" s="10">
        <v>0.8474999999999987</v>
      </c>
      <c r="GK60" s="10">
        <v>0.84851999999999872</v>
      </c>
      <c r="GL60" s="10">
        <v>0.8494999999999987</v>
      </c>
      <c r="GM60" s="10">
        <v>0.85039999999999871</v>
      </c>
      <c r="GN60" s="10">
        <v>0.85139999999999871</v>
      </c>
      <c r="GO60" s="10">
        <v>0.85239999999999871</v>
      </c>
      <c r="GP60" s="10">
        <v>0.85339999999999872</v>
      </c>
      <c r="GQ60" s="10">
        <v>0.85439999999999872</v>
      </c>
      <c r="GR60" s="10">
        <v>0.85539999999999872</v>
      </c>
      <c r="GS60" s="10">
        <v>0.85639999999999872</v>
      </c>
      <c r="GT60" s="10">
        <v>0.85729999999999873</v>
      </c>
      <c r="GU60" s="10">
        <v>0.85829999999999873</v>
      </c>
      <c r="GV60" s="10">
        <v>0.85929999999999873</v>
      </c>
      <c r="GW60" s="10">
        <v>0.86029999999999873</v>
      </c>
      <c r="GX60" s="10">
        <v>0.86129999999999873</v>
      </c>
      <c r="GY60" s="10">
        <v>0.86229999999999873</v>
      </c>
      <c r="GZ60" s="10">
        <v>0.86319999999999875</v>
      </c>
      <c r="HA60" s="10">
        <v>0.86419999999999875</v>
      </c>
      <c r="HB60" s="10">
        <v>0.86519999999999875</v>
      </c>
      <c r="HC60" s="10">
        <v>0.86619999999999875</v>
      </c>
      <c r="HD60" s="10">
        <v>0.86719999999999875</v>
      </c>
      <c r="HE60" s="10">
        <v>0.86819999999999875</v>
      </c>
      <c r="HF60" s="10">
        <v>0.86909999999999876</v>
      </c>
      <c r="HG60" s="10">
        <v>0.87009999999999876</v>
      </c>
      <c r="HH60" s="10">
        <v>0.87109999999999876</v>
      </c>
      <c r="HI60" s="10">
        <v>0.87209999999999877</v>
      </c>
      <c r="HJ60" s="10">
        <v>0.87309999999999877</v>
      </c>
      <c r="HK60" s="10">
        <v>0.87409999999999877</v>
      </c>
      <c r="HL60" s="10">
        <v>0.87509999999999877</v>
      </c>
      <c r="HM60" s="10">
        <v>0.87599999999999878</v>
      </c>
      <c r="HN60" s="10">
        <v>0.87699999999999878</v>
      </c>
      <c r="HO60" s="10">
        <v>0.87799999999999878</v>
      </c>
      <c r="HP60" s="10">
        <v>0.87899999999999878</v>
      </c>
      <c r="HQ60" s="10">
        <v>0.87999999999999878</v>
      </c>
      <c r="HR60" s="10">
        <v>0.88099999999999878</v>
      </c>
      <c r="HS60" s="10">
        <v>0.88199999999999878</v>
      </c>
      <c r="HT60" s="10">
        <v>0.88299999999999879</v>
      </c>
      <c r="HU60" s="10">
        <v>0.88399999999999879</v>
      </c>
      <c r="HV60" s="10">
        <v>0.88499999999999879</v>
      </c>
    </row>
    <row r="61" spans="1:230" ht="12.75" customHeight="1" x14ac:dyDescent="0.2">
      <c r="A61" s="8">
        <v>43.5</v>
      </c>
      <c r="B61" s="9">
        <v>59</v>
      </c>
      <c r="C61" s="10">
        <v>0.6659999999999997</v>
      </c>
      <c r="D61" s="10">
        <v>0.66689999999999972</v>
      </c>
      <c r="E61" s="10">
        <v>0.66789999999999972</v>
      </c>
      <c r="F61" s="10">
        <v>0.66889999999999972</v>
      </c>
      <c r="G61" s="10">
        <v>0.66979999999999973</v>
      </c>
      <c r="H61" s="10">
        <v>0.67079999999999973</v>
      </c>
      <c r="I61" s="10">
        <v>0.67169999999999974</v>
      </c>
      <c r="J61" s="10">
        <v>0.67269999999999974</v>
      </c>
      <c r="K61" s="10">
        <v>0.67369999999999974</v>
      </c>
      <c r="L61" s="10">
        <v>0.67459999999999976</v>
      </c>
      <c r="M61" s="10">
        <v>0.67559999999999976</v>
      </c>
      <c r="N61" s="10">
        <v>0.67649999999999977</v>
      </c>
      <c r="O61" s="10">
        <v>0.67749999999999999</v>
      </c>
      <c r="P61" s="10">
        <v>0.67849999999999977</v>
      </c>
      <c r="Q61" s="10">
        <v>0.67939999999999978</v>
      </c>
      <c r="R61" s="10">
        <v>0.68039999999999978</v>
      </c>
      <c r="S61" s="10">
        <v>0.68129999999999979</v>
      </c>
      <c r="T61" s="10">
        <v>0.6822999999999998</v>
      </c>
      <c r="U61" s="10">
        <v>0.6832999999999998</v>
      </c>
      <c r="V61" s="10">
        <v>0.68419999999999981</v>
      </c>
      <c r="W61" s="10">
        <v>0.68519999999999981</v>
      </c>
      <c r="X61" s="10">
        <v>0.68619999999999981</v>
      </c>
      <c r="Y61" s="10">
        <v>0.68709999999999982</v>
      </c>
      <c r="Z61" s="10">
        <v>0.68809999999999971</v>
      </c>
      <c r="AA61" s="10">
        <v>0.68899999999999972</v>
      </c>
      <c r="AB61" s="10">
        <v>0.69</v>
      </c>
      <c r="AC61" s="10">
        <v>0.69099999999999973</v>
      </c>
      <c r="AD61" s="10">
        <v>0.69189999999999974</v>
      </c>
      <c r="AE61" s="10">
        <v>0.69289999999999974</v>
      </c>
      <c r="AF61" s="10">
        <v>0.69389999999999974</v>
      </c>
      <c r="AG61" s="10">
        <v>0.69479999999999975</v>
      </c>
      <c r="AH61" s="10">
        <v>0.69579999999999975</v>
      </c>
      <c r="AI61" s="10">
        <v>0.69669999999999976</v>
      </c>
      <c r="AJ61" s="10">
        <v>0.69769999999999976</v>
      </c>
      <c r="AK61" s="10">
        <v>0.69869999999999977</v>
      </c>
      <c r="AL61" s="10">
        <v>0.69969999999999977</v>
      </c>
      <c r="AM61" s="10">
        <v>0.70059999999999978</v>
      </c>
      <c r="AN61" s="10">
        <v>0.70159999999999978</v>
      </c>
      <c r="AO61" s="10">
        <v>0.70250000000000001</v>
      </c>
      <c r="AP61" s="10">
        <v>0.70349999999999979</v>
      </c>
      <c r="AQ61" s="10">
        <v>0.70449999999999979</v>
      </c>
      <c r="AR61" s="10">
        <v>0.7053999999999998</v>
      </c>
      <c r="AS61" s="10">
        <v>0.70639999999999981</v>
      </c>
      <c r="AT61" s="10">
        <v>0.70729999999999982</v>
      </c>
      <c r="AU61" s="10">
        <v>0.70829999999999982</v>
      </c>
      <c r="AV61" s="10">
        <v>0.70929999999999982</v>
      </c>
      <c r="AW61" s="10">
        <v>0.71019999999999983</v>
      </c>
      <c r="AX61" s="10">
        <v>0.71119999999999972</v>
      </c>
      <c r="AY61" s="10">
        <v>0.71219999999999972</v>
      </c>
      <c r="AZ61" s="10">
        <v>0.71309999999999973</v>
      </c>
      <c r="BA61" s="10">
        <v>0.71409999999999973</v>
      </c>
      <c r="BB61" s="10">
        <v>0.71499999999999997</v>
      </c>
      <c r="BC61" s="10">
        <v>0.71599999999999975</v>
      </c>
      <c r="BD61" s="10">
        <v>0.71699999999999975</v>
      </c>
      <c r="BE61" s="10">
        <v>0.71789999999999976</v>
      </c>
      <c r="BF61" s="10">
        <v>0.71889999999999976</v>
      </c>
      <c r="BG61" s="10">
        <v>0.71979999999999977</v>
      </c>
      <c r="BH61" s="10">
        <v>0.72079999999999977</v>
      </c>
      <c r="BI61" s="10">
        <v>0.72179999999999978</v>
      </c>
      <c r="BJ61" s="10">
        <v>0.72269999999999979</v>
      </c>
      <c r="BK61" s="10">
        <v>0.72369999999999979</v>
      </c>
      <c r="BL61" s="10">
        <v>0.72459999999999836</v>
      </c>
      <c r="BM61" s="10">
        <v>0.72559999999999836</v>
      </c>
      <c r="BN61" s="10">
        <v>0.72659999999999836</v>
      </c>
      <c r="BO61" s="10">
        <v>0.72749999999999837</v>
      </c>
      <c r="BP61" s="10">
        <v>0.72849999999999837</v>
      </c>
      <c r="BQ61" s="10">
        <v>0.72949999999999837</v>
      </c>
      <c r="BR61" s="10">
        <v>0.73039999999999838</v>
      </c>
      <c r="BS61" s="10">
        <v>0.73139999999999838</v>
      </c>
      <c r="BT61" s="10">
        <v>0.7322999999999984</v>
      </c>
      <c r="BU61" s="10">
        <v>0.7332999999999984</v>
      </c>
      <c r="BV61" s="10">
        <v>0.7342999999999984</v>
      </c>
      <c r="BW61" s="10">
        <v>0.73519999999999841</v>
      </c>
      <c r="BX61" s="10">
        <v>0.73619999999999841</v>
      </c>
      <c r="BY61" s="10">
        <v>0.73709999999999842</v>
      </c>
      <c r="BZ61" s="10">
        <v>0.73809999999999842</v>
      </c>
      <c r="CA61" s="10">
        <v>0.73909999999999842</v>
      </c>
      <c r="CB61" s="10">
        <v>0.73999999999999833</v>
      </c>
      <c r="CC61" s="10">
        <v>0.74099999999999833</v>
      </c>
      <c r="CD61" s="10">
        <v>0.74199999999999833</v>
      </c>
      <c r="CE61" s="10">
        <v>0.74289999999999834</v>
      </c>
      <c r="CF61" s="10">
        <v>0.74389999999999834</v>
      </c>
      <c r="CG61" s="10">
        <v>0.74479999999999835</v>
      </c>
      <c r="CH61" s="10">
        <v>0.74579999999999835</v>
      </c>
      <c r="CI61" s="10">
        <v>0.74679999999999835</v>
      </c>
      <c r="CJ61" s="10">
        <v>0.74769999999999837</v>
      </c>
      <c r="CK61" s="10">
        <v>0.74869999999999837</v>
      </c>
      <c r="CL61" s="10">
        <v>0.74969999999999837</v>
      </c>
      <c r="CM61" s="10">
        <v>0.75059999999999838</v>
      </c>
      <c r="CN61" s="10">
        <v>0.75159999999999838</v>
      </c>
      <c r="CO61" s="10">
        <v>0.75249999999999839</v>
      </c>
      <c r="CP61" s="10">
        <v>0.7533999999999984</v>
      </c>
      <c r="CQ61" s="10">
        <v>0.75439999999999841</v>
      </c>
      <c r="CR61" s="10">
        <v>0.75529999999999842</v>
      </c>
      <c r="CS61" s="10">
        <v>0.75629999999999842</v>
      </c>
      <c r="CT61" s="10">
        <v>0.75719999999999843</v>
      </c>
      <c r="CU61" s="10">
        <v>0.75819999999999843</v>
      </c>
      <c r="CV61" s="10">
        <v>0.75909999999999844</v>
      </c>
      <c r="CW61" s="10">
        <v>0.76009999999999844</v>
      </c>
      <c r="CX61" s="10">
        <v>0.76099999999999846</v>
      </c>
      <c r="CY61" s="10">
        <v>0.76199999999999846</v>
      </c>
      <c r="CZ61" s="10">
        <v>0.76289999999999847</v>
      </c>
      <c r="DA61" s="10">
        <v>0.76389999999999847</v>
      </c>
      <c r="DB61" s="10">
        <v>0.76479999999999848</v>
      </c>
      <c r="DC61" s="10">
        <v>0.76579999999999848</v>
      </c>
      <c r="DD61" s="10">
        <v>0.76669999999999849</v>
      </c>
      <c r="DE61" s="10">
        <v>0.76769999999999849</v>
      </c>
      <c r="DF61" s="10">
        <v>0.76859999999999851</v>
      </c>
      <c r="DG61" s="10">
        <v>0.76949999999999852</v>
      </c>
      <c r="DH61" s="10">
        <v>0.77049999999999852</v>
      </c>
      <c r="DI61" s="10">
        <v>0.77149999999999852</v>
      </c>
      <c r="DJ61" s="10">
        <v>0.77239999999999853</v>
      </c>
      <c r="DK61" s="10">
        <v>0.77339999999999853</v>
      </c>
      <c r="DL61" s="10">
        <v>0.77429999999999899</v>
      </c>
      <c r="DM61" s="10">
        <v>0.77529999999999855</v>
      </c>
      <c r="DN61" s="10">
        <v>0.77619999999999856</v>
      </c>
      <c r="DO61" s="10">
        <v>0.77879999999999838</v>
      </c>
      <c r="DP61" s="10">
        <v>0.7785999999999984</v>
      </c>
      <c r="DQ61" s="10">
        <v>0.77949999999999842</v>
      </c>
      <c r="DR61" s="10">
        <v>0.78049999999999842</v>
      </c>
      <c r="DS61" s="10">
        <v>0.78099999999999914</v>
      </c>
      <c r="DT61" s="10">
        <v>0.78199999999999847</v>
      </c>
      <c r="DU61" s="10">
        <v>0.78289999999999849</v>
      </c>
      <c r="DV61" s="10">
        <v>0.78389999999999849</v>
      </c>
      <c r="DW61" s="10">
        <v>0.7847999999999985</v>
      </c>
      <c r="DX61" s="10">
        <v>0.7857999999999985</v>
      </c>
      <c r="DY61" s="10">
        <v>0.7867999999999985</v>
      </c>
      <c r="DZ61" s="10">
        <v>0.78769999999999996</v>
      </c>
      <c r="EA61" s="10">
        <v>0.78869999999999851</v>
      </c>
      <c r="EB61" s="10">
        <v>0.78959999999999853</v>
      </c>
      <c r="EC61" s="10">
        <v>0.79059999999999853</v>
      </c>
      <c r="ED61" s="10">
        <v>0.79149999999999854</v>
      </c>
      <c r="EE61" s="10">
        <v>0.79249999999999854</v>
      </c>
      <c r="EF61" s="10">
        <v>0.79349999999999854</v>
      </c>
      <c r="EG61" s="10">
        <v>0.79439999999999855</v>
      </c>
      <c r="EH61" s="10">
        <v>0.79539999999999866</v>
      </c>
      <c r="EI61" s="10">
        <v>0.79629999999999856</v>
      </c>
      <c r="EJ61" s="10">
        <v>0.79729999999999857</v>
      </c>
      <c r="EK61" s="10">
        <v>0.79829999999999857</v>
      </c>
      <c r="EL61" s="10">
        <v>0.79919999999999858</v>
      </c>
      <c r="EM61" s="10">
        <v>0.8001999999999988</v>
      </c>
      <c r="EN61" s="10">
        <v>0.80119999999999858</v>
      </c>
      <c r="EO61" s="10">
        <v>0.80209999999999915</v>
      </c>
      <c r="EP61" s="10">
        <v>0.8030999999999987</v>
      </c>
      <c r="EQ61" s="10">
        <v>0.80409999999999859</v>
      </c>
      <c r="ER61" s="10">
        <v>0.80499999999999861</v>
      </c>
      <c r="ES61" s="10">
        <v>0.80599999999999861</v>
      </c>
      <c r="ET61" s="10">
        <v>0.80689999999999862</v>
      </c>
      <c r="EU61" s="10">
        <v>0.80789999999999862</v>
      </c>
      <c r="EV61" s="10">
        <v>0.80889999999999862</v>
      </c>
      <c r="EW61" s="10">
        <v>0.80989999999999862</v>
      </c>
      <c r="EX61" s="10">
        <v>0.81079999999999863</v>
      </c>
      <c r="EY61" s="10">
        <v>0.81179999999999863</v>
      </c>
      <c r="EZ61" s="10">
        <v>0.81279999999999863</v>
      </c>
      <c r="FA61" s="10">
        <v>0.81369999999999976</v>
      </c>
      <c r="FB61" s="10">
        <v>0.81469999999999865</v>
      </c>
      <c r="FC61" s="10">
        <v>0.81569999999999865</v>
      </c>
      <c r="FD61" s="10">
        <v>0.81659999999999866</v>
      </c>
      <c r="FE61" s="10">
        <v>0.81759999999999866</v>
      </c>
      <c r="FF61" s="10">
        <v>0.81859999999999866</v>
      </c>
      <c r="FG61" s="10">
        <v>0.81959999999999866</v>
      </c>
      <c r="FH61" s="10">
        <v>0.82049999999999867</v>
      </c>
      <c r="FI61" s="10">
        <v>0.8214999999999989</v>
      </c>
      <c r="FJ61" s="10">
        <v>0.82249999999999868</v>
      </c>
      <c r="FK61" s="10">
        <v>0.8233999999999998</v>
      </c>
      <c r="FL61" s="10">
        <v>0.82439999999999858</v>
      </c>
      <c r="FM61" s="10">
        <v>0.82539999999999858</v>
      </c>
      <c r="FN61" s="10">
        <v>0.82629999999999859</v>
      </c>
      <c r="FO61" s="10">
        <v>0.82729999999999859</v>
      </c>
      <c r="FP61" s="10">
        <v>0.82829999999999859</v>
      </c>
      <c r="FQ61" s="10">
        <v>0.82929999999999859</v>
      </c>
      <c r="FR61" s="10">
        <v>0.83019999999999861</v>
      </c>
      <c r="FS61" s="10">
        <v>0.83119999999999861</v>
      </c>
      <c r="FT61" s="10">
        <v>0.83219999999999861</v>
      </c>
      <c r="FU61" s="10">
        <v>0.83319999999999861</v>
      </c>
      <c r="FV61" s="10">
        <v>0.83419999999999861</v>
      </c>
      <c r="FW61" s="10">
        <v>0.83509999999999862</v>
      </c>
      <c r="FX61" s="10">
        <v>0.83609999999999862</v>
      </c>
      <c r="FY61" s="10">
        <v>0.83709999999999862</v>
      </c>
      <c r="FZ61" s="10">
        <v>0.83809999999999862</v>
      </c>
      <c r="GA61" s="10">
        <v>0.83899999999999864</v>
      </c>
      <c r="GB61" s="10">
        <v>0.83999999999999864</v>
      </c>
      <c r="GC61" s="10">
        <v>0.84099999999999864</v>
      </c>
      <c r="GD61" s="10">
        <v>0.84199999999999864</v>
      </c>
      <c r="GE61" s="10">
        <v>0.84299999999999864</v>
      </c>
      <c r="GF61" s="10">
        <v>0.84389999999999865</v>
      </c>
      <c r="GG61" s="10">
        <v>0.84489999999999865</v>
      </c>
      <c r="GH61" s="10">
        <v>0.84589999999999865</v>
      </c>
      <c r="GI61" s="10">
        <v>0.84689999999999865</v>
      </c>
      <c r="GJ61" s="10">
        <v>0.84779999999999867</v>
      </c>
      <c r="GK61" s="10">
        <v>0.84881999999999869</v>
      </c>
      <c r="GL61" s="10">
        <v>0.84979999999999867</v>
      </c>
      <c r="GM61" s="10">
        <v>0.85079999999999867</v>
      </c>
      <c r="GN61" s="10">
        <v>0.85179999999999867</v>
      </c>
      <c r="GO61" s="10">
        <v>0.85269999999999868</v>
      </c>
      <c r="GP61" s="10">
        <v>0.85369999999999868</v>
      </c>
      <c r="GQ61" s="10">
        <v>0.85469999999999868</v>
      </c>
      <c r="GR61" s="10">
        <v>0.85569999999999868</v>
      </c>
      <c r="GS61" s="10">
        <v>0.85669999999999868</v>
      </c>
      <c r="GT61" s="10">
        <v>0.85769999999999869</v>
      </c>
      <c r="GU61" s="10">
        <v>0.8585999999999987</v>
      </c>
      <c r="GV61" s="10">
        <v>0.8595999999999987</v>
      </c>
      <c r="GW61" s="10">
        <v>0.8605999999999987</v>
      </c>
      <c r="GX61" s="10">
        <v>0.8615999999999987</v>
      </c>
      <c r="GY61" s="10">
        <v>0.8625999999999987</v>
      </c>
      <c r="GZ61" s="10">
        <v>0.8635999999999987</v>
      </c>
      <c r="HA61" s="10">
        <v>0.8645999999999987</v>
      </c>
      <c r="HB61" s="10">
        <v>0.86549999999999871</v>
      </c>
      <c r="HC61" s="10">
        <v>0.86649999999999872</v>
      </c>
      <c r="HD61" s="10">
        <v>0.86749999999999872</v>
      </c>
      <c r="HE61" s="10">
        <v>0.86849999999999872</v>
      </c>
      <c r="HF61" s="10">
        <v>0.86949999999999872</v>
      </c>
      <c r="HG61" s="10">
        <v>0.87039999999999873</v>
      </c>
      <c r="HH61" s="10">
        <v>0.87139999999999873</v>
      </c>
      <c r="HI61" s="10">
        <v>0.87239999999999873</v>
      </c>
      <c r="HJ61" s="10">
        <v>0.87339999999999873</v>
      </c>
      <c r="HK61" s="10">
        <v>0.87439999999999873</v>
      </c>
      <c r="HL61" s="10">
        <v>0.87539999999999873</v>
      </c>
      <c r="HM61" s="10">
        <v>0.87639999999999874</v>
      </c>
      <c r="HN61" s="10">
        <v>0.87739999999999874</v>
      </c>
      <c r="HO61" s="10">
        <v>0.87829999999999875</v>
      </c>
      <c r="HP61" s="10">
        <v>0.87929999999999875</v>
      </c>
      <c r="HQ61" s="10">
        <v>0.88029999999999875</v>
      </c>
      <c r="HR61" s="10">
        <v>0.88129999999999875</v>
      </c>
      <c r="HS61" s="10">
        <v>0.88229999999999875</v>
      </c>
      <c r="HT61" s="10">
        <v>0.88329999999999875</v>
      </c>
      <c r="HU61" s="10">
        <v>0.88429999999999875</v>
      </c>
      <c r="HV61" s="10">
        <v>0.88529999999999875</v>
      </c>
    </row>
    <row r="62" spans="1:230" ht="12.75" customHeight="1" x14ac:dyDescent="0.2">
      <c r="A62" s="8">
        <v>44</v>
      </c>
      <c r="B62" s="9">
        <v>60</v>
      </c>
      <c r="C62" s="10">
        <v>0.66639999999999966</v>
      </c>
      <c r="D62" s="10">
        <v>0.66739999999999966</v>
      </c>
      <c r="E62" s="10">
        <v>0.66829999999999967</v>
      </c>
      <c r="F62" s="10">
        <v>0.66929999999999967</v>
      </c>
      <c r="G62" s="10">
        <v>0.67029999999999967</v>
      </c>
      <c r="H62" s="10">
        <v>0.67119999999999969</v>
      </c>
      <c r="I62" s="10">
        <v>0.67219999999999969</v>
      </c>
      <c r="J62" s="10">
        <v>0.6730999999999997</v>
      </c>
      <c r="K62" s="10">
        <v>0.6740999999999997</v>
      </c>
      <c r="L62" s="10">
        <v>0.6750999999999997</v>
      </c>
      <c r="M62" s="10">
        <v>0.67599999999999971</v>
      </c>
      <c r="N62" s="10">
        <v>0.67699999999999971</v>
      </c>
      <c r="O62" s="10">
        <v>0.67789999999999973</v>
      </c>
      <c r="P62" s="10">
        <v>0.67889999999999973</v>
      </c>
      <c r="Q62" s="10">
        <v>0.67979999999999974</v>
      </c>
      <c r="R62" s="10">
        <v>0.68079999999999974</v>
      </c>
      <c r="S62" s="10">
        <v>0.68179999999999974</v>
      </c>
      <c r="T62" s="10">
        <v>0.68269999999999975</v>
      </c>
      <c r="U62" s="10">
        <v>0.68369999999999975</v>
      </c>
      <c r="V62" s="10">
        <v>0.68469999999999975</v>
      </c>
      <c r="W62" s="10">
        <v>0.68559999999999977</v>
      </c>
      <c r="X62" s="10">
        <v>0.68659999999999977</v>
      </c>
      <c r="Y62" s="10">
        <v>0.6875</v>
      </c>
      <c r="Z62" s="10">
        <v>0.68849999999999967</v>
      </c>
      <c r="AA62" s="10">
        <v>0.68949999999999967</v>
      </c>
      <c r="AB62" s="10">
        <v>0.69039999999999968</v>
      </c>
      <c r="AC62" s="10">
        <v>0.69139999999999968</v>
      </c>
      <c r="AD62" s="10">
        <v>0.69239999999999968</v>
      </c>
      <c r="AE62" s="10">
        <v>0.69329999999999969</v>
      </c>
      <c r="AF62" s="10">
        <v>0.6942999999999997</v>
      </c>
      <c r="AG62" s="10">
        <v>0.69519999999999971</v>
      </c>
      <c r="AH62" s="10">
        <v>0.69619999999999971</v>
      </c>
      <c r="AI62" s="10">
        <v>0.69719999999999971</v>
      </c>
      <c r="AJ62" s="10">
        <v>0.69809999999999972</v>
      </c>
      <c r="AK62" s="10">
        <v>0.69909999999999972</v>
      </c>
      <c r="AL62" s="10">
        <v>0.70009999999999972</v>
      </c>
      <c r="AM62" s="10">
        <v>0.70099999999999973</v>
      </c>
      <c r="AN62" s="10">
        <v>0.70199999999999974</v>
      </c>
      <c r="AO62" s="10">
        <v>0.70299999999999974</v>
      </c>
      <c r="AP62" s="10">
        <v>0.70389999999999975</v>
      </c>
      <c r="AQ62" s="10">
        <v>0.70489999999999975</v>
      </c>
      <c r="AR62" s="10">
        <v>0.70579999999999976</v>
      </c>
      <c r="AS62" s="10">
        <v>0.70679999999999976</v>
      </c>
      <c r="AT62" s="10">
        <v>0.70779999999999976</v>
      </c>
      <c r="AU62" s="10">
        <v>0.70869999999999977</v>
      </c>
      <c r="AV62" s="10">
        <v>0.70969999999999978</v>
      </c>
      <c r="AW62" s="10">
        <v>0.71059999999999979</v>
      </c>
      <c r="AX62" s="10">
        <v>0.71159999999999968</v>
      </c>
      <c r="AY62" s="10">
        <v>0.71259999999999968</v>
      </c>
      <c r="AZ62" s="10">
        <v>0.71349999999999969</v>
      </c>
      <c r="BA62" s="10">
        <v>0.71449999999999969</v>
      </c>
      <c r="BB62" s="10">
        <v>0.7153999999999997</v>
      </c>
      <c r="BC62" s="10">
        <v>0.7163999999999997</v>
      </c>
      <c r="BD62" s="10">
        <v>0.7173999999999997</v>
      </c>
      <c r="BE62" s="10">
        <v>0.71829999999999972</v>
      </c>
      <c r="BF62" s="10">
        <v>0.71929999999999972</v>
      </c>
      <c r="BG62" s="10">
        <v>0.72019999999999973</v>
      </c>
      <c r="BH62" s="10">
        <v>0.72119999999999973</v>
      </c>
      <c r="BI62" s="10">
        <v>0.72219999999999973</v>
      </c>
      <c r="BJ62" s="10">
        <v>0.72309999999999974</v>
      </c>
      <c r="BK62" s="10">
        <v>0.72409999999999974</v>
      </c>
      <c r="BL62" s="10">
        <v>0.72499999999999831</v>
      </c>
      <c r="BM62" s="10">
        <v>0.72599999999999831</v>
      </c>
      <c r="BN62" s="10">
        <v>0.72699999999999831</v>
      </c>
      <c r="BO62" s="10">
        <v>0.72789999999999833</v>
      </c>
      <c r="BP62" s="10">
        <v>0.72889999999999833</v>
      </c>
      <c r="BQ62" s="10">
        <v>0.72989999999999833</v>
      </c>
      <c r="BR62" s="10">
        <v>0.73079999999999834</v>
      </c>
      <c r="BS62" s="10">
        <v>0.73179999999999834</v>
      </c>
      <c r="BT62" s="10">
        <v>0.73269999999999835</v>
      </c>
      <c r="BU62" s="10">
        <v>0.73369999999999835</v>
      </c>
      <c r="BV62" s="10">
        <v>0.73469999999999835</v>
      </c>
      <c r="BW62" s="10">
        <v>0.73559999999999837</v>
      </c>
      <c r="BX62" s="10">
        <v>0.73659999999999837</v>
      </c>
      <c r="BY62" s="10">
        <v>0.73749999999999838</v>
      </c>
      <c r="BZ62" s="10">
        <v>0.73849999999999838</v>
      </c>
      <c r="CA62" s="10">
        <v>0.73949999999999838</v>
      </c>
      <c r="CB62" s="10">
        <v>0.74039999999999828</v>
      </c>
      <c r="CC62" s="10">
        <v>0.74139999999999828</v>
      </c>
      <c r="CD62" s="10">
        <v>0.74229999999999829</v>
      </c>
      <c r="CE62" s="10">
        <v>0.7432999999999983</v>
      </c>
      <c r="CF62" s="10">
        <v>0.7442999999999983</v>
      </c>
      <c r="CG62" s="10">
        <v>0.74519999999999831</v>
      </c>
      <c r="CH62" s="10">
        <v>0.74619999999999831</v>
      </c>
      <c r="CI62" s="10">
        <v>0.74709999999999832</v>
      </c>
      <c r="CJ62" s="10">
        <v>0.74809999999999832</v>
      </c>
      <c r="CK62" s="10">
        <v>0.74909999999999832</v>
      </c>
      <c r="CL62" s="10">
        <v>0.74999999999999833</v>
      </c>
      <c r="CM62" s="10">
        <v>0.75099999999999834</v>
      </c>
      <c r="CN62" s="10">
        <v>0.75189999999999835</v>
      </c>
      <c r="CO62" s="10">
        <v>0.75289999999999835</v>
      </c>
      <c r="CP62" s="10">
        <v>0.75379999999999836</v>
      </c>
      <c r="CQ62" s="10">
        <v>0.75479999999999836</v>
      </c>
      <c r="CR62" s="10">
        <v>0.75569999999999837</v>
      </c>
      <c r="CS62" s="10">
        <v>0.75669999999999837</v>
      </c>
      <c r="CT62" s="10">
        <v>0.75759999999999839</v>
      </c>
      <c r="CU62" s="10">
        <v>0.75859999999999839</v>
      </c>
      <c r="CV62" s="10">
        <v>0.7594999999999984</v>
      </c>
      <c r="CW62" s="10">
        <v>0.76039999999999841</v>
      </c>
      <c r="CX62" s="10">
        <v>0.76139999999999841</v>
      </c>
      <c r="CY62" s="10">
        <v>0.76229999999999842</v>
      </c>
      <c r="CZ62" s="10">
        <v>0.76329999999999842</v>
      </c>
      <c r="DA62" s="10">
        <v>0.76419999999999844</v>
      </c>
      <c r="DB62" s="10">
        <v>0.76519999999999844</v>
      </c>
      <c r="DC62" s="10">
        <v>0.76609999999999845</v>
      </c>
      <c r="DD62" s="10">
        <v>0.76709999999999845</v>
      </c>
      <c r="DE62" s="10">
        <v>0.76799999999999846</v>
      </c>
      <c r="DF62" s="10">
        <v>0.76899999999999846</v>
      </c>
      <c r="DG62" s="10">
        <v>0.76989999999999847</v>
      </c>
      <c r="DH62" s="10">
        <v>0.77089999999999848</v>
      </c>
      <c r="DI62" s="10">
        <v>0.77179999999999849</v>
      </c>
      <c r="DJ62" s="10">
        <v>0.77279999999999849</v>
      </c>
      <c r="DK62" s="10">
        <v>0.7736999999999985</v>
      </c>
      <c r="DL62" s="10">
        <v>0.77469999999999895</v>
      </c>
      <c r="DM62" s="10">
        <v>0.77559999999999851</v>
      </c>
      <c r="DN62" s="10">
        <v>0.77659999999999851</v>
      </c>
      <c r="DO62" s="10">
        <v>0.77919999999999834</v>
      </c>
      <c r="DP62" s="10">
        <v>0.77899999999999836</v>
      </c>
      <c r="DQ62" s="10">
        <v>0.77989999999999837</v>
      </c>
      <c r="DR62" s="10">
        <v>0.78089999999999837</v>
      </c>
      <c r="DS62" s="10">
        <v>0.7813999999999991</v>
      </c>
      <c r="DT62" s="10">
        <v>0.78229999999999844</v>
      </c>
      <c r="DU62" s="10">
        <v>0.78329999999999844</v>
      </c>
      <c r="DV62" s="10">
        <v>0.78419999999999845</v>
      </c>
      <c r="DW62" s="10">
        <v>0.78519999999999845</v>
      </c>
      <c r="DX62" s="10">
        <v>0.78609999999999847</v>
      </c>
      <c r="DY62" s="10">
        <v>0.78709999999999847</v>
      </c>
      <c r="DZ62" s="10">
        <v>0.78809999999999991</v>
      </c>
      <c r="EA62" s="10">
        <v>0.78899999999999848</v>
      </c>
      <c r="EB62" s="10">
        <v>0.78999999999999848</v>
      </c>
      <c r="EC62" s="10">
        <v>0.79089999999999849</v>
      </c>
      <c r="ED62" s="10">
        <v>0.79189999999999849</v>
      </c>
      <c r="EE62" s="10">
        <v>0.79279999999999851</v>
      </c>
      <c r="EF62" s="10">
        <v>0.79379999999999851</v>
      </c>
      <c r="EG62" s="10">
        <v>0.79479999999999851</v>
      </c>
      <c r="EH62" s="10">
        <v>0.79569999999999863</v>
      </c>
      <c r="EI62" s="10">
        <v>0.79669999999999852</v>
      </c>
      <c r="EJ62" s="10">
        <v>0.79769999999999852</v>
      </c>
      <c r="EK62" s="10">
        <v>0.79859999999999853</v>
      </c>
      <c r="EL62" s="10">
        <v>0.79959999999999853</v>
      </c>
      <c r="EM62" s="10">
        <v>0.80049999999999877</v>
      </c>
      <c r="EN62" s="10">
        <v>0.80149999999999855</v>
      </c>
      <c r="EO62" s="10">
        <v>0.8024999999999991</v>
      </c>
      <c r="EP62" s="10">
        <v>0.80339999999999867</v>
      </c>
      <c r="EQ62" s="10">
        <v>0.80439999999999856</v>
      </c>
      <c r="ER62" s="10">
        <v>0.80539999999999856</v>
      </c>
      <c r="ES62" s="10">
        <v>0.80629999999999857</v>
      </c>
      <c r="ET62" s="10">
        <v>0.80729999999999857</v>
      </c>
      <c r="EU62" s="10">
        <v>0.80819999999999859</v>
      </c>
      <c r="EV62" s="10">
        <v>0.80919999999999859</v>
      </c>
      <c r="EW62" s="10">
        <v>0.81019999999999859</v>
      </c>
      <c r="EX62" s="10">
        <v>0.81119999999999859</v>
      </c>
      <c r="EY62" s="10">
        <v>0.8120999999999986</v>
      </c>
      <c r="EZ62" s="10">
        <v>0.8130999999999986</v>
      </c>
      <c r="FA62" s="10">
        <v>0.81409999999999971</v>
      </c>
      <c r="FB62" s="10">
        <v>0.81499999999999861</v>
      </c>
      <c r="FC62" s="10">
        <v>0.81599999999999862</v>
      </c>
      <c r="FD62" s="10">
        <v>0.81699999999999862</v>
      </c>
      <c r="FE62" s="10">
        <v>0.81789999999999863</v>
      </c>
      <c r="FF62" s="10">
        <v>0.81889999999999863</v>
      </c>
      <c r="FG62" s="10">
        <v>0.81989999999999863</v>
      </c>
      <c r="FH62" s="10">
        <v>0.82089999999999863</v>
      </c>
      <c r="FI62" s="10">
        <v>0.82179999999999886</v>
      </c>
      <c r="FJ62" s="10">
        <v>0.82279999999999864</v>
      </c>
      <c r="FK62" s="10">
        <v>0.82379999999999975</v>
      </c>
      <c r="FL62" s="10">
        <v>0.82469999999999855</v>
      </c>
      <c r="FM62" s="10">
        <v>0.82569999999999855</v>
      </c>
      <c r="FN62" s="10">
        <v>0.82669999999999855</v>
      </c>
      <c r="FO62" s="10">
        <v>0.82759999999999856</v>
      </c>
      <c r="FP62" s="10">
        <v>0.82859999999999856</v>
      </c>
      <c r="FQ62" s="10">
        <v>0.82959999999999856</v>
      </c>
      <c r="FR62" s="10">
        <v>0.83059999999999856</v>
      </c>
      <c r="FS62" s="10">
        <v>0.83149999999999857</v>
      </c>
      <c r="FT62" s="10">
        <v>0.83249999999999857</v>
      </c>
      <c r="FU62" s="10">
        <v>0.83349999999999858</v>
      </c>
      <c r="FV62" s="10">
        <v>0.83449999999999858</v>
      </c>
      <c r="FW62" s="10">
        <v>0.83549999999999858</v>
      </c>
      <c r="FX62" s="10">
        <v>0.83639999999999859</v>
      </c>
      <c r="FY62" s="10">
        <v>0.83739999999999859</v>
      </c>
      <c r="FZ62" s="10">
        <v>0.83839999999999859</v>
      </c>
      <c r="GA62" s="10">
        <v>0.83939999999999859</v>
      </c>
      <c r="GB62" s="10">
        <v>0.8402999999999986</v>
      </c>
      <c r="GC62" s="10">
        <v>0.8412999999999986</v>
      </c>
      <c r="GD62" s="10">
        <v>0.84229999999999861</v>
      </c>
      <c r="GE62" s="10">
        <v>0.84329999999999861</v>
      </c>
      <c r="GF62" s="10">
        <v>0.84429999999999861</v>
      </c>
      <c r="GG62" s="10">
        <v>0.84519999999999862</v>
      </c>
      <c r="GH62" s="10">
        <v>0.84619999999999862</v>
      </c>
      <c r="GI62" s="10">
        <v>0.84719999999999862</v>
      </c>
      <c r="GJ62" s="10">
        <v>0.84819999999999862</v>
      </c>
      <c r="GK62" s="10">
        <v>0.84911999999999865</v>
      </c>
      <c r="GL62" s="10">
        <v>0.85009999999999863</v>
      </c>
      <c r="GM62" s="10">
        <v>0.85109999999999864</v>
      </c>
      <c r="GN62" s="10">
        <v>0.85209999999999864</v>
      </c>
      <c r="GO62" s="10">
        <v>0.85309999999999864</v>
      </c>
      <c r="GP62" s="10">
        <v>0.85399999999999865</v>
      </c>
      <c r="GQ62" s="10">
        <v>0.85499999999999865</v>
      </c>
      <c r="GR62" s="10">
        <v>0.85599999999999865</v>
      </c>
      <c r="GS62" s="10">
        <v>0.85699999999999865</v>
      </c>
      <c r="GT62" s="10">
        <v>0.85799999999999865</v>
      </c>
      <c r="GU62" s="10">
        <v>0.85899999999999865</v>
      </c>
      <c r="GV62" s="10">
        <v>0.85989999999999867</v>
      </c>
      <c r="GW62" s="10">
        <v>0.86089999999999867</v>
      </c>
      <c r="GX62" s="10">
        <v>0.86189999999999867</v>
      </c>
      <c r="GY62" s="10">
        <v>0.86289999999999867</v>
      </c>
      <c r="GZ62" s="10">
        <v>0.86389999999999867</v>
      </c>
      <c r="HA62" s="10">
        <v>0.86489999999999867</v>
      </c>
      <c r="HB62" s="10">
        <v>0.86579999999999868</v>
      </c>
      <c r="HC62" s="10">
        <v>0.86679999999999868</v>
      </c>
      <c r="HD62" s="10">
        <v>0.86779999999999868</v>
      </c>
      <c r="HE62" s="10">
        <v>0.86879999999999868</v>
      </c>
      <c r="HF62" s="10">
        <v>0.86979999999999869</v>
      </c>
      <c r="HG62" s="10">
        <v>0.87079999999999869</v>
      </c>
      <c r="HH62" s="10">
        <v>0.8716999999999987</v>
      </c>
      <c r="HI62" s="10">
        <v>0.8726999999999987</v>
      </c>
      <c r="HJ62" s="10">
        <v>0.8736999999999987</v>
      </c>
      <c r="HK62" s="10">
        <v>0.8746999999999987</v>
      </c>
      <c r="HL62" s="10">
        <v>0.8756999999999987</v>
      </c>
      <c r="HM62" s="10">
        <v>0.8766999999999987</v>
      </c>
      <c r="HN62" s="10">
        <v>0.8776999999999987</v>
      </c>
      <c r="HO62" s="10">
        <v>0.8786999999999987</v>
      </c>
      <c r="HP62" s="10">
        <v>0.87959999999999872</v>
      </c>
      <c r="HQ62" s="10">
        <v>0.88059999999999872</v>
      </c>
      <c r="HR62" s="10">
        <v>0.88159999999999872</v>
      </c>
      <c r="HS62" s="10">
        <v>0.88259999999999872</v>
      </c>
      <c r="HT62" s="10">
        <v>0.88359999999999872</v>
      </c>
      <c r="HU62" s="10">
        <v>0.88459999999999872</v>
      </c>
      <c r="HV62" s="10">
        <v>0.88559999999999872</v>
      </c>
    </row>
    <row r="63" spans="1:230" ht="12.75" customHeight="1" x14ac:dyDescent="0.2">
      <c r="A63" s="8">
        <v>44.5</v>
      </c>
      <c r="B63" s="9">
        <v>61</v>
      </c>
      <c r="C63" s="10">
        <v>0.6668999999999996</v>
      </c>
      <c r="D63" s="10">
        <v>0.66779999999999962</v>
      </c>
      <c r="E63" s="10">
        <v>0.66879999999999962</v>
      </c>
      <c r="F63" s="10">
        <v>0.66969999999999963</v>
      </c>
      <c r="G63" s="10">
        <v>0.67069999999999963</v>
      </c>
      <c r="H63" s="10">
        <v>0.67169999999999963</v>
      </c>
      <c r="I63" s="10">
        <v>0.67259999999999964</v>
      </c>
      <c r="J63" s="10">
        <v>0.67359999999999964</v>
      </c>
      <c r="K63" s="10">
        <v>0.67449999999999966</v>
      </c>
      <c r="L63" s="10">
        <v>0.67549999999999966</v>
      </c>
      <c r="M63" s="10">
        <v>0.67649999999999966</v>
      </c>
      <c r="N63" s="10">
        <v>0.67739999999999967</v>
      </c>
      <c r="O63" s="10">
        <v>0.67839999999999967</v>
      </c>
      <c r="P63" s="10">
        <v>0.67929999999999968</v>
      </c>
      <c r="Q63" s="10">
        <v>0.68029999999999968</v>
      </c>
      <c r="R63" s="10">
        <v>0.68119999999999969</v>
      </c>
      <c r="S63" s="10">
        <v>0.6821999999999997</v>
      </c>
      <c r="T63" s="10">
        <v>0.6831999999999997</v>
      </c>
      <c r="U63" s="10">
        <v>0.68409999999999971</v>
      </c>
      <c r="V63" s="10">
        <v>0.68509999999999971</v>
      </c>
      <c r="W63" s="10">
        <v>0.68599999999999972</v>
      </c>
      <c r="X63" s="10">
        <v>0.68699999999999972</v>
      </c>
      <c r="Y63" s="10">
        <v>0.68799999999999972</v>
      </c>
      <c r="Z63" s="10">
        <v>0.68889999999999962</v>
      </c>
      <c r="AA63" s="10">
        <v>0.68989999999999962</v>
      </c>
      <c r="AB63" s="10">
        <v>0.69089999999999963</v>
      </c>
      <c r="AC63" s="10">
        <v>0.69179999999999964</v>
      </c>
      <c r="AD63" s="10">
        <v>0.69279999999999964</v>
      </c>
      <c r="AE63" s="10">
        <v>0.69369999999999965</v>
      </c>
      <c r="AF63" s="10">
        <v>0.69469999999999965</v>
      </c>
      <c r="AG63" s="10">
        <v>0.69569999999999965</v>
      </c>
      <c r="AH63" s="10">
        <v>0.69659999999999966</v>
      </c>
      <c r="AI63" s="10">
        <v>0.69759999999999966</v>
      </c>
      <c r="AJ63" s="10">
        <v>0.69859999999999967</v>
      </c>
      <c r="AK63" s="10">
        <v>0.69949999999999968</v>
      </c>
      <c r="AL63" s="10">
        <v>0.70049999999999968</v>
      </c>
      <c r="AM63" s="10">
        <v>0.70139999999999969</v>
      </c>
      <c r="AN63" s="10">
        <v>0.70239999999999969</v>
      </c>
      <c r="AO63" s="10">
        <v>0.70339999999999969</v>
      </c>
      <c r="AP63" s="10">
        <v>0.7042999999999997</v>
      </c>
      <c r="AQ63" s="10">
        <v>0.7052999999999997</v>
      </c>
      <c r="AR63" s="10">
        <v>0.70619999999999972</v>
      </c>
      <c r="AS63" s="10">
        <v>0.70719999999999972</v>
      </c>
      <c r="AT63" s="10">
        <v>0.70819999999999972</v>
      </c>
      <c r="AU63" s="10">
        <v>0.70909999999999973</v>
      </c>
      <c r="AV63" s="10">
        <v>0.71009999999999973</v>
      </c>
      <c r="AW63" s="10">
        <v>0.71099999999999974</v>
      </c>
      <c r="AX63" s="10">
        <v>0.71199999999999963</v>
      </c>
      <c r="AY63" s="10">
        <v>0.71299999999999963</v>
      </c>
      <c r="AZ63" s="10">
        <v>0.71389999999999965</v>
      </c>
      <c r="BA63" s="10">
        <v>0.71489999999999965</v>
      </c>
      <c r="BB63" s="10">
        <v>0.71579999999999966</v>
      </c>
      <c r="BC63" s="10">
        <v>0.71679999999999966</v>
      </c>
      <c r="BD63" s="10">
        <v>0.71779999999999966</v>
      </c>
      <c r="BE63" s="10">
        <v>0.71869999999999967</v>
      </c>
      <c r="BF63" s="10">
        <v>0.71969999999999967</v>
      </c>
      <c r="BG63" s="10">
        <v>0.72059999999999969</v>
      </c>
      <c r="BH63" s="10">
        <v>0.72159999999999969</v>
      </c>
      <c r="BI63" s="10">
        <v>0.72259999999999969</v>
      </c>
      <c r="BJ63" s="10">
        <v>0.7234999999999997</v>
      </c>
      <c r="BK63" s="10">
        <v>0.7244999999999997</v>
      </c>
      <c r="BL63" s="10">
        <v>0.72539999999999827</v>
      </c>
      <c r="BM63" s="10">
        <v>0.72639999999999827</v>
      </c>
      <c r="BN63" s="10">
        <v>0.72739999999999827</v>
      </c>
      <c r="BO63" s="10">
        <v>0.72829999999999828</v>
      </c>
      <c r="BP63" s="10">
        <v>0.72929999999999828</v>
      </c>
      <c r="BQ63" s="10">
        <v>0.73019999999999829</v>
      </c>
      <c r="BR63" s="10">
        <v>0.7311999999999983</v>
      </c>
      <c r="BS63" s="10">
        <v>0.7321999999999983</v>
      </c>
      <c r="BT63" s="10">
        <v>0.73309999999999831</v>
      </c>
      <c r="BU63" s="10">
        <v>0.73409999999999831</v>
      </c>
      <c r="BV63" s="10">
        <v>0.73499999999999832</v>
      </c>
      <c r="BW63" s="10">
        <v>0.73599999999999832</v>
      </c>
      <c r="BX63" s="10">
        <v>0.73699999999999832</v>
      </c>
      <c r="BY63" s="10">
        <v>0.73789999999999834</v>
      </c>
      <c r="BZ63" s="10">
        <v>0.73889999999999834</v>
      </c>
      <c r="CA63" s="10">
        <v>0.73979999999999835</v>
      </c>
      <c r="CB63" s="10">
        <v>0.74079999999999824</v>
      </c>
      <c r="CC63" s="10">
        <v>0.74179999999999824</v>
      </c>
      <c r="CD63" s="10">
        <v>0.74269999999999825</v>
      </c>
      <c r="CE63" s="10">
        <v>0.74369999999999825</v>
      </c>
      <c r="CF63" s="10">
        <v>0.74459999999999826</v>
      </c>
      <c r="CG63" s="10">
        <v>0.74559999999999826</v>
      </c>
      <c r="CH63" s="10">
        <v>0.74659999999999827</v>
      </c>
      <c r="CI63" s="10">
        <v>0.74749999999999828</v>
      </c>
      <c r="CJ63" s="10">
        <v>0.74849999999999828</v>
      </c>
      <c r="CK63" s="10">
        <v>0.74939999999999829</v>
      </c>
      <c r="CL63" s="10">
        <v>0.75039999999999829</v>
      </c>
      <c r="CM63" s="10">
        <v>0.75139999999999829</v>
      </c>
      <c r="CN63" s="10">
        <v>0.7522999999999983</v>
      </c>
      <c r="CO63" s="10">
        <v>0.7532999999999983</v>
      </c>
      <c r="CP63" s="10">
        <v>0.75419999999999832</v>
      </c>
      <c r="CQ63" s="10">
        <v>0.75509999999999833</v>
      </c>
      <c r="CR63" s="10">
        <v>0.75609999999999833</v>
      </c>
      <c r="CS63" s="10">
        <v>0.75699999999999834</v>
      </c>
      <c r="CT63" s="10">
        <v>0.75799999999999834</v>
      </c>
      <c r="CU63" s="10">
        <v>0.75889999999999835</v>
      </c>
      <c r="CV63" s="10">
        <v>0.75989999999999835</v>
      </c>
      <c r="CW63" s="10">
        <v>0.76079999999999837</v>
      </c>
      <c r="CX63" s="10">
        <v>0.76179999999999837</v>
      </c>
      <c r="CY63" s="10">
        <v>0.76269999999999838</v>
      </c>
      <c r="CZ63" s="10">
        <v>0.76359999999999839</v>
      </c>
      <c r="DA63" s="10">
        <v>0.76459999999999839</v>
      </c>
      <c r="DB63" s="10">
        <v>0.7654999999999984</v>
      </c>
      <c r="DC63" s="10">
        <v>0.7664999999999984</v>
      </c>
      <c r="DD63" s="10">
        <v>0.76739999999999842</v>
      </c>
      <c r="DE63" s="10">
        <v>0.76839999999999842</v>
      </c>
      <c r="DF63" s="10">
        <v>0.76929999999999843</v>
      </c>
      <c r="DG63" s="10">
        <v>0.77029999999999843</v>
      </c>
      <c r="DH63" s="10">
        <v>0.77119999999999844</v>
      </c>
      <c r="DI63" s="10">
        <v>0.77219999999999844</v>
      </c>
      <c r="DJ63" s="10">
        <v>0.77309999999999846</v>
      </c>
      <c r="DK63" s="10">
        <v>0.77409999999999846</v>
      </c>
      <c r="DL63" s="10">
        <v>0.77499999999999891</v>
      </c>
      <c r="DM63" s="10">
        <v>0.77599999999999847</v>
      </c>
      <c r="DN63" s="10">
        <v>0.77699999999999847</v>
      </c>
      <c r="DO63" s="10">
        <v>0.77959999999999829</v>
      </c>
      <c r="DP63" s="10">
        <v>0.77939999999999832</v>
      </c>
      <c r="DQ63" s="10">
        <v>0.78029999999999833</v>
      </c>
      <c r="DR63" s="10">
        <v>0.78129999999999833</v>
      </c>
      <c r="DS63" s="10">
        <v>0.78169999999999906</v>
      </c>
      <c r="DT63" s="10">
        <v>0.7826999999999984</v>
      </c>
      <c r="DU63" s="10">
        <v>0.78359999999999841</v>
      </c>
      <c r="DV63" s="10">
        <v>0.78459999999999841</v>
      </c>
      <c r="DW63" s="10">
        <v>0.78549999999999842</v>
      </c>
      <c r="DX63" s="10">
        <v>0.78649999999999842</v>
      </c>
      <c r="DY63" s="10">
        <v>0.78749999999999842</v>
      </c>
      <c r="DZ63" s="10">
        <v>0.78839999999999988</v>
      </c>
      <c r="EA63" s="10">
        <v>0.78939999999999844</v>
      </c>
      <c r="EB63" s="10">
        <v>0.79029999999999845</v>
      </c>
      <c r="EC63" s="10">
        <v>0.79129999999999845</v>
      </c>
      <c r="ED63" s="10">
        <v>0.79219999999999846</v>
      </c>
      <c r="EE63" s="10">
        <v>0.79319999999999846</v>
      </c>
      <c r="EF63" s="10">
        <v>0.79409999999999847</v>
      </c>
      <c r="EG63" s="10">
        <v>0.79509999999999847</v>
      </c>
      <c r="EH63" s="10">
        <v>0.79609999999999859</v>
      </c>
      <c r="EI63" s="10">
        <v>0.79699999999999849</v>
      </c>
      <c r="EJ63" s="10">
        <v>0.79799999999999849</v>
      </c>
      <c r="EK63" s="10">
        <v>0.79899999999999849</v>
      </c>
      <c r="EL63" s="10">
        <v>0.7998999999999985</v>
      </c>
      <c r="EM63" s="10">
        <v>0.80089999999999872</v>
      </c>
      <c r="EN63" s="10">
        <v>0.80179999999999851</v>
      </c>
      <c r="EO63" s="10">
        <v>0.80279999999999907</v>
      </c>
      <c r="EP63" s="10">
        <v>0.80379999999999863</v>
      </c>
      <c r="EQ63" s="10">
        <v>0.80469999999999853</v>
      </c>
      <c r="ER63" s="10">
        <v>0.80569999999999853</v>
      </c>
      <c r="ES63" s="10">
        <v>0.80669999999999853</v>
      </c>
      <c r="ET63" s="10">
        <v>0.80759999999999854</v>
      </c>
      <c r="EU63" s="10">
        <v>0.80859999999999854</v>
      </c>
      <c r="EV63" s="10">
        <v>0.80959999999999854</v>
      </c>
      <c r="EW63" s="10">
        <v>0.81049999999999855</v>
      </c>
      <c r="EX63" s="10">
        <v>0.81149999999999856</v>
      </c>
      <c r="EY63" s="10">
        <v>0.81249999999999856</v>
      </c>
      <c r="EZ63" s="10">
        <v>0.81339999999999857</v>
      </c>
      <c r="FA63" s="10">
        <v>0.81439999999999968</v>
      </c>
      <c r="FB63" s="10">
        <v>0.81539999999999857</v>
      </c>
      <c r="FC63" s="10">
        <v>0.81629999999999858</v>
      </c>
      <c r="FD63" s="10">
        <v>0.81729999999999858</v>
      </c>
      <c r="FE63" s="10">
        <v>0.81829999999999858</v>
      </c>
      <c r="FF63" s="10">
        <v>0.81929999999999858</v>
      </c>
      <c r="FG63" s="10">
        <v>0.8201999999999986</v>
      </c>
      <c r="FH63" s="10">
        <v>0.8211999999999986</v>
      </c>
      <c r="FI63" s="10">
        <v>0.82219999999999882</v>
      </c>
      <c r="FJ63" s="10">
        <v>0.82309999999999861</v>
      </c>
      <c r="FK63" s="10">
        <v>0.82409999999999972</v>
      </c>
      <c r="FL63" s="10">
        <v>0.8250999999999985</v>
      </c>
      <c r="FM63" s="10">
        <v>0.82599999999999851</v>
      </c>
      <c r="FN63" s="10">
        <v>0.82699999999999851</v>
      </c>
      <c r="FO63" s="10">
        <v>0.82799999999999851</v>
      </c>
      <c r="FP63" s="10">
        <v>0.82889999999999853</v>
      </c>
      <c r="FQ63" s="10">
        <v>0.82989999999999853</v>
      </c>
      <c r="FR63" s="10">
        <v>0.83089999999999853</v>
      </c>
      <c r="FS63" s="10">
        <v>0.83189999999999853</v>
      </c>
      <c r="FT63" s="10">
        <v>0.83289999999999853</v>
      </c>
      <c r="FU63" s="10">
        <v>0.83379999999999854</v>
      </c>
      <c r="FV63" s="10">
        <v>0.83479999999999854</v>
      </c>
      <c r="FW63" s="10">
        <v>0.83579999999999854</v>
      </c>
      <c r="FX63" s="10">
        <v>0.83679999999999854</v>
      </c>
      <c r="FY63" s="10">
        <v>0.83769999999999856</v>
      </c>
      <c r="FZ63" s="10">
        <v>0.83869999999999856</v>
      </c>
      <c r="GA63" s="10">
        <v>0.83969999999999856</v>
      </c>
      <c r="GB63" s="10">
        <v>0.84069999999999856</v>
      </c>
      <c r="GC63" s="10">
        <v>0.84159999999999857</v>
      </c>
      <c r="GD63" s="10">
        <v>0.84259999999999857</v>
      </c>
      <c r="GE63" s="10">
        <v>0.84359999999999857</v>
      </c>
      <c r="GF63" s="10">
        <v>0.84459999999999857</v>
      </c>
      <c r="GG63" s="10">
        <v>0.84559999999999858</v>
      </c>
      <c r="GH63" s="10">
        <v>0.84649999999999859</v>
      </c>
      <c r="GI63" s="10">
        <v>0.84749999999999859</v>
      </c>
      <c r="GJ63" s="10">
        <v>0.84849999999999859</v>
      </c>
      <c r="GK63" s="10">
        <v>0.84941999999999862</v>
      </c>
      <c r="GL63" s="10">
        <v>0.8503999999999986</v>
      </c>
      <c r="GM63" s="10">
        <v>0.8513999999999986</v>
      </c>
      <c r="GN63" s="10">
        <v>0.8523999999999986</v>
      </c>
      <c r="GO63" s="10">
        <v>0.8533999999999986</v>
      </c>
      <c r="GP63" s="10">
        <v>0.85439999999999861</v>
      </c>
      <c r="GQ63" s="10">
        <v>0.85529999999999862</v>
      </c>
      <c r="GR63" s="10">
        <v>0.85629999999999862</v>
      </c>
      <c r="GS63" s="10">
        <v>0.85729999999999862</v>
      </c>
      <c r="GT63" s="10">
        <v>0.85829999999999862</v>
      </c>
      <c r="GU63" s="10">
        <v>0.85929999999999862</v>
      </c>
      <c r="GV63" s="10">
        <v>0.86029999999999862</v>
      </c>
      <c r="GW63" s="10">
        <v>0.86119999999999863</v>
      </c>
      <c r="GX63" s="10">
        <v>0.86219999999999863</v>
      </c>
      <c r="GY63" s="10">
        <v>0.86319999999999864</v>
      </c>
      <c r="GZ63" s="10">
        <v>0.86419999999999864</v>
      </c>
      <c r="HA63" s="10">
        <v>0.86519999999999864</v>
      </c>
      <c r="HB63" s="10">
        <v>0.86619999999999864</v>
      </c>
      <c r="HC63" s="10">
        <v>0.86709999999999865</v>
      </c>
      <c r="HD63" s="10">
        <v>0.86809999999999865</v>
      </c>
      <c r="HE63" s="10">
        <v>0.86909999999999865</v>
      </c>
      <c r="HF63" s="10">
        <v>0.87009999999999865</v>
      </c>
      <c r="HG63" s="10">
        <v>0.87109999999999865</v>
      </c>
      <c r="HH63" s="10">
        <v>0.87209999999999865</v>
      </c>
      <c r="HI63" s="10">
        <v>0.87299999999999867</v>
      </c>
      <c r="HJ63" s="10">
        <v>0.87399999999999867</v>
      </c>
      <c r="HK63" s="10">
        <v>0.87499999999999867</v>
      </c>
      <c r="HL63" s="10">
        <v>0.87599999999999867</v>
      </c>
      <c r="HM63" s="10">
        <v>0.87699999999999867</v>
      </c>
      <c r="HN63" s="10">
        <v>0.87799999999999867</v>
      </c>
      <c r="HO63" s="10">
        <v>0.87899999999999867</v>
      </c>
      <c r="HP63" s="10">
        <v>0.87999999999999867</v>
      </c>
      <c r="HQ63" s="10">
        <v>0.88099999999999867</v>
      </c>
      <c r="HR63" s="10">
        <v>0.88189999999999868</v>
      </c>
      <c r="HS63" s="10">
        <v>0.88289999999999869</v>
      </c>
      <c r="HT63" s="10">
        <v>0.88389999999999869</v>
      </c>
      <c r="HU63" s="10">
        <v>0.88489999999999869</v>
      </c>
      <c r="HV63" s="10">
        <v>0.88589999999999869</v>
      </c>
    </row>
    <row r="64" spans="1:230" ht="12.75" customHeight="1" x14ac:dyDescent="0.2">
      <c r="A64" s="8">
        <v>45</v>
      </c>
      <c r="B64" s="9">
        <v>62</v>
      </c>
      <c r="C64" s="10">
        <v>0.66729999999999956</v>
      </c>
      <c r="D64" s="10">
        <v>0.66829999999999956</v>
      </c>
      <c r="E64" s="10">
        <v>0.66919999999999957</v>
      </c>
      <c r="F64" s="10">
        <v>0.67019999999999957</v>
      </c>
      <c r="G64" s="10">
        <v>0.67109999999999959</v>
      </c>
      <c r="H64" s="10">
        <v>0.67209999999999959</v>
      </c>
      <c r="I64" s="10">
        <v>0.67309999999999959</v>
      </c>
      <c r="J64" s="10">
        <v>0.6739999999999996</v>
      </c>
      <c r="K64" s="10">
        <v>0.67500000000000004</v>
      </c>
      <c r="L64" s="10">
        <v>0.67589999999999961</v>
      </c>
      <c r="M64" s="10">
        <v>0.67689999999999961</v>
      </c>
      <c r="N64" s="10">
        <v>0.67779999999999963</v>
      </c>
      <c r="O64" s="10">
        <v>0.67879999999999963</v>
      </c>
      <c r="P64" s="10">
        <v>0.67969999999999964</v>
      </c>
      <c r="Q64" s="10">
        <v>0.68069999999999964</v>
      </c>
      <c r="R64" s="10">
        <v>0.68169999999999964</v>
      </c>
      <c r="S64" s="10">
        <v>0.68259999999999965</v>
      </c>
      <c r="T64" s="10">
        <v>0.68359999999999965</v>
      </c>
      <c r="U64" s="10">
        <v>0.68459999999999965</v>
      </c>
      <c r="V64" s="10">
        <v>0.68549999999999967</v>
      </c>
      <c r="W64" s="10">
        <v>0.68649999999999967</v>
      </c>
      <c r="X64" s="10">
        <v>0.68739999999999968</v>
      </c>
      <c r="Y64" s="10">
        <v>0.68839999999999968</v>
      </c>
      <c r="Z64" s="10">
        <v>0.68939999999999957</v>
      </c>
      <c r="AA64" s="10">
        <v>0.69029999999999958</v>
      </c>
      <c r="AB64" s="10">
        <v>0.69129999999999958</v>
      </c>
      <c r="AC64" s="10">
        <v>0.69219999999999959</v>
      </c>
      <c r="AD64" s="10">
        <v>0.69319999999999959</v>
      </c>
      <c r="AE64" s="10">
        <v>0.6941999999999996</v>
      </c>
      <c r="AF64" s="10">
        <v>0.69509999999999961</v>
      </c>
      <c r="AG64" s="10">
        <v>0.69609999999999961</v>
      </c>
      <c r="AH64" s="10">
        <v>0.69699999999999962</v>
      </c>
      <c r="AI64" s="10">
        <v>0.69799999999999962</v>
      </c>
      <c r="AJ64" s="10">
        <v>0.69899999999999962</v>
      </c>
      <c r="AK64" s="10">
        <v>0.69989999999999963</v>
      </c>
      <c r="AL64" s="10">
        <v>0.70089999999999963</v>
      </c>
      <c r="AM64" s="10">
        <v>0.70189999999999964</v>
      </c>
      <c r="AN64" s="10">
        <v>0.70279999999999965</v>
      </c>
      <c r="AO64" s="10">
        <v>0.70379999999999965</v>
      </c>
      <c r="AP64" s="10">
        <v>0.70469999999999966</v>
      </c>
      <c r="AQ64" s="10">
        <v>0.70569999999999966</v>
      </c>
      <c r="AR64" s="10">
        <v>0.70669999999999966</v>
      </c>
      <c r="AS64" s="10">
        <v>0.70759999999999967</v>
      </c>
      <c r="AT64" s="10">
        <v>0.70859999999999967</v>
      </c>
      <c r="AU64" s="10">
        <v>0.70949999999999969</v>
      </c>
      <c r="AV64" s="10">
        <v>0.71049999999999969</v>
      </c>
      <c r="AW64" s="10">
        <v>0.71149999999999969</v>
      </c>
      <c r="AX64" s="10">
        <v>0.71239999999999959</v>
      </c>
      <c r="AY64" s="10">
        <v>0.71339999999999959</v>
      </c>
      <c r="AZ64" s="10">
        <v>0.7142999999999996</v>
      </c>
      <c r="BA64" s="10">
        <v>0.7152999999999996</v>
      </c>
      <c r="BB64" s="10">
        <v>0.7162999999999996</v>
      </c>
      <c r="BC64" s="10">
        <v>0.71719999999999962</v>
      </c>
      <c r="BD64" s="10">
        <v>0.71819999999999962</v>
      </c>
      <c r="BE64" s="10">
        <v>0.71909999999999963</v>
      </c>
      <c r="BF64" s="10">
        <v>0.72009999999999963</v>
      </c>
      <c r="BG64" s="10">
        <v>0.72109999999999963</v>
      </c>
      <c r="BH64" s="10">
        <v>0.72199999999999964</v>
      </c>
      <c r="BI64" s="10">
        <v>0.72299999999999964</v>
      </c>
      <c r="BJ64" s="10">
        <v>0.72389999999999965</v>
      </c>
      <c r="BK64" s="10">
        <v>0.72489999999999966</v>
      </c>
      <c r="BL64" s="10">
        <v>0.72579999999999822</v>
      </c>
      <c r="BM64" s="10">
        <v>0.72679999999999823</v>
      </c>
      <c r="BN64" s="10">
        <v>0.72779999999999823</v>
      </c>
      <c r="BO64" s="10">
        <v>0.72869999999999824</v>
      </c>
      <c r="BP64" s="10">
        <v>0.72969999999999824</v>
      </c>
      <c r="BQ64" s="10">
        <v>0.73059999999999825</v>
      </c>
      <c r="BR64" s="10">
        <v>0.73159999999999825</v>
      </c>
      <c r="BS64" s="10">
        <v>0.73259999999999825</v>
      </c>
      <c r="BT64" s="10">
        <v>0.73349999999999826</v>
      </c>
      <c r="BU64" s="10">
        <v>0.73449999999999827</v>
      </c>
      <c r="BV64" s="10">
        <v>0.73539999999999828</v>
      </c>
      <c r="BW64" s="10">
        <v>0.73639999999999828</v>
      </c>
      <c r="BX64" s="10">
        <v>0.73739999999999828</v>
      </c>
      <c r="BY64" s="10">
        <v>0.73829999999999829</v>
      </c>
      <c r="BZ64" s="10">
        <v>0.73929999999999829</v>
      </c>
      <c r="CA64" s="10">
        <v>0.7401999999999983</v>
      </c>
      <c r="CB64" s="10">
        <v>0.74119999999999819</v>
      </c>
      <c r="CC64" s="10">
        <v>0.74219999999999819</v>
      </c>
      <c r="CD64" s="10">
        <v>0.74309999999999821</v>
      </c>
      <c r="CE64" s="10">
        <v>0.74409999999999821</v>
      </c>
      <c r="CF64" s="10">
        <v>0.74499999999999822</v>
      </c>
      <c r="CG64" s="10">
        <v>0.74599999999999822</v>
      </c>
      <c r="CH64" s="10">
        <v>0.74699999999999822</v>
      </c>
      <c r="CI64" s="10">
        <v>0.74789999999999823</v>
      </c>
      <c r="CJ64" s="10">
        <v>0.74889999999999823</v>
      </c>
      <c r="CK64" s="10">
        <v>0.74979999999999825</v>
      </c>
      <c r="CL64" s="10">
        <v>0.75079999999999825</v>
      </c>
      <c r="CM64" s="10">
        <v>0.75169999999999826</v>
      </c>
      <c r="CN64" s="10">
        <v>0.75269999999999826</v>
      </c>
      <c r="CO64" s="10">
        <v>0.75359999999999827</v>
      </c>
      <c r="CP64" s="10">
        <v>0.75459999999999827</v>
      </c>
      <c r="CQ64" s="10">
        <v>0.75549999999999828</v>
      </c>
      <c r="CR64" s="10">
        <v>0.75649999999999828</v>
      </c>
      <c r="CS64" s="10">
        <v>0.7573999999999983</v>
      </c>
      <c r="CT64" s="10">
        <v>0.75829999999999831</v>
      </c>
      <c r="CU64" s="10">
        <v>0.75929999999999831</v>
      </c>
      <c r="CV64" s="10">
        <v>0.76019999999999832</v>
      </c>
      <c r="CW64" s="10">
        <v>0.76119999999999832</v>
      </c>
      <c r="CX64" s="10">
        <v>0.76209999999999833</v>
      </c>
      <c r="CY64" s="10">
        <v>0.76309999999999834</v>
      </c>
      <c r="CZ64" s="10">
        <v>0.76399999999999835</v>
      </c>
      <c r="DA64" s="10">
        <v>0.76499999999999835</v>
      </c>
      <c r="DB64" s="10">
        <v>0.76589999999999836</v>
      </c>
      <c r="DC64" s="10">
        <v>0.76679999999999837</v>
      </c>
      <c r="DD64" s="10">
        <v>0.76779999999999837</v>
      </c>
      <c r="DE64" s="10">
        <v>0.76869999999999838</v>
      </c>
      <c r="DF64" s="10">
        <v>0.76969999999999839</v>
      </c>
      <c r="DG64" s="10">
        <v>0.7705999999999984</v>
      </c>
      <c r="DH64" s="10">
        <v>0.7715999999999984</v>
      </c>
      <c r="DI64" s="10">
        <v>0.77249999999999841</v>
      </c>
      <c r="DJ64" s="10">
        <v>0.77349999999999841</v>
      </c>
      <c r="DK64" s="10">
        <v>0.77439999999999842</v>
      </c>
      <c r="DL64" s="10">
        <v>0.77539999999999887</v>
      </c>
      <c r="DM64" s="10">
        <v>0.77639999999999842</v>
      </c>
      <c r="DN64" s="10">
        <v>0.77729999999999844</v>
      </c>
      <c r="DO64" s="10">
        <v>0.77999999999999825</v>
      </c>
      <c r="DP64" s="10">
        <v>0.77979999999999827</v>
      </c>
      <c r="DQ64" s="10">
        <v>0.78069999999999828</v>
      </c>
      <c r="DR64" s="10">
        <v>0.78169999999999829</v>
      </c>
      <c r="DS64" s="10">
        <v>0.78209999999999902</v>
      </c>
      <c r="DT64" s="10">
        <v>0.78299999999999836</v>
      </c>
      <c r="DU64" s="10">
        <v>0.78399999999999836</v>
      </c>
      <c r="DV64" s="10">
        <v>0.78489999999999838</v>
      </c>
      <c r="DW64" s="10">
        <v>0.78589999999999838</v>
      </c>
      <c r="DX64" s="10">
        <v>0.78679999999999839</v>
      </c>
      <c r="DY64" s="10">
        <v>0.78779999999999839</v>
      </c>
      <c r="DZ64" s="10">
        <v>0.78879999999999983</v>
      </c>
      <c r="EA64" s="10">
        <v>0.7896999999999984</v>
      </c>
      <c r="EB64" s="10">
        <v>0.79059999999999842</v>
      </c>
      <c r="EC64" s="10">
        <v>0.79159999999999842</v>
      </c>
      <c r="ED64" s="10">
        <v>0.79259999999999842</v>
      </c>
      <c r="EE64" s="10">
        <v>0.79349999999999843</v>
      </c>
      <c r="EF64" s="10">
        <v>0.79449999999999843</v>
      </c>
      <c r="EG64" s="10">
        <v>0.79549999999999843</v>
      </c>
      <c r="EH64" s="10">
        <v>0.79639999999999855</v>
      </c>
      <c r="EI64" s="10">
        <v>0.79739999999999844</v>
      </c>
      <c r="EJ64" s="10">
        <v>0.79829999999999846</v>
      </c>
      <c r="EK64" s="10">
        <v>0.79929999999999846</v>
      </c>
      <c r="EL64" s="10">
        <v>0.80029999999999846</v>
      </c>
      <c r="EM64" s="10">
        <v>0.80119999999999869</v>
      </c>
      <c r="EN64" s="10">
        <v>0.80219999999999847</v>
      </c>
      <c r="EO64" s="10">
        <v>0.80309999999999904</v>
      </c>
      <c r="EP64" s="10">
        <v>0.80409999999999859</v>
      </c>
      <c r="EQ64" s="10">
        <v>0.80509999999999848</v>
      </c>
      <c r="ER64" s="10">
        <v>0.8059999999999985</v>
      </c>
      <c r="ES64" s="10">
        <v>0.8069999999999985</v>
      </c>
      <c r="ET64" s="10">
        <v>0.8079999999999985</v>
      </c>
      <c r="EU64" s="10">
        <v>0.80889999999999851</v>
      </c>
      <c r="EV64" s="10">
        <v>0.80989999999999851</v>
      </c>
      <c r="EW64" s="10">
        <v>0.81089999999999851</v>
      </c>
      <c r="EX64" s="10">
        <v>0.81179999999999852</v>
      </c>
      <c r="EY64" s="10">
        <v>0.81279999999999852</v>
      </c>
      <c r="EZ64" s="10">
        <v>0.81379999999999852</v>
      </c>
      <c r="FA64" s="10">
        <v>0.81469999999999965</v>
      </c>
      <c r="FB64" s="10">
        <v>0.81569999999999854</v>
      </c>
      <c r="FC64" s="10">
        <v>0.81669999999999854</v>
      </c>
      <c r="FD64" s="10">
        <v>0.81759999999999855</v>
      </c>
      <c r="FE64" s="10">
        <v>0.81859999999999855</v>
      </c>
      <c r="FF64" s="10">
        <v>0.81959999999999855</v>
      </c>
      <c r="FG64" s="10">
        <v>0.82059999999999855</v>
      </c>
      <c r="FH64" s="10">
        <v>0.82149999999999856</v>
      </c>
      <c r="FI64" s="10">
        <v>0.82249999999999879</v>
      </c>
      <c r="FJ64" s="10">
        <v>0.82349999999999857</v>
      </c>
      <c r="FK64" s="10">
        <v>0.82439999999999969</v>
      </c>
      <c r="FL64" s="10">
        <v>0.82539999999999847</v>
      </c>
      <c r="FM64" s="10">
        <v>0.82639999999999847</v>
      </c>
      <c r="FN64" s="10">
        <v>0.82729999999999848</v>
      </c>
      <c r="FO64" s="10">
        <v>0.82829999999999848</v>
      </c>
      <c r="FP64" s="10">
        <v>0.82929999999999848</v>
      </c>
      <c r="FQ64" s="10">
        <v>0.83019999999999849</v>
      </c>
      <c r="FR64" s="10">
        <v>0.8311999999999985</v>
      </c>
      <c r="FS64" s="10">
        <v>0.8321999999999985</v>
      </c>
      <c r="FT64" s="10">
        <v>0.8331999999999985</v>
      </c>
      <c r="FU64" s="10">
        <v>0.8341999999999985</v>
      </c>
      <c r="FV64" s="10">
        <v>0.83509999999999851</v>
      </c>
      <c r="FW64" s="10">
        <v>0.83609999999999851</v>
      </c>
      <c r="FX64" s="10">
        <v>0.83709999999999851</v>
      </c>
      <c r="FY64" s="10">
        <v>0.83809999999999851</v>
      </c>
      <c r="FZ64" s="10">
        <v>0.83899999999999852</v>
      </c>
      <c r="GA64" s="10">
        <v>0.83999999999999853</v>
      </c>
      <c r="GB64" s="10">
        <v>0.84099999999999853</v>
      </c>
      <c r="GC64" s="10">
        <v>0.84199999999999853</v>
      </c>
      <c r="GD64" s="10">
        <v>0.84289999999999854</v>
      </c>
      <c r="GE64" s="10">
        <v>0.84389999999999854</v>
      </c>
      <c r="GF64" s="10">
        <v>0.84489999999999854</v>
      </c>
      <c r="GG64" s="10">
        <v>0.84589999999999854</v>
      </c>
      <c r="GH64" s="10">
        <v>0.84689999999999854</v>
      </c>
      <c r="GI64" s="10">
        <v>0.84779999999999855</v>
      </c>
      <c r="GJ64" s="10">
        <v>0.84879999999999856</v>
      </c>
      <c r="GK64" s="10">
        <v>0.84981999999999858</v>
      </c>
      <c r="GL64" s="10">
        <v>0.85079999999999856</v>
      </c>
      <c r="GM64" s="10">
        <v>0.85169999999999857</v>
      </c>
      <c r="GN64" s="10">
        <v>0.85269999999999857</v>
      </c>
      <c r="GO64" s="10">
        <v>0.85369999999999857</v>
      </c>
      <c r="GP64" s="10">
        <v>0.85469999999999857</v>
      </c>
      <c r="GQ64" s="10">
        <v>0.85569999999999857</v>
      </c>
      <c r="GR64" s="10">
        <v>0.85659999999999858</v>
      </c>
      <c r="GS64" s="10">
        <v>0.85759999999999859</v>
      </c>
      <c r="GT64" s="10">
        <v>0.85859999999999859</v>
      </c>
      <c r="GU64" s="10">
        <v>0.85959999999999859</v>
      </c>
      <c r="GV64" s="10">
        <v>0.86059999999999859</v>
      </c>
      <c r="GW64" s="10">
        <v>0.86159999999999859</v>
      </c>
      <c r="GX64" s="10">
        <v>0.8624999999999986</v>
      </c>
      <c r="GY64" s="10">
        <v>0.8634999999999986</v>
      </c>
      <c r="GZ64" s="10">
        <v>0.8644999999999986</v>
      </c>
      <c r="HA64" s="10">
        <v>0.8654999999999986</v>
      </c>
      <c r="HB64" s="10">
        <v>0.8664999999999986</v>
      </c>
      <c r="HC64" s="10">
        <v>0.86749999999999861</v>
      </c>
      <c r="HD64" s="10">
        <v>0.86849999999999861</v>
      </c>
      <c r="HE64" s="10">
        <v>0.86939999999999862</v>
      </c>
      <c r="HF64" s="10">
        <v>0.87039999999999862</v>
      </c>
      <c r="HG64" s="10">
        <v>0.87139999999999862</v>
      </c>
      <c r="HH64" s="10">
        <v>0.87239999999999862</v>
      </c>
      <c r="HI64" s="10">
        <v>0.87339999999999862</v>
      </c>
      <c r="HJ64" s="10">
        <v>0.87429999999999863</v>
      </c>
      <c r="HK64" s="10">
        <v>0.87529999999999863</v>
      </c>
      <c r="HL64" s="10">
        <v>0.87629999999999864</v>
      </c>
      <c r="HM64" s="10">
        <v>0.87729999999999864</v>
      </c>
      <c r="HN64" s="10">
        <v>0.87829999999999864</v>
      </c>
      <c r="HO64" s="10">
        <v>0.87929999999999864</v>
      </c>
      <c r="HP64" s="10">
        <v>0.88029999999999864</v>
      </c>
      <c r="HQ64" s="10">
        <v>0.88129999999999864</v>
      </c>
      <c r="HR64" s="10">
        <v>0.88229999999999864</v>
      </c>
      <c r="HS64" s="10">
        <v>0.88329999999999864</v>
      </c>
      <c r="HT64" s="10">
        <v>0.88419999999999865</v>
      </c>
      <c r="HU64" s="10">
        <v>0.88519999999999865</v>
      </c>
      <c r="HV64" s="10">
        <v>0.88619999999999866</v>
      </c>
    </row>
    <row r="65" spans="1:230" ht="12.75" customHeight="1" x14ac:dyDescent="0.2">
      <c r="A65" s="8">
        <v>45.5</v>
      </c>
      <c r="B65" s="9">
        <v>63</v>
      </c>
      <c r="C65" s="10">
        <v>0.66769999999999952</v>
      </c>
      <c r="D65" s="10">
        <v>0.66869999999999952</v>
      </c>
      <c r="E65" s="10">
        <v>0.66969999999999952</v>
      </c>
      <c r="F65" s="10">
        <v>0.67059999999999953</v>
      </c>
      <c r="G65" s="10">
        <v>0.67159999999999953</v>
      </c>
      <c r="H65" s="10">
        <v>0.67249999999999999</v>
      </c>
      <c r="I65" s="10">
        <v>0.67349999999999954</v>
      </c>
      <c r="J65" s="10">
        <v>0.67439999999999956</v>
      </c>
      <c r="K65" s="10">
        <v>0.67539999999999956</v>
      </c>
      <c r="L65" s="10">
        <v>0.67639999999999956</v>
      </c>
      <c r="M65" s="10">
        <v>0.67729999999999957</v>
      </c>
      <c r="N65" s="10">
        <v>0.67829999999999957</v>
      </c>
      <c r="O65" s="10">
        <v>0.67919999999999958</v>
      </c>
      <c r="P65" s="10">
        <v>0.68019999999999958</v>
      </c>
      <c r="Q65" s="10">
        <v>0.68109999999999959</v>
      </c>
      <c r="R65" s="10">
        <v>0.6820999999999996</v>
      </c>
      <c r="S65" s="10">
        <v>0.6830999999999996</v>
      </c>
      <c r="T65" s="10">
        <v>0.68399999999999961</v>
      </c>
      <c r="U65" s="10">
        <v>0.68500000000000005</v>
      </c>
      <c r="V65" s="10">
        <v>0.68589999999999962</v>
      </c>
      <c r="W65" s="10">
        <v>0.68689999999999962</v>
      </c>
      <c r="X65" s="10">
        <v>0.68789999999999962</v>
      </c>
      <c r="Y65" s="10">
        <v>0.68879999999999963</v>
      </c>
      <c r="Z65" s="10">
        <v>0.68979999999999952</v>
      </c>
      <c r="AA65" s="10">
        <v>0.69069999999999954</v>
      </c>
      <c r="AB65" s="10">
        <v>0.69169999999999954</v>
      </c>
      <c r="AC65" s="10">
        <v>0.69269999999999954</v>
      </c>
      <c r="AD65" s="10">
        <v>0.69359999999999955</v>
      </c>
      <c r="AE65" s="10">
        <v>0.69459999999999955</v>
      </c>
      <c r="AF65" s="10">
        <v>0.69549999999999956</v>
      </c>
      <c r="AG65" s="10">
        <v>0.69649999999999956</v>
      </c>
      <c r="AH65" s="10">
        <v>0.69750000000000001</v>
      </c>
      <c r="AI65" s="10">
        <v>0.69839999999999958</v>
      </c>
      <c r="AJ65" s="10">
        <v>0.69939999999999958</v>
      </c>
      <c r="AK65" s="10">
        <v>0.70039999999999958</v>
      </c>
      <c r="AL65" s="10">
        <v>0.70129999999999959</v>
      </c>
      <c r="AM65" s="10">
        <v>0.70229999999999959</v>
      </c>
      <c r="AN65" s="10">
        <v>0.7031999999999996</v>
      </c>
      <c r="AO65" s="10">
        <v>0.7041999999999996</v>
      </c>
      <c r="AP65" s="10">
        <v>0.7051999999999996</v>
      </c>
      <c r="AQ65" s="10">
        <v>0.70609999999999962</v>
      </c>
      <c r="AR65" s="10">
        <v>0.70709999999999962</v>
      </c>
      <c r="AS65" s="10">
        <v>0.70799999999999963</v>
      </c>
      <c r="AT65" s="10">
        <v>0.70899999999999963</v>
      </c>
      <c r="AU65" s="10">
        <v>0.71</v>
      </c>
      <c r="AV65" s="10">
        <v>0.71089999999999964</v>
      </c>
      <c r="AW65" s="10">
        <v>0.71189999999999964</v>
      </c>
      <c r="AX65" s="10">
        <v>0.71279999999999955</v>
      </c>
      <c r="AY65" s="10">
        <v>0.71379999999999955</v>
      </c>
      <c r="AZ65" s="10">
        <v>0.71469999999999956</v>
      </c>
      <c r="BA65" s="10">
        <v>0.71569999999999956</v>
      </c>
      <c r="BB65" s="10">
        <v>0.71669999999999956</v>
      </c>
      <c r="BC65" s="10">
        <v>0.71759999999999957</v>
      </c>
      <c r="BD65" s="10">
        <v>0.71859999999999957</v>
      </c>
      <c r="BE65" s="10">
        <v>0.71949999999999958</v>
      </c>
      <c r="BF65" s="10">
        <v>0.72049999999999959</v>
      </c>
      <c r="BG65" s="10">
        <v>0.72149999999999959</v>
      </c>
      <c r="BH65" s="10">
        <v>0.7223999999999996</v>
      </c>
      <c r="BI65" s="10">
        <v>0.7233999999999996</v>
      </c>
      <c r="BJ65" s="10">
        <v>0.72429999999999961</v>
      </c>
      <c r="BK65" s="10">
        <v>0.72529999999999961</v>
      </c>
      <c r="BL65" s="10">
        <v>0.72619999999999818</v>
      </c>
      <c r="BM65" s="10">
        <v>0.72719999999999818</v>
      </c>
      <c r="BN65" s="10">
        <v>0.72819999999999818</v>
      </c>
      <c r="BO65" s="10">
        <v>0.72909999999999819</v>
      </c>
      <c r="BP65" s="10">
        <v>0.73009999999999819</v>
      </c>
      <c r="BQ65" s="10">
        <v>0.73099999999999821</v>
      </c>
      <c r="BR65" s="10">
        <v>0.73199999999999821</v>
      </c>
      <c r="BS65" s="10">
        <v>0.73299999999999821</v>
      </c>
      <c r="BT65" s="10">
        <v>0.73389999999999822</v>
      </c>
      <c r="BU65" s="10">
        <v>0.73489999999999822</v>
      </c>
      <c r="BV65" s="10">
        <v>0.73579999999999823</v>
      </c>
      <c r="BW65" s="10">
        <v>0.73679999999999823</v>
      </c>
      <c r="BX65" s="10">
        <v>0.73779999999999824</v>
      </c>
      <c r="BY65" s="10">
        <v>0.73869999999999825</v>
      </c>
      <c r="BZ65" s="10">
        <v>0.73969999999999825</v>
      </c>
      <c r="CA65" s="10">
        <v>0.74059999999999826</v>
      </c>
      <c r="CB65" s="10">
        <v>0.74159999999999815</v>
      </c>
      <c r="CC65" s="10">
        <v>0.74249999999999816</v>
      </c>
      <c r="CD65" s="10">
        <v>0.74349999999999816</v>
      </c>
      <c r="CE65" s="10">
        <v>0.74449999999999816</v>
      </c>
      <c r="CF65" s="10">
        <v>0.74539999999999818</v>
      </c>
      <c r="CG65" s="10">
        <v>0.74639999999999818</v>
      </c>
      <c r="CH65" s="10">
        <v>0.74729999999999819</v>
      </c>
      <c r="CI65" s="10">
        <v>0.74829999999999819</v>
      </c>
      <c r="CJ65" s="10">
        <v>0.74929999999999819</v>
      </c>
      <c r="CK65" s="10">
        <v>0.7501999999999982</v>
      </c>
      <c r="CL65" s="10">
        <v>0.7511999999999982</v>
      </c>
      <c r="CM65" s="10">
        <v>0.75209999999999821</v>
      </c>
      <c r="CN65" s="10">
        <v>0.75309999999999822</v>
      </c>
      <c r="CO65" s="10">
        <v>0.75399999999999823</v>
      </c>
      <c r="CP65" s="10">
        <v>0.75489999999999824</v>
      </c>
      <c r="CQ65" s="10">
        <v>0.75589999999999824</v>
      </c>
      <c r="CR65" s="10">
        <v>0.75679999999999825</v>
      </c>
      <c r="CS65" s="10">
        <v>0.75779999999999825</v>
      </c>
      <c r="CT65" s="10">
        <v>0.75869999999999826</v>
      </c>
      <c r="CU65" s="10">
        <v>0.75969999999999827</v>
      </c>
      <c r="CV65" s="10">
        <v>0.76059999999999828</v>
      </c>
      <c r="CW65" s="10">
        <v>0.76149999999999829</v>
      </c>
      <c r="CX65" s="10">
        <v>0.76249999999999829</v>
      </c>
      <c r="CY65" s="10">
        <v>0.7633999999999983</v>
      </c>
      <c r="CZ65" s="10">
        <v>0.7643999999999983</v>
      </c>
      <c r="DA65" s="10">
        <v>0.76529999999999831</v>
      </c>
      <c r="DB65" s="10">
        <v>0.76629999999999832</v>
      </c>
      <c r="DC65" s="10">
        <v>0.76719999999999833</v>
      </c>
      <c r="DD65" s="10">
        <v>0.76809999999999834</v>
      </c>
      <c r="DE65" s="10">
        <v>0.76909999999999834</v>
      </c>
      <c r="DF65" s="10">
        <v>0.76999999999999835</v>
      </c>
      <c r="DG65" s="10">
        <v>0.77099999999999835</v>
      </c>
      <c r="DH65" s="10">
        <v>0.77189999999999837</v>
      </c>
      <c r="DI65" s="10">
        <v>0.77289999999999837</v>
      </c>
      <c r="DJ65" s="10">
        <v>0.77379999999999838</v>
      </c>
      <c r="DK65" s="10">
        <v>0.77479999999999838</v>
      </c>
      <c r="DL65" s="10">
        <v>0.77579999999999882</v>
      </c>
      <c r="DM65" s="10">
        <v>0.77669999999999839</v>
      </c>
      <c r="DN65" s="10">
        <v>0.77769999999999839</v>
      </c>
      <c r="DO65" s="10">
        <v>0.78039999999999821</v>
      </c>
      <c r="DP65" s="10">
        <v>0.78019999999999823</v>
      </c>
      <c r="DQ65" s="10">
        <v>0.78109999999999824</v>
      </c>
      <c r="DR65" s="10">
        <v>0.78209999999999824</v>
      </c>
      <c r="DS65" s="10">
        <v>0.78239999999999899</v>
      </c>
      <c r="DT65" s="10">
        <v>0.78339999999999832</v>
      </c>
      <c r="DU65" s="10">
        <v>0.78429999999999833</v>
      </c>
      <c r="DV65" s="10">
        <v>0.78529999999999833</v>
      </c>
      <c r="DW65" s="10">
        <v>0.78619999999999834</v>
      </c>
      <c r="DX65" s="10">
        <v>0.78719999999999835</v>
      </c>
      <c r="DY65" s="10">
        <v>0.78809999999999836</v>
      </c>
      <c r="DZ65" s="10">
        <v>0.7890999999999998</v>
      </c>
      <c r="EA65" s="10">
        <v>0.78999999999999837</v>
      </c>
      <c r="EB65" s="10">
        <v>0.79099999999999837</v>
      </c>
      <c r="EC65" s="10">
        <v>0.79199999999999837</v>
      </c>
      <c r="ED65" s="10">
        <v>0.79289999999999838</v>
      </c>
      <c r="EE65" s="10">
        <v>0.79389999999999838</v>
      </c>
      <c r="EF65" s="10">
        <v>0.7947999999999984</v>
      </c>
      <c r="EG65" s="10">
        <v>0.7957999999999984</v>
      </c>
      <c r="EH65" s="10">
        <v>0.79679999999999851</v>
      </c>
      <c r="EI65" s="10">
        <v>0.79769999999999841</v>
      </c>
      <c r="EJ65" s="10">
        <v>0.79869999999999841</v>
      </c>
      <c r="EK65" s="10">
        <v>0.79959999999999842</v>
      </c>
      <c r="EL65" s="10">
        <v>0.80059999999999842</v>
      </c>
      <c r="EM65" s="10">
        <v>0.80159999999999865</v>
      </c>
      <c r="EN65" s="10">
        <v>0.80249999999999844</v>
      </c>
      <c r="EO65" s="10">
        <v>0.80349999999999899</v>
      </c>
      <c r="EP65" s="10">
        <v>0.80439999999999856</v>
      </c>
      <c r="EQ65" s="10">
        <v>0.80539999999999845</v>
      </c>
      <c r="ER65" s="10">
        <v>0.80639999999999845</v>
      </c>
      <c r="ES65" s="10">
        <v>0.80729999999999846</v>
      </c>
      <c r="ET65" s="10">
        <v>0.80829999999999846</v>
      </c>
      <c r="EU65" s="10">
        <v>0.80919999999999848</v>
      </c>
      <c r="EV65" s="10">
        <v>0.81019999999999848</v>
      </c>
      <c r="EW65" s="10">
        <v>0.81119999999999848</v>
      </c>
      <c r="EX65" s="10">
        <v>0.81219999999999848</v>
      </c>
      <c r="EY65" s="10">
        <v>0.81309999999999849</v>
      </c>
      <c r="EZ65" s="10">
        <v>0.81409999999999849</v>
      </c>
      <c r="FA65" s="10">
        <v>0.8150999999999996</v>
      </c>
      <c r="FB65" s="10">
        <v>0.8159999999999985</v>
      </c>
      <c r="FC65" s="10">
        <v>0.81699999999999851</v>
      </c>
      <c r="FD65" s="10">
        <v>0.81799999999999851</v>
      </c>
      <c r="FE65" s="10">
        <v>0.81889999999999852</v>
      </c>
      <c r="FF65" s="10">
        <v>0.81989999999999852</v>
      </c>
      <c r="FG65" s="10">
        <v>0.82089999999999852</v>
      </c>
      <c r="FH65" s="10">
        <v>0.82189999999999852</v>
      </c>
      <c r="FI65" s="10">
        <v>0.82279999999999875</v>
      </c>
      <c r="FJ65" s="10">
        <v>0.82379999999999853</v>
      </c>
      <c r="FK65" s="10">
        <v>0.82479999999999964</v>
      </c>
      <c r="FL65" s="10">
        <v>0.82569999999999844</v>
      </c>
      <c r="FM65" s="10">
        <v>0.82669999999999844</v>
      </c>
      <c r="FN65" s="10">
        <v>0.82769999999999844</v>
      </c>
      <c r="FO65" s="10">
        <v>0.82859999999999845</v>
      </c>
      <c r="FP65" s="10">
        <v>0.82959999999999845</v>
      </c>
      <c r="FQ65" s="10">
        <v>0.83059999999999845</v>
      </c>
      <c r="FR65" s="10">
        <v>0.83159999999999845</v>
      </c>
      <c r="FS65" s="10">
        <v>0.83249999999999846</v>
      </c>
      <c r="FT65" s="10">
        <v>0.83349999999999846</v>
      </c>
      <c r="FU65" s="10">
        <v>0.83449999999999847</v>
      </c>
      <c r="FV65" s="10">
        <v>0.83549999999999847</v>
      </c>
      <c r="FW65" s="10">
        <v>0.83639999999999848</v>
      </c>
      <c r="FX65" s="10">
        <v>0.83739999999999848</v>
      </c>
      <c r="FY65" s="10">
        <v>0.83839999999999848</v>
      </c>
      <c r="FZ65" s="10">
        <v>0.83939999999999848</v>
      </c>
      <c r="GA65" s="10">
        <v>0.84029999999999849</v>
      </c>
      <c r="GB65" s="10">
        <v>0.84129999999999849</v>
      </c>
      <c r="GC65" s="10">
        <v>0.84229999999999849</v>
      </c>
      <c r="GD65" s="10">
        <v>0.8432999999999985</v>
      </c>
      <c r="GE65" s="10">
        <v>0.84419999999999851</v>
      </c>
      <c r="GF65" s="10">
        <v>0.84519999999999851</v>
      </c>
      <c r="GG65" s="10">
        <v>0.84619999999999851</v>
      </c>
      <c r="GH65" s="10">
        <v>0.84719999999999851</v>
      </c>
      <c r="GI65" s="10">
        <v>0.84809999999999852</v>
      </c>
      <c r="GJ65" s="10">
        <v>0.84909999999999852</v>
      </c>
      <c r="GK65" s="10">
        <v>0.85011999999999854</v>
      </c>
      <c r="GL65" s="10">
        <v>0.85109999999999852</v>
      </c>
      <c r="GM65" s="10">
        <v>0.85209999999999853</v>
      </c>
      <c r="GN65" s="10">
        <v>0.85299999999999854</v>
      </c>
      <c r="GO65" s="10">
        <v>0.85399999999999854</v>
      </c>
      <c r="GP65" s="10">
        <v>0.85499999999999854</v>
      </c>
      <c r="GQ65" s="10">
        <v>0.85599999999999854</v>
      </c>
      <c r="GR65" s="10">
        <v>0.85699999999999854</v>
      </c>
      <c r="GS65" s="10">
        <v>0.85799999999999854</v>
      </c>
      <c r="GT65" s="10">
        <v>0.85889999999999855</v>
      </c>
      <c r="GU65" s="10">
        <v>0.85989999999999855</v>
      </c>
      <c r="GV65" s="10">
        <v>0.86089999999999856</v>
      </c>
      <c r="GW65" s="10">
        <v>0.86189999999999856</v>
      </c>
      <c r="GX65" s="10">
        <v>0.86289999999999856</v>
      </c>
      <c r="GY65" s="10">
        <v>0.86379999999999857</v>
      </c>
      <c r="GZ65" s="10">
        <v>0.86479999999999857</v>
      </c>
      <c r="HA65" s="10">
        <v>0.86579999999999857</v>
      </c>
      <c r="HB65" s="10">
        <v>0.86679999999999857</v>
      </c>
      <c r="HC65" s="10">
        <v>0.86779999999999857</v>
      </c>
      <c r="HD65" s="10">
        <v>0.86879999999999857</v>
      </c>
      <c r="HE65" s="10">
        <v>0.86969999999999859</v>
      </c>
      <c r="HF65" s="10">
        <v>0.87069999999999859</v>
      </c>
      <c r="HG65" s="10">
        <v>0.87169999999999859</v>
      </c>
      <c r="HH65" s="10">
        <v>0.87269999999999859</v>
      </c>
      <c r="HI65" s="10">
        <v>0.87369999999999859</v>
      </c>
      <c r="HJ65" s="10">
        <v>0.87469999999999859</v>
      </c>
      <c r="HK65" s="10">
        <v>0.87569999999999859</v>
      </c>
      <c r="HL65" s="10">
        <v>0.8765999999999986</v>
      </c>
      <c r="HM65" s="10">
        <v>0.8775999999999986</v>
      </c>
      <c r="HN65" s="10">
        <v>0.8785999999999986</v>
      </c>
      <c r="HO65" s="10">
        <v>0.87959999999999861</v>
      </c>
      <c r="HP65" s="10">
        <v>0.88059999999999861</v>
      </c>
      <c r="HQ65" s="10">
        <v>0.88159999999999861</v>
      </c>
      <c r="HR65" s="10">
        <v>0.88259999999999861</v>
      </c>
      <c r="HS65" s="10">
        <v>0.88359999999999861</v>
      </c>
      <c r="HT65" s="10">
        <v>0.88459999999999861</v>
      </c>
      <c r="HU65" s="10">
        <v>0.88549999999999862</v>
      </c>
      <c r="HV65" s="10">
        <v>0.88649999999999862</v>
      </c>
    </row>
    <row r="66" spans="1:230" ht="12.75" customHeight="1" x14ac:dyDescent="0.2">
      <c r="A66" s="8">
        <v>46</v>
      </c>
      <c r="B66" s="9">
        <v>64</v>
      </c>
      <c r="C66" s="10">
        <v>0.66819999999999946</v>
      </c>
      <c r="D66" s="10">
        <v>0.66909999999999947</v>
      </c>
      <c r="E66" s="10">
        <v>0.67009999999999947</v>
      </c>
      <c r="F66" s="10">
        <v>0.67109999999999947</v>
      </c>
      <c r="G66" s="10">
        <v>0.67199999999999949</v>
      </c>
      <c r="H66" s="10">
        <v>0.67299999999999949</v>
      </c>
      <c r="I66" s="10">
        <v>0.6738999999999995</v>
      </c>
      <c r="J66" s="10">
        <v>0.6748999999999995</v>
      </c>
      <c r="K66" s="10">
        <v>0.67579999999999951</v>
      </c>
      <c r="L66" s="10">
        <v>0.67679999999999951</v>
      </c>
      <c r="M66" s="10">
        <v>0.67779999999999951</v>
      </c>
      <c r="N66" s="10">
        <v>0.67869999999999953</v>
      </c>
      <c r="O66" s="10">
        <v>0.67959999999999954</v>
      </c>
      <c r="P66" s="10">
        <v>0.68059999999999954</v>
      </c>
      <c r="Q66" s="10">
        <v>0.68159999999999954</v>
      </c>
      <c r="R66" s="10">
        <v>0.6825</v>
      </c>
      <c r="S66" s="10">
        <v>0.68349999999999955</v>
      </c>
      <c r="T66" s="10">
        <v>0.68439999999999956</v>
      </c>
      <c r="U66" s="10">
        <v>0.68539999999999957</v>
      </c>
      <c r="V66" s="10">
        <v>0.68639999999999957</v>
      </c>
      <c r="W66" s="10">
        <v>0.68729999999999958</v>
      </c>
      <c r="X66" s="10">
        <v>0.68829999999999958</v>
      </c>
      <c r="Y66" s="10">
        <v>0.68919999999999959</v>
      </c>
      <c r="Z66" s="10">
        <v>0.69019999999999948</v>
      </c>
      <c r="AA66" s="10">
        <v>0.69119999999999948</v>
      </c>
      <c r="AB66" s="10">
        <v>0.69209999999999949</v>
      </c>
      <c r="AC66" s="10">
        <v>0.69309999999999949</v>
      </c>
      <c r="AD66" s="10">
        <v>0.69399999999999951</v>
      </c>
      <c r="AE66" s="10">
        <v>0.69499999999999995</v>
      </c>
      <c r="AF66" s="10">
        <v>0.69599999999999951</v>
      </c>
      <c r="AG66" s="10">
        <v>0.69689999999999952</v>
      </c>
      <c r="AH66" s="10">
        <v>0.69789999999999952</v>
      </c>
      <c r="AI66" s="10">
        <v>0.69879999999999953</v>
      </c>
      <c r="AJ66" s="10">
        <v>0.69979999999999953</v>
      </c>
      <c r="AK66" s="10">
        <v>0.70079999999999953</v>
      </c>
      <c r="AL66" s="10">
        <v>0.70169999999999955</v>
      </c>
      <c r="AM66" s="10">
        <v>0.70269999999999955</v>
      </c>
      <c r="AN66" s="10">
        <v>0.70369999999999955</v>
      </c>
      <c r="AO66" s="10">
        <v>0.70459999999999956</v>
      </c>
      <c r="AP66" s="10">
        <v>0.70559999999999956</v>
      </c>
      <c r="AQ66" s="10">
        <v>0.70649999999999957</v>
      </c>
      <c r="AR66" s="10">
        <v>0.70750000000000002</v>
      </c>
      <c r="AS66" s="10">
        <v>0.70839999999999959</v>
      </c>
      <c r="AT66" s="10">
        <v>0.70939999999999959</v>
      </c>
      <c r="AU66" s="10">
        <v>0.71039999999999959</v>
      </c>
      <c r="AV66" s="10">
        <v>0.7112999999999996</v>
      </c>
      <c r="AW66" s="10">
        <v>0.7122999999999996</v>
      </c>
      <c r="AX66" s="10">
        <v>0.7131999999999995</v>
      </c>
      <c r="AY66" s="10">
        <v>0.7141999999999995</v>
      </c>
      <c r="AZ66" s="10">
        <v>0.7151999999999995</v>
      </c>
      <c r="BA66" s="10">
        <v>0.71609999999999951</v>
      </c>
      <c r="BB66" s="10">
        <v>0.71709999999999952</v>
      </c>
      <c r="BC66" s="10">
        <v>0.71799999999999953</v>
      </c>
      <c r="BD66" s="10">
        <v>0.71899999999999953</v>
      </c>
      <c r="BE66" s="10">
        <v>0.71989999999999954</v>
      </c>
      <c r="BF66" s="10">
        <v>0.72089999999999954</v>
      </c>
      <c r="BG66" s="10">
        <v>0.72189999999999954</v>
      </c>
      <c r="BH66" s="10">
        <v>0.72279999999999955</v>
      </c>
      <c r="BI66" s="10">
        <v>0.72379999999999955</v>
      </c>
      <c r="BJ66" s="10">
        <v>0.72469999999999957</v>
      </c>
      <c r="BK66" s="10">
        <v>0.72569999999999957</v>
      </c>
      <c r="BL66" s="10">
        <v>0.72659999999999814</v>
      </c>
      <c r="BM66" s="10">
        <v>0.72759999999999814</v>
      </c>
      <c r="BN66" s="10">
        <v>0.72859999999999814</v>
      </c>
      <c r="BO66" s="10">
        <v>0.72949999999999815</v>
      </c>
      <c r="BP66" s="10">
        <v>0.73049999999999815</v>
      </c>
      <c r="BQ66" s="10">
        <v>0.73139999999999816</v>
      </c>
      <c r="BR66" s="10">
        <v>0.73239999999999816</v>
      </c>
      <c r="BS66" s="10">
        <v>0.73339999999999816</v>
      </c>
      <c r="BT66" s="10">
        <v>0.73429999999999818</v>
      </c>
      <c r="BU66" s="10">
        <v>0.73529999999999818</v>
      </c>
      <c r="BV66" s="10">
        <v>0.73619999999999819</v>
      </c>
      <c r="BW66" s="10">
        <v>0.73719999999999819</v>
      </c>
      <c r="BX66" s="10">
        <v>0.7380999999999982</v>
      </c>
      <c r="BY66" s="10">
        <v>0.7390999999999982</v>
      </c>
      <c r="BZ66" s="10">
        <v>0.7400999999999982</v>
      </c>
      <c r="CA66" s="10">
        <v>0.74099999999999822</v>
      </c>
      <c r="CB66" s="10">
        <v>0.74199999999999811</v>
      </c>
      <c r="CC66" s="10">
        <v>0.74289999999999812</v>
      </c>
      <c r="CD66" s="10">
        <v>0.74389999999999812</v>
      </c>
      <c r="CE66" s="10">
        <v>0.74479999999999813</v>
      </c>
      <c r="CF66" s="10">
        <v>0.74579999999999813</v>
      </c>
      <c r="CG66" s="10">
        <v>0.74679999999999813</v>
      </c>
      <c r="CH66" s="10">
        <v>0.74769999999999814</v>
      </c>
      <c r="CI66" s="10">
        <v>0.74869999999999814</v>
      </c>
      <c r="CJ66" s="10">
        <v>0.74969999999999815</v>
      </c>
      <c r="CK66" s="10">
        <v>0.75059999999999816</v>
      </c>
      <c r="CL66" s="10">
        <v>0.75149999999999817</v>
      </c>
      <c r="CM66" s="10">
        <v>0.75249999999999817</v>
      </c>
      <c r="CN66" s="10">
        <v>0.75339999999999818</v>
      </c>
      <c r="CO66" s="10">
        <v>0.75439999999999818</v>
      </c>
      <c r="CP66" s="10">
        <v>0.7552999999999982</v>
      </c>
      <c r="CQ66" s="10">
        <v>0.7562999999999982</v>
      </c>
      <c r="CR66" s="10">
        <v>0.75719999999999821</v>
      </c>
      <c r="CS66" s="10">
        <v>0.75809999999999822</v>
      </c>
      <c r="CT66" s="10">
        <v>0.75909999999999822</v>
      </c>
      <c r="CU66" s="10">
        <v>0.75999999999999823</v>
      </c>
      <c r="CV66" s="10">
        <v>0.76099999999999823</v>
      </c>
      <c r="CW66" s="10">
        <v>0.76189999999999825</v>
      </c>
      <c r="CX66" s="10">
        <v>0.76279999999999826</v>
      </c>
      <c r="CY66" s="10">
        <v>0.76379999999999826</v>
      </c>
      <c r="CZ66" s="10">
        <v>0.76469999999999827</v>
      </c>
      <c r="DA66" s="10">
        <v>0.76569999999999827</v>
      </c>
      <c r="DB66" s="10">
        <v>0.76659999999999828</v>
      </c>
      <c r="DC66" s="10">
        <v>0.76759999999999828</v>
      </c>
      <c r="DD66" s="10">
        <v>0.7684999999999983</v>
      </c>
      <c r="DE66" s="10">
        <v>0.76939999999999831</v>
      </c>
      <c r="DF66" s="10">
        <v>0.77039999999999831</v>
      </c>
      <c r="DG66" s="10">
        <v>0.77129999999999832</v>
      </c>
      <c r="DH66" s="10">
        <v>0.77229999999999832</v>
      </c>
      <c r="DI66" s="10">
        <v>0.77329999999999832</v>
      </c>
      <c r="DJ66" s="10">
        <v>0.77419999999999833</v>
      </c>
      <c r="DK66" s="10">
        <v>0.77519999999999833</v>
      </c>
      <c r="DL66" s="10">
        <v>0.77609999999999879</v>
      </c>
      <c r="DM66" s="10">
        <v>0.77709999999999835</v>
      </c>
      <c r="DN66" s="10">
        <v>0.77799999999999836</v>
      </c>
      <c r="DO66" s="10">
        <v>0.78079999999999816</v>
      </c>
      <c r="DP66" s="10">
        <v>0.78059999999999818</v>
      </c>
      <c r="DQ66" s="10">
        <v>0.7814999999999982</v>
      </c>
      <c r="DR66" s="10">
        <v>0.7824999999999982</v>
      </c>
      <c r="DS66" s="10">
        <v>0.78279999999999894</v>
      </c>
      <c r="DT66" s="10">
        <v>0.78369999999999829</v>
      </c>
      <c r="DU66" s="10">
        <v>0.78469999999999829</v>
      </c>
      <c r="DV66" s="10">
        <v>0.7855999999999983</v>
      </c>
      <c r="DW66" s="10">
        <v>0.7865999999999983</v>
      </c>
      <c r="DX66" s="10">
        <v>0.78749999999999831</v>
      </c>
      <c r="DY66" s="10">
        <v>0.78849999999999831</v>
      </c>
      <c r="DZ66" s="10">
        <v>0.78939999999999977</v>
      </c>
      <c r="EA66" s="10">
        <v>0.79039999999999833</v>
      </c>
      <c r="EB66" s="10">
        <v>0.79129999999999834</v>
      </c>
      <c r="EC66" s="10">
        <v>0.79229999999999834</v>
      </c>
      <c r="ED66" s="10">
        <v>0.79329999999999834</v>
      </c>
      <c r="EE66" s="10">
        <v>0.79419999999999835</v>
      </c>
      <c r="EF66" s="10">
        <v>0.79519999999999835</v>
      </c>
      <c r="EG66" s="10">
        <v>0.79609999999999836</v>
      </c>
      <c r="EH66" s="10">
        <v>0.79709999999999848</v>
      </c>
      <c r="EI66" s="10">
        <v>0.79809999999999837</v>
      </c>
      <c r="EJ66" s="10">
        <v>0.79899999999999838</v>
      </c>
      <c r="EK66" s="10">
        <v>0.79999999999999838</v>
      </c>
      <c r="EL66" s="10">
        <v>0.80089999999999839</v>
      </c>
      <c r="EM66" s="10">
        <v>0.80189999999999861</v>
      </c>
      <c r="EN66" s="10">
        <v>0.80289999999999839</v>
      </c>
      <c r="EO66" s="10">
        <v>0.80379999999999896</v>
      </c>
      <c r="EP66" s="10">
        <v>0.80479999999999852</v>
      </c>
      <c r="EQ66" s="10">
        <v>0.80569999999999842</v>
      </c>
      <c r="ER66" s="10">
        <v>0.80669999999999842</v>
      </c>
      <c r="ES66" s="10">
        <v>0.80769999999999842</v>
      </c>
      <c r="ET66" s="10">
        <v>0.80859999999999843</v>
      </c>
      <c r="EU66" s="10">
        <v>0.80959999999999843</v>
      </c>
      <c r="EV66" s="10">
        <v>0.81059999999999843</v>
      </c>
      <c r="EW66" s="10">
        <v>0.81149999999999844</v>
      </c>
      <c r="EX66" s="10">
        <v>0.81249999999999845</v>
      </c>
      <c r="EY66" s="10">
        <v>0.81349999999999845</v>
      </c>
      <c r="EZ66" s="10">
        <v>0.81439999999999846</v>
      </c>
      <c r="FA66" s="10">
        <v>0.81539999999999957</v>
      </c>
      <c r="FB66" s="10">
        <v>0.81639999999999846</v>
      </c>
      <c r="FC66" s="10">
        <v>0.81729999999999847</v>
      </c>
      <c r="FD66" s="10">
        <v>0.81829999999999847</v>
      </c>
      <c r="FE66" s="10">
        <v>0.81929999999999847</v>
      </c>
      <c r="FF66" s="10">
        <v>0.82019999999999849</v>
      </c>
      <c r="FG66" s="10">
        <v>0.82119999999999849</v>
      </c>
      <c r="FH66" s="10">
        <v>0.82219999999999849</v>
      </c>
      <c r="FI66" s="10">
        <v>0.82309999999999872</v>
      </c>
      <c r="FJ66" s="10">
        <v>0.8240999999999985</v>
      </c>
      <c r="FK66" s="10">
        <v>0.82509999999999961</v>
      </c>
      <c r="FL66" s="10">
        <v>0.82609999999999839</v>
      </c>
      <c r="FM66" s="10">
        <v>0.8269999999999984</v>
      </c>
      <c r="FN66" s="10">
        <v>0.8279999999999984</v>
      </c>
      <c r="FO66" s="10">
        <v>0.8289999999999984</v>
      </c>
      <c r="FP66" s="10">
        <v>0.82989999999999842</v>
      </c>
      <c r="FQ66" s="10">
        <v>0.83089999999999842</v>
      </c>
      <c r="FR66" s="10">
        <v>0.83189999999999842</v>
      </c>
      <c r="FS66" s="10">
        <v>0.83289999999999842</v>
      </c>
      <c r="FT66" s="10">
        <v>0.83379999999999843</v>
      </c>
      <c r="FU66" s="10">
        <v>0.83479999999999843</v>
      </c>
      <c r="FV66" s="10">
        <v>0.83579999999999843</v>
      </c>
      <c r="FW66" s="10">
        <v>0.83679999999999843</v>
      </c>
      <c r="FX66" s="10">
        <v>0.83769999999999845</v>
      </c>
      <c r="FY66" s="10">
        <v>0.83869999999999845</v>
      </c>
      <c r="FZ66" s="10">
        <v>0.83969999999999845</v>
      </c>
      <c r="GA66" s="10">
        <v>0.84069999999999845</v>
      </c>
      <c r="GB66" s="10">
        <v>0.84159999999999846</v>
      </c>
      <c r="GC66" s="10">
        <v>0.84259999999999846</v>
      </c>
      <c r="GD66" s="10">
        <v>0.84359999999999846</v>
      </c>
      <c r="GE66" s="10">
        <v>0.84459999999999846</v>
      </c>
      <c r="GF66" s="10">
        <v>0.84549999999999847</v>
      </c>
      <c r="GG66" s="10">
        <v>0.84649999999999848</v>
      </c>
      <c r="GH66" s="10">
        <v>0.84749999999999848</v>
      </c>
      <c r="GI66" s="10">
        <v>0.84849999999999848</v>
      </c>
      <c r="GJ66" s="10">
        <v>0.84939999999999849</v>
      </c>
      <c r="GK66" s="10">
        <v>0.85041999999999851</v>
      </c>
      <c r="GL66" s="10">
        <v>0.85139999999999849</v>
      </c>
      <c r="GM66" s="10">
        <v>0.85239999999999849</v>
      </c>
      <c r="GN66" s="10">
        <v>0.85339999999999849</v>
      </c>
      <c r="GO66" s="10">
        <v>0.85429999999999851</v>
      </c>
      <c r="GP66" s="10">
        <v>0.85529999999999851</v>
      </c>
      <c r="GQ66" s="10">
        <v>0.85629999999999851</v>
      </c>
      <c r="GR66" s="10">
        <v>0.85729999999999851</v>
      </c>
      <c r="GS66" s="10">
        <v>0.85829999999999851</v>
      </c>
      <c r="GT66" s="10">
        <v>0.85929999999999851</v>
      </c>
      <c r="GU66" s="10">
        <v>0.86019999999999852</v>
      </c>
      <c r="GV66" s="10">
        <v>0.86119999999999852</v>
      </c>
      <c r="GW66" s="10">
        <v>0.86219999999999852</v>
      </c>
      <c r="GX66" s="10">
        <v>0.86319999999999852</v>
      </c>
      <c r="GY66" s="10">
        <v>0.86419999999999852</v>
      </c>
      <c r="GZ66" s="10">
        <v>0.86509999999999854</v>
      </c>
      <c r="HA66" s="10">
        <v>0.86609999999999854</v>
      </c>
      <c r="HB66" s="10">
        <v>0.86709999999999854</v>
      </c>
      <c r="HC66" s="10">
        <v>0.86809999999999854</v>
      </c>
      <c r="HD66" s="10">
        <v>0.86909999999999854</v>
      </c>
      <c r="HE66" s="10">
        <v>0.87009999999999854</v>
      </c>
      <c r="HF66" s="10">
        <v>0.87099999999999855</v>
      </c>
      <c r="HG66" s="10">
        <v>0.87199999999999855</v>
      </c>
      <c r="HH66" s="10">
        <v>0.87299999999999855</v>
      </c>
      <c r="HI66" s="10">
        <v>0.87399999999999856</v>
      </c>
      <c r="HJ66" s="10">
        <v>0.87499999999999856</v>
      </c>
      <c r="HK66" s="10">
        <v>0.87599999999999856</v>
      </c>
      <c r="HL66" s="10">
        <v>0.87699999999999856</v>
      </c>
      <c r="HM66" s="10">
        <v>0.87789999999999857</v>
      </c>
      <c r="HN66" s="10">
        <v>0.87889999999999857</v>
      </c>
      <c r="HO66" s="10">
        <v>0.87989999999999857</v>
      </c>
      <c r="HP66" s="10">
        <v>0.88089999999999857</v>
      </c>
      <c r="HQ66" s="10">
        <v>0.88189999999999857</v>
      </c>
      <c r="HR66" s="10">
        <v>0.88289999999999857</v>
      </c>
      <c r="HS66" s="10">
        <v>0.88389999999999858</v>
      </c>
      <c r="HT66" s="10">
        <v>0.88489999999999858</v>
      </c>
      <c r="HU66" s="10">
        <v>0.88589999999999858</v>
      </c>
      <c r="HV66" s="10">
        <v>0.88679999999999859</v>
      </c>
    </row>
    <row r="67" spans="1:230" ht="12.75" customHeight="1" x14ac:dyDescent="0.2">
      <c r="A67" s="8">
        <v>46.5</v>
      </c>
      <c r="B67" s="9">
        <v>65</v>
      </c>
      <c r="C67" s="10">
        <v>0.66859999999999942</v>
      </c>
      <c r="D67" s="10">
        <v>0.66959999999999942</v>
      </c>
      <c r="E67" s="10">
        <v>0.67049999999999943</v>
      </c>
      <c r="F67" s="10">
        <v>0.67149999999999943</v>
      </c>
      <c r="G67" s="10">
        <v>0.67239999999999944</v>
      </c>
      <c r="H67" s="10">
        <v>0.67339999999999944</v>
      </c>
      <c r="I67" s="10">
        <v>0.67439999999999944</v>
      </c>
      <c r="J67" s="10">
        <v>0.67529999999999946</v>
      </c>
      <c r="K67" s="10">
        <v>0.67629999999999946</v>
      </c>
      <c r="L67" s="10">
        <v>0.67719999999999947</v>
      </c>
      <c r="M67" s="10">
        <v>0.67819999999999947</v>
      </c>
      <c r="N67" s="10">
        <v>0.67909999999999948</v>
      </c>
      <c r="O67" s="10">
        <v>0.68009999999999948</v>
      </c>
      <c r="P67" s="10">
        <v>0.68099999999999949</v>
      </c>
      <c r="Q67" s="10">
        <v>0.6819999999999995</v>
      </c>
      <c r="R67" s="10">
        <v>0.6829999999999995</v>
      </c>
      <c r="S67" s="10">
        <v>0.68389999999999951</v>
      </c>
      <c r="T67" s="10">
        <v>0.68489999999999951</v>
      </c>
      <c r="U67" s="10">
        <v>0.68579999999999952</v>
      </c>
      <c r="V67" s="10">
        <v>0.68679999999999952</v>
      </c>
      <c r="W67" s="10">
        <v>0.68779999999999952</v>
      </c>
      <c r="X67" s="10">
        <v>0.68869999999999953</v>
      </c>
      <c r="Y67" s="10">
        <v>0.68969999999999954</v>
      </c>
      <c r="Z67" s="10">
        <v>0.69059999999999944</v>
      </c>
      <c r="AA67" s="10">
        <v>0.69159999999999944</v>
      </c>
      <c r="AB67" s="10">
        <v>0.69249999999999945</v>
      </c>
      <c r="AC67" s="10">
        <v>0.69349999999999945</v>
      </c>
      <c r="AD67" s="10">
        <v>0.69449999999999945</v>
      </c>
      <c r="AE67" s="10">
        <v>0.69539999999999946</v>
      </c>
      <c r="AF67" s="10">
        <v>0.69639999999999946</v>
      </c>
      <c r="AG67" s="10">
        <v>0.69729999999999948</v>
      </c>
      <c r="AH67" s="10">
        <v>0.69829999999999948</v>
      </c>
      <c r="AI67" s="10">
        <v>0.69929999999999948</v>
      </c>
      <c r="AJ67" s="10">
        <v>0.70019999999999949</v>
      </c>
      <c r="AK67" s="10">
        <v>0.70119999999999949</v>
      </c>
      <c r="AL67" s="10">
        <v>0.70219999999999949</v>
      </c>
      <c r="AM67" s="10">
        <v>0.7030999999999995</v>
      </c>
      <c r="AN67" s="10">
        <v>0.7040999999999995</v>
      </c>
      <c r="AO67" s="10">
        <v>0.70499999999999996</v>
      </c>
      <c r="AP67" s="10">
        <v>0.70599999999999952</v>
      </c>
      <c r="AQ67" s="10">
        <v>0.70689999999999953</v>
      </c>
      <c r="AR67" s="10">
        <v>0.70789999999999953</v>
      </c>
      <c r="AS67" s="10">
        <v>0.70889999999999953</v>
      </c>
      <c r="AT67" s="10">
        <v>0.70979999999999954</v>
      </c>
      <c r="AU67" s="10">
        <v>0.71079999999999954</v>
      </c>
      <c r="AV67" s="10">
        <v>0.71169999999999956</v>
      </c>
      <c r="AW67" s="10">
        <v>0.71269999999999956</v>
      </c>
      <c r="AX67" s="10">
        <v>0.71359999999999946</v>
      </c>
      <c r="AY67" s="10">
        <v>0.71459999999999946</v>
      </c>
      <c r="AZ67" s="10">
        <v>0.71559999999999946</v>
      </c>
      <c r="BA67" s="10">
        <v>0.71649999999999947</v>
      </c>
      <c r="BB67" s="10">
        <v>0.71749999999999947</v>
      </c>
      <c r="BC67" s="10">
        <v>0.71839999999999948</v>
      </c>
      <c r="BD67" s="10">
        <v>0.71939999999999948</v>
      </c>
      <c r="BE67" s="10">
        <v>0.7202999999999995</v>
      </c>
      <c r="BF67" s="10">
        <v>0.7212999999999995</v>
      </c>
      <c r="BG67" s="10">
        <v>0.7222999999999995</v>
      </c>
      <c r="BH67" s="10">
        <v>0.72319999999999951</v>
      </c>
      <c r="BI67" s="10">
        <v>0.72419999999999951</v>
      </c>
      <c r="BJ67" s="10">
        <v>0.72509999999999952</v>
      </c>
      <c r="BK67" s="10">
        <v>0.72609999999999952</v>
      </c>
      <c r="BL67" s="10">
        <v>0.72699999999999809</v>
      </c>
      <c r="BM67" s="10">
        <v>0.72799999999999809</v>
      </c>
      <c r="BN67" s="10">
        <v>0.72899999999999809</v>
      </c>
      <c r="BO67" s="10">
        <v>0.72989999999999811</v>
      </c>
      <c r="BP67" s="10">
        <v>0.73089999999999811</v>
      </c>
      <c r="BQ67" s="10">
        <v>0.73179999999999812</v>
      </c>
      <c r="BR67" s="10">
        <v>0.73279999999999812</v>
      </c>
      <c r="BS67" s="10">
        <v>0.73369999999999813</v>
      </c>
      <c r="BT67" s="10">
        <v>0.73469999999999813</v>
      </c>
      <c r="BU67" s="10">
        <v>0.73569999999999813</v>
      </c>
      <c r="BV67" s="10">
        <v>0.73659999999999815</v>
      </c>
      <c r="BW67" s="10">
        <v>0.73759999999999815</v>
      </c>
      <c r="BX67" s="10">
        <v>0.73849999999999816</v>
      </c>
      <c r="BY67" s="10">
        <v>0.73949999999999816</v>
      </c>
      <c r="BZ67" s="10">
        <v>0.74039999999999817</v>
      </c>
      <c r="CA67" s="10">
        <v>0.74139999999999817</v>
      </c>
      <c r="CB67" s="10">
        <v>0.74239999999999806</v>
      </c>
      <c r="CC67" s="10">
        <v>0.74329999999999807</v>
      </c>
      <c r="CD67" s="10">
        <v>0.74429999999999807</v>
      </c>
      <c r="CE67" s="10">
        <v>0.74519999999999809</v>
      </c>
      <c r="CF67" s="10">
        <v>0.74619999999999809</v>
      </c>
      <c r="CG67" s="10">
        <v>0.7470999999999981</v>
      </c>
      <c r="CH67" s="10">
        <v>0.7480999999999981</v>
      </c>
      <c r="CI67" s="10">
        <v>0.7490999999999981</v>
      </c>
      <c r="CJ67" s="10">
        <v>0.74999999999999811</v>
      </c>
      <c r="CK67" s="10">
        <v>0.75099999999999811</v>
      </c>
      <c r="CL67" s="10">
        <v>0.75189999999999813</v>
      </c>
      <c r="CM67" s="10">
        <v>0.75289999999999813</v>
      </c>
      <c r="CN67" s="10">
        <v>0.75379999999999814</v>
      </c>
      <c r="CO67" s="10">
        <v>0.75469999999999815</v>
      </c>
      <c r="CP67" s="10">
        <v>0.75569999999999815</v>
      </c>
      <c r="CQ67" s="10">
        <v>0.75659999999999816</v>
      </c>
      <c r="CR67" s="10">
        <v>0.75759999999999816</v>
      </c>
      <c r="CS67" s="10">
        <v>0.75849999999999818</v>
      </c>
      <c r="CT67" s="10">
        <v>0.75939999999999819</v>
      </c>
      <c r="CU67" s="10">
        <v>0.76039999999999819</v>
      </c>
      <c r="CV67" s="10">
        <v>0.7612999999999982</v>
      </c>
      <c r="CW67" s="10">
        <v>0.7622999999999982</v>
      </c>
      <c r="CX67" s="10">
        <v>0.76319999999999821</v>
      </c>
      <c r="CY67" s="10">
        <v>0.76419999999999821</v>
      </c>
      <c r="CZ67" s="10">
        <v>0.76509999999999823</v>
      </c>
      <c r="DA67" s="10">
        <v>0.76599999999999824</v>
      </c>
      <c r="DB67" s="10">
        <v>0.76699999999999824</v>
      </c>
      <c r="DC67" s="10">
        <v>0.76789999999999825</v>
      </c>
      <c r="DD67" s="10">
        <v>0.76889999999999825</v>
      </c>
      <c r="DE67" s="10">
        <v>0.76979999999999826</v>
      </c>
      <c r="DF67" s="10">
        <v>0.77079999999999826</v>
      </c>
      <c r="DG67" s="10">
        <v>0.77169999999999828</v>
      </c>
      <c r="DH67" s="10">
        <v>0.77269999999999828</v>
      </c>
      <c r="DI67" s="10">
        <v>0.77359999999999829</v>
      </c>
      <c r="DJ67" s="10">
        <v>0.77459999999999829</v>
      </c>
      <c r="DK67" s="10">
        <v>0.7754999999999983</v>
      </c>
      <c r="DL67" s="10">
        <v>0.77649999999999875</v>
      </c>
      <c r="DM67" s="10">
        <v>0.77739999999999831</v>
      </c>
      <c r="DN67" s="10">
        <v>0.77839999999999832</v>
      </c>
      <c r="DO67" s="10">
        <v>0.78119999999999812</v>
      </c>
      <c r="DP67" s="10">
        <v>0.78099999999999814</v>
      </c>
      <c r="DQ67" s="10">
        <v>0.78189999999999815</v>
      </c>
      <c r="DR67" s="10">
        <v>0.78289999999999815</v>
      </c>
      <c r="DS67" s="10">
        <v>0.78309999999999891</v>
      </c>
      <c r="DT67" s="10">
        <v>0.78409999999999824</v>
      </c>
      <c r="DU67" s="10">
        <v>0.78499999999999825</v>
      </c>
      <c r="DV67" s="10">
        <v>0.78599999999999826</v>
      </c>
      <c r="DW67" s="10">
        <v>0.78689999999999827</v>
      </c>
      <c r="DX67" s="10">
        <v>0.78789999999999827</v>
      </c>
      <c r="DY67" s="10">
        <v>0.78879999999999828</v>
      </c>
      <c r="DZ67" s="10">
        <v>0.78979999999999972</v>
      </c>
      <c r="EA67" s="10">
        <v>0.79069999999999829</v>
      </c>
      <c r="EB67" s="10">
        <v>0.79169999999999829</v>
      </c>
      <c r="EC67" s="10">
        <v>0.79259999999999831</v>
      </c>
      <c r="ED67" s="10">
        <v>0.79359999999999831</v>
      </c>
      <c r="EE67" s="10">
        <v>0.79459999999999831</v>
      </c>
      <c r="EF67" s="10">
        <v>0.79549999999999832</v>
      </c>
      <c r="EG67" s="10">
        <v>0.79649999999999832</v>
      </c>
      <c r="EH67" s="10">
        <v>0.79739999999999844</v>
      </c>
      <c r="EI67" s="10">
        <v>0.79839999999999833</v>
      </c>
      <c r="EJ67" s="10">
        <v>0.79939999999999833</v>
      </c>
      <c r="EK67" s="10">
        <v>0.80029999999999835</v>
      </c>
      <c r="EL67" s="10">
        <v>0.80129999999999835</v>
      </c>
      <c r="EM67" s="10">
        <v>0.80219999999999858</v>
      </c>
      <c r="EN67" s="10">
        <v>0.80320000000000003</v>
      </c>
      <c r="EO67" s="10">
        <v>0.80419999999999892</v>
      </c>
      <c r="EP67" s="10">
        <v>0.80509999999999848</v>
      </c>
      <c r="EQ67" s="10">
        <v>0.80609999999999837</v>
      </c>
      <c r="ER67" s="10">
        <v>0.80699999999999839</v>
      </c>
      <c r="ES67" s="10">
        <v>0.80799999999999839</v>
      </c>
      <c r="ET67" s="10">
        <v>0.80899999999999839</v>
      </c>
      <c r="EU67" s="10">
        <v>0.8098999999999984</v>
      </c>
      <c r="EV67" s="10">
        <v>0.8108999999999984</v>
      </c>
      <c r="EW67" s="10">
        <v>0.8118999999999984</v>
      </c>
      <c r="EX67" s="10">
        <v>0.81279999999999841</v>
      </c>
      <c r="EY67" s="10">
        <v>0.81379999999999841</v>
      </c>
      <c r="EZ67" s="10">
        <v>0.81479999999999841</v>
      </c>
      <c r="FA67" s="10">
        <v>0.81569999999999954</v>
      </c>
      <c r="FB67" s="10">
        <v>0.81669999999999843</v>
      </c>
      <c r="FC67" s="10">
        <v>0.81769999999999843</v>
      </c>
      <c r="FD67" s="10">
        <v>0.81859999999999844</v>
      </c>
      <c r="FE67" s="10">
        <v>0.81959999999999844</v>
      </c>
      <c r="FF67" s="10">
        <v>0.82059999999999844</v>
      </c>
      <c r="FG67" s="10">
        <v>0.82149999999999845</v>
      </c>
      <c r="FH67" s="10">
        <v>0.82249999999999845</v>
      </c>
      <c r="FI67" s="10">
        <v>0.82349999999999868</v>
      </c>
      <c r="FJ67" s="10">
        <v>0.82439999999999847</v>
      </c>
      <c r="FK67" s="10">
        <v>0.82539999999999958</v>
      </c>
      <c r="FL67" s="10">
        <v>0.82639999999999836</v>
      </c>
      <c r="FM67" s="10">
        <v>0.82729999999999837</v>
      </c>
      <c r="FN67" s="10">
        <v>0.82829999999999837</v>
      </c>
      <c r="FO67" s="10">
        <v>0.82929999999999837</v>
      </c>
      <c r="FP67" s="10">
        <v>0.83029999999999837</v>
      </c>
      <c r="FQ67" s="10">
        <v>0.83119999999999838</v>
      </c>
      <c r="FR67" s="10">
        <v>0.83219999999999839</v>
      </c>
      <c r="FS67" s="10">
        <v>0.83319999999999839</v>
      </c>
      <c r="FT67" s="10">
        <v>0.83419999999999839</v>
      </c>
      <c r="FU67" s="10">
        <v>0.8350999999999984</v>
      </c>
      <c r="FV67" s="10">
        <v>0.8360999999999984</v>
      </c>
      <c r="FW67" s="10">
        <v>0.8370999999999984</v>
      </c>
      <c r="FX67" s="10">
        <v>0.8380999999999984</v>
      </c>
      <c r="FY67" s="10">
        <v>0.83899999999999841</v>
      </c>
      <c r="FZ67" s="10">
        <v>0.83999999999999841</v>
      </c>
      <c r="GA67" s="10">
        <v>0.84099999999999842</v>
      </c>
      <c r="GB67" s="10">
        <v>0.84199999999999842</v>
      </c>
      <c r="GC67" s="10">
        <v>0.84289999999999843</v>
      </c>
      <c r="GD67" s="10">
        <v>0.84389999999999843</v>
      </c>
      <c r="GE67" s="10">
        <v>0.84489999999999843</v>
      </c>
      <c r="GF67" s="10">
        <v>0.84589999999999843</v>
      </c>
      <c r="GG67" s="10">
        <v>0.84679999999999844</v>
      </c>
      <c r="GH67" s="10">
        <v>0.84779999999999844</v>
      </c>
      <c r="GI67" s="10">
        <v>0.84879999999999844</v>
      </c>
      <c r="GJ67" s="10">
        <v>0.84979999999999845</v>
      </c>
      <c r="GK67" s="10">
        <v>0.85071999999999848</v>
      </c>
      <c r="GL67" s="10">
        <v>0.85169999999999846</v>
      </c>
      <c r="GM67" s="10">
        <v>0.85269999999999846</v>
      </c>
      <c r="GN67" s="10">
        <v>0.85369999999999846</v>
      </c>
      <c r="GO67" s="10">
        <v>0.85469999999999846</v>
      </c>
      <c r="GP67" s="10">
        <v>0.85559999999999847</v>
      </c>
      <c r="GQ67" s="10">
        <v>0.85659999999999847</v>
      </c>
      <c r="GR67" s="10">
        <v>0.85759999999999847</v>
      </c>
      <c r="GS67" s="10">
        <v>0.85859999999999848</v>
      </c>
      <c r="GT67" s="10">
        <v>0.85959999999999848</v>
      </c>
      <c r="GU67" s="10">
        <v>0.86059999999999848</v>
      </c>
      <c r="GV67" s="10">
        <v>0.86149999999999849</v>
      </c>
      <c r="GW67" s="10">
        <v>0.86249999999999849</v>
      </c>
      <c r="GX67" s="10">
        <v>0.86349999999999849</v>
      </c>
      <c r="GY67" s="10">
        <v>0.86449999999999849</v>
      </c>
      <c r="GZ67" s="10">
        <v>0.86549999999999849</v>
      </c>
      <c r="HA67" s="10">
        <v>0.8663999999999985</v>
      </c>
      <c r="HB67" s="10">
        <v>0.86739999999999851</v>
      </c>
      <c r="HC67" s="10">
        <v>0.86839999999999851</v>
      </c>
      <c r="HD67" s="10">
        <v>0.86939999999999851</v>
      </c>
      <c r="HE67" s="10">
        <v>0.87039999999999851</v>
      </c>
      <c r="HF67" s="10">
        <v>0.87139999999999851</v>
      </c>
      <c r="HG67" s="10">
        <v>0.87229999999999852</v>
      </c>
      <c r="HH67" s="10">
        <v>0.87329999999999852</v>
      </c>
      <c r="HI67" s="10">
        <v>0.87429999999999852</v>
      </c>
      <c r="HJ67" s="10">
        <v>0.87529999999999852</v>
      </c>
      <c r="HK67" s="10">
        <v>0.87629999999999852</v>
      </c>
      <c r="HL67" s="10">
        <v>0.87729999999999853</v>
      </c>
      <c r="HM67" s="10">
        <v>0.87829999999999853</v>
      </c>
      <c r="HN67" s="10">
        <v>0.87929999999999853</v>
      </c>
      <c r="HO67" s="10">
        <v>0.88019999999999854</v>
      </c>
      <c r="HP67" s="10">
        <v>0.88119999999999854</v>
      </c>
      <c r="HQ67" s="10">
        <v>0.88219999999999854</v>
      </c>
      <c r="HR67" s="10">
        <v>0.88319999999999854</v>
      </c>
      <c r="HS67" s="10">
        <v>0.88419999999999854</v>
      </c>
      <c r="HT67" s="10">
        <v>0.88519999999999854</v>
      </c>
      <c r="HU67" s="10">
        <v>0.88619999999999854</v>
      </c>
      <c r="HV67" s="10">
        <v>0.88719999999999855</v>
      </c>
    </row>
    <row r="68" spans="1:230" ht="12.75" customHeight="1" x14ac:dyDescent="0.2">
      <c r="A68" s="8">
        <v>47</v>
      </c>
      <c r="B68" s="9">
        <v>66</v>
      </c>
      <c r="C68" s="10">
        <v>0.66909999999999936</v>
      </c>
      <c r="D68" s="10">
        <v>0.66999999999999937</v>
      </c>
      <c r="E68" s="10">
        <v>0.67099999999999937</v>
      </c>
      <c r="F68" s="10">
        <v>0.67189999999999939</v>
      </c>
      <c r="G68" s="10">
        <v>0.67289999999999939</v>
      </c>
      <c r="H68" s="10">
        <v>0.6737999999999994</v>
      </c>
      <c r="I68" s="10">
        <v>0.6747999999999994</v>
      </c>
      <c r="J68" s="10">
        <v>0.67569999999999941</v>
      </c>
      <c r="K68" s="10">
        <v>0.67669999999999941</v>
      </c>
      <c r="L68" s="10">
        <v>0.67769999999999941</v>
      </c>
      <c r="M68" s="10">
        <v>0.67859999999999943</v>
      </c>
      <c r="N68" s="10">
        <v>0.67949999999999944</v>
      </c>
      <c r="O68" s="10">
        <v>0.68049999999999944</v>
      </c>
      <c r="P68" s="10">
        <v>0.68149999999999944</v>
      </c>
      <c r="Q68" s="10">
        <v>0.68239999999999945</v>
      </c>
      <c r="R68" s="10">
        <v>0.68339999999999945</v>
      </c>
      <c r="S68" s="10">
        <v>0.68429999999999946</v>
      </c>
      <c r="T68" s="10">
        <v>0.68529999999999947</v>
      </c>
      <c r="U68" s="10">
        <v>0.68629999999999947</v>
      </c>
      <c r="V68" s="10">
        <v>0.68719999999999948</v>
      </c>
      <c r="W68" s="10">
        <v>0.68819999999999948</v>
      </c>
      <c r="X68" s="10">
        <v>0.68909999999999949</v>
      </c>
      <c r="Y68" s="10">
        <v>0.69009999999999949</v>
      </c>
      <c r="Z68" s="10">
        <v>0.69109999999999938</v>
      </c>
      <c r="AA68" s="10">
        <v>0.69199999999999939</v>
      </c>
      <c r="AB68" s="10">
        <v>0.69299999999999939</v>
      </c>
      <c r="AC68" s="10">
        <v>0.69389999999999941</v>
      </c>
      <c r="AD68" s="10">
        <v>0.69489999999999941</v>
      </c>
      <c r="AE68" s="10">
        <v>0.69579999999999942</v>
      </c>
      <c r="AF68" s="10">
        <v>0.69679999999999942</v>
      </c>
      <c r="AG68" s="10">
        <v>0.69779999999999942</v>
      </c>
      <c r="AH68" s="10">
        <v>0.69869999999999943</v>
      </c>
      <c r="AI68" s="10">
        <v>0.69969999999999943</v>
      </c>
      <c r="AJ68" s="10">
        <v>0.70069999999999943</v>
      </c>
      <c r="AK68" s="10">
        <v>0.70159999999999945</v>
      </c>
      <c r="AL68" s="10">
        <v>0.70259999999999945</v>
      </c>
      <c r="AM68" s="10">
        <v>0.70349999999999946</v>
      </c>
      <c r="AN68" s="10">
        <v>0.70449999999999946</v>
      </c>
      <c r="AO68" s="10">
        <v>0.70539999999999947</v>
      </c>
      <c r="AP68" s="10">
        <v>0.70639999999999947</v>
      </c>
      <c r="AQ68" s="10">
        <v>0.70739999999999947</v>
      </c>
      <c r="AR68" s="10">
        <v>0.70829999999999949</v>
      </c>
      <c r="AS68" s="10">
        <v>0.70929999999999949</v>
      </c>
      <c r="AT68" s="10">
        <v>0.7101999999999995</v>
      </c>
      <c r="AU68" s="10">
        <v>0.7111999999999995</v>
      </c>
      <c r="AV68" s="10">
        <v>0.71209999999999951</v>
      </c>
      <c r="AW68" s="10">
        <v>0.71309999999999951</v>
      </c>
      <c r="AX68" s="10">
        <v>0.71399999999999941</v>
      </c>
      <c r="AY68" s="10">
        <v>0.71499999999999941</v>
      </c>
      <c r="AZ68" s="10">
        <v>0.71599999999999941</v>
      </c>
      <c r="BA68" s="10">
        <v>0.71689999999999943</v>
      </c>
      <c r="BB68" s="10">
        <v>0.71789999999999943</v>
      </c>
      <c r="BC68" s="10">
        <v>0.71879999999999944</v>
      </c>
      <c r="BD68" s="10">
        <v>0.71979999999999944</v>
      </c>
      <c r="BE68" s="10">
        <v>0.72069999999999945</v>
      </c>
      <c r="BF68" s="10">
        <v>0.72169999999999945</v>
      </c>
      <c r="BG68" s="10">
        <v>0.72269999999999945</v>
      </c>
      <c r="BH68" s="10">
        <v>0.72359999999999947</v>
      </c>
      <c r="BI68" s="10">
        <v>0.72459999999999947</v>
      </c>
      <c r="BJ68" s="10">
        <v>0.72549999999999948</v>
      </c>
      <c r="BK68" s="10">
        <v>0.72649999999999948</v>
      </c>
      <c r="BL68" s="10">
        <v>0.72739999999999805</v>
      </c>
      <c r="BM68" s="10">
        <v>0.72839999999999805</v>
      </c>
      <c r="BN68" s="10">
        <v>0.72939999999999805</v>
      </c>
      <c r="BO68" s="10">
        <v>0.73029999999999806</v>
      </c>
      <c r="BP68" s="10">
        <v>0.73129999999999806</v>
      </c>
      <c r="BQ68" s="10">
        <v>0.73219999999999807</v>
      </c>
      <c r="BR68" s="10">
        <v>0.73319999999999808</v>
      </c>
      <c r="BS68" s="10">
        <v>0.73409999999999809</v>
      </c>
      <c r="BT68" s="10">
        <v>0.73509999999999809</v>
      </c>
      <c r="BU68" s="10">
        <v>0.73609999999999809</v>
      </c>
      <c r="BV68" s="10">
        <v>0.7369999999999981</v>
      </c>
      <c r="BW68" s="10">
        <v>0.7379999999999981</v>
      </c>
      <c r="BX68" s="10">
        <v>0.73889999999999811</v>
      </c>
      <c r="BY68" s="10">
        <v>0.73989999999999811</v>
      </c>
      <c r="BZ68" s="10">
        <v>0.74079999999999813</v>
      </c>
      <c r="CA68" s="10">
        <v>0.74179999999999813</v>
      </c>
      <c r="CB68" s="10">
        <v>0.74269999999999803</v>
      </c>
      <c r="CC68" s="10">
        <v>0.74369999999999803</v>
      </c>
      <c r="CD68" s="10">
        <v>0.74469999999999803</v>
      </c>
      <c r="CE68" s="10">
        <v>0.74559999999999804</v>
      </c>
      <c r="CF68" s="10">
        <v>0.74659999999999804</v>
      </c>
      <c r="CG68" s="10">
        <v>0.74749999999999805</v>
      </c>
      <c r="CH68" s="10">
        <v>0.74849999999999806</v>
      </c>
      <c r="CI68" s="10">
        <v>0.74949999999999806</v>
      </c>
      <c r="CJ68" s="10">
        <v>0.75039999999999807</v>
      </c>
      <c r="CK68" s="10">
        <v>0.75129999999999808</v>
      </c>
      <c r="CL68" s="10">
        <v>0.75229999999999808</v>
      </c>
      <c r="CM68" s="10">
        <v>0.75319999999999809</v>
      </c>
      <c r="CN68" s="10">
        <v>0.75419999999999809</v>
      </c>
      <c r="CO68" s="10">
        <v>0.75509999999999811</v>
      </c>
      <c r="CP68" s="10">
        <v>0.75599999999999812</v>
      </c>
      <c r="CQ68" s="10">
        <v>0.75699999999999812</v>
      </c>
      <c r="CR68" s="10">
        <v>0.75789999999999813</v>
      </c>
      <c r="CS68" s="10">
        <v>0.75889999999999813</v>
      </c>
      <c r="CT68" s="10">
        <v>0.75979999999999814</v>
      </c>
      <c r="CU68" s="10">
        <v>0.76079999999999814</v>
      </c>
      <c r="CV68" s="10">
        <v>0.76169999999999816</v>
      </c>
      <c r="CW68" s="10">
        <v>0.76259999999999817</v>
      </c>
      <c r="CX68" s="10">
        <v>0.76359999999999817</v>
      </c>
      <c r="CY68" s="10">
        <v>0.76449999999999818</v>
      </c>
      <c r="CZ68" s="10">
        <v>0.76549999999999818</v>
      </c>
      <c r="DA68" s="10">
        <v>0.76639999999999819</v>
      </c>
      <c r="DB68" s="10">
        <v>0.76729999999999821</v>
      </c>
      <c r="DC68" s="10">
        <v>0.76829999999999821</v>
      </c>
      <c r="DD68" s="10">
        <v>0.76919999999999822</v>
      </c>
      <c r="DE68" s="10">
        <v>0.77019999999999822</v>
      </c>
      <c r="DF68" s="10">
        <v>0.77109999999999823</v>
      </c>
      <c r="DG68" s="10">
        <v>0.77209999999999823</v>
      </c>
      <c r="DH68" s="10">
        <v>0.77299999999999824</v>
      </c>
      <c r="DI68" s="10">
        <v>0.77399999999999824</v>
      </c>
      <c r="DJ68" s="10">
        <v>0.77489999999999826</v>
      </c>
      <c r="DK68" s="10">
        <v>0.77589999999999826</v>
      </c>
      <c r="DL68" s="10">
        <v>0.77679999999999871</v>
      </c>
      <c r="DM68" s="10">
        <v>0.77779999999999827</v>
      </c>
      <c r="DN68" s="10">
        <v>0.77869999999999828</v>
      </c>
      <c r="DO68" s="10">
        <v>0.78159999999999807</v>
      </c>
      <c r="DP68" s="10">
        <v>0.7813999999999981</v>
      </c>
      <c r="DQ68" s="10">
        <v>0.78229999999999811</v>
      </c>
      <c r="DR68" s="10">
        <v>0.78329999999999811</v>
      </c>
      <c r="DS68" s="10">
        <v>0.78349999999999886</v>
      </c>
      <c r="DT68" s="10">
        <v>0.78439999999999821</v>
      </c>
      <c r="DU68" s="10">
        <v>0.78539999999999821</v>
      </c>
      <c r="DV68" s="10">
        <v>0.78629999999999822</v>
      </c>
      <c r="DW68" s="10">
        <v>0.78729999999999822</v>
      </c>
      <c r="DX68" s="10">
        <v>0.78819999999999824</v>
      </c>
      <c r="DY68" s="10">
        <v>0.78919999999999824</v>
      </c>
      <c r="DZ68" s="10">
        <v>0.79009999999999969</v>
      </c>
      <c r="EA68" s="10">
        <v>0.79109999999999825</v>
      </c>
      <c r="EB68" s="10">
        <v>0.79199999999999826</v>
      </c>
      <c r="EC68" s="10">
        <v>0.79299999999999826</v>
      </c>
      <c r="ED68" s="10">
        <v>0.79399999999999826</v>
      </c>
      <c r="EE68" s="10">
        <v>0.79489999999999827</v>
      </c>
      <c r="EF68" s="10">
        <v>0.79589999999999828</v>
      </c>
      <c r="EG68" s="10">
        <v>0.79679999999999829</v>
      </c>
      <c r="EH68" s="10">
        <v>0.7977999999999984</v>
      </c>
      <c r="EI68" s="10">
        <v>0.7986999999999983</v>
      </c>
      <c r="EJ68" s="10">
        <v>0.7996999999999983</v>
      </c>
      <c r="EK68" s="10">
        <v>0.8006999999999983</v>
      </c>
      <c r="EL68" s="10">
        <v>0.80159999999999831</v>
      </c>
      <c r="EM68" s="10">
        <v>0.80259999999999854</v>
      </c>
      <c r="EN68" s="10">
        <v>0.80349999999999999</v>
      </c>
      <c r="EO68" s="10">
        <v>0.80449999999999888</v>
      </c>
      <c r="EP68" s="10">
        <v>0.80549999999999844</v>
      </c>
      <c r="EQ68" s="10">
        <v>0.80639999999999834</v>
      </c>
      <c r="ER68" s="10">
        <v>0.80739999999999834</v>
      </c>
      <c r="ES68" s="10">
        <v>0.80829999999999835</v>
      </c>
      <c r="ET68" s="10">
        <v>0.80929999999999835</v>
      </c>
      <c r="EU68" s="10">
        <v>0.81029999999999835</v>
      </c>
      <c r="EV68" s="10">
        <v>0.81119999999999837</v>
      </c>
      <c r="EW68" s="10">
        <v>0.81219999999999837</v>
      </c>
      <c r="EX68" s="10">
        <v>0.81319999999999837</v>
      </c>
      <c r="EY68" s="10">
        <v>0.81409999999999838</v>
      </c>
      <c r="EZ68" s="10">
        <v>0.81509999999999838</v>
      </c>
      <c r="FA68" s="10">
        <v>0.81609999999999949</v>
      </c>
      <c r="FB68" s="10">
        <v>0.81699999999999839</v>
      </c>
      <c r="FC68" s="10">
        <v>0.8179999999999984</v>
      </c>
      <c r="FD68" s="10">
        <v>0.8189999999999984</v>
      </c>
      <c r="FE68" s="10">
        <v>0.81989999999999841</v>
      </c>
      <c r="FF68" s="10">
        <v>0.82089999999999841</v>
      </c>
      <c r="FG68" s="10">
        <v>0.82189999999999841</v>
      </c>
      <c r="FH68" s="10">
        <v>0.82279999999999842</v>
      </c>
      <c r="FI68" s="10">
        <v>0.82379999999999864</v>
      </c>
      <c r="FJ68" s="10">
        <v>0.82479999999999842</v>
      </c>
      <c r="FK68" s="10">
        <v>0.82569999999999955</v>
      </c>
      <c r="FL68" s="10">
        <v>0.82669999999999833</v>
      </c>
      <c r="FM68" s="10">
        <v>0.82769999999999833</v>
      </c>
      <c r="FN68" s="10">
        <v>0.82859999999999834</v>
      </c>
      <c r="FO68" s="10">
        <v>0.82959999999999834</v>
      </c>
      <c r="FP68" s="10">
        <v>0.83059999999999834</v>
      </c>
      <c r="FQ68" s="10">
        <v>0.83159999999999834</v>
      </c>
      <c r="FR68" s="10">
        <v>0.83249999999999835</v>
      </c>
      <c r="FS68" s="10">
        <v>0.83349999999999835</v>
      </c>
      <c r="FT68" s="10">
        <v>0.83449999999999835</v>
      </c>
      <c r="FU68" s="10">
        <v>0.83549999999999836</v>
      </c>
      <c r="FV68" s="10">
        <v>0.83639999999999837</v>
      </c>
      <c r="FW68" s="10">
        <v>0.83739999999999837</v>
      </c>
      <c r="FX68" s="10">
        <v>0.83839999999999837</v>
      </c>
      <c r="FY68" s="10">
        <v>0.83939999999999837</v>
      </c>
      <c r="FZ68" s="10">
        <v>0.84029999999999838</v>
      </c>
      <c r="GA68" s="10">
        <v>0.84129999999999838</v>
      </c>
      <c r="GB68" s="10">
        <v>0.84229999999999838</v>
      </c>
      <c r="GC68" s="10">
        <v>0.84329999999999838</v>
      </c>
      <c r="GD68" s="10">
        <v>0.8441999999999984</v>
      </c>
      <c r="GE68" s="10">
        <v>0.8451999999999984</v>
      </c>
      <c r="GF68" s="10">
        <v>0.8461999999999984</v>
      </c>
      <c r="GG68" s="10">
        <v>0.8471999999999984</v>
      </c>
      <c r="GH68" s="10">
        <v>0.84809999999999841</v>
      </c>
      <c r="GI68" s="10">
        <v>0.84909999999999841</v>
      </c>
      <c r="GJ68" s="10">
        <v>0.85009999999999841</v>
      </c>
      <c r="GK68" s="10">
        <v>0.85111999999999843</v>
      </c>
      <c r="GL68" s="10">
        <v>0.85199999999999843</v>
      </c>
      <c r="GM68" s="10">
        <v>0.85299999999999843</v>
      </c>
      <c r="GN68" s="10">
        <v>0.85399999999999843</v>
      </c>
      <c r="GO68" s="10">
        <v>0.85499999999999843</v>
      </c>
      <c r="GP68" s="10">
        <v>0.85599999999999843</v>
      </c>
      <c r="GQ68" s="10">
        <v>0.85689999999999844</v>
      </c>
      <c r="GR68" s="10">
        <v>0.85789999999999844</v>
      </c>
      <c r="GS68" s="10">
        <v>0.85889999999999844</v>
      </c>
      <c r="GT68" s="10">
        <v>0.85989999999999844</v>
      </c>
      <c r="GU68" s="10">
        <v>0.86089999999999844</v>
      </c>
      <c r="GV68" s="10">
        <v>0.86189999999999845</v>
      </c>
      <c r="GW68" s="10">
        <v>0.86279999999999846</v>
      </c>
      <c r="GX68" s="10">
        <v>0.86379999999999846</v>
      </c>
      <c r="GY68" s="10">
        <v>0.86479999999999846</v>
      </c>
      <c r="GZ68" s="10">
        <v>0.86579999999999846</v>
      </c>
      <c r="HA68" s="10">
        <v>0.86679999999999846</v>
      </c>
      <c r="HB68" s="10">
        <v>0.86769999999999847</v>
      </c>
      <c r="HC68" s="10">
        <v>0.86869999999999847</v>
      </c>
      <c r="HD68" s="10">
        <v>0.86969999999999847</v>
      </c>
      <c r="HE68" s="10">
        <v>0.87069999999999848</v>
      </c>
      <c r="HF68" s="10">
        <v>0.87169999999999848</v>
      </c>
      <c r="HG68" s="10">
        <v>0.87269999999999848</v>
      </c>
      <c r="HH68" s="10">
        <v>0.87359999999999849</v>
      </c>
      <c r="HI68" s="10">
        <v>0.87459999999999849</v>
      </c>
      <c r="HJ68" s="10">
        <v>0.87559999999999849</v>
      </c>
      <c r="HK68" s="10">
        <v>0.87659999999999849</v>
      </c>
      <c r="HL68" s="10">
        <v>0.87759999999999849</v>
      </c>
      <c r="HM68" s="10">
        <v>0.87859999999999849</v>
      </c>
      <c r="HN68" s="10">
        <v>0.87959999999999849</v>
      </c>
      <c r="HO68" s="10">
        <v>0.8805999999999985</v>
      </c>
      <c r="HP68" s="10">
        <v>0.88149999999999851</v>
      </c>
      <c r="HQ68" s="10">
        <v>0.88249999999999851</v>
      </c>
      <c r="HR68" s="10">
        <v>0.88349999999999851</v>
      </c>
      <c r="HS68" s="10">
        <v>0.88449999999999851</v>
      </c>
      <c r="HT68" s="10">
        <v>0.88549999999999851</v>
      </c>
      <c r="HU68" s="10">
        <v>0.88649999999999851</v>
      </c>
      <c r="HV68" s="10">
        <v>0.88749999999999851</v>
      </c>
    </row>
    <row r="69" spans="1:230" ht="12.75" customHeight="1" x14ac:dyDescent="0.2">
      <c r="A69" s="8">
        <v>47.5</v>
      </c>
      <c r="B69" s="9">
        <v>67</v>
      </c>
      <c r="C69" s="10">
        <v>0.66949999999999932</v>
      </c>
      <c r="D69" s="10">
        <v>0.67049999999999932</v>
      </c>
      <c r="E69" s="10">
        <v>0.67139999999999933</v>
      </c>
      <c r="F69" s="10">
        <v>0.67239999999999933</v>
      </c>
      <c r="G69" s="10">
        <v>0.67329999999999934</v>
      </c>
      <c r="H69" s="10">
        <v>0.67429999999999934</v>
      </c>
      <c r="I69" s="10">
        <v>0.67519999999999936</v>
      </c>
      <c r="J69" s="10">
        <v>0.67619999999999936</v>
      </c>
      <c r="K69" s="10">
        <v>0.67709999999999937</v>
      </c>
      <c r="L69" s="10">
        <v>0.67809999999999937</v>
      </c>
      <c r="M69" s="10">
        <v>0.67899999999999938</v>
      </c>
      <c r="N69" s="10">
        <v>0.67999999999999938</v>
      </c>
      <c r="O69" s="10">
        <v>0.68089999999999939</v>
      </c>
      <c r="P69" s="10">
        <v>0.6818999999999994</v>
      </c>
      <c r="Q69" s="10">
        <v>0.6828999999999994</v>
      </c>
      <c r="R69" s="10">
        <v>0.68379999999999941</v>
      </c>
      <c r="S69" s="10">
        <v>0.68479999999999941</v>
      </c>
      <c r="T69" s="10">
        <v>0.68569999999999942</v>
      </c>
      <c r="U69" s="10">
        <v>0.68669999999999942</v>
      </c>
      <c r="V69" s="10">
        <v>0.68759999999999943</v>
      </c>
      <c r="W69" s="10">
        <v>0.68859999999999943</v>
      </c>
      <c r="X69" s="10">
        <v>0.68959999999999944</v>
      </c>
      <c r="Y69" s="10">
        <v>0.69049999999999945</v>
      </c>
      <c r="Z69" s="10">
        <v>0.69149999999999934</v>
      </c>
      <c r="AA69" s="10">
        <v>0.69239999999999935</v>
      </c>
      <c r="AB69" s="10">
        <v>0.69339999999999935</v>
      </c>
      <c r="AC69" s="10">
        <v>0.69439999999999935</v>
      </c>
      <c r="AD69" s="10">
        <v>0.69529999999999936</v>
      </c>
      <c r="AE69" s="10">
        <v>0.69629999999999936</v>
      </c>
      <c r="AF69" s="10">
        <v>0.69719999999999938</v>
      </c>
      <c r="AG69" s="10">
        <v>0.69819999999999938</v>
      </c>
      <c r="AH69" s="10">
        <v>0.69909999999999939</v>
      </c>
      <c r="AI69" s="10">
        <v>0.70009999999999939</v>
      </c>
      <c r="AJ69" s="10">
        <v>0.70109999999999939</v>
      </c>
      <c r="AK69" s="10">
        <v>0.7019999999999994</v>
      </c>
      <c r="AL69" s="10">
        <v>0.7029999999999994</v>
      </c>
      <c r="AM69" s="10">
        <v>0.70389999999999942</v>
      </c>
      <c r="AN69" s="10">
        <v>0.70489999999999942</v>
      </c>
      <c r="AO69" s="10">
        <v>0.70589999999999942</v>
      </c>
      <c r="AP69" s="10">
        <v>0.70679999999999943</v>
      </c>
      <c r="AQ69" s="10">
        <v>0.70779999999999943</v>
      </c>
      <c r="AR69" s="10">
        <v>0.70869999999999944</v>
      </c>
      <c r="AS69" s="10">
        <v>0.70969999999999944</v>
      </c>
      <c r="AT69" s="10">
        <v>0.71059999999999945</v>
      </c>
      <c r="AU69" s="10">
        <v>0.71159999999999946</v>
      </c>
      <c r="AV69" s="10">
        <v>0.71249999999999947</v>
      </c>
      <c r="AW69" s="10">
        <v>0.71349999999999947</v>
      </c>
      <c r="AX69" s="10">
        <v>0.71449999999999936</v>
      </c>
      <c r="AY69" s="10">
        <v>0.71539999999999937</v>
      </c>
      <c r="AZ69" s="10">
        <v>0.71639999999999937</v>
      </c>
      <c r="BA69" s="10">
        <v>0.71729999999999938</v>
      </c>
      <c r="BB69" s="10">
        <v>0.71829999999999938</v>
      </c>
      <c r="BC69" s="10">
        <v>0.7191999999999994</v>
      </c>
      <c r="BD69" s="10">
        <v>0.7201999999999994</v>
      </c>
      <c r="BE69" s="10">
        <v>0.72109999999999941</v>
      </c>
      <c r="BF69" s="10">
        <v>0.72209999999999941</v>
      </c>
      <c r="BG69" s="10">
        <v>0.72309999999999941</v>
      </c>
      <c r="BH69" s="10">
        <v>0.72399999999999942</v>
      </c>
      <c r="BI69" s="10">
        <v>0.72499999999999942</v>
      </c>
      <c r="BJ69" s="10">
        <v>0.72589999999999943</v>
      </c>
      <c r="BK69" s="10">
        <v>0.72689999999999944</v>
      </c>
      <c r="BL69" s="10">
        <v>0.727799999999998</v>
      </c>
      <c r="BM69" s="10">
        <v>0.728799999999998</v>
      </c>
      <c r="BN69" s="10">
        <v>0.72979999999999801</v>
      </c>
      <c r="BO69" s="10">
        <v>0.73069999999999802</v>
      </c>
      <c r="BP69" s="10">
        <v>0.73169999999999802</v>
      </c>
      <c r="BQ69" s="10">
        <v>0.73259999999999803</v>
      </c>
      <c r="BR69" s="10">
        <v>0.73359999999999803</v>
      </c>
      <c r="BS69" s="10">
        <v>0.73449999999999804</v>
      </c>
      <c r="BT69" s="10">
        <v>0.73549999999999804</v>
      </c>
      <c r="BU69" s="10">
        <v>0.73639999999999806</v>
      </c>
      <c r="BV69" s="10">
        <v>0.73739999999999806</v>
      </c>
      <c r="BW69" s="10">
        <v>0.73839999999999806</v>
      </c>
      <c r="BX69" s="10">
        <v>0.73929999999999807</v>
      </c>
      <c r="BY69" s="10">
        <v>0.74029999999999807</v>
      </c>
      <c r="BZ69" s="10">
        <v>0.74119999999999808</v>
      </c>
      <c r="CA69" s="10">
        <v>0.74219999999999808</v>
      </c>
      <c r="CB69" s="10">
        <v>0.74309999999999798</v>
      </c>
      <c r="CC69" s="10">
        <v>0.74409999999999799</v>
      </c>
      <c r="CD69" s="10">
        <v>0.744999999999998</v>
      </c>
      <c r="CE69" s="10">
        <v>0.745999999999998</v>
      </c>
      <c r="CF69" s="10">
        <v>0.746999999999998</v>
      </c>
      <c r="CG69" s="10">
        <v>0.74789999999999801</v>
      </c>
      <c r="CH69" s="10">
        <v>0.74889999999999801</v>
      </c>
      <c r="CI69" s="10">
        <v>0.74979999999999802</v>
      </c>
      <c r="CJ69" s="10">
        <v>0.75079999999999802</v>
      </c>
      <c r="CK69" s="10">
        <v>0.75169999999999804</v>
      </c>
      <c r="CL69" s="10">
        <v>0.75269999999999804</v>
      </c>
      <c r="CM69" s="10">
        <v>0.75359999999999805</v>
      </c>
      <c r="CN69" s="10">
        <v>0.75449999999999806</v>
      </c>
      <c r="CO69" s="10">
        <v>0.75549999999999806</v>
      </c>
      <c r="CP69" s="10">
        <v>0.75639999999999807</v>
      </c>
      <c r="CQ69" s="10">
        <v>0.75739999999999807</v>
      </c>
      <c r="CR69" s="10">
        <v>0.75829999999999809</v>
      </c>
      <c r="CS69" s="10">
        <v>0.7591999999999981</v>
      </c>
      <c r="CT69" s="10">
        <v>0.7601999999999981</v>
      </c>
      <c r="CU69" s="10">
        <v>0.76109999999999811</v>
      </c>
      <c r="CV69" s="10">
        <v>0.76209999999999811</v>
      </c>
      <c r="CW69" s="10">
        <v>0.76299999999999812</v>
      </c>
      <c r="CX69" s="10">
        <v>0.76389999999999814</v>
      </c>
      <c r="CY69" s="10">
        <v>0.76489999999999814</v>
      </c>
      <c r="CZ69" s="10">
        <v>0.76579999999999815</v>
      </c>
      <c r="DA69" s="10">
        <v>0.76679999999999815</v>
      </c>
      <c r="DB69" s="10">
        <v>0.76769999999999816</v>
      </c>
      <c r="DC69" s="10">
        <v>0.76859999999999817</v>
      </c>
      <c r="DD69" s="10">
        <v>0.76959999999999817</v>
      </c>
      <c r="DE69" s="10">
        <v>0.77049999999999819</v>
      </c>
      <c r="DF69" s="10">
        <v>0.77149999999999819</v>
      </c>
      <c r="DG69" s="10">
        <v>0.7723999999999982</v>
      </c>
      <c r="DH69" s="10">
        <v>0.7733999999999982</v>
      </c>
      <c r="DI69" s="10">
        <v>0.77429999999999821</v>
      </c>
      <c r="DJ69" s="10">
        <v>0.77529999999999821</v>
      </c>
      <c r="DK69" s="10">
        <v>0.77619999999999822</v>
      </c>
      <c r="DL69" s="10">
        <v>0.77719999999999867</v>
      </c>
      <c r="DM69" s="10">
        <v>0.77809999999999824</v>
      </c>
      <c r="DN69" s="10">
        <v>0.77909999999999824</v>
      </c>
      <c r="DO69" s="10">
        <v>0.78199999999999803</v>
      </c>
      <c r="DP69" s="10">
        <v>0.78179999999999805</v>
      </c>
      <c r="DQ69" s="10">
        <v>0.78269999999999806</v>
      </c>
      <c r="DR69" s="10">
        <v>0.78369999999999806</v>
      </c>
      <c r="DS69" s="10">
        <v>0.78379999999999883</v>
      </c>
      <c r="DT69" s="10">
        <v>0.78479999999999817</v>
      </c>
      <c r="DU69" s="10">
        <v>0.78569999999999818</v>
      </c>
      <c r="DV69" s="10">
        <v>0.78669999999999818</v>
      </c>
      <c r="DW69" s="10">
        <v>0.78759999999999819</v>
      </c>
      <c r="DX69" s="10">
        <v>0.78859999999999819</v>
      </c>
      <c r="DY69" s="10">
        <v>0.7894999999999982</v>
      </c>
      <c r="DZ69" s="10">
        <v>0.79049999999999965</v>
      </c>
      <c r="EA69" s="10">
        <v>0.79139999999999822</v>
      </c>
      <c r="EB69" s="10">
        <v>0.79239999999999822</v>
      </c>
      <c r="EC69" s="10">
        <v>0.79329999999999823</v>
      </c>
      <c r="ED69" s="10">
        <v>0.79429999999999823</v>
      </c>
      <c r="EE69" s="10">
        <v>0.79529999999999823</v>
      </c>
      <c r="EF69" s="10">
        <v>0.79619999999999824</v>
      </c>
      <c r="EG69" s="10">
        <v>0.79719999999999824</v>
      </c>
      <c r="EH69" s="10">
        <v>0.79809999999999837</v>
      </c>
      <c r="EI69" s="10">
        <v>0.79909999999999826</v>
      </c>
      <c r="EJ69" s="10">
        <v>0.79999999999999827</v>
      </c>
      <c r="EK69" s="10">
        <v>0.80099999999999827</v>
      </c>
      <c r="EL69" s="10">
        <v>0.80199999999999827</v>
      </c>
      <c r="EM69" s="10">
        <v>0.8028999999999985</v>
      </c>
      <c r="EN69" s="10">
        <v>0.80389999999999995</v>
      </c>
      <c r="EO69" s="10">
        <v>0.80479999999999885</v>
      </c>
      <c r="EP69" s="10">
        <v>0.80579999999999841</v>
      </c>
      <c r="EQ69" s="10">
        <v>0.80669999999999831</v>
      </c>
      <c r="ER69" s="10">
        <v>0.80769999999999831</v>
      </c>
      <c r="ES69" s="10">
        <v>0.80869999999999831</v>
      </c>
      <c r="ET69" s="10">
        <v>0.80959999999999832</v>
      </c>
      <c r="EU69" s="10">
        <v>0.81059999999999832</v>
      </c>
      <c r="EV69" s="10">
        <v>0.81159999999999832</v>
      </c>
      <c r="EW69" s="10">
        <v>0.81249999999999833</v>
      </c>
      <c r="EX69" s="10">
        <v>0.81349999999999834</v>
      </c>
      <c r="EY69" s="10">
        <v>0.81449999999999834</v>
      </c>
      <c r="EZ69" s="10">
        <v>0.81539999999999835</v>
      </c>
      <c r="FA69" s="10">
        <v>0.81639999999999946</v>
      </c>
      <c r="FB69" s="10">
        <v>0.81739999999999835</v>
      </c>
      <c r="FC69" s="10">
        <v>0.81829999999999836</v>
      </c>
      <c r="FD69" s="10">
        <v>0.81929999999999836</v>
      </c>
      <c r="FE69" s="10">
        <v>0.82029999999999836</v>
      </c>
      <c r="FF69" s="10">
        <v>0.82119999999999838</v>
      </c>
      <c r="FG69" s="10">
        <v>0.82219999999999838</v>
      </c>
      <c r="FH69" s="10">
        <v>0.82319999999999838</v>
      </c>
      <c r="FI69" s="10">
        <v>0.82409999999999861</v>
      </c>
      <c r="FJ69" s="10">
        <v>0.82509999999999839</v>
      </c>
      <c r="FK69" s="10">
        <v>0.8260999999999995</v>
      </c>
      <c r="FL69" s="10">
        <v>0.82699999999999829</v>
      </c>
      <c r="FM69" s="10">
        <v>0.82799999999999829</v>
      </c>
      <c r="FN69" s="10">
        <v>0.82899999999999829</v>
      </c>
      <c r="FO69" s="10">
        <v>0.82989999999999831</v>
      </c>
      <c r="FP69" s="10">
        <v>0.83089999999999831</v>
      </c>
      <c r="FQ69" s="10">
        <v>0.83189999999999831</v>
      </c>
      <c r="FR69" s="10">
        <v>0.83289999999999831</v>
      </c>
      <c r="FS69" s="10">
        <v>0.83379999999999832</v>
      </c>
      <c r="FT69" s="10">
        <v>0.83479999999999832</v>
      </c>
      <c r="FU69" s="10">
        <v>0.83579999999999832</v>
      </c>
      <c r="FV69" s="10">
        <v>0.83679999999999832</v>
      </c>
      <c r="FW69" s="10">
        <v>0.83769999999999833</v>
      </c>
      <c r="FX69" s="10">
        <v>0.83869999999999834</v>
      </c>
      <c r="FY69" s="10">
        <v>0.83969999999999834</v>
      </c>
      <c r="FZ69" s="10">
        <v>0.84069999999999834</v>
      </c>
      <c r="GA69" s="10">
        <v>0.84159999999999835</v>
      </c>
      <c r="GB69" s="10">
        <v>0.84259999999999835</v>
      </c>
      <c r="GC69" s="10">
        <v>0.84359999999999835</v>
      </c>
      <c r="GD69" s="10">
        <v>0.84459999999999835</v>
      </c>
      <c r="GE69" s="10">
        <v>0.84549999999999836</v>
      </c>
      <c r="GF69" s="10">
        <v>0.84649999999999836</v>
      </c>
      <c r="GG69" s="10">
        <v>0.84749999999999837</v>
      </c>
      <c r="GH69" s="10">
        <v>0.84849999999999837</v>
      </c>
      <c r="GI69" s="10">
        <v>0.84939999999999838</v>
      </c>
      <c r="GJ69" s="10">
        <v>0.85039999999999838</v>
      </c>
      <c r="GK69" s="10">
        <v>0.8514199999999984</v>
      </c>
      <c r="GL69" s="10">
        <v>0.85239999999999838</v>
      </c>
      <c r="GM69" s="10">
        <v>0.85329999999999839</v>
      </c>
      <c r="GN69" s="10">
        <v>0.85429999999999839</v>
      </c>
      <c r="GO69" s="10">
        <v>0.85529999999999839</v>
      </c>
      <c r="GP69" s="10">
        <v>0.8562999999999984</v>
      </c>
      <c r="GQ69" s="10">
        <v>0.8572999999999984</v>
      </c>
      <c r="GR69" s="10">
        <v>0.85819999999999841</v>
      </c>
      <c r="GS69" s="10">
        <v>0.85919999999999841</v>
      </c>
      <c r="GT69" s="10">
        <v>0.86019999999999841</v>
      </c>
      <c r="GU69" s="10">
        <v>0.86119999999999841</v>
      </c>
      <c r="GV69" s="10">
        <v>0.86219999999999841</v>
      </c>
      <c r="GW69" s="10">
        <v>0.86319999999999841</v>
      </c>
      <c r="GX69" s="10">
        <v>0.86409999999999842</v>
      </c>
      <c r="GY69" s="10">
        <v>0.86509999999999843</v>
      </c>
      <c r="GZ69" s="10">
        <v>0.86609999999999843</v>
      </c>
      <c r="HA69" s="10">
        <v>0.86709999999999843</v>
      </c>
      <c r="HB69" s="10">
        <v>0.86809999999999843</v>
      </c>
      <c r="HC69" s="10">
        <v>0.86899999999999844</v>
      </c>
      <c r="HD69" s="10">
        <v>0.86999999999999844</v>
      </c>
      <c r="HE69" s="10">
        <v>0.87099999999999844</v>
      </c>
      <c r="HF69" s="10">
        <v>0.87199999999999844</v>
      </c>
      <c r="HG69" s="10">
        <v>0.87299999999999844</v>
      </c>
      <c r="HH69" s="10">
        <v>0.87389999999999846</v>
      </c>
      <c r="HI69" s="10">
        <v>0.87489999999999846</v>
      </c>
      <c r="HJ69" s="10">
        <v>0.87589999999999846</v>
      </c>
      <c r="HK69" s="10">
        <v>0.87689999999999846</v>
      </c>
      <c r="HL69" s="10">
        <v>0.87789999999999846</v>
      </c>
      <c r="HM69" s="10">
        <v>0.87889999999999846</v>
      </c>
      <c r="HN69" s="10">
        <v>0.87989999999999846</v>
      </c>
      <c r="HO69" s="10">
        <v>0.88089999999999846</v>
      </c>
      <c r="HP69" s="10">
        <v>0.88189999999999846</v>
      </c>
      <c r="HQ69" s="10">
        <v>0.88279999999999847</v>
      </c>
      <c r="HR69" s="10">
        <v>0.88379999999999848</v>
      </c>
      <c r="HS69" s="10">
        <v>0.88479999999999848</v>
      </c>
      <c r="HT69" s="10">
        <v>0.88579999999999848</v>
      </c>
      <c r="HU69" s="10">
        <v>0.88679999999999848</v>
      </c>
      <c r="HV69" s="10">
        <v>0.88779999999999848</v>
      </c>
    </row>
    <row r="70" spans="1:230" ht="12.75" customHeight="1" x14ac:dyDescent="0.2">
      <c r="A70" s="8">
        <v>48</v>
      </c>
      <c r="B70" s="9">
        <v>68</v>
      </c>
      <c r="C70" s="10">
        <v>0.66989999999999927</v>
      </c>
      <c r="D70" s="10">
        <v>0.67089999999999927</v>
      </c>
      <c r="E70" s="10">
        <v>0.67179999999999929</v>
      </c>
      <c r="F70" s="10">
        <v>0.67279999999999929</v>
      </c>
      <c r="G70" s="10">
        <v>0.67379999999999929</v>
      </c>
      <c r="H70" s="10">
        <v>0.6746999999999993</v>
      </c>
      <c r="I70" s="10">
        <v>0.6756999999999993</v>
      </c>
      <c r="J70" s="10">
        <v>0.67659999999999931</v>
      </c>
      <c r="K70" s="10">
        <v>0.67759999999999931</v>
      </c>
      <c r="L70" s="10">
        <v>0.67849999999999933</v>
      </c>
      <c r="M70" s="10">
        <v>0.67949999999999933</v>
      </c>
      <c r="N70" s="10">
        <v>0.68039999999999934</v>
      </c>
      <c r="O70" s="10">
        <v>0.68139999999999934</v>
      </c>
      <c r="P70" s="10">
        <v>0.68229999999999935</v>
      </c>
      <c r="Q70" s="10">
        <v>0.68329999999999935</v>
      </c>
      <c r="R70" s="10">
        <v>0.68419999999999936</v>
      </c>
      <c r="S70" s="10">
        <v>0.68519999999999937</v>
      </c>
      <c r="T70" s="10">
        <v>0.68619999999999937</v>
      </c>
      <c r="U70" s="10">
        <v>0.68709999999999938</v>
      </c>
      <c r="V70" s="10">
        <v>0.68809999999999938</v>
      </c>
      <c r="W70" s="10">
        <v>0.68899999999999939</v>
      </c>
      <c r="X70" s="10">
        <v>0.68999999999999939</v>
      </c>
      <c r="Y70" s="10">
        <v>0.6908999999999994</v>
      </c>
      <c r="Z70" s="10">
        <v>0.69189999999999929</v>
      </c>
      <c r="AA70" s="10">
        <v>0.69289999999999929</v>
      </c>
      <c r="AB70" s="10">
        <v>0.69379999999999931</v>
      </c>
      <c r="AC70" s="10">
        <v>0.69479999999999931</v>
      </c>
      <c r="AD70" s="10">
        <v>0.69569999999999932</v>
      </c>
      <c r="AE70" s="10">
        <v>0.69669999999999932</v>
      </c>
      <c r="AF70" s="10">
        <v>0.69759999999999933</v>
      </c>
      <c r="AG70" s="10">
        <v>0.69859999999999933</v>
      </c>
      <c r="AH70" s="10">
        <v>0.69959999999999933</v>
      </c>
      <c r="AI70" s="10">
        <v>0.70049999999999935</v>
      </c>
      <c r="AJ70" s="10">
        <v>0.70149999999999935</v>
      </c>
      <c r="AK70" s="10">
        <v>0.70239999999999936</v>
      </c>
      <c r="AL70" s="10">
        <v>0.70339999999999936</v>
      </c>
      <c r="AM70" s="10">
        <v>0.70439999999999936</v>
      </c>
      <c r="AN70" s="10">
        <v>0.70529999999999937</v>
      </c>
      <c r="AO70" s="10">
        <v>0.70629999999999937</v>
      </c>
      <c r="AP70" s="10">
        <v>0.70719999999999938</v>
      </c>
      <c r="AQ70" s="10">
        <v>0.70819999999999939</v>
      </c>
      <c r="AR70" s="10">
        <v>0.7090999999999994</v>
      </c>
      <c r="AS70" s="10">
        <v>0.7100999999999994</v>
      </c>
      <c r="AT70" s="10">
        <v>0.71099999999999941</v>
      </c>
      <c r="AU70" s="10">
        <v>0.71199999999999941</v>
      </c>
      <c r="AV70" s="10">
        <v>0.71299999999999941</v>
      </c>
      <c r="AW70" s="10">
        <v>0.71389999999999942</v>
      </c>
      <c r="AX70" s="10">
        <v>0.71489999999999931</v>
      </c>
      <c r="AY70" s="10">
        <v>0.71579999999999933</v>
      </c>
      <c r="AZ70" s="10">
        <v>0.71679999999999933</v>
      </c>
      <c r="BA70" s="10">
        <v>0.71769999999999934</v>
      </c>
      <c r="BB70" s="10">
        <v>0.71869999999999934</v>
      </c>
      <c r="BC70" s="10">
        <v>0.71959999999999935</v>
      </c>
      <c r="BD70" s="10">
        <v>0.72059999999999935</v>
      </c>
      <c r="BE70" s="10">
        <v>0.72149999999999936</v>
      </c>
      <c r="BF70" s="10">
        <v>0.72249999999999936</v>
      </c>
      <c r="BG70" s="10">
        <v>0.72349999999999937</v>
      </c>
      <c r="BH70" s="10">
        <v>0.72439999999999938</v>
      </c>
      <c r="BI70" s="10">
        <v>0.72539999999999938</v>
      </c>
      <c r="BJ70" s="10">
        <v>0.72629999999999939</v>
      </c>
      <c r="BK70" s="10">
        <v>0.72729999999999939</v>
      </c>
      <c r="BL70" s="10">
        <v>0.72819999999999796</v>
      </c>
      <c r="BM70" s="10">
        <v>0.72919999999999796</v>
      </c>
      <c r="BN70" s="10">
        <v>0.73009999999999797</v>
      </c>
      <c r="BO70" s="10">
        <v>0.73109999999999797</v>
      </c>
      <c r="BP70" s="10">
        <v>0.73209999999999797</v>
      </c>
      <c r="BQ70" s="10">
        <v>0.73299999999999799</v>
      </c>
      <c r="BR70" s="10">
        <v>0.73399999999999799</v>
      </c>
      <c r="BS70" s="10">
        <v>0.734899999999998</v>
      </c>
      <c r="BT70" s="10">
        <v>0.735899999999998</v>
      </c>
      <c r="BU70" s="10">
        <v>0.73679999999999801</v>
      </c>
      <c r="BV70" s="10">
        <v>0.73779999999999801</v>
      </c>
      <c r="BW70" s="10">
        <v>0.73869999999999802</v>
      </c>
      <c r="BX70" s="10">
        <v>0.73969999999999803</v>
      </c>
      <c r="BY70" s="10">
        <v>0.74069999999999803</v>
      </c>
      <c r="BZ70" s="10">
        <v>0.74159999999999804</v>
      </c>
      <c r="CA70" s="10">
        <v>0.74259999999999804</v>
      </c>
      <c r="CB70" s="10">
        <v>0.74349999999999794</v>
      </c>
      <c r="CC70" s="10">
        <v>0.74449999999999794</v>
      </c>
      <c r="CD70" s="10">
        <v>0.74539999999999795</v>
      </c>
      <c r="CE70" s="10">
        <v>0.74639999999999795</v>
      </c>
      <c r="CF70" s="10">
        <v>0.74729999999999797</v>
      </c>
      <c r="CG70" s="10">
        <v>0.74829999999999797</v>
      </c>
      <c r="CH70" s="10">
        <v>0.74929999999999797</v>
      </c>
      <c r="CI70" s="10">
        <v>0.75019999999999798</v>
      </c>
      <c r="CJ70" s="10">
        <v>0.75119999999999798</v>
      </c>
      <c r="CK70" s="10">
        <v>0.75209999999999799</v>
      </c>
      <c r="CL70" s="10">
        <v>0.752999999999998</v>
      </c>
      <c r="CM70" s="10">
        <v>0.75399999999999801</v>
      </c>
      <c r="CN70" s="10">
        <v>0.75489999999999802</v>
      </c>
      <c r="CO70" s="10">
        <v>0.75579999999999803</v>
      </c>
      <c r="CP70" s="10">
        <v>0.75679999999999803</v>
      </c>
      <c r="CQ70" s="10">
        <v>0.75769999999999804</v>
      </c>
      <c r="CR70" s="10">
        <v>0.75869999999999804</v>
      </c>
      <c r="CS70" s="10">
        <v>0.75959999999999805</v>
      </c>
      <c r="CT70" s="10">
        <v>0.76049999999999807</v>
      </c>
      <c r="CU70" s="10">
        <v>0.76149999999999807</v>
      </c>
      <c r="CV70" s="10">
        <v>0.76239999999999808</v>
      </c>
      <c r="CW70" s="10">
        <v>0.76339999999999808</v>
      </c>
      <c r="CX70" s="10">
        <v>0.76429999999999809</v>
      </c>
      <c r="CY70" s="10">
        <v>0.7651999999999981</v>
      </c>
      <c r="CZ70" s="10">
        <v>0.7661999999999981</v>
      </c>
      <c r="DA70" s="10">
        <v>0.76709999999999812</v>
      </c>
      <c r="DB70" s="10">
        <v>0.76799999999999813</v>
      </c>
      <c r="DC70" s="10">
        <v>0.76899999999999813</v>
      </c>
      <c r="DD70" s="10">
        <v>0.76989999999999814</v>
      </c>
      <c r="DE70" s="10">
        <v>0.77089999999999814</v>
      </c>
      <c r="DF70" s="10">
        <v>0.77179999999999815</v>
      </c>
      <c r="DG70" s="10">
        <v>0.77279999999999816</v>
      </c>
      <c r="DH70" s="10">
        <v>0.77369999999999817</v>
      </c>
      <c r="DI70" s="10">
        <v>0.77469999999999817</v>
      </c>
      <c r="DJ70" s="10">
        <v>0.77559999999999818</v>
      </c>
      <c r="DK70" s="10">
        <v>0.77659999999999818</v>
      </c>
      <c r="DL70" s="10">
        <v>0.77749999999999864</v>
      </c>
      <c r="DM70" s="10">
        <v>0.77849999999999819</v>
      </c>
      <c r="DN70" s="10">
        <v>0.77939999999999821</v>
      </c>
      <c r="DO70" s="10">
        <v>0.78239999999999799</v>
      </c>
      <c r="DP70" s="10">
        <v>0.78219999999999801</v>
      </c>
      <c r="DQ70" s="10">
        <v>0.78309999999999802</v>
      </c>
      <c r="DR70" s="10">
        <v>0.78409999999999802</v>
      </c>
      <c r="DS70" s="10">
        <v>0.78419999999999879</v>
      </c>
      <c r="DT70" s="10">
        <v>0.78509999999999813</v>
      </c>
      <c r="DU70" s="10">
        <v>0.78609999999999813</v>
      </c>
      <c r="DV70" s="10">
        <v>0.78699999999999815</v>
      </c>
      <c r="DW70" s="10">
        <v>0.78799999999999815</v>
      </c>
      <c r="DX70" s="10">
        <v>0.78889999999999816</v>
      </c>
      <c r="DY70" s="10">
        <v>0.78979999999999817</v>
      </c>
      <c r="DZ70" s="10">
        <v>0.79079999999999961</v>
      </c>
      <c r="EA70" s="10">
        <v>0.79179999999999817</v>
      </c>
      <c r="EB70" s="10">
        <v>0.79269999999999818</v>
      </c>
      <c r="EC70" s="10">
        <v>0.79369999999999818</v>
      </c>
      <c r="ED70" s="10">
        <v>0.7945999999999982</v>
      </c>
      <c r="EE70" s="10">
        <v>0.7955999999999982</v>
      </c>
      <c r="EF70" s="10">
        <v>0.7965999999999982</v>
      </c>
      <c r="EG70" s="10">
        <v>0.79749999999999821</v>
      </c>
      <c r="EH70" s="10">
        <v>0.79849999999999832</v>
      </c>
      <c r="EI70" s="10">
        <v>0.79939999999999822</v>
      </c>
      <c r="EJ70" s="10">
        <v>0.80039999999999822</v>
      </c>
      <c r="EK70" s="10">
        <v>0.80129999999999824</v>
      </c>
      <c r="EL70" s="10">
        <v>0.80229999999999824</v>
      </c>
      <c r="EM70" s="10">
        <v>0.80329999999999846</v>
      </c>
      <c r="EN70" s="10">
        <v>0.80419999999999991</v>
      </c>
      <c r="EO70" s="10">
        <v>0.80519999999999881</v>
      </c>
      <c r="EP70" s="10">
        <v>0.80609999999999837</v>
      </c>
      <c r="EQ70" s="10">
        <v>0.80709999999999826</v>
      </c>
      <c r="ER70" s="10">
        <v>0.80799999999999828</v>
      </c>
      <c r="ES70" s="10">
        <v>0.80899999999999828</v>
      </c>
      <c r="ET70" s="10">
        <v>0.80999999999999828</v>
      </c>
      <c r="EU70" s="10">
        <v>0.81089999999999829</v>
      </c>
      <c r="EV70" s="10">
        <v>0.81189999999999829</v>
      </c>
      <c r="EW70" s="10">
        <v>0.81289999999999829</v>
      </c>
      <c r="EX70" s="10">
        <v>0.8137999999999983</v>
      </c>
      <c r="EY70" s="10">
        <v>0.8147999999999983</v>
      </c>
      <c r="EZ70" s="10">
        <v>0.8157999999999983</v>
      </c>
      <c r="FA70" s="10">
        <v>0.81669999999999943</v>
      </c>
      <c r="FB70" s="10">
        <v>0.81769999999999832</v>
      </c>
      <c r="FC70" s="10">
        <v>0.81869999999999832</v>
      </c>
      <c r="FD70" s="10">
        <v>0.81959999999999833</v>
      </c>
      <c r="FE70" s="10">
        <v>0.82059999999999833</v>
      </c>
      <c r="FF70" s="10">
        <v>0.82159999999999833</v>
      </c>
      <c r="FG70" s="10">
        <v>0.82249999999999834</v>
      </c>
      <c r="FH70" s="10">
        <v>0.82349999999999834</v>
      </c>
      <c r="FI70" s="10">
        <v>0.82449999999999857</v>
      </c>
      <c r="FJ70" s="10">
        <v>0.82539999999999836</v>
      </c>
      <c r="FK70" s="10">
        <v>0.82639999999999947</v>
      </c>
      <c r="FL70" s="10">
        <v>0.82739999999999825</v>
      </c>
      <c r="FM70" s="10">
        <v>0.82829999999999826</v>
      </c>
      <c r="FN70" s="10">
        <v>0.82929999999999826</v>
      </c>
      <c r="FO70" s="10">
        <v>0.83029999999999826</v>
      </c>
      <c r="FP70" s="10">
        <v>0.83119999999999827</v>
      </c>
      <c r="FQ70" s="10">
        <v>0.83219999999999827</v>
      </c>
      <c r="FR70" s="10">
        <v>0.83319999999999828</v>
      </c>
      <c r="FS70" s="10">
        <v>0.83419999999999828</v>
      </c>
      <c r="FT70" s="10">
        <v>0.83509999999999829</v>
      </c>
      <c r="FU70" s="10">
        <v>0.83609999999999829</v>
      </c>
      <c r="FV70" s="10">
        <v>0.83709999999999829</v>
      </c>
      <c r="FW70" s="10">
        <v>0.83809999999999829</v>
      </c>
      <c r="FX70" s="10">
        <v>0.8389999999999983</v>
      </c>
      <c r="FY70" s="10">
        <v>0.8399999999999983</v>
      </c>
      <c r="FZ70" s="10">
        <v>0.8409999999999983</v>
      </c>
      <c r="GA70" s="10">
        <v>0.84199999999999831</v>
      </c>
      <c r="GB70" s="10">
        <v>0.84289999999999832</v>
      </c>
      <c r="GC70" s="10">
        <v>0.84389999999999832</v>
      </c>
      <c r="GD70" s="10">
        <v>0.84489999999999832</v>
      </c>
      <c r="GE70" s="10">
        <v>0.84589999999999832</v>
      </c>
      <c r="GF70" s="10">
        <v>0.84679999999999833</v>
      </c>
      <c r="GG70" s="10">
        <v>0.84779999999999833</v>
      </c>
      <c r="GH70" s="10">
        <v>0.84879999999999833</v>
      </c>
      <c r="GI70" s="10">
        <v>0.84969999999999835</v>
      </c>
      <c r="GJ70" s="10">
        <v>0.85069999999999835</v>
      </c>
      <c r="GK70" s="10">
        <v>0.85171999999999837</v>
      </c>
      <c r="GL70" s="10">
        <v>0.85269999999999835</v>
      </c>
      <c r="GM70" s="10">
        <v>0.85369999999999835</v>
      </c>
      <c r="GN70" s="10">
        <v>0.85459999999999836</v>
      </c>
      <c r="GO70" s="10">
        <v>0.85559999999999836</v>
      </c>
      <c r="GP70" s="10">
        <v>0.85659999999999836</v>
      </c>
      <c r="GQ70" s="10">
        <v>0.85759999999999836</v>
      </c>
      <c r="GR70" s="10">
        <v>0.85859999999999836</v>
      </c>
      <c r="GS70" s="10">
        <v>0.85949999999999838</v>
      </c>
      <c r="GT70" s="10">
        <v>0.86049999999999838</v>
      </c>
      <c r="GU70" s="10">
        <v>0.86149999999999838</v>
      </c>
      <c r="GV70" s="10">
        <v>0.86249999999999838</v>
      </c>
      <c r="GW70" s="10">
        <v>0.86349999999999838</v>
      </c>
      <c r="GX70" s="10">
        <v>0.86449999999999838</v>
      </c>
      <c r="GY70" s="10">
        <v>0.86539999999999839</v>
      </c>
      <c r="GZ70" s="10">
        <v>0.86639999999999839</v>
      </c>
      <c r="HA70" s="10">
        <v>0.86739999999999839</v>
      </c>
      <c r="HB70" s="10">
        <v>0.8683999999999984</v>
      </c>
      <c r="HC70" s="10">
        <v>0.8693999999999984</v>
      </c>
      <c r="HD70" s="10">
        <v>0.87029999999999841</v>
      </c>
      <c r="HE70" s="10">
        <v>0.87129999999999841</v>
      </c>
      <c r="HF70" s="10">
        <v>0.87229999999999841</v>
      </c>
      <c r="HG70" s="10">
        <v>0.87329999999999841</v>
      </c>
      <c r="HH70" s="10">
        <v>0.87429999999999841</v>
      </c>
      <c r="HI70" s="10">
        <v>0.87529999999999841</v>
      </c>
      <c r="HJ70" s="10">
        <v>0.87619999999999842</v>
      </c>
      <c r="HK70" s="10">
        <v>0.87719999999999843</v>
      </c>
      <c r="HL70" s="10">
        <v>0.87819999999999843</v>
      </c>
      <c r="HM70" s="10">
        <v>0.87919999999999843</v>
      </c>
      <c r="HN70" s="10">
        <v>0.88019999999999843</v>
      </c>
      <c r="HO70" s="10">
        <v>0.88119999999999843</v>
      </c>
      <c r="HP70" s="10">
        <v>0.88219999999999843</v>
      </c>
      <c r="HQ70" s="10">
        <v>0.88319999999999843</v>
      </c>
      <c r="HR70" s="10">
        <v>0.88409999999999844</v>
      </c>
      <c r="HS70" s="10">
        <v>0.88509999999999844</v>
      </c>
      <c r="HT70" s="10">
        <v>0.88609999999999844</v>
      </c>
      <c r="HU70" s="10">
        <v>0.88709999999999845</v>
      </c>
      <c r="HV70" s="10">
        <v>0.88809999999999845</v>
      </c>
    </row>
    <row r="71" spans="1:230" ht="12.75" customHeight="1" x14ac:dyDescent="0.2">
      <c r="A71" s="8">
        <v>48.5</v>
      </c>
      <c r="B71" s="9">
        <v>69</v>
      </c>
      <c r="C71" s="10">
        <v>0.67039999999999922</v>
      </c>
      <c r="D71" s="10">
        <v>0.67129999999999923</v>
      </c>
      <c r="E71" s="10">
        <v>0.67229999999999923</v>
      </c>
      <c r="F71" s="10">
        <v>0.67319999999999924</v>
      </c>
      <c r="G71" s="10">
        <v>0.67419999999999924</v>
      </c>
      <c r="H71" s="10">
        <v>0.67509999999999926</v>
      </c>
      <c r="I71" s="10">
        <v>0.67609999999999926</v>
      </c>
      <c r="J71" s="10">
        <v>0.67699999999999927</v>
      </c>
      <c r="K71" s="10">
        <v>0.67799999999999927</v>
      </c>
      <c r="L71" s="10">
        <v>0.67899999999999927</v>
      </c>
      <c r="M71" s="10">
        <v>0.67989999999999928</v>
      </c>
      <c r="N71" s="10">
        <v>0.68079999999999929</v>
      </c>
      <c r="O71" s="10">
        <v>0.6817999999999993</v>
      </c>
      <c r="P71" s="10">
        <v>0.6827999999999993</v>
      </c>
      <c r="Q71" s="10">
        <v>0.68369999999999931</v>
      </c>
      <c r="R71" s="10">
        <v>0.68469999999999931</v>
      </c>
      <c r="S71" s="10">
        <v>0.68559999999999932</v>
      </c>
      <c r="T71" s="10">
        <v>0.68659999999999932</v>
      </c>
      <c r="U71" s="10">
        <v>0.68749999999999933</v>
      </c>
      <c r="V71" s="10">
        <v>0.68849999999999933</v>
      </c>
      <c r="W71" s="10">
        <v>0.68949999999999934</v>
      </c>
      <c r="X71" s="10">
        <v>0.69039999999999935</v>
      </c>
      <c r="Y71" s="10">
        <v>0.69139999999999935</v>
      </c>
      <c r="Z71" s="10">
        <v>0.69229999999999925</v>
      </c>
      <c r="AA71" s="10">
        <v>0.69329999999999925</v>
      </c>
      <c r="AB71" s="10">
        <v>0.69419999999999926</v>
      </c>
      <c r="AC71" s="10">
        <v>0.69519999999999926</v>
      </c>
      <c r="AD71" s="10">
        <v>0.69609999999999927</v>
      </c>
      <c r="AE71" s="10">
        <v>0.69709999999999928</v>
      </c>
      <c r="AF71" s="10">
        <v>0.69809999999999928</v>
      </c>
      <c r="AG71" s="10">
        <v>0.69899999999999929</v>
      </c>
      <c r="AH71" s="10">
        <v>0.69999999999999929</v>
      </c>
      <c r="AI71" s="10">
        <v>0.7008999999999993</v>
      </c>
      <c r="AJ71" s="10">
        <v>0.7018999999999993</v>
      </c>
      <c r="AK71" s="10">
        <v>0.7028999999999993</v>
      </c>
      <c r="AL71" s="10">
        <v>0.70379999999999932</v>
      </c>
      <c r="AM71" s="10">
        <v>0.70479999999999932</v>
      </c>
      <c r="AN71" s="10">
        <v>0.70569999999999933</v>
      </c>
      <c r="AO71" s="10">
        <v>0.70669999999999933</v>
      </c>
      <c r="AP71" s="10">
        <v>0.70759999999999934</v>
      </c>
      <c r="AQ71" s="10">
        <v>0.70859999999999934</v>
      </c>
      <c r="AR71" s="10">
        <v>0.70949999999999935</v>
      </c>
      <c r="AS71" s="10">
        <v>0.71049999999999935</v>
      </c>
      <c r="AT71" s="10">
        <v>0.71139999999999937</v>
      </c>
      <c r="AU71" s="10">
        <v>0.71239999999999937</v>
      </c>
      <c r="AV71" s="10">
        <v>0.71339999999999937</v>
      </c>
      <c r="AW71" s="10">
        <v>0.71429999999999938</v>
      </c>
      <c r="AX71" s="10">
        <v>0.71529999999999927</v>
      </c>
      <c r="AY71" s="10">
        <v>0.71619999999999928</v>
      </c>
      <c r="AZ71" s="10">
        <v>0.71719999999999928</v>
      </c>
      <c r="BA71" s="10">
        <v>0.71809999999999929</v>
      </c>
      <c r="BB71" s="10">
        <v>0.7190999999999993</v>
      </c>
      <c r="BC71" s="10">
        <v>0.71999999999999931</v>
      </c>
      <c r="BD71" s="10">
        <v>0.72099999999999931</v>
      </c>
      <c r="BE71" s="10">
        <v>0.72189999999999932</v>
      </c>
      <c r="BF71" s="10">
        <v>0.72289999999999932</v>
      </c>
      <c r="BG71" s="10">
        <v>0.72389999999999932</v>
      </c>
      <c r="BH71" s="10">
        <v>0.72479999999999933</v>
      </c>
      <c r="BI71" s="10">
        <v>0.72579999999999933</v>
      </c>
      <c r="BJ71" s="10">
        <v>0.72669999999999935</v>
      </c>
      <c r="BK71" s="10">
        <v>0.72769999999999935</v>
      </c>
      <c r="BL71" s="10">
        <v>0.72859999999999792</v>
      </c>
      <c r="BM71" s="10">
        <v>0.72959999999999792</v>
      </c>
      <c r="BN71" s="10">
        <v>0.73049999999999793</v>
      </c>
      <c r="BO71" s="10">
        <v>0.73149999999999793</v>
      </c>
      <c r="BP71" s="10">
        <v>0.73239999999999794</v>
      </c>
      <c r="BQ71" s="10">
        <v>0.73339999999999794</v>
      </c>
      <c r="BR71" s="10">
        <v>0.73439999999999794</v>
      </c>
      <c r="BS71" s="10">
        <v>0.73529999999999796</v>
      </c>
      <c r="BT71" s="10">
        <v>0.73629999999999796</v>
      </c>
      <c r="BU71" s="10">
        <v>0.73719999999999797</v>
      </c>
      <c r="BV71" s="10">
        <v>0.73819999999999797</v>
      </c>
      <c r="BW71" s="10">
        <v>0.73909999999999798</v>
      </c>
      <c r="BX71" s="10">
        <v>0.74009999999999798</v>
      </c>
      <c r="BY71" s="10">
        <v>0.74099999999999799</v>
      </c>
      <c r="BZ71" s="10">
        <v>0.74199999999999799</v>
      </c>
      <c r="CA71" s="10">
        <v>0.74289999999999801</v>
      </c>
      <c r="CB71" s="10">
        <v>0.7438999999999979</v>
      </c>
      <c r="CC71" s="10">
        <v>0.7448999999999979</v>
      </c>
      <c r="CD71" s="10">
        <v>0.74579999999999791</v>
      </c>
      <c r="CE71" s="10">
        <v>0.74679999999999791</v>
      </c>
      <c r="CF71" s="10">
        <v>0.74769999999999792</v>
      </c>
      <c r="CG71" s="10">
        <v>0.74869999999999792</v>
      </c>
      <c r="CH71" s="10">
        <v>0.74969999999999792</v>
      </c>
      <c r="CI71" s="10">
        <v>0.75059999999999794</v>
      </c>
      <c r="CJ71" s="10">
        <v>0.75149999999999795</v>
      </c>
      <c r="CK71" s="10">
        <v>0.75249999999999795</v>
      </c>
      <c r="CL71" s="10">
        <v>0.75339999999999796</v>
      </c>
      <c r="CM71" s="10">
        <v>0.75429999999999797</v>
      </c>
      <c r="CN71" s="10">
        <v>0.75529999999999797</v>
      </c>
      <c r="CO71" s="10">
        <v>0.75619999999999798</v>
      </c>
      <c r="CP71" s="10">
        <v>0.75719999999999799</v>
      </c>
      <c r="CQ71" s="10">
        <v>0.758099999999998</v>
      </c>
      <c r="CR71" s="10">
        <v>0.75899999999999801</v>
      </c>
      <c r="CS71" s="10">
        <v>0.75999999999999801</v>
      </c>
      <c r="CT71" s="10">
        <v>0.76089999999999802</v>
      </c>
      <c r="CU71" s="10">
        <v>0.76179999999999803</v>
      </c>
      <c r="CV71" s="10">
        <v>0.76279999999999804</v>
      </c>
      <c r="CW71" s="10">
        <v>0.76369999999999805</v>
      </c>
      <c r="CX71" s="10">
        <v>0.76469999999999805</v>
      </c>
      <c r="CY71" s="10">
        <v>0.76559999999999806</v>
      </c>
      <c r="CZ71" s="10">
        <v>0.76649999999999807</v>
      </c>
      <c r="DA71" s="10">
        <v>0.76749999999999807</v>
      </c>
      <c r="DB71" s="10">
        <v>0.76839999999999808</v>
      </c>
      <c r="DC71" s="10">
        <v>0.7692999999999981</v>
      </c>
      <c r="DD71" s="10">
        <v>0.7702999999999981</v>
      </c>
      <c r="DE71" s="10">
        <v>0.77119999999999811</v>
      </c>
      <c r="DF71" s="10">
        <v>0.77219999999999811</v>
      </c>
      <c r="DG71" s="10">
        <v>0.77309999999999812</v>
      </c>
      <c r="DH71" s="10">
        <v>0.77409999999999812</v>
      </c>
      <c r="DI71" s="10">
        <v>0.77499999999999813</v>
      </c>
      <c r="DJ71" s="10">
        <v>0.77599999999999814</v>
      </c>
      <c r="DK71" s="10">
        <v>0.77689999999999815</v>
      </c>
      <c r="DL71" s="10">
        <v>0.77789999999999859</v>
      </c>
      <c r="DM71" s="10">
        <v>0.77879999999999816</v>
      </c>
      <c r="DN71" s="10">
        <v>0.77979999999999816</v>
      </c>
      <c r="DO71" s="10">
        <v>0.78279999999999794</v>
      </c>
      <c r="DP71" s="10">
        <v>0.78259999999999796</v>
      </c>
      <c r="DQ71" s="10">
        <v>0.78349999999999798</v>
      </c>
      <c r="DR71" s="10">
        <v>0.78449999999999798</v>
      </c>
      <c r="DS71" s="10">
        <v>0.78449999999999875</v>
      </c>
      <c r="DT71" s="10">
        <v>0.78549999999999809</v>
      </c>
      <c r="DU71" s="10">
        <v>0.7863999999999981</v>
      </c>
      <c r="DV71" s="10">
        <v>0.7873999999999981</v>
      </c>
      <c r="DW71" s="10">
        <v>0.78829999999999811</v>
      </c>
      <c r="DX71" s="10">
        <v>0.78929999999999811</v>
      </c>
      <c r="DY71" s="10">
        <v>0.79019999999999813</v>
      </c>
      <c r="DZ71" s="10">
        <v>0.79119999999999957</v>
      </c>
      <c r="EA71" s="10">
        <v>0.79209999999999814</v>
      </c>
      <c r="EB71" s="10">
        <v>0.79309999999999814</v>
      </c>
      <c r="EC71" s="10">
        <v>0.79399999999999815</v>
      </c>
      <c r="ED71" s="10">
        <v>0.79499999999999815</v>
      </c>
      <c r="EE71" s="10">
        <v>0.79589999999999816</v>
      </c>
      <c r="EF71" s="10">
        <v>0.79689999999999817</v>
      </c>
      <c r="EG71" s="10">
        <v>0.79779999999999818</v>
      </c>
      <c r="EH71" s="10">
        <v>0.79879999999999829</v>
      </c>
      <c r="EI71" s="10">
        <v>0.79979999999999818</v>
      </c>
      <c r="EJ71" s="10">
        <v>0.80069999999999819</v>
      </c>
      <c r="EK71" s="10">
        <v>0.80169999999999819</v>
      </c>
      <c r="EL71" s="10">
        <v>0.8025999999999982</v>
      </c>
      <c r="EM71" s="10">
        <v>0.80359999999999843</v>
      </c>
      <c r="EN71" s="10">
        <v>0.80449999999999988</v>
      </c>
      <c r="EO71" s="10">
        <v>0.80549999999999877</v>
      </c>
      <c r="EP71" s="10">
        <v>0.80649999999999833</v>
      </c>
      <c r="EQ71" s="10">
        <v>0.80739999999999823</v>
      </c>
      <c r="ER71" s="10">
        <v>0.80839999999999823</v>
      </c>
      <c r="ES71" s="10">
        <v>0.80929999999999824</v>
      </c>
      <c r="ET71" s="10">
        <v>0.81029999999999824</v>
      </c>
      <c r="EU71" s="10">
        <v>0.81129999999999824</v>
      </c>
      <c r="EV71" s="10">
        <v>0.81219999999999826</v>
      </c>
      <c r="EW71" s="10">
        <v>0.81319999999999826</v>
      </c>
      <c r="EX71" s="10">
        <v>0.81419999999999826</v>
      </c>
      <c r="EY71" s="10">
        <v>0.81509999999999827</v>
      </c>
      <c r="EZ71" s="10">
        <v>0.81609999999999827</v>
      </c>
      <c r="FA71" s="10">
        <v>0.81709999999999938</v>
      </c>
      <c r="FB71" s="10">
        <v>0.81799999999999828</v>
      </c>
      <c r="FC71" s="10">
        <v>0.81899999999999828</v>
      </c>
      <c r="FD71" s="10">
        <v>0.81999999999999829</v>
      </c>
      <c r="FE71" s="10">
        <v>0.8208999999999983</v>
      </c>
      <c r="FF71" s="10">
        <v>0.8218999999999983</v>
      </c>
      <c r="FG71" s="10">
        <v>0.8228999999999983</v>
      </c>
      <c r="FH71" s="10">
        <v>0.82379999999999831</v>
      </c>
      <c r="FI71" s="10">
        <v>0.82479999999999853</v>
      </c>
      <c r="FJ71" s="10">
        <v>0.82579999999999831</v>
      </c>
      <c r="FK71" s="10">
        <v>0.82669999999999944</v>
      </c>
      <c r="FL71" s="10">
        <v>0.82769999999999821</v>
      </c>
      <c r="FM71" s="10">
        <v>0.82869999999999822</v>
      </c>
      <c r="FN71" s="10">
        <v>0.82959999999999823</v>
      </c>
      <c r="FO71" s="10">
        <v>0.83059999999999823</v>
      </c>
      <c r="FP71" s="10">
        <v>0.83159999999999823</v>
      </c>
      <c r="FQ71" s="10">
        <v>0.83249999999999824</v>
      </c>
      <c r="FR71" s="10">
        <v>0.83349999999999824</v>
      </c>
      <c r="FS71" s="10">
        <v>0.83449999999999824</v>
      </c>
      <c r="FT71" s="10">
        <v>0.83549999999999824</v>
      </c>
      <c r="FU71" s="10">
        <v>0.83639999999999826</v>
      </c>
      <c r="FV71" s="10">
        <v>0.83739999999999826</v>
      </c>
      <c r="FW71" s="10">
        <v>0.83839999999999826</v>
      </c>
      <c r="FX71" s="10">
        <v>0.83939999999999826</v>
      </c>
      <c r="FY71" s="10">
        <v>0.84029999999999827</v>
      </c>
      <c r="FZ71" s="10">
        <v>0.84129999999999827</v>
      </c>
      <c r="GA71" s="10">
        <v>0.84229999999999827</v>
      </c>
      <c r="GB71" s="10">
        <v>0.84329999999999827</v>
      </c>
      <c r="GC71" s="10">
        <v>0.84419999999999829</v>
      </c>
      <c r="GD71" s="10">
        <v>0.84519999999999829</v>
      </c>
      <c r="GE71" s="10">
        <v>0.84619999999999829</v>
      </c>
      <c r="GF71" s="10">
        <v>0.8470999999999983</v>
      </c>
      <c r="GG71" s="10">
        <v>0.8480999999999983</v>
      </c>
      <c r="GH71" s="10">
        <v>0.8490999999999983</v>
      </c>
      <c r="GI71" s="10">
        <v>0.8500999999999983</v>
      </c>
      <c r="GJ71" s="10">
        <v>0.85099999999999831</v>
      </c>
      <c r="GK71" s="10">
        <v>0.85201999999999833</v>
      </c>
      <c r="GL71" s="10">
        <v>0.85299999999999832</v>
      </c>
      <c r="GM71" s="10">
        <v>0.85399999999999832</v>
      </c>
      <c r="GN71" s="10">
        <v>0.85499999999999832</v>
      </c>
      <c r="GO71" s="10">
        <v>0.85589999999999833</v>
      </c>
      <c r="GP71" s="10">
        <v>0.85689999999999833</v>
      </c>
      <c r="GQ71" s="10">
        <v>0.85789999999999833</v>
      </c>
      <c r="GR71" s="10">
        <v>0.85889999999999833</v>
      </c>
      <c r="GS71" s="10">
        <v>0.85989999999999833</v>
      </c>
      <c r="GT71" s="10">
        <v>0.86079999999999834</v>
      </c>
      <c r="GU71" s="10">
        <v>0.86179999999999835</v>
      </c>
      <c r="GV71" s="10">
        <v>0.86279999999999835</v>
      </c>
      <c r="GW71" s="10">
        <v>0.86379999999999835</v>
      </c>
      <c r="GX71" s="10">
        <v>0.86479999999999835</v>
      </c>
      <c r="GY71" s="10">
        <v>0.86569999999999836</v>
      </c>
      <c r="GZ71" s="10">
        <v>0.86669999999999836</v>
      </c>
      <c r="HA71" s="10">
        <v>0.86769999999999836</v>
      </c>
      <c r="HB71" s="10">
        <v>0.86869999999999836</v>
      </c>
      <c r="HC71" s="10">
        <v>0.86969999999999836</v>
      </c>
      <c r="HD71" s="10">
        <v>0.87069999999999836</v>
      </c>
      <c r="HE71" s="10">
        <v>0.87159999999999838</v>
      </c>
      <c r="HF71" s="10">
        <v>0.87259999999999838</v>
      </c>
      <c r="HG71" s="10">
        <v>0.87359999999999838</v>
      </c>
      <c r="HH71" s="10">
        <v>0.87459999999999838</v>
      </c>
      <c r="HI71" s="10">
        <v>0.87559999999999838</v>
      </c>
      <c r="HJ71" s="10">
        <v>0.87659999999999838</v>
      </c>
      <c r="HK71" s="10">
        <v>0.87749999999999839</v>
      </c>
      <c r="HL71" s="10">
        <v>0.87849999999999839</v>
      </c>
      <c r="HM71" s="10">
        <v>0.87949999999999839</v>
      </c>
      <c r="HN71" s="10">
        <v>0.8804999999999984</v>
      </c>
      <c r="HO71" s="10">
        <v>0.8814999999999984</v>
      </c>
      <c r="HP71" s="10">
        <v>0.8824999999999984</v>
      </c>
      <c r="HQ71" s="10">
        <v>0.8834999999999984</v>
      </c>
      <c r="HR71" s="10">
        <v>0.8844999999999984</v>
      </c>
      <c r="HS71" s="10">
        <v>0.88539999999999841</v>
      </c>
      <c r="HT71" s="10">
        <v>0.88639999999999841</v>
      </c>
      <c r="HU71" s="10">
        <v>0.88739999999999841</v>
      </c>
      <c r="HV71" s="10">
        <v>0.88839999999999841</v>
      </c>
    </row>
    <row r="72" spans="1:230" ht="12.75" customHeight="1" x14ac:dyDescent="0.2">
      <c r="A72" s="8">
        <v>49</v>
      </c>
      <c r="B72" s="9">
        <v>70</v>
      </c>
      <c r="C72" s="10">
        <v>0.67079999999999917</v>
      </c>
      <c r="D72" s="10">
        <v>0.67179999999999918</v>
      </c>
      <c r="E72" s="10">
        <v>0.67269999999999919</v>
      </c>
      <c r="F72" s="10">
        <v>0.67369999999999919</v>
      </c>
      <c r="G72" s="10">
        <v>0.6745999999999992</v>
      </c>
      <c r="H72" s="10">
        <v>0.6755999999999992</v>
      </c>
      <c r="I72" s="10">
        <v>0.67649999999999921</v>
      </c>
      <c r="J72" s="10">
        <v>0.67749999999999921</v>
      </c>
      <c r="K72" s="10">
        <v>0.67839999999999923</v>
      </c>
      <c r="L72" s="10">
        <v>0.67939999999999923</v>
      </c>
      <c r="M72" s="10">
        <v>0.68029999999999924</v>
      </c>
      <c r="N72" s="10">
        <v>0.68129999999999924</v>
      </c>
      <c r="O72" s="10">
        <v>0.68219999999999925</v>
      </c>
      <c r="P72" s="10">
        <v>0.68319999999999925</v>
      </c>
      <c r="Q72" s="10">
        <v>0.68409999999999926</v>
      </c>
      <c r="R72" s="10">
        <v>0.68509999999999927</v>
      </c>
      <c r="S72" s="10">
        <v>0.68609999999999927</v>
      </c>
      <c r="T72" s="10">
        <v>0.68699999999999928</v>
      </c>
      <c r="U72" s="10">
        <v>0.68799999999999928</v>
      </c>
      <c r="V72" s="10">
        <v>0.68889999999999929</v>
      </c>
      <c r="W72" s="10">
        <v>0.68989999999999929</v>
      </c>
      <c r="X72" s="10">
        <v>0.6907999999999993</v>
      </c>
      <c r="Y72" s="10">
        <v>0.6917999999999993</v>
      </c>
      <c r="Z72" s="10">
        <v>0.69269999999999921</v>
      </c>
      <c r="AA72" s="10">
        <v>0.69369999999999921</v>
      </c>
      <c r="AB72" s="10">
        <v>0.69469999999999921</v>
      </c>
      <c r="AC72" s="10">
        <v>0.69559999999999922</v>
      </c>
      <c r="AD72" s="10">
        <v>0.69659999999999922</v>
      </c>
      <c r="AE72" s="10">
        <v>0.69749999999999923</v>
      </c>
      <c r="AF72" s="10">
        <v>0.69849999999999923</v>
      </c>
      <c r="AG72" s="10">
        <v>0.69949999999999923</v>
      </c>
      <c r="AH72" s="10">
        <v>0.70039999999999925</v>
      </c>
      <c r="AI72" s="10">
        <v>0.70139999999999925</v>
      </c>
      <c r="AJ72" s="10">
        <v>0.70229999999999926</v>
      </c>
      <c r="AK72" s="10">
        <v>0.70329999999999926</v>
      </c>
      <c r="AL72" s="10">
        <v>0.70419999999999927</v>
      </c>
      <c r="AM72" s="10">
        <v>0.70519999999999927</v>
      </c>
      <c r="AN72" s="10">
        <v>0.70609999999999928</v>
      </c>
      <c r="AO72" s="10">
        <v>0.70709999999999928</v>
      </c>
      <c r="AP72" s="10">
        <v>0.7079999999999993</v>
      </c>
      <c r="AQ72" s="10">
        <v>0.7089999999999993</v>
      </c>
      <c r="AR72" s="10">
        <v>0.70989999999999931</v>
      </c>
      <c r="AS72" s="10">
        <v>0.71089999999999931</v>
      </c>
      <c r="AT72" s="10">
        <v>0.71189999999999931</v>
      </c>
      <c r="AU72" s="10">
        <v>0.71279999999999932</v>
      </c>
      <c r="AV72" s="10">
        <v>0.71379999999999932</v>
      </c>
      <c r="AW72" s="10">
        <v>0.71469999999999934</v>
      </c>
      <c r="AX72" s="10">
        <v>0.71569999999999923</v>
      </c>
      <c r="AY72" s="10">
        <v>0.71659999999999924</v>
      </c>
      <c r="AZ72" s="10">
        <v>0.71759999999999924</v>
      </c>
      <c r="BA72" s="10">
        <v>0.71849999999999925</v>
      </c>
      <c r="BB72" s="10">
        <v>0.71949999999999925</v>
      </c>
      <c r="BC72" s="10">
        <v>0.72039999999999926</v>
      </c>
      <c r="BD72" s="10">
        <v>0.72139999999999926</v>
      </c>
      <c r="BE72" s="10">
        <v>0.72229999999999928</v>
      </c>
      <c r="BF72" s="10">
        <v>0.72329999999999928</v>
      </c>
      <c r="BG72" s="10">
        <v>0.72429999999999928</v>
      </c>
      <c r="BH72" s="10">
        <v>0.72519999999999929</v>
      </c>
      <c r="BI72" s="10">
        <v>0.72619999999999929</v>
      </c>
      <c r="BJ72" s="10">
        <v>0.7270999999999993</v>
      </c>
      <c r="BK72" s="10">
        <v>0.7280999999999993</v>
      </c>
      <c r="BL72" s="10">
        <v>0.72899999999999787</v>
      </c>
      <c r="BM72" s="10">
        <v>0.72999999999999787</v>
      </c>
      <c r="BN72" s="10">
        <v>0.73089999999999788</v>
      </c>
      <c r="BO72" s="10">
        <v>0.73189999999999789</v>
      </c>
      <c r="BP72" s="10">
        <v>0.7327999999999979</v>
      </c>
      <c r="BQ72" s="10">
        <v>0.7337999999999979</v>
      </c>
      <c r="BR72" s="10">
        <v>0.73469999999999791</v>
      </c>
      <c r="BS72" s="10">
        <v>0.73569999999999791</v>
      </c>
      <c r="BT72" s="10">
        <v>0.73669999999999791</v>
      </c>
      <c r="BU72" s="10">
        <v>0.73759999999999792</v>
      </c>
      <c r="BV72" s="10">
        <v>0.73859999999999792</v>
      </c>
      <c r="BW72" s="10">
        <v>0.73949999999999794</v>
      </c>
      <c r="BX72" s="10">
        <v>0.74049999999999794</v>
      </c>
      <c r="BY72" s="10">
        <v>0.74139999999999795</v>
      </c>
      <c r="BZ72" s="10">
        <v>0.74239999999999795</v>
      </c>
      <c r="CA72" s="10">
        <v>0.74329999999999796</v>
      </c>
      <c r="CB72" s="10">
        <v>0.74429999999999785</v>
      </c>
      <c r="CC72" s="10">
        <v>0.74519999999999786</v>
      </c>
      <c r="CD72" s="10">
        <v>0.74619999999999786</v>
      </c>
      <c r="CE72" s="10">
        <v>0.74719999999999787</v>
      </c>
      <c r="CF72" s="10">
        <v>0.74809999999999788</v>
      </c>
      <c r="CG72" s="10">
        <v>0.74909999999999788</v>
      </c>
      <c r="CH72" s="10">
        <v>0.74999999999999789</v>
      </c>
      <c r="CI72" s="10">
        <v>0.75099999999999789</v>
      </c>
      <c r="CJ72" s="10">
        <v>0.7518999999999979</v>
      </c>
      <c r="CK72" s="10">
        <v>0.75279999999999792</v>
      </c>
      <c r="CL72" s="10">
        <v>0.75379999999999792</v>
      </c>
      <c r="CM72" s="10">
        <v>0.75469999999999793</v>
      </c>
      <c r="CN72" s="10">
        <v>0.75559999999999794</v>
      </c>
      <c r="CO72" s="10">
        <v>0.75659999999999794</v>
      </c>
      <c r="CP72" s="10">
        <v>0.75749999999999795</v>
      </c>
      <c r="CQ72" s="10">
        <v>0.75849999999999795</v>
      </c>
      <c r="CR72" s="10">
        <v>0.75939999999999797</v>
      </c>
      <c r="CS72" s="10">
        <v>0.76029999999999798</v>
      </c>
      <c r="CT72" s="10">
        <v>0.76129999999999798</v>
      </c>
      <c r="CU72" s="10">
        <v>0.76219999999999799</v>
      </c>
      <c r="CV72" s="10">
        <v>0.763099999999998</v>
      </c>
      <c r="CW72" s="10">
        <v>0.764099999999998</v>
      </c>
      <c r="CX72" s="10">
        <v>0.76499999999999801</v>
      </c>
      <c r="CY72" s="10">
        <v>0.76599999999999802</v>
      </c>
      <c r="CZ72" s="10">
        <v>0.76689999999999803</v>
      </c>
      <c r="DA72" s="10">
        <v>0.76779999999999804</v>
      </c>
      <c r="DB72" s="10">
        <v>0.76879999999999804</v>
      </c>
      <c r="DC72" s="10">
        <v>0.76969999999999805</v>
      </c>
      <c r="DD72" s="10">
        <v>0.77059999999999806</v>
      </c>
      <c r="DE72" s="10">
        <v>0.77159999999999807</v>
      </c>
      <c r="DF72" s="10">
        <v>0.77249999999999808</v>
      </c>
      <c r="DG72" s="10">
        <v>0.77349999999999808</v>
      </c>
      <c r="DH72" s="10">
        <v>0.77439999999999809</v>
      </c>
      <c r="DI72" s="10">
        <v>0.77539999999999809</v>
      </c>
      <c r="DJ72" s="10">
        <v>0.7762999999999981</v>
      </c>
      <c r="DK72" s="10">
        <v>0.7772999999999981</v>
      </c>
      <c r="DL72" s="10">
        <v>0.77819999999999856</v>
      </c>
      <c r="DM72" s="10">
        <v>0.77919999999999812</v>
      </c>
      <c r="DN72" s="10">
        <v>0.78009999999999813</v>
      </c>
      <c r="DO72" s="10">
        <v>0.7831999999999979</v>
      </c>
      <c r="DP72" s="10">
        <v>0.78299999999999792</v>
      </c>
      <c r="DQ72" s="10">
        <v>0.78389999999999793</v>
      </c>
      <c r="DR72" s="10">
        <v>0.78489999999999793</v>
      </c>
      <c r="DS72" s="10">
        <v>0.78489999999999871</v>
      </c>
      <c r="DT72" s="10">
        <v>0.78579999999999806</v>
      </c>
      <c r="DU72" s="10">
        <v>0.78679999999999806</v>
      </c>
      <c r="DV72" s="10">
        <v>0.78769999999999807</v>
      </c>
      <c r="DW72" s="10">
        <v>0.78869999999999807</v>
      </c>
      <c r="DX72" s="10">
        <v>0.78959999999999808</v>
      </c>
      <c r="DY72" s="10">
        <v>0.79049999999999809</v>
      </c>
      <c r="DZ72" s="10">
        <v>0.79149999999999954</v>
      </c>
      <c r="EA72" s="10">
        <v>0.79249999999999809</v>
      </c>
      <c r="EB72" s="10">
        <v>0.79339999999999811</v>
      </c>
      <c r="EC72" s="10">
        <v>0.79439999999999811</v>
      </c>
      <c r="ED72" s="10">
        <v>0.79529999999999812</v>
      </c>
      <c r="EE72" s="10">
        <v>0.79629999999999812</v>
      </c>
      <c r="EF72" s="10">
        <v>0.79719999999999813</v>
      </c>
      <c r="EG72" s="10">
        <v>0.79819999999999813</v>
      </c>
      <c r="EH72" s="10">
        <v>0.79909999999999826</v>
      </c>
      <c r="EI72" s="10">
        <v>0.80009999999999815</v>
      </c>
      <c r="EJ72" s="10">
        <v>0.80109999999999815</v>
      </c>
      <c r="EK72" s="10">
        <v>0.80199999999999816</v>
      </c>
      <c r="EL72" s="10">
        <v>0.80299999999999816</v>
      </c>
      <c r="EM72" s="10">
        <v>0.80389999999999839</v>
      </c>
      <c r="EN72" s="10">
        <v>0.80489999999999984</v>
      </c>
      <c r="EO72" s="10">
        <v>0.80579999999999874</v>
      </c>
      <c r="EP72" s="10">
        <v>0.8067999999999983</v>
      </c>
      <c r="EQ72" s="10">
        <v>0.80779999999999819</v>
      </c>
      <c r="ER72" s="10">
        <v>0.8086999999999982</v>
      </c>
      <c r="ES72" s="10">
        <v>0.8096999999999982</v>
      </c>
      <c r="ET72" s="10">
        <v>0.81059999999999821</v>
      </c>
      <c r="EU72" s="10">
        <v>0.81159999999999821</v>
      </c>
      <c r="EV72" s="10">
        <v>0.81259999999999821</v>
      </c>
      <c r="EW72" s="10">
        <v>0.81349999999999822</v>
      </c>
      <c r="EX72" s="10">
        <v>0.81449999999999823</v>
      </c>
      <c r="EY72" s="10">
        <v>0.81549999999999823</v>
      </c>
      <c r="EZ72" s="10">
        <v>0.81639999999999824</v>
      </c>
      <c r="FA72" s="10">
        <v>0.81739999999999935</v>
      </c>
      <c r="FB72" s="10">
        <v>0.81839999999999824</v>
      </c>
      <c r="FC72" s="10">
        <v>0.81929999999999825</v>
      </c>
      <c r="FD72" s="10">
        <v>0.82029999999999825</v>
      </c>
      <c r="FE72" s="10">
        <v>0.82129999999999825</v>
      </c>
      <c r="FF72" s="10">
        <v>0.82219999999999827</v>
      </c>
      <c r="FG72" s="10">
        <v>0.82319999999999827</v>
      </c>
      <c r="FH72" s="10">
        <v>0.82419999999999827</v>
      </c>
      <c r="FI72" s="10">
        <v>0.8250999999999985</v>
      </c>
      <c r="FJ72" s="10">
        <v>0.82609999999999828</v>
      </c>
      <c r="FK72" s="10">
        <v>0.8269999999999994</v>
      </c>
      <c r="FL72" s="10">
        <v>0.82799999999999818</v>
      </c>
      <c r="FM72" s="10">
        <v>0.82899999999999818</v>
      </c>
      <c r="FN72" s="10">
        <v>0.82989999999999819</v>
      </c>
      <c r="FO72" s="10">
        <v>0.8308999999999982</v>
      </c>
      <c r="FP72" s="10">
        <v>0.8318999999999982</v>
      </c>
      <c r="FQ72" s="10">
        <v>0.8328999999999982</v>
      </c>
      <c r="FR72" s="10">
        <v>0.83379999999999821</v>
      </c>
      <c r="FS72" s="10">
        <v>0.83479999999999821</v>
      </c>
      <c r="FT72" s="10">
        <v>0.83579999999999821</v>
      </c>
      <c r="FU72" s="10">
        <v>0.83679999999999821</v>
      </c>
      <c r="FV72" s="10">
        <v>0.83769999999999822</v>
      </c>
      <c r="FW72" s="10">
        <v>0.83869999999999822</v>
      </c>
      <c r="FX72" s="10">
        <v>0.83969999999999823</v>
      </c>
      <c r="FY72" s="10">
        <v>0.84069999999999823</v>
      </c>
      <c r="FZ72" s="10">
        <v>0.84159999999999824</v>
      </c>
      <c r="GA72" s="10">
        <v>0.84259999999999824</v>
      </c>
      <c r="GB72" s="10">
        <v>0.84359999999999824</v>
      </c>
      <c r="GC72" s="10">
        <v>0.84449999999999825</v>
      </c>
      <c r="GD72" s="10">
        <v>0.84549999999999825</v>
      </c>
      <c r="GE72" s="10">
        <v>0.84649999999999825</v>
      </c>
      <c r="GF72" s="10">
        <v>0.84749999999999825</v>
      </c>
      <c r="GG72" s="10">
        <v>0.84839999999999827</v>
      </c>
      <c r="GH72" s="10">
        <v>0.84939999999999827</v>
      </c>
      <c r="GI72" s="10">
        <v>0.85039999999999827</v>
      </c>
      <c r="GJ72" s="10">
        <v>0.85139999999999827</v>
      </c>
      <c r="GK72" s="10">
        <v>0.8523199999999983</v>
      </c>
      <c r="GL72" s="10">
        <v>0.85329999999999828</v>
      </c>
      <c r="GM72" s="10">
        <v>0.85429999999999828</v>
      </c>
      <c r="GN72" s="10">
        <v>0.85529999999999828</v>
      </c>
      <c r="GO72" s="10">
        <v>0.85629999999999828</v>
      </c>
      <c r="GP72" s="10">
        <v>0.8571999999999983</v>
      </c>
      <c r="GQ72" s="10">
        <v>0.8581999999999983</v>
      </c>
      <c r="GR72" s="10">
        <v>0.8591999999999983</v>
      </c>
      <c r="GS72" s="10">
        <v>0.8601999999999983</v>
      </c>
      <c r="GT72" s="10">
        <v>0.8611999999999983</v>
      </c>
      <c r="GU72" s="10">
        <v>0.86209999999999831</v>
      </c>
      <c r="GV72" s="10">
        <v>0.86309999999999831</v>
      </c>
      <c r="GW72" s="10">
        <v>0.86409999999999831</v>
      </c>
      <c r="GX72" s="10">
        <v>0.86509999999999831</v>
      </c>
      <c r="GY72" s="10">
        <v>0.86609999999999832</v>
      </c>
      <c r="GZ72" s="10">
        <v>0.86699999999999833</v>
      </c>
      <c r="HA72" s="10">
        <v>0.86799999999999833</v>
      </c>
      <c r="HB72" s="10">
        <v>0.86899999999999833</v>
      </c>
      <c r="HC72" s="10">
        <v>0.86999999999999833</v>
      </c>
      <c r="HD72" s="10">
        <v>0.87099999999999833</v>
      </c>
      <c r="HE72" s="10">
        <v>0.87189999999999834</v>
      </c>
      <c r="HF72" s="10">
        <v>0.87289999999999834</v>
      </c>
      <c r="HG72" s="10">
        <v>0.87389999999999834</v>
      </c>
      <c r="HH72" s="10">
        <v>0.87489999999999835</v>
      </c>
      <c r="HI72" s="10">
        <v>0.87589999999999835</v>
      </c>
      <c r="HJ72" s="10">
        <v>0.87689999999999835</v>
      </c>
      <c r="HK72" s="10">
        <v>0.87789999999999835</v>
      </c>
      <c r="HL72" s="10">
        <v>0.87889999999999835</v>
      </c>
      <c r="HM72" s="10">
        <v>0.87979999999999836</v>
      </c>
      <c r="HN72" s="10">
        <v>0.88079999999999836</v>
      </c>
      <c r="HO72" s="10">
        <v>0.88179999999999836</v>
      </c>
      <c r="HP72" s="10">
        <v>0.88279999999999836</v>
      </c>
      <c r="HQ72" s="10">
        <v>0.88379999999999836</v>
      </c>
      <c r="HR72" s="10">
        <v>0.88479999999999837</v>
      </c>
      <c r="HS72" s="10">
        <v>0.88579999999999837</v>
      </c>
      <c r="HT72" s="10">
        <v>0.88679999999999837</v>
      </c>
      <c r="HU72" s="10">
        <v>0.88769999999999838</v>
      </c>
      <c r="HV72" s="10">
        <v>0.88869999999999838</v>
      </c>
    </row>
    <row r="73" spans="1:230" ht="12.75" customHeight="1" x14ac:dyDescent="0.2">
      <c r="A73" s="8">
        <v>49.5</v>
      </c>
      <c r="B73" s="9">
        <v>71</v>
      </c>
      <c r="C73" s="10">
        <v>0.67119999999999913</v>
      </c>
      <c r="D73" s="10">
        <v>0.67219999999999913</v>
      </c>
      <c r="E73" s="10">
        <v>0.67309999999999914</v>
      </c>
      <c r="F73" s="10">
        <v>0.67409999999999914</v>
      </c>
      <c r="G73" s="10">
        <v>0.67509999999999915</v>
      </c>
      <c r="H73" s="10">
        <v>0.67599999999999916</v>
      </c>
      <c r="I73" s="10">
        <v>0.67699999999999916</v>
      </c>
      <c r="J73" s="10">
        <v>0.67789999999999917</v>
      </c>
      <c r="K73" s="10">
        <v>0.67889999999999917</v>
      </c>
      <c r="L73" s="10">
        <v>0.67979999999999918</v>
      </c>
      <c r="M73" s="10">
        <v>0.68069999999999919</v>
      </c>
      <c r="N73" s="10">
        <v>0.6816999999999992</v>
      </c>
      <c r="O73" s="10">
        <v>0.6826999999999992</v>
      </c>
      <c r="P73" s="10">
        <v>0.68359999999999921</v>
      </c>
      <c r="Q73" s="10">
        <v>0.68459999999999921</v>
      </c>
      <c r="R73" s="10">
        <v>0.68549999999999922</v>
      </c>
      <c r="S73" s="10">
        <v>0.68649999999999922</v>
      </c>
      <c r="T73" s="10">
        <v>0.68739999999999923</v>
      </c>
      <c r="U73" s="10">
        <v>0.68839999999999923</v>
      </c>
      <c r="V73" s="10">
        <v>0.68929999999999925</v>
      </c>
      <c r="W73" s="10">
        <v>0.69029999999999925</v>
      </c>
      <c r="X73" s="10">
        <v>0.69129999999999925</v>
      </c>
      <c r="Y73" s="10">
        <v>0.69219999999999926</v>
      </c>
      <c r="Z73" s="10">
        <v>0.69319999999999915</v>
      </c>
      <c r="AA73" s="10">
        <v>0.69409999999999916</v>
      </c>
      <c r="AB73" s="10">
        <v>0.69509999999999916</v>
      </c>
      <c r="AC73" s="10">
        <v>0.69599999999999917</v>
      </c>
      <c r="AD73" s="10">
        <v>0.69699999999999918</v>
      </c>
      <c r="AE73" s="10">
        <v>0.69789999999999919</v>
      </c>
      <c r="AF73" s="10">
        <v>0.69889999999999919</v>
      </c>
      <c r="AG73" s="10">
        <v>0.69989999999999919</v>
      </c>
      <c r="AH73" s="10">
        <v>0.7007999999999992</v>
      </c>
      <c r="AI73" s="10">
        <v>0.7017999999999992</v>
      </c>
      <c r="AJ73" s="10">
        <v>0.70269999999999921</v>
      </c>
      <c r="AK73" s="10">
        <v>0.70369999999999922</v>
      </c>
      <c r="AL73" s="10">
        <v>0.70459999999999923</v>
      </c>
      <c r="AM73" s="10">
        <v>0.70559999999999923</v>
      </c>
      <c r="AN73" s="10">
        <v>0.70649999999999924</v>
      </c>
      <c r="AO73" s="10">
        <v>0.70749999999999924</v>
      </c>
      <c r="AP73" s="10">
        <v>0.70849999999999924</v>
      </c>
      <c r="AQ73" s="10">
        <v>0.70939999999999925</v>
      </c>
      <c r="AR73" s="10">
        <v>0.71039999999999925</v>
      </c>
      <c r="AS73" s="10">
        <v>0.71129999999999927</v>
      </c>
      <c r="AT73" s="10">
        <v>0.71229999999999927</v>
      </c>
      <c r="AU73" s="10">
        <v>0.71319999999999928</v>
      </c>
      <c r="AV73" s="10">
        <v>0.71419999999999928</v>
      </c>
      <c r="AW73" s="10">
        <v>0.71509999999999929</v>
      </c>
      <c r="AX73" s="10">
        <v>0.71609999999999918</v>
      </c>
      <c r="AY73" s="10">
        <v>0.71699999999999919</v>
      </c>
      <c r="AZ73" s="10">
        <v>0.71799999999999919</v>
      </c>
      <c r="BA73" s="10">
        <v>0.71889999999999921</v>
      </c>
      <c r="BB73" s="10">
        <v>0.71989999999999921</v>
      </c>
      <c r="BC73" s="10">
        <v>0.72079999999999922</v>
      </c>
      <c r="BD73" s="10">
        <v>0.72179999999999922</v>
      </c>
      <c r="BE73" s="10">
        <v>0.72269999999999923</v>
      </c>
      <c r="BF73" s="10">
        <v>0.72369999999999923</v>
      </c>
      <c r="BG73" s="10">
        <v>0.72469999999999923</v>
      </c>
      <c r="BH73" s="10">
        <v>0.72559999999999925</v>
      </c>
      <c r="BI73" s="10">
        <v>0.72659999999999925</v>
      </c>
      <c r="BJ73" s="10">
        <v>0.72749999999999926</v>
      </c>
      <c r="BK73" s="10">
        <v>0.72849999999999926</v>
      </c>
      <c r="BL73" s="10">
        <v>0.72939999999999783</v>
      </c>
      <c r="BM73" s="10">
        <v>0.73039999999999783</v>
      </c>
      <c r="BN73" s="10">
        <v>0.73129999999999784</v>
      </c>
      <c r="BO73" s="10">
        <v>0.73229999999999784</v>
      </c>
      <c r="BP73" s="10">
        <v>0.73319999999999785</v>
      </c>
      <c r="BQ73" s="10">
        <v>0.73419999999999785</v>
      </c>
      <c r="BR73" s="10">
        <v>0.73509999999999787</v>
      </c>
      <c r="BS73" s="10">
        <v>0.73609999999999787</v>
      </c>
      <c r="BT73" s="10">
        <v>0.73699999999999788</v>
      </c>
      <c r="BU73" s="10">
        <v>0.73799999999999788</v>
      </c>
      <c r="BV73" s="10">
        <v>0.73899999999999788</v>
      </c>
      <c r="BW73" s="10">
        <v>0.73989999999999789</v>
      </c>
      <c r="BX73" s="10">
        <v>0.74089999999999789</v>
      </c>
      <c r="BY73" s="10">
        <v>0.74179999999999791</v>
      </c>
      <c r="BZ73" s="10">
        <v>0.74279999999999791</v>
      </c>
      <c r="CA73" s="10">
        <v>0.74369999999999792</v>
      </c>
      <c r="CB73" s="10">
        <v>0.74469999999999781</v>
      </c>
      <c r="CC73" s="10">
        <v>0.74559999999999782</v>
      </c>
      <c r="CD73" s="10">
        <v>0.74659999999999782</v>
      </c>
      <c r="CE73" s="10">
        <v>0.74749999999999783</v>
      </c>
      <c r="CF73" s="10">
        <v>0.74849999999999783</v>
      </c>
      <c r="CG73" s="10">
        <v>0.74949999999999783</v>
      </c>
      <c r="CH73" s="10">
        <v>0.75039999999999785</v>
      </c>
      <c r="CI73" s="10">
        <v>0.75129999999999786</v>
      </c>
      <c r="CJ73" s="10">
        <v>0.75229999999999786</v>
      </c>
      <c r="CK73" s="10">
        <v>0.75319999999999787</v>
      </c>
      <c r="CL73" s="10">
        <v>0.75409999999999788</v>
      </c>
      <c r="CM73" s="10">
        <v>0.75509999999999788</v>
      </c>
      <c r="CN73" s="10">
        <v>0.7559999999999979</v>
      </c>
      <c r="CO73" s="10">
        <v>0.75689999999999791</v>
      </c>
      <c r="CP73" s="10">
        <v>0.75789999999999791</v>
      </c>
      <c r="CQ73" s="10">
        <v>0.75879999999999792</v>
      </c>
      <c r="CR73" s="10">
        <v>0.75979999999999792</v>
      </c>
      <c r="CS73" s="10">
        <v>0.76069999999999793</v>
      </c>
      <c r="CT73" s="10">
        <v>0.76159999999999795</v>
      </c>
      <c r="CU73" s="10">
        <v>0.76259999999999795</v>
      </c>
      <c r="CV73" s="10">
        <v>0.76349999999999796</v>
      </c>
      <c r="CW73" s="10">
        <v>0.76439999999999797</v>
      </c>
      <c r="CX73" s="10">
        <v>0.76539999999999797</v>
      </c>
      <c r="CY73" s="10">
        <v>0.76629999999999798</v>
      </c>
      <c r="CZ73" s="10">
        <v>0.76719999999999799</v>
      </c>
      <c r="DA73" s="10">
        <v>0.768199999999998</v>
      </c>
      <c r="DB73" s="10">
        <v>0.76909999999999801</v>
      </c>
      <c r="DC73" s="10">
        <v>0.77009999999999801</v>
      </c>
      <c r="DD73" s="10">
        <v>0.77099999999999802</v>
      </c>
      <c r="DE73" s="10">
        <v>0.77199999999999802</v>
      </c>
      <c r="DF73" s="10">
        <v>0.77289999999999803</v>
      </c>
      <c r="DG73" s="10">
        <v>0.77379999999999804</v>
      </c>
      <c r="DH73" s="10">
        <v>0.77479999999999805</v>
      </c>
      <c r="DI73" s="10">
        <v>0.77569999999999806</v>
      </c>
      <c r="DJ73" s="10">
        <v>0.77669999999999806</v>
      </c>
      <c r="DK73" s="10">
        <v>0.77759999999999807</v>
      </c>
      <c r="DL73" s="10">
        <v>0.77859999999999852</v>
      </c>
      <c r="DM73" s="10">
        <v>0.77949999999999808</v>
      </c>
      <c r="DN73" s="10">
        <v>0.78049999999999808</v>
      </c>
      <c r="DO73" s="10">
        <v>0.78359999999999785</v>
      </c>
      <c r="DP73" s="10">
        <v>0.78339999999999788</v>
      </c>
      <c r="DQ73" s="10">
        <v>0.78429999999999789</v>
      </c>
      <c r="DR73" s="10">
        <v>0.78529999999999789</v>
      </c>
      <c r="DS73" s="10">
        <v>0.78519999999999868</v>
      </c>
      <c r="DT73" s="10">
        <v>0.78619999999999801</v>
      </c>
      <c r="DU73" s="10">
        <v>0.78709999999999802</v>
      </c>
      <c r="DV73" s="10">
        <v>0.78809999999999802</v>
      </c>
      <c r="DW73" s="10">
        <v>0.78899999999999804</v>
      </c>
      <c r="DX73" s="10">
        <v>0.78989999999999805</v>
      </c>
      <c r="DY73" s="10">
        <v>0.79089999999999805</v>
      </c>
      <c r="DZ73" s="10">
        <v>0.7917999999999995</v>
      </c>
      <c r="EA73" s="10">
        <v>0.79279999999999806</v>
      </c>
      <c r="EB73" s="10">
        <v>0.79379999999999806</v>
      </c>
      <c r="EC73" s="10">
        <v>0.79469999999999807</v>
      </c>
      <c r="ED73" s="10">
        <v>0.79569999999999808</v>
      </c>
      <c r="EE73" s="10">
        <v>0.79659999999999809</v>
      </c>
      <c r="EF73" s="10">
        <v>0.79759999999999809</v>
      </c>
      <c r="EG73" s="10">
        <v>0.7984999999999981</v>
      </c>
      <c r="EH73" s="10">
        <v>0.79949999999999821</v>
      </c>
      <c r="EI73" s="10">
        <v>0.80039999999999811</v>
      </c>
      <c r="EJ73" s="10">
        <v>0.80139999999999811</v>
      </c>
      <c r="EK73" s="10">
        <v>0.80239999999999811</v>
      </c>
      <c r="EL73" s="10">
        <v>0.80329999999999813</v>
      </c>
      <c r="EM73" s="10">
        <v>0.80429999999999835</v>
      </c>
      <c r="EN73" s="10">
        <v>0.8051999999999998</v>
      </c>
      <c r="EO73" s="10">
        <v>0.8061999999999987</v>
      </c>
      <c r="EP73" s="10">
        <v>0.80709999999999826</v>
      </c>
      <c r="EQ73" s="10">
        <v>0.80809999999999815</v>
      </c>
      <c r="ER73" s="10">
        <v>0.80899999999999817</v>
      </c>
      <c r="ES73" s="10">
        <v>0.80999999999999817</v>
      </c>
      <c r="ET73" s="10">
        <v>0.81099999999999817</v>
      </c>
      <c r="EU73" s="10">
        <v>0.81189999999999818</v>
      </c>
      <c r="EV73" s="10">
        <v>0.81289999999999818</v>
      </c>
      <c r="EW73" s="10">
        <v>0.81389999999999818</v>
      </c>
      <c r="EX73" s="10">
        <v>0.81479999999999819</v>
      </c>
      <c r="EY73" s="10">
        <v>0.81579999999999819</v>
      </c>
      <c r="EZ73" s="10">
        <v>0.81679999999999819</v>
      </c>
      <c r="FA73" s="10">
        <v>0.81769999999999932</v>
      </c>
      <c r="FB73" s="10">
        <v>0.81869999999999821</v>
      </c>
      <c r="FC73" s="10">
        <v>0.81969999999999821</v>
      </c>
      <c r="FD73" s="10">
        <v>0.82059999999999822</v>
      </c>
      <c r="FE73" s="10">
        <v>0.82159999999999822</v>
      </c>
      <c r="FF73" s="10">
        <v>0.82259999999999822</v>
      </c>
      <c r="FG73" s="10">
        <v>0.82349999999999823</v>
      </c>
      <c r="FH73" s="10">
        <v>0.82449999999999823</v>
      </c>
      <c r="FI73" s="10">
        <v>0.82539999999999847</v>
      </c>
      <c r="FJ73" s="10">
        <v>0.82639999999999825</v>
      </c>
      <c r="FK73" s="10">
        <v>0.82739999999999936</v>
      </c>
      <c r="FL73" s="10">
        <v>0.82829999999999815</v>
      </c>
      <c r="FM73" s="10">
        <v>0.82929999999999815</v>
      </c>
      <c r="FN73" s="10">
        <v>0.83029999999999815</v>
      </c>
      <c r="FO73" s="10">
        <v>0.83119999999999816</v>
      </c>
      <c r="FP73" s="10">
        <v>0.83219999999999816</v>
      </c>
      <c r="FQ73" s="10">
        <v>0.83319999999999816</v>
      </c>
      <c r="FR73" s="10">
        <v>0.83419999999999817</v>
      </c>
      <c r="FS73" s="10">
        <v>0.83509999999999818</v>
      </c>
      <c r="FT73" s="10">
        <v>0.83609999999999818</v>
      </c>
      <c r="FU73" s="10">
        <v>0.83709999999999818</v>
      </c>
      <c r="FV73" s="10">
        <v>0.83809999999999818</v>
      </c>
      <c r="FW73" s="10">
        <v>0.83899999999999819</v>
      </c>
      <c r="FX73" s="10">
        <v>0.83999999999999819</v>
      </c>
      <c r="FY73" s="10">
        <v>0.84099999999999819</v>
      </c>
      <c r="FZ73" s="10">
        <v>0.84189999999999821</v>
      </c>
      <c r="GA73" s="10">
        <v>0.84289999999999821</v>
      </c>
      <c r="GB73" s="10">
        <v>0.84389999999999821</v>
      </c>
      <c r="GC73" s="10">
        <v>0.84489999999999821</v>
      </c>
      <c r="GD73" s="10">
        <v>0.84579999999999822</v>
      </c>
      <c r="GE73" s="10">
        <v>0.84679999999999822</v>
      </c>
      <c r="GF73" s="10">
        <v>0.84779999999999822</v>
      </c>
      <c r="GG73" s="10">
        <v>0.84879999999999822</v>
      </c>
      <c r="GH73" s="10">
        <v>0.84969999999999823</v>
      </c>
      <c r="GI73" s="10">
        <v>0.85069999999999824</v>
      </c>
      <c r="GJ73" s="10">
        <v>0.85169999999999824</v>
      </c>
      <c r="GK73" s="10">
        <v>0.85271999999999826</v>
      </c>
      <c r="GL73" s="10">
        <v>0.85359999999999825</v>
      </c>
      <c r="GM73" s="10">
        <v>0.85459999999999825</v>
      </c>
      <c r="GN73" s="10">
        <v>0.85559999999999825</v>
      </c>
      <c r="GO73" s="10">
        <v>0.85659999999999825</v>
      </c>
      <c r="GP73" s="10">
        <v>0.85759999999999825</v>
      </c>
      <c r="GQ73" s="10">
        <v>0.85849999999999826</v>
      </c>
      <c r="GR73" s="10">
        <v>0.85949999999999827</v>
      </c>
      <c r="GS73" s="10">
        <v>0.86049999999999827</v>
      </c>
      <c r="GT73" s="10">
        <v>0.86149999999999827</v>
      </c>
      <c r="GU73" s="10">
        <v>0.86249999999999827</v>
      </c>
      <c r="GV73" s="10">
        <v>0.86339999999999828</v>
      </c>
      <c r="GW73" s="10">
        <v>0.86439999999999828</v>
      </c>
      <c r="GX73" s="10">
        <v>0.86539999999999828</v>
      </c>
      <c r="GY73" s="10">
        <v>0.86639999999999828</v>
      </c>
      <c r="GZ73" s="10">
        <v>0.86739999999999828</v>
      </c>
      <c r="HA73" s="10">
        <v>0.86839999999999828</v>
      </c>
      <c r="HB73" s="10">
        <v>0.8692999999999983</v>
      </c>
      <c r="HC73" s="10">
        <v>0.8702999999999983</v>
      </c>
      <c r="HD73" s="10">
        <v>0.8712999999999983</v>
      </c>
      <c r="HE73" s="10">
        <v>0.8722999999999983</v>
      </c>
      <c r="HF73" s="10">
        <v>0.87319999999999831</v>
      </c>
      <c r="HG73" s="10">
        <v>0.87419999999999831</v>
      </c>
      <c r="HH73" s="10">
        <v>0.87519999999999831</v>
      </c>
      <c r="HI73" s="10">
        <v>0.87619999999999831</v>
      </c>
      <c r="HJ73" s="10">
        <v>0.87719999999999831</v>
      </c>
      <c r="HK73" s="10">
        <v>0.87819999999999832</v>
      </c>
      <c r="HL73" s="10">
        <v>0.87919999999999832</v>
      </c>
      <c r="HM73" s="10">
        <v>0.88019999999999832</v>
      </c>
      <c r="HN73" s="10">
        <v>0.88109999999999833</v>
      </c>
      <c r="HO73" s="10">
        <v>0.88209999999999833</v>
      </c>
      <c r="HP73" s="10">
        <v>0.88309999999999833</v>
      </c>
      <c r="HQ73" s="10">
        <v>0.88409999999999833</v>
      </c>
      <c r="HR73" s="10">
        <v>0.88509999999999833</v>
      </c>
      <c r="HS73" s="10">
        <v>0.88609999999999833</v>
      </c>
      <c r="HT73" s="10">
        <v>0.88709999999999833</v>
      </c>
      <c r="HU73" s="10">
        <v>0.88809999999999834</v>
      </c>
      <c r="HV73" s="10">
        <v>0.88899999999999835</v>
      </c>
    </row>
    <row r="74" spans="1:230" ht="12.75" customHeight="1" x14ac:dyDescent="0.2">
      <c r="A74" s="8">
        <v>50</v>
      </c>
      <c r="B74" s="9">
        <v>72</v>
      </c>
      <c r="C74" s="10">
        <v>0.67169999999999908</v>
      </c>
      <c r="D74" s="10">
        <v>0.67259999999999909</v>
      </c>
      <c r="E74" s="10">
        <v>0.67359999999999998</v>
      </c>
      <c r="F74" s="10">
        <v>0.6744999999999991</v>
      </c>
      <c r="G74" s="10">
        <v>0.6754999999999991</v>
      </c>
      <c r="H74" s="10">
        <v>0.67639999999999911</v>
      </c>
      <c r="I74" s="10">
        <v>0.67739999999999911</v>
      </c>
      <c r="J74" s="10">
        <v>0.67829999999999913</v>
      </c>
      <c r="K74" s="10">
        <v>0.67929999999999913</v>
      </c>
      <c r="L74" s="10">
        <v>0.68019999999999914</v>
      </c>
      <c r="M74" s="10">
        <v>0.68119999999999914</v>
      </c>
      <c r="N74" s="10">
        <v>0.68209999999999915</v>
      </c>
      <c r="O74" s="10">
        <v>0.68309999999999915</v>
      </c>
      <c r="P74" s="10">
        <v>0.68399999999999916</v>
      </c>
      <c r="Q74" s="10">
        <v>0.68499999999999917</v>
      </c>
      <c r="R74" s="10">
        <v>0.68589999999999918</v>
      </c>
      <c r="S74" s="10">
        <v>0.68689999999999918</v>
      </c>
      <c r="T74" s="10">
        <v>0.68789999999999918</v>
      </c>
      <c r="U74" s="10">
        <v>0.68879999999999919</v>
      </c>
      <c r="V74" s="10">
        <v>0.68979999999999919</v>
      </c>
      <c r="W74" s="10">
        <v>0.6906999999999992</v>
      </c>
      <c r="X74" s="10">
        <v>0.6916999999999992</v>
      </c>
      <c r="Y74" s="10">
        <v>0.69259999999999922</v>
      </c>
      <c r="Z74" s="10">
        <v>0.69359999999999911</v>
      </c>
      <c r="AA74" s="10">
        <v>0.69449999999999912</v>
      </c>
      <c r="AB74" s="10">
        <v>0.69549999999999912</v>
      </c>
      <c r="AC74" s="10">
        <v>0.69649999999999912</v>
      </c>
      <c r="AD74" s="10">
        <v>0.69739999999999913</v>
      </c>
      <c r="AE74" s="10">
        <v>0.69839999999999913</v>
      </c>
      <c r="AF74" s="10">
        <v>0.69929999999999914</v>
      </c>
      <c r="AG74" s="10">
        <v>0.70029999999999915</v>
      </c>
      <c r="AH74" s="10">
        <v>0.70119999999999916</v>
      </c>
      <c r="AI74" s="10">
        <v>0.70219999999999916</v>
      </c>
      <c r="AJ74" s="10">
        <v>0.70309999999999917</v>
      </c>
      <c r="AK74" s="10">
        <v>0.70409999999999917</v>
      </c>
      <c r="AL74" s="10">
        <v>0.70509999999999917</v>
      </c>
      <c r="AM74" s="10">
        <v>0.70599999999999918</v>
      </c>
      <c r="AN74" s="10">
        <v>0.70699999999999918</v>
      </c>
      <c r="AO74" s="10">
        <v>0.7078999999999992</v>
      </c>
      <c r="AP74" s="10">
        <v>0.7088999999999992</v>
      </c>
      <c r="AQ74" s="10">
        <v>0.70979999999999921</v>
      </c>
      <c r="AR74" s="10">
        <v>0.71079999999999921</v>
      </c>
      <c r="AS74" s="10">
        <v>0.71169999999999922</v>
      </c>
      <c r="AT74" s="10">
        <v>0.71269999999999922</v>
      </c>
      <c r="AU74" s="10">
        <v>0.71359999999999923</v>
      </c>
      <c r="AV74" s="10">
        <v>0.71459999999999924</v>
      </c>
      <c r="AW74" s="10">
        <v>0.71549999999999925</v>
      </c>
      <c r="AX74" s="10">
        <v>0.71649999999999914</v>
      </c>
      <c r="AY74" s="10">
        <v>0.71739999999999915</v>
      </c>
      <c r="AZ74" s="10">
        <v>0.71839999999999915</v>
      </c>
      <c r="BA74" s="10">
        <v>0.71930000000000005</v>
      </c>
      <c r="BB74" s="10">
        <v>0.72029999999999916</v>
      </c>
      <c r="BC74" s="10">
        <v>0.72119999999999918</v>
      </c>
      <c r="BD74" s="10">
        <v>0.72219999999999918</v>
      </c>
      <c r="BE74" s="10">
        <v>0.72309999999999919</v>
      </c>
      <c r="BF74" s="10">
        <v>0.72409999999999919</v>
      </c>
      <c r="BG74" s="10">
        <v>0.72509999999999919</v>
      </c>
      <c r="BH74" s="10">
        <v>0.7259999999999992</v>
      </c>
      <c r="BI74" s="10">
        <v>0.7269999999999992</v>
      </c>
      <c r="BJ74" s="10">
        <v>0.72789999999999921</v>
      </c>
      <c r="BK74" s="10">
        <v>0.72889999999999922</v>
      </c>
      <c r="BL74" s="10">
        <v>0.72979999999999778</v>
      </c>
      <c r="BM74" s="10">
        <v>0.73079999999999778</v>
      </c>
      <c r="BN74" s="10">
        <v>0.7316999999999978</v>
      </c>
      <c r="BO74" s="10">
        <v>0.7326999999999978</v>
      </c>
      <c r="BP74" s="10">
        <v>0.73359999999999781</v>
      </c>
      <c r="BQ74" s="10">
        <v>0.73459999999999781</v>
      </c>
      <c r="BR74" s="10">
        <v>0.73549999999999782</v>
      </c>
      <c r="BS74" s="10">
        <v>0.73649999999999782</v>
      </c>
      <c r="BT74" s="10">
        <v>0.73739999999999783</v>
      </c>
      <c r="BU74" s="10">
        <v>0.73839999999999784</v>
      </c>
      <c r="BV74" s="10">
        <v>0.73929999999999785</v>
      </c>
      <c r="BW74" s="10">
        <v>0.74029999999999785</v>
      </c>
      <c r="BX74" s="10">
        <v>0.74119999999999786</v>
      </c>
      <c r="BY74" s="10">
        <v>0.74219999999999786</v>
      </c>
      <c r="BZ74" s="10">
        <v>0.74319999999999786</v>
      </c>
      <c r="CA74" s="10">
        <v>0.74409999999999787</v>
      </c>
      <c r="CB74" s="10">
        <v>0.74509999999999776</v>
      </c>
      <c r="CC74" s="10">
        <v>0.74599999999999778</v>
      </c>
      <c r="CD74" s="10">
        <v>0.74699999999999778</v>
      </c>
      <c r="CE74" s="10">
        <v>0.74789999999999779</v>
      </c>
      <c r="CF74" s="10">
        <v>0.74889999999999779</v>
      </c>
      <c r="CG74" s="10">
        <v>0.7497999999999978</v>
      </c>
      <c r="CH74" s="10">
        <v>0.7507999999999978</v>
      </c>
      <c r="CI74" s="10">
        <v>0.75169999999999781</v>
      </c>
      <c r="CJ74" s="10">
        <v>0.75259999999999783</v>
      </c>
      <c r="CK74" s="10">
        <v>0.75359999999999783</v>
      </c>
      <c r="CL74" s="10">
        <v>0.75449999999999784</v>
      </c>
      <c r="CM74" s="10">
        <v>0.75539999999999785</v>
      </c>
      <c r="CN74" s="10">
        <v>0.75639999999999785</v>
      </c>
      <c r="CO74" s="10">
        <v>0.75729999999999786</v>
      </c>
      <c r="CP74" s="10">
        <v>0.75829999999999786</v>
      </c>
      <c r="CQ74" s="10">
        <v>0.75919999999999788</v>
      </c>
      <c r="CR74" s="10">
        <v>0.76009999999999789</v>
      </c>
      <c r="CS74" s="10">
        <v>0.76109999999999789</v>
      </c>
      <c r="CT74" s="10">
        <v>0.7619999999999979</v>
      </c>
      <c r="CU74" s="10">
        <v>0.76289999999999791</v>
      </c>
      <c r="CV74" s="10">
        <v>0.76389999999999791</v>
      </c>
      <c r="CW74" s="10">
        <v>0.76479999999999793</v>
      </c>
      <c r="CX74" s="10">
        <v>0.76569999999999794</v>
      </c>
      <c r="CY74" s="10">
        <v>0.76669999999999794</v>
      </c>
      <c r="CZ74" s="10">
        <v>0.76759999999999795</v>
      </c>
      <c r="DA74" s="10">
        <v>0.76849999999999796</v>
      </c>
      <c r="DB74" s="10">
        <v>0.76949999999999796</v>
      </c>
      <c r="DC74" s="10">
        <v>0.77039999999999798</v>
      </c>
      <c r="DD74" s="10">
        <v>0.77139999999999798</v>
      </c>
      <c r="DE74" s="10">
        <v>0.77229999999999799</v>
      </c>
      <c r="DF74" s="10">
        <v>0.77329999999999799</v>
      </c>
      <c r="DG74" s="10">
        <v>0.774199999999998</v>
      </c>
      <c r="DH74" s="10">
        <v>0.775199999999998</v>
      </c>
      <c r="DI74" s="10">
        <v>0.77609999999999801</v>
      </c>
      <c r="DJ74" s="10">
        <v>0.77699999999999803</v>
      </c>
      <c r="DK74" s="10">
        <v>0.77799999999999803</v>
      </c>
      <c r="DL74" s="10">
        <v>0.77889999999999848</v>
      </c>
      <c r="DM74" s="10">
        <v>0.77989999999999804</v>
      </c>
      <c r="DN74" s="10">
        <v>0.78079999999999805</v>
      </c>
      <c r="DO74" s="10">
        <v>0.78399999999999781</v>
      </c>
      <c r="DP74" s="10">
        <v>0.78379999999999783</v>
      </c>
      <c r="DQ74" s="10">
        <v>0.78469999999999784</v>
      </c>
      <c r="DR74" s="10">
        <v>0.78569999999999784</v>
      </c>
      <c r="DS74" s="10">
        <v>0.78559999999999863</v>
      </c>
      <c r="DT74" s="10">
        <v>0.78649999999999798</v>
      </c>
      <c r="DU74" s="10">
        <v>0.78749999999999798</v>
      </c>
      <c r="DV74" s="10">
        <v>0.78839999999999799</v>
      </c>
      <c r="DW74" s="10">
        <v>0.789299999999998</v>
      </c>
      <c r="DX74" s="10">
        <v>0.790299999999998</v>
      </c>
      <c r="DY74" s="10">
        <v>0.79119999999999802</v>
      </c>
      <c r="DZ74" s="10">
        <v>0.79219999999999946</v>
      </c>
      <c r="EA74" s="10">
        <v>0.79309999999999803</v>
      </c>
      <c r="EB74" s="10">
        <v>0.79409999999999803</v>
      </c>
      <c r="EC74" s="10">
        <v>0.79499999999999804</v>
      </c>
      <c r="ED74" s="10">
        <v>0.79599999999999804</v>
      </c>
      <c r="EE74" s="10">
        <v>0.79699999999999804</v>
      </c>
      <c r="EF74" s="10">
        <v>0.79789999999999806</v>
      </c>
      <c r="EG74" s="10">
        <v>0.79889999999999806</v>
      </c>
      <c r="EH74" s="10">
        <v>0.79979999999999818</v>
      </c>
      <c r="EI74" s="10">
        <v>0.80079999999999807</v>
      </c>
      <c r="EJ74" s="10">
        <v>0.80169999999999808</v>
      </c>
      <c r="EK74" s="10">
        <v>0.80269999999999808</v>
      </c>
      <c r="EL74" s="10">
        <v>0.80359999999999809</v>
      </c>
      <c r="EM74" s="10">
        <v>0.80459999999999832</v>
      </c>
      <c r="EN74" s="10">
        <v>0.80559999999999976</v>
      </c>
      <c r="EO74" s="10">
        <v>0.80649999999999866</v>
      </c>
      <c r="EP74" s="10">
        <v>0.80749999999999822</v>
      </c>
      <c r="EQ74" s="10">
        <v>0.80839999999999812</v>
      </c>
      <c r="ER74" s="10">
        <v>0.80939999999999812</v>
      </c>
      <c r="ES74" s="10">
        <v>0.81039999999999812</v>
      </c>
      <c r="ET74" s="10">
        <v>0.81129999999999813</v>
      </c>
      <c r="EU74" s="10">
        <v>0.81229999999999813</v>
      </c>
      <c r="EV74" s="10">
        <v>0.81319999999999815</v>
      </c>
      <c r="EW74" s="10">
        <v>0.81419999999999815</v>
      </c>
      <c r="EX74" s="10">
        <v>0.81519999999999815</v>
      </c>
      <c r="EY74" s="10">
        <v>0.81609999999999816</v>
      </c>
      <c r="EZ74" s="10">
        <v>0.81709999999999816</v>
      </c>
      <c r="FA74" s="10">
        <v>0.81809999999999927</v>
      </c>
      <c r="FB74" s="10">
        <v>0.81899999999999817</v>
      </c>
      <c r="FC74" s="10">
        <v>0.81999999999999817</v>
      </c>
      <c r="FD74" s="10">
        <v>0.82099999999999818</v>
      </c>
      <c r="FE74" s="10">
        <v>0.82189999999999819</v>
      </c>
      <c r="FF74" s="10">
        <v>0.82289999999999819</v>
      </c>
      <c r="FG74" s="10">
        <v>0.8237999999999982</v>
      </c>
      <c r="FH74" s="10">
        <v>0.8247999999999982</v>
      </c>
      <c r="FI74" s="10">
        <v>0.82579999999999842</v>
      </c>
      <c r="FJ74" s="10">
        <v>0.82669999999999821</v>
      </c>
      <c r="FK74" s="10">
        <v>0.82769999999999933</v>
      </c>
      <c r="FL74" s="10">
        <v>0.8286999999999981</v>
      </c>
      <c r="FM74" s="10">
        <v>0.82959999999999812</v>
      </c>
      <c r="FN74" s="10">
        <v>0.83059999999999812</v>
      </c>
      <c r="FO74" s="10">
        <v>0.83159999999999812</v>
      </c>
      <c r="FP74" s="10">
        <v>0.83249999999999813</v>
      </c>
      <c r="FQ74" s="10">
        <v>0.83349999999999813</v>
      </c>
      <c r="FR74" s="10">
        <v>0.83449999999999813</v>
      </c>
      <c r="FS74" s="10">
        <v>0.83549999999999813</v>
      </c>
      <c r="FT74" s="10">
        <v>0.83639999999999814</v>
      </c>
      <c r="FU74" s="10">
        <v>0.83739999999999815</v>
      </c>
      <c r="FV74" s="10">
        <v>0.83839999999999815</v>
      </c>
      <c r="FW74" s="10">
        <v>0.83939999999999815</v>
      </c>
      <c r="FX74" s="10">
        <v>0.84029999999999816</v>
      </c>
      <c r="FY74" s="10">
        <v>0.84129999999999816</v>
      </c>
      <c r="FZ74" s="10">
        <v>0.84229999999999816</v>
      </c>
      <c r="GA74" s="10">
        <v>0.84319999999999817</v>
      </c>
      <c r="GB74" s="10">
        <v>0.84419999999999817</v>
      </c>
      <c r="GC74" s="10">
        <v>0.84519999999999817</v>
      </c>
      <c r="GD74" s="10">
        <v>0.84619999999999818</v>
      </c>
      <c r="GE74" s="10">
        <v>0.84709999999999819</v>
      </c>
      <c r="GF74" s="10">
        <v>0.84809999999999819</v>
      </c>
      <c r="GG74" s="10">
        <v>0.84909999999999819</v>
      </c>
      <c r="GH74" s="10">
        <v>0.8499999999999982</v>
      </c>
      <c r="GI74" s="10">
        <v>0.8509999999999982</v>
      </c>
      <c r="GJ74" s="10">
        <v>0.8519999999999982</v>
      </c>
      <c r="GK74" s="10">
        <v>0.85301999999999822</v>
      </c>
      <c r="GL74" s="10">
        <v>0.8539999999999982</v>
      </c>
      <c r="GM74" s="10">
        <v>0.85489999999999822</v>
      </c>
      <c r="GN74" s="10">
        <v>0.85589999999999822</v>
      </c>
      <c r="GO74" s="10">
        <v>0.85689999999999822</v>
      </c>
      <c r="GP74" s="10">
        <v>0.85789999999999822</v>
      </c>
      <c r="GQ74" s="10">
        <v>0.85889999999999822</v>
      </c>
      <c r="GR74" s="10">
        <v>0.85979999999999823</v>
      </c>
      <c r="GS74" s="10">
        <v>0.86079999999999823</v>
      </c>
      <c r="GT74" s="10">
        <v>0.86179999999999823</v>
      </c>
      <c r="GU74" s="10">
        <v>0.86279999999999824</v>
      </c>
      <c r="GV74" s="10">
        <v>0.86379999999999824</v>
      </c>
      <c r="GW74" s="10">
        <v>0.86469999999999825</v>
      </c>
      <c r="GX74" s="10">
        <v>0.86569999999999825</v>
      </c>
      <c r="GY74" s="10">
        <v>0.86669999999999825</v>
      </c>
      <c r="GZ74" s="10">
        <v>0.86769999999999825</v>
      </c>
      <c r="HA74" s="10">
        <v>0.86869999999999825</v>
      </c>
      <c r="HB74" s="10">
        <v>0.86959999999999826</v>
      </c>
      <c r="HC74" s="10">
        <v>0.87059999999999826</v>
      </c>
      <c r="HD74" s="10">
        <v>0.87159999999999827</v>
      </c>
      <c r="HE74" s="10">
        <v>0.87259999999999827</v>
      </c>
      <c r="HF74" s="10">
        <v>0.87359999999999827</v>
      </c>
      <c r="HG74" s="10">
        <v>0.87449999999999828</v>
      </c>
      <c r="HH74" s="10">
        <v>0.87549999999999828</v>
      </c>
      <c r="HI74" s="10">
        <v>0.87649999999999828</v>
      </c>
      <c r="HJ74" s="10">
        <v>0.87749999999999828</v>
      </c>
      <c r="HK74" s="10">
        <v>0.87849999999999828</v>
      </c>
      <c r="HL74" s="10">
        <v>0.87949999999999828</v>
      </c>
      <c r="HM74" s="10">
        <v>0.88049999999999828</v>
      </c>
      <c r="HN74" s="10">
        <v>0.88149999999999828</v>
      </c>
      <c r="HO74" s="10">
        <v>0.8823999999999983</v>
      </c>
      <c r="HP74" s="10">
        <v>0.8833999999999983</v>
      </c>
      <c r="HQ74" s="10">
        <v>0.8843999999999983</v>
      </c>
      <c r="HR74" s="10">
        <v>0.8853999999999983</v>
      </c>
      <c r="HS74" s="10">
        <v>0.8863999999999983</v>
      </c>
      <c r="HT74" s="10">
        <v>0.8873999999999983</v>
      </c>
      <c r="HU74" s="10">
        <v>0.8883999999999983</v>
      </c>
      <c r="HV74" s="10">
        <v>0.88929999999999831</v>
      </c>
    </row>
    <row r="75" spans="1:230" ht="12.75" customHeight="1" x14ac:dyDescent="0.2">
      <c r="A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</row>
    <row r="76" spans="1:230" ht="12.75" customHeight="1" x14ac:dyDescent="0.2"/>
    <row r="77" spans="1:230" ht="12.75" customHeight="1" x14ac:dyDescent="0.2"/>
    <row r="78" spans="1:230" ht="12.75" customHeight="1" x14ac:dyDescent="0.2">
      <c r="B78" s="14"/>
      <c r="D78" s="15"/>
      <c r="E78" s="10"/>
    </row>
    <row r="79" spans="1:230" ht="12.75" customHeight="1" x14ac:dyDescent="0.2"/>
    <row r="80" spans="1:230" ht="12.75" customHeight="1" x14ac:dyDescent="0.2"/>
    <row r="81" spans="194:194" ht="12.75" customHeight="1" x14ac:dyDescent="0.2">
      <c r="GL81" s="11">
        <f>(4/10)*10</f>
        <v>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opLeftCell="A22" workbookViewId="0">
      <selection activeCell="B4" sqref="B4"/>
    </sheetView>
  </sheetViews>
  <sheetFormatPr defaultColWidth="9.140625" defaultRowHeight="17.25" x14ac:dyDescent="0.35"/>
  <cols>
    <col min="1" max="1" width="9.7109375" style="51" customWidth="1"/>
    <col min="2" max="2" width="11.28515625" style="51" bestFit="1" customWidth="1"/>
    <col min="3" max="4" width="12.42578125" style="51" bestFit="1" customWidth="1"/>
    <col min="5" max="16384" width="9.140625" style="51"/>
  </cols>
  <sheetData>
    <row r="1" spans="1:7" x14ac:dyDescent="0.35">
      <c r="A1" s="90" t="s">
        <v>9</v>
      </c>
      <c r="B1" s="91"/>
      <c r="C1" s="91"/>
      <c r="D1" s="92"/>
      <c r="E1" s="73"/>
      <c r="F1" s="52"/>
      <c r="G1" s="52"/>
    </row>
    <row r="2" spans="1:7" x14ac:dyDescent="0.35">
      <c r="A2" s="93" t="s">
        <v>10</v>
      </c>
      <c r="B2" s="53">
        <f>ROUNDDOWN(C2,3)</f>
        <v>0.80300000000000005</v>
      </c>
      <c r="C2" s="54">
        <f>CAL!$B$6</f>
        <v>0.80319999999999969</v>
      </c>
      <c r="D2" s="94">
        <f>IF(B2=C2,B2+0.001,ROUNDUP(C2,3))</f>
        <v>0.80400000000000005</v>
      </c>
      <c r="E2" s="73"/>
      <c r="F2" s="52"/>
      <c r="G2" s="52"/>
    </row>
    <row r="3" spans="1:7" x14ac:dyDescent="0.35">
      <c r="A3" s="93" t="s">
        <v>73</v>
      </c>
      <c r="B3" s="163">
        <f>LOOKUP(B2,$A$6:$B$603)</f>
        <v>1247</v>
      </c>
      <c r="C3" s="162">
        <f>(D3-B3)/(D2-B2)*(C2-B2)+B3</f>
        <v>1246.7000000000005</v>
      </c>
      <c r="D3" s="164">
        <f>LOOKUP(D2,$A$6:$B$603)</f>
        <v>1245.5</v>
      </c>
      <c r="E3" s="73"/>
      <c r="F3" s="52"/>
      <c r="G3" s="52"/>
    </row>
    <row r="4" spans="1:7" ht="18" thickBot="1" x14ac:dyDescent="0.4">
      <c r="A4" s="96"/>
      <c r="B4" s="97"/>
      <c r="C4" s="98"/>
      <c r="D4" s="99"/>
      <c r="E4" s="73"/>
      <c r="F4" s="52"/>
      <c r="G4" s="52"/>
    </row>
    <row r="6" spans="1:7" x14ac:dyDescent="0.35">
      <c r="A6" s="51">
        <v>0.77500000000000002</v>
      </c>
      <c r="B6" s="51">
        <v>1292.2</v>
      </c>
    </row>
    <row r="7" spans="1:7" x14ac:dyDescent="0.35">
      <c r="A7" s="51">
        <f>A6+0.001</f>
        <v>0.77600000000000002</v>
      </c>
      <c r="B7" s="51">
        <v>1290.5</v>
      </c>
    </row>
    <row r="8" spans="1:7" x14ac:dyDescent="0.35">
      <c r="A8" s="51">
        <f t="shared" ref="A8:A71" si="0">A7+0.001</f>
        <v>0.77700000000000002</v>
      </c>
      <c r="B8" s="51">
        <v>1288.8</v>
      </c>
    </row>
    <row r="9" spans="1:7" x14ac:dyDescent="0.35">
      <c r="A9" s="51">
        <f t="shared" si="0"/>
        <v>0.77800000000000002</v>
      </c>
      <c r="B9" s="51">
        <v>1287.2</v>
      </c>
    </row>
    <row r="10" spans="1:7" x14ac:dyDescent="0.35">
      <c r="A10" s="51">
        <f t="shared" si="0"/>
        <v>0.77900000000000003</v>
      </c>
      <c r="B10" s="51">
        <v>1285.5</v>
      </c>
    </row>
    <row r="11" spans="1:7" x14ac:dyDescent="0.35">
      <c r="A11" s="51">
        <f t="shared" si="0"/>
        <v>0.78</v>
      </c>
      <c r="B11" s="51">
        <v>1283.9000000000001</v>
      </c>
    </row>
    <row r="12" spans="1:7" x14ac:dyDescent="0.35">
      <c r="A12" s="51">
        <f t="shared" si="0"/>
        <v>0.78100000000000003</v>
      </c>
      <c r="B12" s="51">
        <v>1282.2</v>
      </c>
    </row>
    <row r="13" spans="1:7" x14ac:dyDescent="0.35">
      <c r="A13" s="51">
        <f t="shared" si="0"/>
        <v>0.78200000000000003</v>
      </c>
      <c r="B13" s="51">
        <v>1280.5999999999999</v>
      </c>
    </row>
    <row r="14" spans="1:7" x14ac:dyDescent="0.35">
      <c r="A14" s="51">
        <f t="shared" si="0"/>
        <v>0.78300000000000003</v>
      </c>
      <c r="B14" s="51">
        <v>1278.9000000000001</v>
      </c>
    </row>
    <row r="15" spans="1:7" x14ac:dyDescent="0.35">
      <c r="A15" s="51">
        <f t="shared" si="0"/>
        <v>0.78400000000000003</v>
      </c>
      <c r="B15" s="51">
        <v>1277.3</v>
      </c>
    </row>
    <row r="16" spans="1:7" x14ac:dyDescent="0.35">
      <c r="A16" s="51">
        <f t="shared" si="0"/>
        <v>0.78500000000000003</v>
      </c>
      <c r="B16" s="51">
        <v>1275.7</v>
      </c>
    </row>
    <row r="17" spans="1:3" x14ac:dyDescent="0.35">
      <c r="A17" s="51">
        <f t="shared" si="0"/>
        <v>0.78600000000000003</v>
      </c>
      <c r="B17" s="51">
        <v>1274.0999999999999</v>
      </c>
    </row>
    <row r="18" spans="1:3" x14ac:dyDescent="0.35">
      <c r="A18" s="51">
        <f t="shared" si="0"/>
        <v>0.78700000000000003</v>
      </c>
      <c r="B18" s="51">
        <v>1272.4000000000001</v>
      </c>
    </row>
    <row r="19" spans="1:3" x14ac:dyDescent="0.35">
      <c r="A19" s="51">
        <f t="shared" si="0"/>
        <v>0.78800000000000003</v>
      </c>
      <c r="B19" s="51">
        <v>1279.8</v>
      </c>
    </row>
    <row r="20" spans="1:3" x14ac:dyDescent="0.35">
      <c r="A20" s="51">
        <f t="shared" si="0"/>
        <v>0.78900000000000003</v>
      </c>
      <c r="B20" s="51">
        <v>1269.2</v>
      </c>
    </row>
    <row r="21" spans="1:3" x14ac:dyDescent="0.35">
      <c r="A21" s="51">
        <f t="shared" si="0"/>
        <v>0.79</v>
      </c>
      <c r="B21" s="74">
        <v>1267</v>
      </c>
      <c r="C21" s="74"/>
    </row>
    <row r="22" spans="1:3" x14ac:dyDescent="0.35">
      <c r="A22" s="51">
        <f t="shared" si="0"/>
        <v>0.79100000000000004</v>
      </c>
      <c r="B22" s="51">
        <v>1266</v>
      </c>
    </row>
    <row r="23" spans="1:3" x14ac:dyDescent="0.35">
      <c r="A23" s="51">
        <f t="shared" si="0"/>
        <v>0.79200000000000004</v>
      </c>
      <c r="B23" s="51">
        <v>1264.4000000000001</v>
      </c>
    </row>
    <row r="24" spans="1:3" x14ac:dyDescent="0.35">
      <c r="A24" s="51">
        <f t="shared" si="0"/>
        <v>0.79300000000000004</v>
      </c>
      <c r="B24" s="51">
        <v>1262.8</v>
      </c>
    </row>
    <row r="25" spans="1:3" x14ac:dyDescent="0.35">
      <c r="A25" s="51">
        <f t="shared" si="0"/>
        <v>0.79400000000000004</v>
      </c>
      <c r="B25" s="51">
        <v>1261.2</v>
      </c>
    </row>
    <row r="26" spans="1:3" x14ac:dyDescent="0.35">
      <c r="A26" s="51">
        <f t="shared" si="0"/>
        <v>0.79500000000000004</v>
      </c>
      <c r="B26" s="51">
        <v>1259.5999999999999</v>
      </c>
    </row>
    <row r="27" spans="1:3" x14ac:dyDescent="0.35">
      <c r="A27" s="51">
        <f t="shared" si="0"/>
        <v>0.79600000000000004</v>
      </c>
      <c r="B27" s="51">
        <v>1258</v>
      </c>
    </row>
    <row r="28" spans="1:3" x14ac:dyDescent="0.35">
      <c r="A28" s="51">
        <f t="shared" si="0"/>
        <v>0.79700000000000004</v>
      </c>
      <c r="B28" s="51">
        <v>1256.4000000000001</v>
      </c>
    </row>
    <row r="29" spans="1:3" x14ac:dyDescent="0.35">
      <c r="A29" s="51">
        <f t="shared" si="0"/>
        <v>0.79800000000000004</v>
      </c>
      <c r="B29" s="51">
        <v>1254.9000000000001</v>
      </c>
    </row>
    <row r="30" spans="1:3" x14ac:dyDescent="0.35">
      <c r="A30" s="51">
        <f t="shared" si="0"/>
        <v>0.79900000000000004</v>
      </c>
      <c r="B30" s="51">
        <v>1253.3</v>
      </c>
    </row>
    <row r="31" spans="1:3" x14ac:dyDescent="0.35">
      <c r="A31" s="51">
        <f t="shared" si="0"/>
        <v>0.8</v>
      </c>
      <c r="B31" s="51">
        <v>1251.7</v>
      </c>
    </row>
    <row r="32" spans="1:3" x14ac:dyDescent="0.35">
      <c r="A32" s="51">
        <f t="shared" si="0"/>
        <v>0.80100000000000005</v>
      </c>
      <c r="B32" s="51">
        <v>1250.2</v>
      </c>
    </row>
    <row r="33" spans="1:2" x14ac:dyDescent="0.35">
      <c r="A33" s="51">
        <f t="shared" si="0"/>
        <v>0.80200000000000005</v>
      </c>
      <c r="B33" s="51">
        <v>1248.5999999999999</v>
      </c>
    </row>
    <row r="34" spans="1:2" x14ac:dyDescent="0.35">
      <c r="A34" s="51">
        <f t="shared" si="0"/>
        <v>0.80300000000000005</v>
      </c>
      <c r="B34" s="51">
        <v>1247</v>
      </c>
    </row>
    <row r="35" spans="1:2" x14ac:dyDescent="0.35">
      <c r="A35" s="51">
        <f t="shared" si="0"/>
        <v>0.80400000000000005</v>
      </c>
      <c r="B35" s="51">
        <v>1245.5</v>
      </c>
    </row>
    <row r="36" spans="1:2" x14ac:dyDescent="0.35">
      <c r="A36" s="51">
        <f t="shared" si="0"/>
        <v>0.80500000000000005</v>
      </c>
      <c r="B36" s="51">
        <v>1243.9000000000001</v>
      </c>
    </row>
    <row r="37" spans="1:2" x14ac:dyDescent="0.35">
      <c r="A37" s="51">
        <f t="shared" si="0"/>
        <v>0.80600000000000005</v>
      </c>
      <c r="B37" s="51">
        <v>1242.4000000000001</v>
      </c>
    </row>
    <row r="38" spans="1:2" x14ac:dyDescent="0.35">
      <c r="A38" s="51">
        <f t="shared" si="0"/>
        <v>0.80700000000000005</v>
      </c>
      <c r="B38" s="51">
        <v>1240.8</v>
      </c>
    </row>
    <row r="39" spans="1:2" x14ac:dyDescent="0.35">
      <c r="A39" s="51">
        <f t="shared" si="0"/>
        <v>0.80800000000000005</v>
      </c>
      <c r="B39" s="51">
        <v>1239.3</v>
      </c>
    </row>
    <row r="40" spans="1:2" x14ac:dyDescent="0.35">
      <c r="A40" s="51">
        <f t="shared" si="0"/>
        <v>0.80900000000000005</v>
      </c>
      <c r="B40" s="51">
        <v>1237.8</v>
      </c>
    </row>
    <row r="41" spans="1:2" x14ac:dyDescent="0.35">
      <c r="A41" s="51">
        <f t="shared" si="0"/>
        <v>0.81</v>
      </c>
      <c r="B41" s="51">
        <v>1236.2</v>
      </c>
    </row>
    <row r="42" spans="1:2" x14ac:dyDescent="0.35">
      <c r="A42" s="51">
        <f t="shared" si="0"/>
        <v>0.81100000000000005</v>
      </c>
      <c r="B42" s="51">
        <v>1234.7</v>
      </c>
    </row>
    <row r="43" spans="1:2" x14ac:dyDescent="0.35">
      <c r="A43" s="51">
        <f t="shared" si="0"/>
        <v>0.81200000000000006</v>
      </c>
      <c r="B43" s="51">
        <v>1233.3</v>
      </c>
    </row>
    <row r="44" spans="1:2" x14ac:dyDescent="0.35">
      <c r="A44" s="51">
        <f t="shared" si="0"/>
        <v>0.81300000000000006</v>
      </c>
      <c r="B44" s="51">
        <v>1231.7</v>
      </c>
    </row>
    <row r="45" spans="1:2" x14ac:dyDescent="0.35">
      <c r="A45" s="51">
        <f t="shared" si="0"/>
        <v>0.81400000000000006</v>
      </c>
      <c r="B45" s="51">
        <v>1230.2</v>
      </c>
    </row>
    <row r="46" spans="1:2" x14ac:dyDescent="0.35">
      <c r="A46" s="51">
        <f t="shared" si="0"/>
        <v>0.81500000000000006</v>
      </c>
      <c r="B46" s="51">
        <v>1228.5999999999999</v>
      </c>
    </row>
    <row r="47" spans="1:2" x14ac:dyDescent="0.35">
      <c r="A47" s="51">
        <f t="shared" si="0"/>
        <v>0.81600000000000006</v>
      </c>
      <c r="B47" s="51">
        <v>1227.0999999999999</v>
      </c>
    </row>
    <row r="48" spans="1:2" x14ac:dyDescent="0.35">
      <c r="A48" s="51">
        <f t="shared" si="0"/>
        <v>0.81700000000000006</v>
      </c>
      <c r="B48" s="51">
        <v>1225.5999999999999</v>
      </c>
    </row>
    <row r="49" spans="1:2" x14ac:dyDescent="0.35">
      <c r="A49" s="51">
        <f t="shared" si="0"/>
        <v>0.81800000000000006</v>
      </c>
      <c r="B49" s="51">
        <v>1224.0999999999999</v>
      </c>
    </row>
    <row r="50" spans="1:2" x14ac:dyDescent="0.35">
      <c r="A50" s="51">
        <f t="shared" si="0"/>
        <v>0.81900000000000006</v>
      </c>
      <c r="B50" s="51">
        <v>1222.5999999999999</v>
      </c>
    </row>
    <row r="51" spans="1:2" x14ac:dyDescent="0.35">
      <c r="A51" s="51">
        <f t="shared" si="0"/>
        <v>0.82000000000000006</v>
      </c>
      <c r="B51" s="51">
        <v>1221.0999999999999</v>
      </c>
    </row>
    <row r="52" spans="1:2" x14ac:dyDescent="0.35">
      <c r="A52" s="51">
        <f t="shared" si="0"/>
        <v>0.82100000000000006</v>
      </c>
      <c r="B52" s="51">
        <v>1219.7</v>
      </c>
    </row>
    <row r="53" spans="1:2" x14ac:dyDescent="0.35">
      <c r="A53" s="51">
        <f t="shared" si="0"/>
        <v>0.82200000000000006</v>
      </c>
      <c r="B53" s="51">
        <v>1218.2</v>
      </c>
    </row>
    <row r="54" spans="1:2" x14ac:dyDescent="0.35">
      <c r="A54" s="51">
        <f t="shared" si="0"/>
        <v>0.82300000000000006</v>
      </c>
      <c r="B54" s="51">
        <v>1216.7</v>
      </c>
    </row>
    <row r="55" spans="1:2" x14ac:dyDescent="0.35">
      <c r="A55" s="51">
        <f t="shared" si="0"/>
        <v>0.82400000000000007</v>
      </c>
      <c r="B55" s="51">
        <v>1215.2</v>
      </c>
    </row>
    <row r="56" spans="1:2" x14ac:dyDescent="0.35">
      <c r="A56" s="51">
        <f t="shared" si="0"/>
        <v>0.82500000000000007</v>
      </c>
      <c r="B56" s="51">
        <v>1213.7</v>
      </c>
    </row>
    <row r="57" spans="1:2" x14ac:dyDescent="0.35">
      <c r="A57" s="51">
        <f t="shared" si="0"/>
        <v>0.82600000000000007</v>
      </c>
      <c r="B57" s="51">
        <v>1212.3</v>
      </c>
    </row>
    <row r="58" spans="1:2" x14ac:dyDescent="0.35">
      <c r="A58" s="51">
        <f t="shared" si="0"/>
        <v>0.82700000000000007</v>
      </c>
      <c r="B58" s="51">
        <v>1210.8</v>
      </c>
    </row>
    <row r="59" spans="1:2" x14ac:dyDescent="0.35">
      <c r="A59" s="51">
        <f t="shared" si="0"/>
        <v>0.82800000000000007</v>
      </c>
      <c r="B59" s="51">
        <v>1209.3</v>
      </c>
    </row>
    <row r="60" spans="1:2" x14ac:dyDescent="0.35">
      <c r="A60" s="51">
        <f t="shared" si="0"/>
        <v>0.82900000000000007</v>
      </c>
      <c r="B60" s="51">
        <v>1207.9000000000001</v>
      </c>
    </row>
    <row r="61" spans="1:2" x14ac:dyDescent="0.35">
      <c r="A61" s="51">
        <f t="shared" si="0"/>
        <v>0.83000000000000007</v>
      </c>
      <c r="B61" s="51">
        <v>1206.4000000000001</v>
      </c>
    </row>
    <row r="62" spans="1:2" x14ac:dyDescent="0.35">
      <c r="A62" s="51">
        <f t="shared" si="0"/>
        <v>0.83100000000000007</v>
      </c>
      <c r="B62" s="51">
        <v>1205</v>
      </c>
    </row>
    <row r="63" spans="1:2" x14ac:dyDescent="0.35">
      <c r="A63" s="51">
        <f t="shared" si="0"/>
        <v>0.83200000000000007</v>
      </c>
      <c r="B63" s="51">
        <v>1203.5</v>
      </c>
    </row>
    <row r="64" spans="1:2" x14ac:dyDescent="0.35">
      <c r="A64" s="51">
        <f t="shared" si="0"/>
        <v>0.83300000000000007</v>
      </c>
      <c r="B64" s="51">
        <v>1202.0999999999999</v>
      </c>
    </row>
    <row r="65" spans="1:2" x14ac:dyDescent="0.35">
      <c r="A65" s="51">
        <f t="shared" si="0"/>
        <v>0.83400000000000007</v>
      </c>
      <c r="B65" s="51">
        <v>1200.5999999999999</v>
      </c>
    </row>
    <row r="66" spans="1:2" x14ac:dyDescent="0.35">
      <c r="A66" s="51">
        <f t="shared" si="0"/>
        <v>0.83500000000000008</v>
      </c>
      <c r="B66" s="51">
        <v>1199.2</v>
      </c>
    </row>
    <row r="67" spans="1:2" x14ac:dyDescent="0.35">
      <c r="A67" s="51">
        <f t="shared" si="0"/>
        <v>0.83600000000000008</v>
      </c>
      <c r="B67" s="51">
        <v>1197.7</v>
      </c>
    </row>
    <row r="68" spans="1:2" x14ac:dyDescent="0.35">
      <c r="A68" s="51">
        <f t="shared" si="0"/>
        <v>0.83700000000000008</v>
      </c>
      <c r="B68" s="51">
        <v>1196.3</v>
      </c>
    </row>
    <row r="69" spans="1:2" x14ac:dyDescent="0.35">
      <c r="A69" s="51">
        <f t="shared" si="0"/>
        <v>0.83800000000000008</v>
      </c>
      <c r="B69" s="51">
        <v>1194.9000000000001</v>
      </c>
    </row>
    <row r="70" spans="1:2" x14ac:dyDescent="0.35">
      <c r="A70" s="51">
        <f t="shared" si="0"/>
        <v>0.83900000000000008</v>
      </c>
      <c r="B70" s="51">
        <v>1193.5</v>
      </c>
    </row>
    <row r="71" spans="1:2" x14ac:dyDescent="0.35">
      <c r="A71" s="51">
        <f t="shared" si="0"/>
        <v>0.84000000000000008</v>
      </c>
      <c r="B71" s="51">
        <v>1192</v>
      </c>
    </row>
    <row r="72" spans="1:2" x14ac:dyDescent="0.35">
      <c r="A72" s="51">
        <f t="shared" ref="A72:A101" si="1">A71+0.001</f>
        <v>0.84100000000000008</v>
      </c>
      <c r="B72" s="51">
        <v>1190.5999999999999</v>
      </c>
    </row>
    <row r="73" spans="1:2" x14ac:dyDescent="0.35">
      <c r="A73" s="51">
        <f t="shared" si="1"/>
        <v>0.84200000000000008</v>
      </c>
      <c r="B73" s="51">
        <v>1189.2</v>
      </c>
    </row>
    <row r="74" spans="1:2" x14ac:dyDescent="0.35">
      <c r="A74" s="51">
        <f t="shared" si="1"/>
        <v>0.84300000000000008</v>
      </c>
      <c r="B74" s="51">
        <v>1187.8</v>
      </c>
    </row>
    <row r="75" spans="1:2" x14ac:dyDescent="0.35">
      <c r="A75" s="51">
        <f t="shared" si="1"/>
        <v>0.84400000000000008</v>
      </c>
      <c r="B75" s="51">
        <v>1186.4000000000001</v>
      </c>
    </row>
    <row r="76" spans="1:2" x14ac:dyDescent="0.35">
      <c r="A76" s="51">
        <f t="shared" si="1"/>
        <v>0.84500000000000008</v>
      </c>
      <c r="B76" s="51">
        <v>1185</v>
      </c>
    </row>
    <row r="77" spans="1:2" x14ac:dyDescent="0.35">
      <c r="A77" s="51">
        <f t="shared" si="1"/>
        <v>0.84600000000000009</v>
      </c>
      <c r="B77" s="51">
        <v>1183.5999999999999</v>
      </c>
    </row>
    <row r="78" spans="1:2" x14ac:dyDescent="0.35">
      <c r="A78" s="51">
        <f t="shared" si="1"/>
        <v>0.84700000000000009</v>
      </c>
      <c r="B78" s="51">
        <v>1182.2</v>
      </c>
    </row>
    <row r="79" spans="1:2" x14ac:dyDescent="0.35">
      <c r="A79" s="51">
        <f t="shared" si="1"/>
        <v>0.84800000000000009</v>
      </c>
      <c r="B79" s="51">
        <v>1180.8</v>
      </c>
    </row>
    <row r="80" spans="1:2" x14ac:dyDescent="0.35">
      <c r="A80" s="51">
        <f t="shared" si="1"/>
        <v>0.84900000000000009</v>
      </c>
      <c r="B80" s="51">
        <v>1179.4000000000001</v>
      </c>
    </row>
    <row r="81" spans="1:2" x14ac:dyDescent="0.35">
      <c r="A81" s="51">
        <f t="shared" si="1"/>
        <v>0.85000000000000009</v>
      </c>
      <c r="B81" s="51">
        <v>1178</v>
      </c>
    </row>
    <row r="82" spans="1:2" x14ac:dyDescent="0.35">
      <c r="A82" s="51">
        <f t="shared" si="1"/>
        <v>0.85100000000000009</v>
      </c>
      <c r="B82" s="51">
        <v>1176.5999999999999</v>
      </c>
    </row>
    <row r="83" spans="1:2" x14ac:dyDescent="0.35">
      <c r="A83" s="51">
        <f t="shared" si="1"/>
        <v>0.85200000000000009</v>
      </c>
      <c r="B83" s="51">
        <v>1175.2</v>
      </c>
    </row>
    <row r="84" spans="1:2" x14ac:dyDescent="0.35">
      <c r="A84" s="51">
        <f t="shared" si="1"/>
        <v>0.85300000000000009</v>
      </c>
      <c r="B84" s="51">
        <v>1173.8</v>
      </c>
    </row>
    <row r="85" spans="1:2" x14ac:dyDescent="0.35">
      <c r="A85" s="51">
        <f t="shared" si="1"/>
        <v>0.85400000000000009</v>
      </c>
      <c r="B85" s="51">
        <v>1172.5</v>
      </c>
    </row>
    <row r="86" spans="1:2" x14ac:dyDescent="0.35">
      <c r="A86" s="51">
        <f t="shared" si="1"/>
        <v>0.85500000000000009</v>
      </c>
      <c r="B86" s="161">
        <v>1171.0999999999999</v>
      </c>
    </row>
    <row r="87" spans="1:2" x14ac:dyDescent="0.35">
      <c r="A87" s="51">
        <f t="shared" si="1"/>
        <v>0.85600000000000009</v>
      </c>
      <c r="B87" s="51">
        <v>1169.7</v>
      </c>
    </row>
    <row r="88" spans="1:2" x14ac:dyDescent="0.35">
      <c r="A88" s="51">
        <f t="shared" si="1"/>
        <v>0.8570000000000001</v>
      </c>
      <c r="B88" s="51">
        <v>1168.3</v>
      </c>
    </row>
    <row r="89" spans="1:2" x14ac:dyDescent="0.35">
      <c r="A89" s="51">
        <f t="shared" si="1"/>
        <v>0.8580000000000001</v>
      </c>
      <c r="B89" s="51">
        <v>1167</v>
      </c>
    </row>
    <row r="90" spans="1:2" x14ac:dyDescent="0.35">
      <c r="A90" s="51">
        <f t="shared" si="1"/>
        <v>0.8590000000000001</v>
      </c>
      <c r="B90" s="51">
        <v>1165.5999999999999</v>
      </c>
    </row>
    <row r="91" spans="1:2" x14ac:dyDescent="0.35">
      <c r="A91" s="51">
        <f t="shared" si="1"/>
        <v>0.8600000000000001</v>
      </c>
      <c r="B91" s="51">
        <v>1164.3</v>
      </c>
    </row>
    <row r="92" spans="1:2" x14ac:dyDescent="0.35">
      <c r="A92" s="51">
        <f t="shared" si="1"/>
        <v>0.8610000000000001</v>
      </c>
      <c r="B92" s="51">
        <v>1162.9000000000001</v>
      </c>
    </row>
    <row r="93" spans="1:2" x14ac:dyDescent="0.35">
      <c r="A93" s="51">
        <f t="shared" si="1"/>
        <v>0.8620000000000001</v>
      </c>
      <c r="B93" s="51">
        <v>1161.5999999999999</v>
      </c>
    </row>
    <row r="94" spans="1:2" x14ac:dyDescent="0.35">
      <c r="A94" s="51">
        <f t="shared" si="1"/>
        <v>0.8630000000000001</v>
      </c>
      <c r="B94" s="51">
        <v>1160.2</v>
      </c>
    </row>
    <row r="95" spans="1:2" x14ac:dyDescent="0.35">
      <c r="A95" s="51">
        <f t="shared" si="1"/>
        <v>0.8640000000000001</v>
      </c>
      <c r="B95" s="51">
        <v>1158.9000000000001</v>
      </c>
    </row>
    <row r="96" spans="1:2" x14ac:dyDescent="0.35">
      <c r="A96" s="51">
        <f t="shared" si="1"/>
        <v>0.8650000000000001</v>
      </c>
      <c r="B96" s="51">
        <v>1157.5</v>
      </c>
    </row>
    <row r="97" spans="1:3" x14ac:dyDescent="0.35">
      <c r="A97" s="51">
        <f t="shared" si="1"/>
        <v>0.8660000000000001</v>
      </c>
      <c r="B97" s="51">
        <v>1156.2</v>
      </c>
    </row>
    <row r="98" spans="1:3" x14ac:dyDescent="0.35">
      <c r="A98" s="51">
        <f t="shared" si="1"/>
        <v>0.8670000000000001</v>
      </c>
      <c r="B98" s="51">
        <v>1154.9000000000001</v>
      </c>
    </row>
    <row r="99" spans="1:3" x14ac:dyDescent="0.35">
      <c r="A99" s="51">
        <f t="shared" si="1"/>
        <v>0.8680000000000001</v>
      </c>
      <c r="B99" s="51">
        <v>1153.5</v>
      </c>
    </row>
    <row r="100" spans="1:3" x14ac:dyDescent="0.35">
      <c r="A100" s="51">
        <f t="shared" si="1"/>
        <v>0.86900000000000011</v>
      </c>
      <c r="B100" s="74">
        <v>1152.2</v>
      </c>
      <c r="C100" s="74"/>
    </row>
    <row r="101" spans="1:3" x14ac:dyDescent="0.35">
      <c r="A101" s="51">
        <f t="shared" si="1"/>
        <v>0.87000000000000011</v>
      </c>
      <c r="B101" s="51">
        <v>1150.9000000000001</v>
      </c>
    </row>
    <row r="154" spans="1:3" x14ac:dyDescent="0.35">
      <c r="A154" s="74"/>
      <c r="B154" s="74"/>
      <c r="C154" s="74"/>
    </row>
    <row r="410" spans="1:3" x14ac:dyDescent="0.35">
      <c r="A410" s="74"/>
      <c r="B410" s="74"/>
      <c r="C410" s="74"/>
    </row>
    <row r="504" spans="1:1" x14ac:dyDescent="0.35">
      <c r="A504" s="56"/>
    </row>
    <row r="505" spans="1:1" x14ac:dyDescent="0.35">
      <c r="A505" s="56"/>
    </row>
    <row r="506" spans="1:1" x14ac:dyDescent="0.35">
      <c r="A506" s="56"/>
    </row>
    <row r="507" spans="1:1" x14ac:dyDescent="0.35">
      <c r="A507" s="56"/>
    </row>
    <row r="508" spans="1:1" x14ac:dyDescent="0.35">
      <c r="A508" s="56"/>
    </row>
    <row r="509" spans="1:1" x14ac:dyDescent="0.35">
      <c r="A509" s="56"/>
    </row>
    <row r="510" spans="1:1" x14ac:dyDescent="0.35">
      <c r="A510" s="56"/>
    </row>
    <row r="511" spans="1:1" x14ac:dyDescent="0.35">
      <c r="A511" s="56"/>
    </row>
    <row r="512" spans="1:1" x14ac:dyDescent="0.35">
      <c r="A512" s="56"/>
    </row>
    <row r="513" spans="1:1" x14ac:dyDescent="0.35">
      <c r="A513" s="56"/>
    </row>
    <row r="514" spans="1:1" x14ac:dyDescent="0.35">
      <c r="A514" s="56"/>
    </row>
    <row r="515" spans="1:1" x14ac:dyDescent="0.35">
      <c r="A515" s="56"/>
    </row>
    <row r="516" spans="1:1" x14ac:dyDescent="0.35">
      <c r="A516" s="56"/>
    </row>
    <row r="517" spans="1:1" x14ac:dyDescent="0.35">
      <c r="A517" s="56"/>
    </row>
    <row r="518" spans="1:1" x14ac:dyDescent="0.35">
      <c r="A518" s="56"/>
    </row>
    <row r="519" spans="1:1" x14ac:dyDescent="0.35">
      <c r="A519" s="56"/>
    </row>
    <row r="520" spans="1:1" x14ac:dyDescent="0.35">
      <c r="A520" s="56"/>
    </row>
    <row r="521" spans="1:1" x14ac:dyDescent="0.35">
      <c r="A521" s="56"/>
    </row>
    <row r="522" spans="1:1" x14ac:dyDescent="0.35">
      <c r="A522" s="56"/>
    </row>
    <row r="523" spans="1:1" x14ac:dyDescent="0.35">
      <c r="A523" s="56"/>
    </row>
    <row r="524" spans="1:1" x14ac:dyDescent="0.35">
      <c r="A524" s="56"/>
    </row>
    <row r="525" spans="1:1" x14ac:dyDescent="0.35">
      <c r="A525" s="56"/>
    </row>
    <row r="526" spans="1:1" x14ac:dyDescent="0.35">
      <c r="A526" s="56"/>
    </row>
    <row r="527" spans="1:1" x14ac:dyDescent="0.35">
      <c r="A527" s="56"/>
    </row>
    <row r="528" spans="1:1" x14ac:dyDescent="0.35">
      <c r="A528" s="56"/>
    </row>
    <row r="529" spans="1:1" x14ac:dyDescent="0.35">
      <c r="A529" s="56"/>
    </row>
    <row r="530" spans="1:1" x14ac:dyDescent="0.35">
      <c r="A530" s="56"/>
    </row>
    <row r="531" spans="1:1" x14ac:dyDescent="0.35">
      <c r="A531" s="56"/>
    </row>
    <row r="532" spans="1:1" x14ac:dyDescent="0.35">
      <c r="A532" s="56"/>
    </row>
    <row r="533" spans="1:1" x14ac:dyDescent="0.35">
      <c r="A533" s="56"/>
    </row>
    <row r="534" spans="1:1" x14ac:dyDescent="0.35">
      <c r="A534" s="56"/>
    </row>
    <row r="535" spans="1:1" x14ac:dyDescent="0.35">
      <c r="A535" s="56"/>
    </row>
    <row r="536" spans="1:1" x14ac:dyDescent="0.35">
      <c r="A536" s="56"/>
    </row>
    <row r="537" spans="1:1" x14ac:dyDescent="0.35">
      <c r="A537" s="56"/>
    </row>
    <row r="538" spans="1:1" x14ac:dyDescent="0.35">
      <c r="A538" s="56"/>
    </row>
    <row r="539" spans="1:1" x14ac:dyDescent="0.35">
      <c r="A539" s="56"/>
    </row>
    <row r="540" spans="1:1" x14ac:dyDescent="0.35">
      <c r="A540" s="56"/>
    </row>
    <row r="541" spans="1:1" x14ac:dyDescent="0.35">
      <c r="A541" s="56"/>
    </row>
    <row r="542" spans="1:1" x14ac:dyDescent="0.35">
      <c r="A542" s="56"/>
    </row>
    <row r="543" spans="1:1" x14ac:dyDescent="0.35">
      <c r="A543" s="56"/>
    </row>
    <row r="544" spans="1:1" x14ac:dyDescent="0.35">
      <c r="A544" s="56"/>
    </row>
    <row r="545" spans="1:1" x14ac:dyDescent="0.35">
      <c r="A545" s="56"/>
    </row>
    <row r="546" spans="1:1" x14ac:dyDescent="0.35">
      <c r="A546" s="56"/>
    </row>
    <row r="547" spans="1:1" x14ac:dyDescent="0.35">
      <c r="A547" s="56"/>
    </row>
    <row r="548" spans="1:1" x14ac:dyDescent="0.35">
      <c r="A548" s="56"/>
    </row>
    <row r="549" spans="1:1" x14ac:dyDescent="0.35">
      <c r="A549" s="56"/>
    </row>
    <row r="550" spans="1:1" x14ac:dyDescent="0.35">
      <c r="A550" s="56"/>
    </row>
    <row r="551" spans="1:1" x14ac:dyDescent="0.35">
      <c r="A551" s="56"/>
    </row>
    <row r="552" spans="1:1" x14ac:dyDescent="0.35">
      <c r="A552" s="56"/>
    </row>
    <row r="553" spans="1:1" x14ac:dyDescent="0.35">
      <c r="A553" s="56"/>
    </row>
    <row r="554" spans="1:1" x14ac:dyDescent="0.35">
      <c r="A554" s="56"/>
    </row>
    <row r="555" spans="1:1" x14ac:dyDescent="0.35">
      <c r="A555" s="56"/>
    </row>
    <row r="556" spans="1:1" x14ac:dyDescent="0.35">
      <c r="A556" s="56"/>
    </row>
    <row r="557" spans="1:1" x14ac:dyDescent="0.35">
      <c r="A557" s="56"/>
    </row>
    <row r="558" spans="1:1" x14ac:dyDescent="0.35">
      <c r="A558" s="56"/>
    </row>
    <row r="559" spans="1:1" x14ac:dyDescent="0.35">
      <c r="A559" s="56"/>
    </row>
    <row r="560" spans="1:1" x14ac:dyDescent="0.35">
      <c r="A560" s="56"/>
    </row>
    <row r="561" spans="1:1" x14ac:dyDescent="0.35">
      <c r="A561" s="56"/>
    </row>
    <row r="562" spans="1:1" x14ac:dyDescent="0.35">
      <c r="A562" s="56"/>
    </row>
    <row r="563" spans="1:1" x14ac:dyDescent="0.35">
      <c r="A563" s="56"/>
    </row>
    <row r="564" spans="1:1" x14ac:dyDescent="0.35">
      <c r="A564" s="56"/>
    </row>
    <row r="565" spans="1:1" x14ac:dyDescent="0.35">
      <c r="A565" s="56"/>
    </row>
    <row r="566" spans="1:1" x14ac:dyDescent="0.35">
      <c r="A566" s="56"/>
    </row>
    <row r="567" spans="1:1" x14ac:dyDescent="0.35">
      <c r="A567" s="56"/>
    </row>
    <row r="568" spans="1:1" x14ac:dyDescent="0.35">
      <c r="A568" s="56"/>
    </row>
    <row r="569" spans="1:1" x14ac:dyDescent="0.35">
      <c r="A569" s="56"/>
    </row>
    <row r="570" spans="1:1" x14ac:dyDescent="0.35">
      <c r="A570" s="56"/>
    </row>
    <row r="571" spans="1:1" x14ac:dyDescent="0.35">
      <c r="A571" s="56"/>
    </row>
    <row r="572" spans="1:1" x14ac:dyDescent="0.35">
      <c r="A572" s="56"/>
    </row>
    <row r="573" spans="1:1" x14ac:dyDescent="0.35">
      <c r="A573" s="56"/>
    </row>
    <row r="574" spans="1:1" x14ac:dyDescent="0.35">
      <c r="A574" s="56"/>
    </row>
    <row r="575" spans="1:1" x14ac:dyDescent="0.35">
      <c r="A575" s="56"/>
    </row>
    <row r="576" spans="1:1" x14ac:dyDescent="0.35">
      <c r="A576" s="56"/>
    </row>
    <row r="577" spans="1:1" x14ac:dyDescent="0.35">
      <c r="A577" s="56"/>
    </row>
    <row r="578" spans="1:1" x14ac:dyDescent="0.35">
      <c r="A578" s="56"/>
    </row>
    <row r="579" spans="1:1" x14ac:dyDescent="0.35">
      <c r="A579" s="56"/>
    </row>
    <row r="580" spans="1:1" x14ac:dyDescent="0.35">
      <c r="A580" s="56"/>
    </row>
    <row r="581" spans="1:1" x14ac:dyDescent="0.35">
      <c r="A581" s="56"/>
    </row>
    <row r="582" spans="1:1" x14ac:dyDescent="0.35">
      <c r="A582" s="56"/>
    </row>
    <row r="583" spans="1:1" x14ac:dyDescent="0.35">
      <c r="A583" s="56"/>
    </row>
    <row r="584" spans="1:1" x14ac:dyDescent="0.35">
      <c r="A584" s="56"/>
    </row>
    <row r="585" spans="1:1" x14ac:dyDescent="0.35">
      <c r="A585" s="56"/>
    </row>
    <row r="586" spans="1:1" x14ac:dyDescent="0.35">
      <c r="A586" s="56"/>
    </row>
    <row r="587" spans="1:1" x14ac:dyDescent="0.35">
      <c r="A587" s="56"/>
    </row>
    <row r="588" spans="1:1" x14ac:dyDescent="0.35">
      <c r="A588" s="56"/>
    </row>
    <row r="589" spans="1:1" x14ac:dyDescent="0.35">
      <c r="A589" s="56"/>
    </row>
    <row r="590" spans="1:1" x14ac:dyDescent="0.35">
      <c r="A590" s="56"/>
    </row>
    <row r="591" spans="1:1" x14ac:dyDescent="0.35">
      <c r="A591" s="56"/>
    </row>
    <row r="592" spans="1:1" x14ac:dyDescent="0.35">
      <c r="A592" s="56"/>
    </row>
    <row r="593" spans="1:1" x14ac:dyDescent="0.35">
      <c r="A593" s="56"/>
    </row>
    <row r="594" spans="1:1" x14ac:dyDescent="0.35">
      <c r="A594" s="56"/>
    </row>
    <row r="595" spans="1:1" x14ac:dyDescent="0.35">
      <c r="A595" s="56"/>
    </row>
    <row r="596" spans="1:1" x14ac:dyDescent="0.35">
      <c r="A596" s="56"/>
    </row>
    <row r="597" spans="1:1" x14ac:dyDescent="0.35">
      <c r="A597" s="56"/>
    </row>
    <row r="598" spans="1:1" x14ac:dyDescent="0.35">
      <c r="A598" s="56"/>
    </row>
    <row r="599" spans="1:1" x14ac:dyDescent="0.35">
      <c r="A599" s="56"/>
    </row>
    <row r="600" spans="1:1" x14ac:dyDescent="0.35">
      <c r="A600" s="56"/>
    </row>
    <row r="601" spans="1:1" x14ac:dyDescent="0.35">
      <c r="A601" s="56"/>
    </row>
    <row r="602" spans="1:1" x14ac:dyDescent="0.35">
      <c r="A602" s="56"/>
    </row>
    <row r="603" spans="1:1" x14ac:dyDescent="0.35">
      <c r="A603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Z413"/>
  <sheetViews>
    <sheetView topLeftCell="A163" zoomScale="115" zoomScaleNormal="115" workbookViewId="0">
      <selection activeCell="G168" sqref="G168"/>
    </sheetView>
  </sheetViews>
  <sheetFormatPr defaultColWidth="8.140625" defaultRowHeight="13.5" customHeight="1" x14ac:dyDescent="0.2"/>
  <cols>
    <col min="1" max="1" width="10.7109375" style="38" customWidth="1"/>
    <col min="2" max="2" width="8.140625" style="38" customWidth="1"/>
    <col min="3" max="3" width="9.42578125" style="38" customWidth="1"/>
    <col min="4" max="6" width="8.140625" style="38" customWidth="1"/>
    <col min="7" max="7" width="8.5703125" style="38" bestFit="1" customWidth="1"/>
    <col min="8" max="20" width="8.140625" style="38" customWidth="1"/>
    <col min="21" max="46" width="8.140625" style="32" customWidth="1"/>
    <col min="47" max="47" width="8.140625" style="39" customWidth="1"/>
    <col min="48" max="50" width="8.140625" style="32" customWidth="1"/>
    <col min="51" max="56" width="8.140625" style="27" customWidth="1"/>
    <col min="57" max="57" width="8.140625" style="28" customWidth="1"/>
    <col min="58" max="58" width="8.140625" style="29" customWidth="1"/>
    <col min="59" max="62" width="8.140625" style="27" customWidth="1"/>
    <col min="63" max="63" width="8.140625" style="28" customWidth="1"/>
    <col min="64" max="64" width="8.140625" style="29" customWidth="1"/>
    <col min="65" max="78" width="8.140625" style="27" customWidth="1"/>
    <col min="79" max="99" width="8.140625" style="32" customWidth="1"/>
    <col min="100" max="100" width="10.5703125" style="32" customWidth="1"/>
    <col min="101" max="101" width="10" style="32" customWidth="1"/>
    <col min="102" max="256" width="8.140625" style="27"/>
    <col min="257" max="357" width="8.140625" style="27" customWidth="1"/>
    <col min="358" max="512" width="8.140625" style="27"/>
    <col min="513" max="613" width="8.140625" style="27" customWidth="1"/>
    <col min="614" max="768" width="8.140625" style="27"/>
    <col min="769" max="869" width="8.140625" style="27" customWidth="1"/>
    <col min="870" max="1024" width="8.140625" style="27"/>
    <col min="1025" max="1125" width="8.140625" style="27" customWidth="1"/>
    <col min="1126" max="1280" width="8.140625" style="27"/>
    <col min="1281" max="1381" width="8.140625" style="27" customWidth="1"/>
    <col min="1382" max="1536" width="8.140625" style="27"/>
    <col min="1537" max="1637" width="8.140625" style="27" customWidth="1"/>
    <col min="1638" max="1792" width="8.140625" style="27"/>
    <col min="1793" max="1893" width="8.140625" style="27" customWidth="1"/>
    <col min="1894" max="2048" width="8.140625" style="27"/>
    <col min="2049" max="2149" width="8.140625" style="27" customWidth="1"/>
    <col min="2150" max="2304" width="8.140625" style="27"/>
    <col min="2305" max="2405" width="8.140625" style="27" customWidth="1"/>
    <col min="2406" max="2560" width="8.140625" style="27"/>
    <col min="2561" max="2661" width="8.140625" style="27" customWidth="1"/>
    <col min="2662" max="2816" width="8.140625" style="27"/>
    <col min="2817" max="2917" width="8.140625" style="27" customWidth="1"/>
    <col min="2918" max="3072" width="8.140625" style="27"/>
    <col min="3073" max="3173" width="8.140625" style="27" customWidth="1"/>
    <col min="3174" max="3328" width="8.140625" style="27"/>
    <col min="3329" max="3429" width="8.140625" style="27" customWidth="1"/>
    <col min="3430" max="3584" width="8.140625" style="27"/>
    <col min="3585" max="3685" width="8.140625" style="27" customWidth="1"/>
    <col min="3686" max="3840" width="8.140625" style="27"/>
    <col min="3841" max="3941" width="8.140625" style="27" customWidth="1"/>
    <col min="3942" max="4096" width="8.140625" style="27"/>
    <col min="4097" max="4197" width="8.140625" style="27" customWidth="1"/>
    <col min="4198" max="4352" width="8.140625" style="27"/>
    <col min="4353" max="4453" width="8.140625" style="27" customWidth="1"/>
    <col min="4454" max="4608" width="8.140625" style="27"/>
    <col min="4609" max="4709" width="8.140625" style="27" customWidth="1"/>
    <col min="4710" max="4864" width="8.140625" style="27"/>
    <col min="4865" max="4965" width="8.140625" style="27" customWidth="1"/>
    <col min="4966" max="5120" width="8.140625" style="27"/>
    <col min="5121" max="5221" width="8.140625" style="27" customWidth="1"/>
    <col min="5222" max="5376" width="8.140625" style="27"/>
    <col min="5377" max="5477" width="8.140625" style="27" customWidth="1"/>
    <col min="5478" max="5632" width="8.140625" style="27"/>
    <col min="5633" max="5733" width="8.140625" style="27" customWidth="1"/>
    <col min="5734" max="5888" width="8.140625" style="27"/>
    <col min="5889" max="5989" width="8.140625" style="27" customWidth="1"/>
    <col min="5990" max="6144" width="8.140625" style="27"/>
    <col min="6145" max="6245" width="8.140625" style="27" customWidth="1"/>
    <col min="6246" max="6400" width="8.140625" style="27"/>
    <col min="6401" max="6501" width="8.140625" style="27" customWidth="1"/>
    <col min="6502" max="6656" width="8.140625" style="27"/>
    <col min="6657" max="6757" width="8.140625" style="27" customWidth="1"/>
    <col min="6758" max="6912" width="8.140625" style="27"/>
    <col min="6913" max="7013" width="8.140625" style="27" customWidth="1"/>
    <col min="7014" max="7168" width="8.140625" style="27"/>
    <col min="7169" max="7269" width="8.140625" style="27" customWidth="1"/>
    <col min="7270" max="7424" width="8.140625" style="27"/>
    <col min="7425" max="7525" width="8.140625" style="27" customWidth="1"/>
    <col min="7526" max="7680" width="8.140625" style="27"/>
    <col min="7681" max="7781" width="8.140625" style="27" customWidth="1"/>
    <col min="7782" max="7936" width="8.140625" style="27"/>
    <col min="7937" max="8037" width="8.140625" style="27" customWidth="1"/>
    <col min="8038" max="8192" width="8.140625" style="27"/>
    <col min="8193" max="8293" width="8.140625" style="27" customWidth="1"/>
    <col min="8294" max="8448" width="8.140625" style="27"/>
    <col min="8449" max="8549" width="8.140625" style="27" customWidth="1"/>
    <col min="8550" max="8704" width="8.140625" style="27"/>
    <col min="8705" max="8805" width="8.140625" style="27" customWidth="1"/>
    <col min="8806" max="8960" width="8.140625" style="27"/>
    <col min="8961" max="9061" width="8.140625" style="27" customWidth="1"/>
    <col min="9062" max="9216" width="8.140625" style="27"/>
    <col min="9217" max="9317" width="8.140625" style="27" customWidth="1"/>
    <col min="9318" max="9472" width="8.140625" style="27"/>
    <col min="9473" max="9573" width="8.140625" style="27" customWidth="1"/>
    <col min="9574" max="9728" width="8.140625" style="27"/>
    <col min="9729" max="9829" width="8.140625" style="27" customWidth="1"/>
    <col min="9830" max="9984" width="8.140625" style="27"/>
    <col min="9985" max="10085" width="8.140625" style="27" customWidth="1"/>
    <col min="10086" max="10240" width="8.140625" style="27"/>
    <col min="10241" max="10341" width="8.140625" style="27" customWidth="1"/>
    <col min="10342" max="10496" width="8.140625" style="27"/>
    <col min="10497" max="10597" width="8.140625" style="27" customWidth="1"/>
    <col min="10598" max="10752" width="8.140625" style="27"/>
    <col min="10753" max="10853" width="8.140625" style="27" customWidth="1"/>
    <col min="10854" max="11008" width="8.140625" style="27"/>
    <col min="11009" max="11109" width="8.140625" style="27" customWidth="1"/>
    <col min="11110" max="11264" width="8.140625" style="27"/>
    <col min="11265" max="11365" width="8.140625" style="27" customWidth="1"/>
    <col min="11366" max="11520" width="8.140625" style="27"/>
    <col min="11521" max="11621" width="8.140625" style="27" customWidth="1"/>
    <col min="11622" max="11776" width="8.140625" style="27"/>
    <col min="11777" max="11877" width="8.140625" style="27" customWidth="1"/>
    <col min="11878" max="12032" width="8.140625" style="27"/>
    <col min="12033" max="12133" width="8.140625" style="27" customWidth="1"/>
    <col min="12134" max="12288" width="8.140625" style="27"/>
    <col min="12289" max="12389" width="8.140625" style="27" customWidth="1"/>
    <col min="12390" max="12544" width="8.140625" style="27"/>
    <col min="12545" max="12645" width="8.140625" style="27" customWidth="1"/>
    <col min="12646" max="12800" width="8.140625" style="27"/>
    <col min="12801" max="12901" width="8.140625" style="27" customWidth="1"/>
    <col min="12902" max="13056" width="8.140625" style="27"/>
    <col min="13057" max="13157" width="8.140625" style="27" customWidth="1"/>
    <col min="13158" max="13312" width="8.140625" style="27"/>
    <col min="13313" max="13413" width="8.140625" style="27" customWidth="1"/>
    <col min="13414" max="13568" width="8.140625" style="27"/>
    <col min="13569" max="13669" width="8.140625" style="27" customWidth="1"/>
    <col min="13670" max="13824" width="8.140625" style="27"/>
    <col min="13825" max="13925" width="8.140625" style="27" customWidth="1"/>
    <col min="13926" max="14080" width="8.140625" style="27"/>
    <col min="14081" max="14181" width="8.140625" style="27" customWidth="1"/>
    <col min="14182" max="14336" width="8.140625" style="27"/>
    <col min="14337" max="14437" width="8.140625" style="27" customWidth="1"/>
    <col min="14438" max="14592" width="8.140625" style="27"/>
    <col min="14593" max="14693" width="8.140625" style="27" customWidth="1"/>
    <col min="14694" max="14848" width="8.140625" style="27"/>
    <col min="14849" max="14949" width="8.140625" style="27" customWidth="1"/>
    <col min="14950" max="15104" width="8.140625" style="27"/>
    <col min="15105" max="15205" width="8.140625" style="27" customWidth="1"/>
    <col min="15206" max="15360" width="8.140625" style="27"/>
    <col min="15361" max="15461" width="8.140625" style="27" customWidth="1"/>
    <col min="15462" max="15616" width="8.140625" style="27"/>
    <col min="15617" max="15717" width="8.140625" style="27" customWidth="1"/>
    <col min="15718" max="15872" width="8.140625" style="27"/>
    <col min="15873" max="15973" width="8.140625" style="27" customWidth="1"/>
    <col min="15974" max="16128" width="8.140625" style="27"/>
    <col min="16129" max="16229" width="8.140625" style="27" customWidth="1"/>
    <col min="16230" max="16384" width="8.140625" style="27"/>
  </cols>
  <sheetData>
    <row r="1" spans="1:104" s="19" customFormat="1" ht="13.5" customHeight="1" x14ac:dyDescent="0.2">
      <c r="A1" s="292" t="s">
        <v>4</v>
      </c>
      <c r="B1" s="292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>
        <f>((13/50)*0.0003)+0.9849</f>
        <v>0.98497800000000002</v>
      </c>
      <c r="AU1" s="17">
        <f>((13/50)*0.0002)+0.9843</f>
        <v>0.984352</v>
      </c>
      <c r="AV1" s="17"/>
      <c r="AW1" s="17"/>
      <c r="AX1" s="18">
        <v>0.98495200000000005</v>
      </c>
      <c r="BE1" s="20"/>
      <c r="BF1" s="21"/>
      <c r="BK1" s="20"/>
      <c r="BL1" s="21"/>
      <c r="BR1" s="20"/>
      <c r="BS1" s="21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</row>
    <row r="2" spans="1:104" ht="13.5" customHeight="1" x14ac:dyDescent="0.2">
      <c r="A2" s="293" t="s">
        <v>5</v>
      </c>
      <c r="B2" s="294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>
        <f>((41/50)*0.0007)+0.9552</f>
        <v>0.95577400000000001</v>
      </c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5">
        <f>((10/50)*0.0003)+AV16</f>
        <v>0.98195999999999994</v>
      </c>
      <c r="AU2" s="26"/>
      <c r="AV2" s="24"/>
      <c r="AW2" s="24"/>
      <c r="AX2" s="25">
        <v>0.984352</v>
      </c>
      <c r="BK2" s="295">
        <f>((4/50)*0.0001)+0.9868</f>
        <v>0.98680800000000002</v>
      </c>
      <c r="BL2" s="296"/>
      <c r="BQ2" s="297">
        <f>((37/50)*0.0002)+0.9785</f>
        <v>0.97864800000000007</v>
      </c>
      <c r="BR2" s="298"/>
      <c r="BS2" s="30">
        <f>((4/50)*0.0003)+0.9752</f>
        <v>0.97522399999999998</v>
      </c>
      <c r="BT2" s="31">
        <f>(20/50)*0.0003</f>
        <v>1.1999999999999999E-4</v>
      </c>
      <c r="BU2" s="31">
        <f>BT50+BT2</f>
        <v>0.97402</v>
      </c>
    </row>
    <row r="3" spans="1:104" s="33" customFormat="1" ht="13.5" customHeight="1" x14ac:dyDescent="0.2">
      <c r="A3" s="33" t="s">
        <v>6</v>
      </c>
      <c r="B3" s="33">
        <v>0.5</v>
      </c>
      <c r="C3" s="33">
        <v>0.51</v>
      </c>
      <c r="D3" s="33">
        <v>0.51500000000000001</v>
      </c>
      <c r="E3" s="33">
        <v>0.52</v>
      </c>
      <c r="F3" s="33">
        <v>0.52500000000000002</v>
      </c>
      <c r="G3" s="33">
        <v>0.53</v>
      </c>
      <c r="H3" s="33">
        <v>0.53500000000000003</v>
      </c>
      <c r="I3" s="33">
        <v>0.54</v>
      </c>
      <c r="J3" s="33">
        <v>0.54500000000000004</v>
      </c>
      <c r="K3" s="33">
        <v>0.55000000000000004</v>
      </c>
      <c r="L3" s="33">
        <v>0.55500000000000005</v>
      </c>
      <c r="M3" s="33">
        <v>0.56000000000000005</v>
      </c>
      <c r="N3" s="33">
        <v>0.56499999999999995</v>
      </c>
      <c r="O3" s="33">
        <v>0.56999999999999995</v>
      </c>
      <c r="P3" s="33">
        <v>0.57499999999999996</v>
      </c>
      <c r="Q3" s="33">
        <v>0.57999999999999996</v>
      </c>
      <c r="R3" s="33">
        <v>0.58499999999999996</v>
      </c>
      <c r="S3" s="33">
        <v>0.59</v>
      </c>
      <c r="T3" s="33">
        <v>0.59499999999999997</v>
      </c>
      <c r="U3" s="33">
        <v>0.6</v>
      </c>
      <c r="V3" s="33">
        <v>0.60499999999999998</v>
      </c>
      <c r="W3" s="33">
        <v>0.61</v>
      </c>
      <c r="X3" s="33">
        <v>0.61499999999999999</v>
      </c>
      <c r="Y3" s="33">
        <v>0.62</v>
      </c>
      <c r="Z3" s="33">
        <v>0.625</v>
      </c>
      <c r="AA3" s="33">
        <v>0.63</v>
      </c>
      <c r="AB3" s="33">
        <v>0.63500000000000001</v>
      </c>
      <c r="AC3" s="33">
        <v>0.64</v>
      </c>
      <c r="AD3" s="33">
        <v>0.64500000000000002</v>
      </c>
      <c r="AE3" s="33">
        <v>0.65</v>
      </c>
      <c r="AF3" s="33">
        <v>0.65500000000000003</v>
      </c>
      <c r="AG3" s="33">
        <v>0.66</v>
      </c>
      <c r="AH3" s="33">
        <v>0.66500000000000004</v>
      </c>
      <c r="AI3" s="33">
        <v>0.67</v>
      </c>
      <c r="AJ3" s="33">
        <v>0.67500000000000004</v>
      </c>
      <c r="AK3" s="33">
        <v>0.68</v>
      </c>
      <c r="AL3" s="33">
        <v>0.68500000000000005</v>
      </c>
      <c r="AM3" s="33">
        <v>0.69</v>
      </c>
      <c r="AN3" s="33">
        <v>0.69499999999999995</v>
      </c>
      <c r="AO3" s="33">
        <v>0.7</v>
      </c>
      <c r="AP3" s="33">
        <v>0.70499999999999996</v>
      </c>
      <c r="AQ3" s="33">
        <v>0.71</v>
      </c>
      <c r="AR3" s="33">
        <v>0.71499999999999997</v>
      </c>
      <c r="AS3" s="33">
        <v>0.72</v>
      </c>
      <c r="AT3" s="33">
        <v>0.72499999999999998</v>
      </c>
      <c r="AU3" s="33">
        <v>0.73</v>
      </c>
      <c r="AV3" s="33">
        <v>0.73499999999999999</v>
      </c>
      <c r="AW3" s="33">
        <v>0.74</v>
      </c>
      <c r="AX3" s="33">
        <v>0.745</v>
      </c>
      <c r="AY3" s="35">
        <v>0.75</v>
      </c>
      <c r="AZ3" s="35">
        <v>0.755</v>
      </c>
      <c r="BA3" s="33">
        <v>0.76</v>
      </c>
      <c r="BB3" s="33">
        <v>0.76500000000000001</v>
      </c>
      <c r="BC3" s="33">
        <v>0.77</v>
      </c>
      <c r="BD3" s="33">
        <v>0.77500000000000002</v>
      </c>
      <c r="BE3" s="35">
        <v>0.78</v>
      </c>
      <c r="BF3" s="35">
        <v>0.78500000000000003</v>
      </c>
      <c r="BG3" s="33">
        <v>0.79</v>
      </c>
      <c r="BH3" s="33">
        <v>0.79500000000000004</v>
      </c>
      <c r="BI3" s="33">
        <v>0.8</v>
      </c>
      <c r="BJ3" s="33">
        <v>0.80500000000000005</v>
      </c>
      <c r="BK3" s="35">
        <v>0.81</v>
      </c>
      <c r="BL3" s="35">
        <v>0.81499999999999995</v>
      </c>
      <c r="BM3" s="33">
        <v>0.82</v>
      </c>
      <c r="BN3" s="33">
        <v>0.82499999999999996</v>
      </c>
      <c r="BO3" s="33">
        <v>0.83</v>
      </c>
      <c r="BP3" s="33">
        <v>0.83499999999999996</v>
      </c>
      <c r="BQ3" s="33">
        <v>0.84</v>
      </c>
      <c r="BR3" s="35">
        <v>0.84499999999999997</v>
      </c>
      <c r="BS3" s="35">
        <v>0.85</v>
      </c>
      <c r="BT3" s="33">
        <v>0.85499999999999998</v>
      </c>
      <c r="BU3" s="33">
        <v>0.86</v>
      </c>
      <c r="BV3" s="33">
        <v>0.86499999999999999</v>
      </c>
      <c r="BW3" s="33">
        <v>0.87</v>
      </c>
      <c r="BX3" s="33">
        <v>0.875</v>
      </c>
      <c r="BY3" s="33">
        <v>0.88</v>
      </c>
      <c r="BZ3" s="33">
        <v>0.88500000000000001</v>
      </c>
      <c r="CA3" s="33">
        <v>0.89</v>
      </c>
      <c r="CB3" s="33">
        <v>0.89500000000000002</v>
      </c>
      <c r="CC3" s="33">
        <v>0.9</v>
      </c>
      <c r="CD3" s="33">
        <v>0.90500000000000003</v>
      </c>
      <c r="CE3" s="33">
        <v>0.91</v>
      </c>
      <c r="CF3" s="33">
        <v>0.91500000000000004</v>
      </c>
      <c r="CG3" s="33">
        <v>0.92</v>
      </c>
      <c r="CH3" s="33">
        <v>0.92500000000000004</v>
      </c>
      <c r="CI3" s="33">
        <v>0.93</v>
      </c>
      <c r="CJ3" s="33">
        <v>0.93500000000000005</v>
      </c>
      <c r="CK3" s="33">
        <v>0.94</v>
      </c>
      <c r="CL3" s="33">
        <v>0.94499999999999995</v>
      </c>
      <c r="CM3" s="33">
        <v>0.95</v>
      </c>
      <c r="CN3" s="33">
        <v>0.95499999999999996</v>
      </c>
      <c r="CO3" s="33">
        <v>0.96</v>
      </c>
      <c r="CP3" s="33">
        <v>0.96499999999999997</v>
      </c>
      <c r="CQ3" s="33">
        <v>0.97</v>
      </c>
      <c r="CR3" s="33">
        <v>0.97499999999999998</v>
      </c>
      <c r="CS3" s="33">
        <v>0.98</v>
      </c>
      <c r="CT3" s="33">
        <v>0.98499999999999999</v>
      </c>
      <c r="CU3" s="33">
        <v>0.99</v>
      </c>
      <c r="CV3" s="33">
        <v>0.995</v>
      </c>
      <c r="CW3" s="33">
        <v>1</v>
      </c>
      <c r="CX3" s="33">
        <v>1.0009999999999999</v>
      </c>
      <c r="CY3" s="33">
        <v>1.002</v>
      </c>
      <c r="CZ3" s="33">
        <v>1.0029999999999999</v>
      </c>
    </row>
    <row r="4" spans="1:104" ht="13.5" customHeight="1" x14ac:dyDescent="0.2">
      <c r="A4" s="36">
        <v>25</v>
      </c>
      <c r="B4" s="37">
        <v>2</v>
      </c>
      <c r="C4" s="38">
        <v>0.97</v>
      </c>
      <c r="D4" s="38">
        <v>0.97099999999999997</v>
      </c>
      <c r="E4" s="38">
        <v>0.97199999999999998</v>
      </c>
      <c r="F4" s="38">
        <v>0.97299999999999998</v>
      </c>
      <c r="G4" s="38">
        <v>0.97399999999999998</v>
      </c>
      <c r="H4" s="38">
        <v>0.97399999999999998</v>
      </c>
      <c r="I4" s="38">
        <v>0.97499999999999998</v>
      </c>
      <c r="J4" s="38">
        <v>0.97599999999999998</v>
      </c>
      <c r="K4" s="38">
        <v>0.97699999999999998</v>
      </c>
      <c r="L4" s="38">
        <v>0.97699999999999998</v>
      </c>
      <c r="M4" s="38">
        <v>0.97799999999999998</v>
      </c>
      <c r="N4" s="38">
        <v>0.97799999999999998</v>
      </c>
      <c r="O4" s="38">
        <v>0.97899999999999998</v>
      </c>
      <c r="P4" s="38">
        <v>0.97899999999999998</v>
      </c>
      <c r="Q4" s="38">
        <v>0.98</v>
      </c>
      <c r="R4" s="38">
        <v>0.98</v>
      </c>
      <c r="S4" s="38">
        <v>0.98099999999999998</v>
      </c>
      <c r="T4" s="38">
        <v>0.98199999999999998</v>
      </c>
      <c r="U4" s="32">
        <v>0.98250000000000004</v>
      </c>
      <c r="V4" s="32">
        <v>0.9829</v>
      </c>
      <c r="W4" s="32">
        <v>0.98319999999999996</v>
      </c>
      <c r="X4" s="32">
        <v>0.98350000000000004</v>
      </c>
      <c r="Y4" s="32">
        <v>0.98380000000000001</v>
      </c>
      <c r="Z4" s="32">
        <v>0.98409999999999997</v>
      </c>
      <c r="AA4" s="32">
        <v>0.98440000000000005</v>
      </c>
      <c r="AB4" s="32">
        <v>0.98470000000000002</v>
      </c>
      <c r="AC4" s="32">
        <v>0.98499999999999999</v>
      </c>
      <c r="AD4" s="32">
        <v>0.98519999999999996</v>
      </c>
      <c r="AE4" s="32">
        <v>0.98540000000000005</v>
      </c>
      <c r="AF4" s="32">
        <v>0.98570000000000002</v>
      </c>
      <c r="AG4" s="32">
        <v>0.9859</v>
      </c>
      <c r="AH4" s="32">
        <v>0.98609999999999998</v>
      </c>
      <c r="AI4" s="32">
        <v>0.98629999999999995</v>
      </c>
      <c r="AJ4" s="32">
        <v>0.98650000000000004</v>
      </c>
      <c r="AK4" s="32">
        <v>0.98670000000000002</v>
      </c>
      <c r="AL4" s="32">
        <v>0.9869</v>
      </c>
      <c r="AM4" s="32">
        <v>0.98709999999999998</v>
      </c>
      <c r="AN4" s="32">
        <v>0.98729999999999996</v>
      </c>
      <c r="AO4" s="32">
        <v>0.98750000000000004</v>
      </c>
      <c r="AP4" s="32">
        <v>0.98760000000000003</v>
      </c>
      <c r="AQ4" s="32">
        <v>0.98780000000000001</v>
      </c>
      <c r="AR4" s="32">
        <v>0.98799999999999999</v>
      </c>
      <c r="AS4" s="32">
        <v>0.98819999999999997</v>
      </c>
      <c r="AT4" s="32">
        <v>0.98839999999999995</v>
      </c>
      <c r="AU4" s="39">
        <v>0.98850000000000005</v>
      </c>
      <c r="AV4" s="32">
        <v>0.98870000000000002</v>
      </c>
      <c r="AW4" s="32">
        <v>0.9889</v>
      </c>
      <c r="AX4" s="32">
        <v>0.98899999999999999</v>
      </c>
      <c r="AY4" s="40">
        <v>0.98919999999999997</v>
      </c>
      <c r="AZ4" s="40">
        <v>0.98939999999999995</v>
      </c>
      <c r="BA4" s="40">
        <v>0.98960000000000004</v>
      </c>
      <c r="BB4" s="40">
        <v>0.98980000000000001</v>
      </c>
      <c r="BC4" s="40">
        <v>0.99</v>
      </c>
      <c r="BD4" s="40">
        <v>0.99009999999999998</v>
      </c>
      <c r="BE4" s="40">
        <v>0.99029999999999996</v>
      </c>
      <c r="BF4" s="40">
        <v>0.99050000000000005</v>
      </c>
      <c r="BG4" s="40">
        <v>0.99060000000000004</v>
      </c>
      <c r="BH4" s="40">
        <v>0.99070000000000003</v>
      </c>
      <c r="BI4" s="40">
        <v>0.99080000000000001</v>
      </c>
      <c r="BJ4" s="40">
        <v>0.99099999999999999</v>
      </c>
      <c r="BK4" s="40">
        <v>0.99119999999999997</v>
      </c>
      <c r="BL4" s="40">
        <v>0.99129999999999996</v>
      </c>
      <c r="BM4" s="40">
        <v>0.99139999999999995</v>
      </c>
      <c r="BN4" s="40">
        <v>0.99150000000000005</v>
      </c>
      <c r="BO4" s="40">
        <v>0.99160000000000004</v>
      </c>
      <c r="BP4" s="40">
        <v>0.99170000000000003</v>
      </c>
      <c r="BQ4" s="40">
        <v>0.99180000000000001</v>
      </c>
      <c r="BR4" s="40">
        <v>0.9919</v>
      </c>
      <c r="BS4" s="40">
        <v>0.99199999999999999</v>
      </c>
      <c r="BT4" s="40">
        <v>0.99209999999999998</v>
      </c>
      <c r="BU4" s="40">
        <v>0.99219999999999997</v>
      </c>
      <c r="BV4" s="40">
        <v>0.99219999999999997</v>
      </c>
      <c r="BW4" s="40">
        <v>0.99229999999999996</v>
      </c>
      <c r="BX4" s="32">
        <v>0.99239999999999995</v>
      </c>
      <c r="BY4" s="32">
        <v>0.99239999999999995</v>
      </c>
      <c r="BZ4" s="32">
        <v>0.99250000000000005</v>
      </c>
      <c r="CA4" s="32">
        <v>0.99250000000000005</v>
      </c>
      <c r="CB4" s="32">
        <v>0.99260000000000004</v>
      </c>
      <c r="CC4" s="32">
        <v>0.99270000000000003</v>
      </c>
      <c r="CD4" s="32">
        <v>0.99270000000000003</v>
      </c>
      <c r="CE4" s="32">
        <v>0.99280000000000002</v>
      </c>
      <c r="CF4" s="32">
        <v>0.99280000000000002</v>
      </c>
      <c r="CG4" s="32">
        <v>0.99280000000000002</v>
      </c>
      <c r="CH4" s="32">
        <v>0.9929</v>
      </c>
      <c r="CI4" s="32">
        <v>0.9929</v>
      </c>
      <c r="CJ4" s="32">
        <v>0.99299999999999999</v>
      </c>
      <c r="CK4" s="32">
        <v>0.99299999999999999</v>
      </c>
      <c r="CL4" s="32">
        <v>0.99309999999999998</v>
      </c>
      <c r="CM4" s="32">
        <v>0.99309999999999998</v>
      </c>
      <c r="CN4" s="32">
        <v>0.99309999999999998</v>
      </c>
      <c r="CO4" s="32">
        <v>0.99319999999999997</v>
      </c>
      <c r="CP4" s="32">
        <v>0.99319999999999997</v>
      </c>
      <c r="CQ4" s="32">
        <v>0.99329999999999996</v>
      </c>
      <c r="CR4" s="32">
        <v>0.99329999999999996</v>
      </c>
      <c r="CS4" s="32">
        <v>0.99329999999999996</v>
      </c>
      <c r="CT4" s="32">
        <v>0.99339999999999995</v>
      </c>
      <c r="CU4" s="32">
        <v>0.99339999999999995</v>
      </c>
      <c r="CV4" s="32">
        <v>0.99350000000000005</v>
      </c>
      <c r="CW4" s="32">
        <v>0.99350000000000005</v>
      </c>
    </row>
    <row r="5" spans="1:104" ht="13.5" customHeight="1" x14ac:dyDescent="0.2">
      <c r="A5" s="36">
        <v>25.5</v>
      </c>
      <c r="B5" s="41">
        <v>3</v>
      </c>
      <c r="C5" s="38">
        <v>0.96899999999999997</v>
      </c>
      <c r="D5" s="38">
        <v>0.97</v>
      </c>
      <c r="E5" s="38">
        <v>0.97099999999999997</v>
      </c>
      <c r="F5" s="38">
        <v>0.97199999999999998</v>
      </c>
      <c r="G5" s="38">
        <v>0.97199999999999998</v>
      </c>
      <c r="H5" s="38">
        <v>0.97299999999999998</v>
      </c>
      <c r="I5" s="38">
        <v>0.97399999999999998</v>
      </c>
      <c r="J5" s="38">
        <v>0.97399999999999998</v>
      </c>
      <c r="K5" s="38">
        <v>0.97499999999999998</v>
      </c>
      <c r="L5" s="38">
        <v>0.97599999999999998</v>
      </c>
      <c r="M5" s="38">
        <v>0.97599999999999998</v>
      </c>
      <c r="N5" s="38">
        <v>0.97699999999999998</v>
      </c>
      <c r="O5" s="38">
        <v>0.97799999999999998</v>
      </c>
      <c r="P5" s="38">
        <v>0.97799999999999998</v>
      </c>
      <c r="Q5" s="38">
        <v>0.97899999999999998</v>
      </c>
      <c r="R5" s="38">
        <v>0.97899999999999998</v>
      </c>
      <c r="S5" s="38">
        <v>0.98</v>
      </c>
      <c r="T5" s="38">
        <v>0.98099999999999998</v>
      </c>
      <c r="U5" s="32">
        <v>0.98160000000000003</v>
      </c>
      <c r="V5" s="32">
        <v>0.98199999999999998</v>
      </c>
      <c r="W5" s="32">
        <v>0.98240000000000005</v>
      </c>
      <c r="X5" s="32">
        <v>0.98270000000000002</v>
      </c>
      <c r="Y5" s="32">
        <v>0.98299999999999998</v>
      </c>
      <c r="Z5" s="32">
        <v>0.98329999999999995</v>
      </c>
      <c r="AA5" s="32">
        <v>0.98360000000000003</v>
      </c>
      <c r="AB5" s="32">
        <v>0.9839</v>
      </c>
      <c r="AC5" s="32">
        <v>0.98419999999999996</v>
      </c>
      <c r="AD5" s="32">
        <v>0.98450000000000004</v>
      </c>
      <c r="AE5" s="32">
        <v>0.98470000000000002</v>
      </c>
      <c r="AF5" s="32">
        <v>0.98499999999999999</v>
      </c>
      <c r="AG5" s="32">
        <v>0.98519999999999996</v>
      </c>
      <c r="AH5" s="32">
        <v>0.98540000000000005</v>
      </c>
      <c r="AI5" s="32">
        <v>0.98560000000000003</v>
      </c>
      <c r="AJ5" s="32">
        <v>0.98580000000000001</v>
      </c>
      <c r="AK5" s="32">
        <v>0.98609999999999998</v>
      </c>
      <c r="AL5" s="32">
        <v>0.98629999999999995</v>
      </c>
      <c r="AM5" s="32">
        <v>0.98650000000000004</v>
      </c>
      <c r="AN5" s="32">
        <v>0.98660000000000003</v>
      </c>
      <c r="AO5" s="32">
        <v>0.98680000000000001</v>
      </c>
      <c r="AP5" s="32">
        <v>0.98699999999999999</v>
      </c>
      <c r="AQ5" s="32">
        <v>0.98719999999999997</v>
      </c>
      <c r="AR5" s="32">
        <v>0.98740000000000006</v>
      </c>
      <c r="AS5" s="32">
        <v>0.98760000000000003</v>
      </c>
      <c r="AT5" s="32">
        <v>0.98780000000000001</v>
      </c>
      <c r="AU5" s="39">
        <v>0.98799999999999999</v>
      </c>
      <c r="AV5" s="32">
        <v>0.98809999999999998</v>
      </c>
      <c r="AW5" s="32">
        <v>0.98829999999999996</v>
      </c>
      <c r="AX5" s="32">
        <v>0.98850000000000005</v>
      </c>
      <c r="AY5" s="40">
        <v>0.98870000000000002</v>
      </c>
      <c r="AZ5" s="40">
        <v>0.9889</v>
      </c>
      <c r="BA5" s="40">
        <v>0.98909999999999998</v>
      </c>
      <c r="BB5" s="40">
        <v>0.98929999999999996</v>
      </c>
      <c r="BC5" s="40">
        <v>0.98950000000000005</v>
      </c>
      <c r="BD5" s="40">
        <v>0.98960000000000004</v>
      </c>
      <c r="BE5" s="40">
        <v>0.98980000000000001</v>
      </c>
      <c r="BF5" s="40">
        <v>0.99</v>
      </c>
      <c r="BG5" s="40">
        <v>0.99009999999999998</v>
      </c>
      <c r="BH5" s="40">
        <v>0.99029999999999996</v>
      </c>
      <c r="BI5" s="40">
        <v>0.99039999999999995</v>
      </c>
      <c r="BJ5" s="40">
        <v>0.99060000000000004</v>
      </c>
      <c r="BK5" s="40">
        <v>0.99070000000000003</v>
      </c>
      <c r="BL5" s="40">
        <v>0.99080000000000001</v>
      </c>
      <c r="BM5" s="40">
        <v>0.99099999999999999</v>
      </c>
      <c r="BN5" s="40">
        <v>0.99109999999999998</v>
      </c>
      <c r="BO5" s="40">
        <v>0.99119999999999997</v>
      </c>
      <c r="BP5" s="40">
        <v>0.99129999999999996</v>
      </c>
      <c r="BQ5" s="40">
        <v>0.99139999999999995</v>
      </c>
      <c r="BR5" s="40">
        <v>0.99150000000000005</v>
      </c>
      <c r="BS5" s="40">
        <v>0.99160000000000004</v>
      </c>
      <c r="BT5" s="40">
        <v>0.99170000000000003</v>
      </c>
      <c r="BU5" s="40">
        <v>0.99180000000000001</v>
      </c>
      <c r="BV5" s="40">
        <v>0.99180000000000001</v>
      </c>
      <c r="BW5" s="40">
        <v>0.9919</v>
      </c>
      <c r="BX5" s="32">
        <v>0.99199999999999999</v>
      </c>
      <c r="BY5" s="32">
        <v>0.99209999999999998</v>
      </c>
      <c r="BZ5" s="32">
        <v>0.99219999999999997</v>
      </c>
      <c r="CA5" s="32">
        <v>0.99219999999999997</v>
      </c>
      <c r="CB5" s="32">
        <v>0.99229999999999996</v>
      </c>
      <c r="CC5" s="32">
        <v>0.99229999999999996</v>
      </c>
      <c r="CD5" s="32">
        <v>0.99236666666666595</v>
      </c>
      <c r="CE5" s="32">
        <v>0.99236666666666595</v>
      </c>
      <c r="CF5" s="32">
        <v>0.99236666666666595</v>
      </c>
      <c r="CG5" s="32">
        <v>0.99250000000000005</v>
      </c>
      <c r="CH5" s="32">
        <v>0.99250000000000005</v>
      </c>
      <c r="CI5" s="32">
        <v>0.99263333333333403</v>
      </c>
      <c r="CJ5" s="32">
        <v>0.99263333333333403</v>
      </c>
      <c r="CK5" s="32">
        <v>0.99270000000000003</v>
      </c>
      <c r="CL5" s="32">
        <v>0.99270000000000003</v>
      </c>
      <c r="CM5" s="32">
        <v>0.99280000000000002</v>
      </c>
      <c r="CN5" s="32">
        <v>0.99280000000000002</v>
      </c>
      <c r="CO5" s="32">
        <v>0.99280000000000002</v>
      </c>
      <c r="CP5" s="32">
        <v>0.9929</v>
      </c>
      <c r="CQ5" s="32">
        <v>0.9929</v>
      </c>
      <c r="CR5" s="32">
        <v>0.99299999999999999</v>
      </c>
      <c r="CS5" s="32">
        <v>0.99299999999999999</v>
      </c>
      <c r="CT5" s="32">
        <v>0.99299999999999999</v>
      </c>
      <c r="CU5" s="32">
        <v>0.99309999999999998</v>
      </c>
      <c r="CV5" s="32">
        <v>0.99309999999999998</v>
      </c>
      <c r="CW5" s="32">
        <v>0.99319999999999997</v>
      </c>
    </row>
    <row r="6" spans="1:104" ht="13.5" customHeight="1" x14ac:dyDescent="0.2">
      <c r="A6" s="36">
        <v>26</v>
      </c>
      <c r="B6" s="37">
        <v>4</v>
      </c>
      <c r="C6" s="38">
        <v>0.96699999999999997</v>
      </c>
      <c r="D6" s="38">
        <v>0.96799999999999997</v>
      </c>
      <c r="E6" s="38">
        <v>0.96899999999999997</v>
      </c>
      <c r="F6" s="38">
        <v>0.97</v>
      </c>
      <c r="G6" s="38">
        <v>0.97099999999999997</v>
      </c>
      <c r="H6" s="38">
        <v>0.97099999999999997</v>
      </c>
      <c r="I6" s="38">
        <v>0.97199999999999998</v>
      </c>
      <c r="J6" s="38">
        <v>0.97299999999999998</v>
      </c>
      <c r="K6" s="38">
        <v>0.97399999999999998</v>
      </c>
      <c r="L6" s="38">
        <v>0.97499999999999998</v>
      </c>
      <c r="M6" s="38">
        <v>0.97499999999999998</v>
      </c>
      <c r="N6" s="38">
        <v>0.97599999999999998</v>
      </c>
      <c r="O6" s="38">
        <v>0.97699999999999998</v>
      </c>
      <c r="P6" s="38">
        <v>0.97699999999999998</v>
      </c>
      <c r="Q6" s="38">
        <v>0.97799999999999998</v>
      </c>
      <c r="R6" s="38">
        <v>0.97799999999999998</v>
      </c>
      <c r="S6" s="38">
        <v>0.97899999999999998</v>
      </c>
      <c r="T6" s="38">
        <v>0.98</v>
      </c>
      <c r="U6" s="32">
        <v>0.98080000000000001</v>
      </c>
      <c r="V6" s="32">
        <v>0.98109999999999997</v>
      </c>
      <c r="W6" s="32">
        <v>0.98150000000000004</v>
      </c>
      <c r="X6" s="32">
        <v>0.9819</v>
      </c>
      <c r="Y6" s="32">
        <v>0.98219999999999996</v>
      </c>
      <c r="Z6" s="32">
        <v>0.98250000000000004</v>
      </c>
      <c r="AA6" s="32">
        <v>0.9829</v>
      </c>
      <c r="AB6" s="32">
        <v>0.98319999999999996</v>
      </c>
      <c r="AC6" s="32">
        <v>0.98350000000000004</v>
      </c>
      <c r="AD6" s="32">
        <v>0.98370000000000002</v>
      </c>
      <c r="AE6" s="32">
        <v>0.98399999999999999</v>
      </c>
      <c r="AF6" s="32">
        <v>0.98419999999999996</v>
      </c>
      <c r="AG6" s="32">
        <v>0.98450000000000004</v>
      </c>
      <c r="AH6" s="32">
        <v>0.98470000000000002</v>
      </c>
      <c r="AI6" s="32">
        <v>0.9849</v>
      </c>
      <c r="AJ6" s="32">
        <v>0.98519999999999996</v>
      </c>
      <c r="AK6" s="32">
        <v>0.98540000000000005</v>
      </c>
      <c r="AL6" s="32">
        <v>0.98560000000000003</v>
      </c>
      <c r="AM6" s="32">
        <v>0.98580000000000001</v>
      </c>
      <c r="AN6" s="32">
        <v>0.98599999999999999</v>
      </c>
      <c r="AO6" s="32">
        <v>0.98619999999999997</v>
      </c>
      <c r="AP6" s="32">
        <v>0.98640000000000005</v>
      </c>
      <c r="AQ6" s="32">
        <v>0.98660000000000003</v>
      </c>
      <c r="AR6" s="32">
        <v>0.98680000000000001</v>
      </c>
      <c r="AS6" s="32">
        <v>0.98699999999999999</v>
      </c>
      <c r="AT6" s="32">
        <v>0.98719999999999997</v>
      </c>
      <c r="AU6" s="39">
        <v>0.98740000000000006</v>
      </c>
      <c r="AV6" s="32">
        <v>0.98760000000000003</v>
      </c>
      <c r="AW6" s="32">
        <v>0.98780000000000001</v>
      </c>
      <c r="AX6" s="32">
        <v>0.9879</v>
      </c>
      <c r="AY6" s="40">
        <v>0.98809999999999998</v>
      </c>
      <c r="AZ6" s="40">
        <v>0.98829999999999996</v>
      </c>
      <c r="BA6" s="40">
        <v>0.98850000000000005</v>
      </c>
      <c r="BB6" s="40">
        <v>0.98880000000000001</v>
      </c>
      <c r="BC6" s="40">
        <v>0.98899999999999999</v>
      </c>
      <c r="BD6" s="40">
        <v>0.98909999999999998</v>
      </c>
      <c r="BE6" s="40">
        <v>0.98929999999999996</v>
      </c>
      <c r="BF6" s="40">
        <v>0.98950000000000005</v>
      </c>
      <c r="BG6" s="40">
        <v>0.98970000000000002</v>
      </c>
      <c r="BH6" s="40">
        <v>0.98980000000000001</v>
      </c>
      <c r="BI6" s="40">
        <v>0.99</v>
      </c>
      <c r="BJ6" s="40">
        <v>0.99009999999999998</v>
      </c>
      <c r="BK6" s="40">
        <v>0.99029999999999996</v>
      </c>
      <c r="BL6" s="40">
        <v>0.99039999999999995</v>
      </c>
      <c r="BM6" s="40">
        <v>0.99050000000000005</v>
      </c>
      <c r="BN6" s="40">
        <v>0.99070000000000003</v>
      </c>
      <c r="BO6" s="40">
        <v>0.99080000000000001</v>
      </c>
      <c r="BP6" s="40">
        <v>0.9909</v>
      </c>
      <c r="BQ6" s="40">
        <v>0.99099999999999999</v>
      </c>
      <c r="BR6" s="40">
        <v>0.99109999999999998</v>
      </c>
      <c r="BS6" s="40">
        <v>0.99119999999999997</v>
      </c>
      <c r="BT6" s="40">
        <v>0.99129999999999996</v>
      </c>
      <c r="BU6" s="40">
        <v>0.99139999999999995</v>
      </c>
      <c r="BV6" s="40">
        <v>0.99139999999999995</v>
      </c>
      <c r="BW6" s="40">
        <v>0.99150000000000005</v>
      </c>
      <c r="BX6" s="32">
        <v>0.99160000000000004</v>
      </c>
      <c r="BY6" s="40">
        <v>0.99170000000000003</v>
      </c>
      <c r="BZ6" s="40">
        <v>0.99170000000000003</v>
      </c>
      <c r="CA6" s="40">
        <v>0.99180000000000001</v>
      </c>
      <c r="CB6" s="40">
        <v>0.9919</v>
      </c>
      <c r="CC6" s="32">
        <v>0.9919</v>
      </c>
      <c r="CD6" s="32">
        <v>0.99199999999999999</v>
      </c>
      <c r="CE6" s="32">
        <v>0.99199999999999999</v>
      </c>
      <c r="CF6" s="32">
        <v>0.99209999999999998</v>
      </c>
      <c r="CG6" s="32">
        <v>0.99209999999999998</v>
      </c>
      <c r="CH6" s="32">
        <v>0.99219999999999997</v>
      </c>
      <c r="CI6" s="32">
        <v>0.99219999999999997</v>
      </c>
      <c r="CJ6" s="32">
        <v>0.99229999999999996</v>
      </c>
      <c r="CK6" s="32">
        <v>0.99229999999999996</v>
      </c>
      <c r="CL6" s="32">
        <v>0.99239999999999995</v>
      </c>
      <c r="CM6" s="32">
        <v>0.99239999999999995</v>
      </c>
      <c r="CN6" s="32">
        <v>0.99250000000000005</v>
      </c>
      <c r="CO6" s="32">
        <v>0.99250000000000005</v>
      </c>
      <c r="CP6" s="32">
        <v>0.99250000000000005</v>
      </c>
      <c r="CQ6" s="32">
        <v>0.99260000000000004</v>
      </c>
      <c r="CR6" s="32">
        <v>0.99260000000000004</v>
      </c>
      <c r="CS6" s="32">
        <v>0.99270000000000003</v>
      </c>
      <c r="CT6" s="32">
        <v>0.99270000000000003</v>
      </c>
      <c r="CU6" s="32">
        <v>0.99270000000000003</v>
      </c>
      <c r="CV6" s="32">
        <v>0.99280000000000002</v>
      </c>
      <c r="CW6" s="32">
        <v>0.99280000000000002</v>
      </c>
    </row>
    <row r="7" spans="1:104" ht="13.5" customHeight="1" x14ac:dyDescent="0.2">
      <c r="A7" s="36">
        <v>26.5</v>
      </c>
      <c r="B7" s="41">
        <v>5</v>
      </c>
      <c r="C7" s="38">
        <v>0.96599999999999997</v>
      </c>
      <c r="D7" s="38">
        <v>0.96699999999999997</v>
      </c>
      <c r="E7" s="38">
        <v>0.96799999999999997</v>
      </c>
      <c r="F7" s="38">
        <v>0.96899999999999997</v>
      </c>
      <c r="G7" s="38">
        <v>0.97</v>
      </c>
      <c r="H7" s="38">
        <v>0.97</v>
      </c>
      <c r="I7" s="38">
        <v>0.97099999999999997</v>
      </c>
      <c r="J7" s="38">
        <v>0.97199999999999998</v>
      </c>
      <c r="K7" s="38">
        <v>0.97299999999999998</v>
      </c>
      <c r="L7" s="38">
        <v>0.97399999999999998</v>
      </c>
      <c r="M7" s="38">
        <v>0.97399999999999998</v>
      </c>
      <c r="N7" s="38">
        <v>0.97499999999999998</v>
      </c>
      <c r="O7" s="38">
        <v>0.97599999999999998</v>
      </c>
      <c r="P7" s="38">
        <v>0.97599999999999998</v>
      </c>
      <c r="Q7" s="38">
        <v>0.97699999999999998</v>
      </c>
      <c r="R7" s="38">
        <v>0.97699999999999998</v>
      </c>
      <c r="S7" s="38">
        <v>0.97799999999999998</v>
      </c>
      <c r="T7" s="38">
        <v>0.97899999999999998</v>
      </c>
      <c r="U7" s="32">
        <v>0.97989999999999999</v>
      </c>
      <c r="V7" s="32">
        <v>0.98029999999999995</v>
      </c>
      <c r="W7" s="32">
        <v>0.98070000000000002</v>
      </c>
      <c r="X7" s="32">
        <v>0.98099999999999998</v>
      </c>
      <c r="Y7" s="32">
        <v>0.98140000000000005</v>
      </c>
      <c r="Z7" s="32">
        <v>0.98180000000000001</v>
      </c>
      <c r="AA7" s="32">
        <v>0.98209999999999997</v>
      </c>
      <c r="AB7" s="32">
        <v>0.98240000000000005</v>
      </c>
      <c r="AC7" s="32">
        <v>0.98270000000000002</v>
      </c>
      <c r="AD7" s="32">
        <v>0.98299999999999998</v>
      </c>
      <c r="AE7" s="32">
        <v>0.98319999999999996</v>
      </c>
      <c r="AF7" s="32">
        <v>0.98350000000000004</v>
      </c>
      <c r="AG7" s="32">
        <v>0.98380000000000001</v>
      </c>
      <c r="AH7" s="32">
        <v>0.98399999999999999</v>
      </c>
      <c r="AI7" s="32">
        <v>0.98429999999999995</v>
      </c>
      <c r="AJ7" s="32">
        <v>0.98450000000000004</v>
      </c>
      <c r="AK7" s="32">
        <v>0.98470000000000002</v>
      </c>
      <c r="AL7" s="32">
        <v>0.9849</v>
      </c>
      <c r="AM7" s="32">
        <v>0.98519999999999996</v>
      </c>
      <c r="AN7" s="32">
        <v>0.98540000000000005</v>
      </c>
      <c r="AO7" s="32">
        <v>0.98560000000000003</v>
      </c>
      <c r="AP7" s="32">
        <v>0.98580000000000001</v>
      </c>
      <c r="AQ7" s="32">
        <v>0.98599999999999999</v>
      </c>
      <c r="AR7" s="32">
        <v>0.98619999999999997</v>
      </c>
      <c r="AS7" s="32">
        <v>0.98640000000000005</v>
      </c>
      <c r="AT7" s="32">
        <v>0.98660000000000003</v>
      </c>
      <c r="AU7" s="39">
        <v>0.98680000000000001</v>
      </c>
      <c r="AV7" s="32">
        <v>0.98699999999999999</v>
      </c>
      <c r="AW7" s="32">
        <v>0.98719999999999997</v>
      </c>
      <c r="AX7" s="32">
        <v>0.98740000000000006</v>
      </c>
      <c r="AY7" s="40">
        <v>0.98760000000000003</v>
      </c>
      <c r="AZ7" s="40">
        <v>0.98780000000000001</v>
      </c>
      <c r="BA7" s="40">
        <v>0.98799999999999999</v>
      </c>
      <c r="BB7" s="40">
        <v>0.98819999999999997</v>
      </c>
      <c r="BC7" s="40">
        <v>0.98850000000000005</v>
      </c>
      <c r="BD7" s="40">
        <v>0.98860000000000003</v>
      </c>
      <c r="BE7" s="40">
        <v>0.98880000000000001</v>
      </c>
      <c r="BF7" s="40">
        <v>0.98899999999999999</v>
      </c>
      <c r="BG7" s="40">
        <v>0.98919999999999997</v>
      </c>
      <c r="BH7" s="40">
        <v>0.98939999999999995</v>
      </c>
      <c r="BI7" s="40">
        <v>0.98950000000000005</v>
      </c>
      <c r="BJ7" s="40">
        <v>0.98970000000000002</v>
      </c>
      <c r="BK7" s="40">
        <v>0.98980000000000001</v>
      </c>
      <c r="BL7" s="40">
        <v>0.99</v>
      </c>
      <c r="BM7" s="40">
        <v>0.99009999999999998</v>
      </c>
      <c r="BN7" s="40">
        <v>0.99019999999999997</v>
      </c>
      <c r="BO7" s="40">
        <v>0.99039999999999995</v>
      </c>
      <c r="BP7" s="40">
        <v>0.99050000000000005</v>
      </c>
      <c r="BQ7" s="40">
        <v>0.99060000000000004</v>
      </c>
      <c r="BR7" s="40">
        <v>0.99070000000000003</v>
      </c>
      <c r="BS7" s="40">
        <v>0.99080000000000001</v>
      </c>
      <c r="BT7" s="40">
        <v>0.9909</v>
      </c>
      <c r="BU7" s="40">
        <v>0.99099999999999999</v>
      </c>
      <c r="BV7" s="40">
        <v>0.99109999999999998</v>
      </c>
      <c r="BW7" s="40">
        <v>0.99109999999999998</v>
      </c>
      <c r="BX7" s="32">
        <v>0.99119999999999997</v>
      </c>
      <c r="BY7" s="32">
        <v>0.99129999999999996</v>
      </c>
      <c r="BZ7" s="32">
        <v>0.99139999999999995</v>
      </c>
      <c r="CA7" s="32">
        <v>0.99139999999999995</v>
      </c>
      <c r="CB7" s="32">
        <v>0.99150000000000005</v>
      </c>
      <c r="CC7" s="32">
        <v>0.99160000000000004</v>
      </c>
      <c r="CD7" s="32">
        <v>0.99160000000000004</v>
      </c>
      <c r="CE7" s="32">
        <v>0.99170000000000003</v>
      </c>
      <c r="CF7" s="32">
        <v>0.99170000000000003</v>
      </c>
      <c r="CG7" s="40">
        <v>0.99180000000000001</v>
      </c>
      <c r="CH7" s="40">
        <v>0.99180000000000001</v>
      </c>
      <c r="CI7" s="40">
        <v>0.9919</v>
      </c>
      <c r="CJ7" s="40">
        <v>0.9919</v>
      </c>
      <c r="CK7" s="40">
        <v>0.99199999999999999</v>
      </c>
      <c r="CL7" s="40">
        <v>0.99199999999999999</v>
      </c>
      <c r="CM7" s="40">
        <v>0.99209999999999998</v>
      </c>
      <c r="CN7" s="40">
        <v>0.99209999999999998</v>
      </c>
      <c r="CO7" s="40">
        <v>0.99209999999999998</v>
      </c>
      <c r="CP7" s="40">
        <v>0.99219999999999997</v>
      </c>
      <c r="CQ7" s="40">
        <v>0.99219999999999997</v>
      </c>
      <c r="CR7" s="40">
        <v>0.99229999999999996</v>
      </c>
      <c r="CS7" s="40">
        <v>0.99229999999999996</v>
      </c>
      <c r="CT7" s="40">
        <v>0.99239999999999995</v>
      </c>
      <c r="CU7" s="40">
        <v>0.99239999999999995</v>
      </c>
      <c r="CV7" s="40">
        <v>0.99250000000000005</v>
      </c>
      <c r="CW7" s="40">
        <v>0.99250000000000005</v>
      </c>
    </row>
    <row r="8" spans="1:104" ht="13.5" customHeight="1" x14ac:dyDescent="0.2">
      <c r="A8" s="36">
        <v>27</v>
      </c>
      <c r="B8" s="37">
        <v>6</v>
      </c>
      <c r="C8" s="38">
        <v>0.96399999999999997</v>
      </c>
      <c r="D8" s="38">
        <v>0.96499999999999997</v>
      </c>
      <c r="E8" s="38">
        <v>0.96599999999999997</v>
      </c>
      <c r="F8" s="38">
        <v>0.96699999999999997</v>
      </c>
      <c r="G8" s="38">
        <v>0.96799999999999997</v>
      </c>
      <c r="H8" s="38">
        <v>0.96899999999999997</v>
      </c>
      <c r="I8" s="38">
        <v>0.97</v>
      </c>
      <c r="J8" s="38">
        <v>0.97099999999999997</v>
      </c>
      <c r="K8" s="38">
        <v>0.97199999999999998</v>
      </c>
      <c r="L8" s="38">
        <v>0.97299999999999998</v>
      </c>
      <c r="M8" s="38">
        <v>0.97299999999999998</v>
      </c>
      <c r="N8" s="38">
        <v>0.97399999999999998</v>
      </c>
      <c r="O8" s="38">
        <v>0.97499999999999998</v>
      </c>
      <c r="P8" s="38">
        <v>0.97499999999999998</v>
      </c>
      <c r="Q8" s="38">
        <v>0.97599999999999998</v>
      </c>
      <c r="R8" s="38">
        <v>0.97599999999999998</v>
      </c>
      <c r="S8" s="38">
        <v>0.97699999999999998</v>
      </c>
      <c r="T8" s="38">
        <v>0.97799999999999998</v>
      </c>
      <c r="U8" s="32">
        <v>0.97899999999999998</v>
      </c>
      <c r="V8" s="32">
        <v>0.97940000000000005</v>
      </c>
      <c r="W8" s="32">
        <v>0.9798</v>
      </c>
      <c r="X8" s="32">
        <v>0.98019999999999996</v>
      </c>
      <c r="Y8" s="32">
        <v>0.98060000000000003</v>
      </c>
      <c r="Z8" s="32">
        <v>0.98099999999999998</v>
      </c>
      <c r="AA8" s="32">
        <v>0.98129999999999995</v>
      </c>
      <c r="AB8" s="32">
        <v>0.98160000000000003</v>
      </c>
      <c r="AC8" s="32">
        <v>0.9819</v>
      </c>
      <c r="AD8" s="32">
        <v>0.98219999999999996</v>
      </c>
      <c r="AE8" s="32">
        <v>0.98250000000000004</v>
      </c>
      <c r="AF8" s="32">
        <v>0.98280000000000001</v>
      </c>
      <c r="AG8" s="32">
        <v>0.98309999999999997</v>
      </c>
      <c r="AH8" s="32">
        <v>0.98329999999999995</v>
      </c>
      <c r="AI8" s="32">
        <v>0.98360000000000003</v>
      </c>
      <c r="AJ8" s="32">
        <v>0.98380000000000001</v>
      </c>
      <c r="AK8" s="32">
        <v>0.98409999999999997</v>
      </c>
      <c r="AL8" s="32">
        <v>0.98429999999999995</v>
      </c>
      <c r="AM8" s="32">
        <v>0.98450000000000004</v>
      </c>
      <c r="AN8" s="32">
        <v>0.98470000000000002</v>
      </c>
      <c r="AO8" s="32">
        <v>0.98499999999999999</v>
      </c>
      <c r="AP8" s="32">
        <v>0.98519999999999996</v>
      </c>
      <c r="AQ8" s="32">
        <v>0.98540000000000005</v>
      </c>
      <c r="AR8" s="32">
        <v>0.98560000000000003</v>
      </c>
      <c r="AS8" s="32">
        <v>0.98580000000000001</v>
      </c>
      <c r="AT8" s="32">
        <v>0.98599999999999999</v>
      </c>
      <c r="AU8" s="39">
        <v>0.98619999999999997</v>
      </c>
      <c r="AV8" s="32">
        <v>0.98640000000000005</v>
      </c>
      <c r="AW8" s="32">
        <v>0.98660000000000003</v>
      </c>
      <c r="AX8" s="32">
        <v>0.98680000000000001</v>
      </c>
      <c r="AY8" s="40">
        <v>0.98699999999999999</v>
      </c>
      <c r="AZ8" s="40">
        <v>0.98729999999999996</v>
      </c>
      <c r="BA8" s="40">
        <v>0.98750000000000004</v>
      </c>
      <c r="BB8" s="40">
        <v>0.98770000000000002</v>
      </c>
      <c r="BC8" s="40">
        <v>0.98799999999999999</v>
      </c>
      <c r="BD8" s="40">
        <v>0.98819999999999997</v>
      </c>
      <c r="BE8" s="40">
        <v>0.98829999999999996</v>
      </c>
      <c r="BF8" s="40">
        <v>0.98850000000000005</v>
      </c>
      <c r="BG8" s="40">
        <v>0.98870000000000002</v>
      </c>
      <c r="BH8" s="40">
        <v>0.9889</v>
      </c>
      <c r="BI8" s="40">
        <v>0.98909999999999998</v>
      </c>
      <c r="BJ8" s="40">
        <v>0.98919999999999997</v>
      </c>
      <c r="BK8" s="40">
        <v>0.98939999999999995</v>
      </c>
      <c r="BL8" s="40">
        <v>0.98950000000000005</v>
      </c>
      <c r="BM8" s="40">
        <v>0.98970000000000002</v>
      </c>
      <c r="BN8" s="40">
        <v>0.98980000000000001</v>
      </c>
      <c r="BO8" s="40">
        <v>0.9899</v>
      </c>
      <c r="BP8" s="40">
        <v>0.99009999999999998</v>
      </c>
      <c r="BQ8" s="40">
        <v>0.99019999999999997</v>
      </c>
      <c r="BR8" s="40">
        <v>0.99029999999999996</v>
      </c>
      <c r="BS8" s="40">
        <v>0.99039999999999995</v>
      </c>
      <c r="BT8" s="40">
        <v>0.99050000000000005</v>
      </c>
      <c r="BU8" s="40">
        <v>0.99060000000000004</v>
      </c>
      <c r="BV8" s="40">
        <v>0.99070000000000003</v>
      </c>
      <c r="BW8" s="40">
        <v>0.99080000000000001</v>
      </c>
      <c r="BX8" s="32">
        <v>0.9909</v>
      </c>
      <c r="BY8" s="32">
        <v>0.9909</v>
      </c>
      <c r="BZ8" s="32">
        <v>0.99099999999999999</v>
      </c>
      <c r="CA8" s="32">
        <v>0.99109999999999998</v>
      </c>
      <c r="CB8" s="32">
        <v>0.99109999999999998</v>
      </c>
      <c r="CC8" s="32">
        <v>0.99119999999999997</v>
      </c>
      <c r="CD8" s="32">
        <v>0.99129999999999996</v>
      </c>
      <c r="CE8" s="32">
        <v>0.99129999999999996</v>
      </c>
      <c r="CF8" s="32">
        <v>0.99139999999999995</v>
      </c>
      <c r="CG8" s="32">
        <v>0.99139999999999995</v>
      </c>
      <c r="CH8" s="32">
        <v>0.99150000000000005</v>
      </c>
      <c r="CI8" s="32">
        <v>0.99150000000000005</v>
      </c>
      <c r="CJ8" s="32">
        <v>0.99160000000000004</v>
      </c>
      <c r="CK8" s="32">
        <v>0.99160000000000004</v>
      </c>
      <c r="CL8" s="32">
        <v>0.99170000000000003</v>
      </c>
      <c r="CM8" s="32">
        <v>0.99170000000000003</v>
      </c>
      <c r="CN8" s="32">
        <v>0.99180000000000001</v>
      </c>
      <c r="CO8" s="32">
        <v>0.99180000000000001</v>
      </c>
      <c r="CP8" s="32">
        <v>0.9919</v>
      </c>
      <c r="CQ8" s="32">
        <v>0.9919</v>
      </c>
      <c r="CR8" s="40">
        <v>0.99199999999999999</v>
      </c>
      <c r="CS8" s="40">
        <v>0.99199999999999999</v>
      </c>
      <c r="CT8" s="40">
        <v>0.99199999999999999</v>
      </c>
      <c r="CU8" s="40">
        <v>0.99209999999999998</v>
      </c>
      <c r="CV8" s="40">
        <v>0.99219999999999997</v>
      </c>
      <c r="CW8" s="40">
        <v>0.99219999999999997</v>
      </c>
    </row>
    <row r="9" spans="1:104" ht="13.5" customHeight="1" x14ac:dyDescent="0.2">
      <c r="A9" s="36">
        <v>27.5</v>
      </c>
      <c r="B9" s="41">
        <v>7</v>
      </c>
      <c r="C9" s="38">
        <v>0.96199999999999997</v>
      </c>
      <c r="D9" s="38">
        <v>0.96399999999999997</v>
      </c>
      <c r="E9" s="38">
        <v>0.96499999999999997</v>
      </c>
      <c r="F9" s="38">
        <v>0.96599999999999997</v>
      </c>
      <c r="G9" s="38">
        <v>0.96699999999999997</v>
      </c>
      <c r="H9" s="38">
        <v>0.96799999999999997</v>
      </c>
      <c r="I9" s="38">
        <v>0.96899999999999997</v>
      </c>
      <c r="J9" s="38">
        <v>0.96899999999999997</v>
      </c>
      <c r="K9" s="38">
        <v>0.97</v>
      </c>
      <c r="L9" s="38">
        <v>0.97099999999999997</v>
      </c>
      <c r="M9" s="38">
        <v>0.97199999999999998</v>
      </c>
      <c r="N9" s="38">
        <v>0.97299999999999998</v>
      </c>
      <c r="O9" s="38">
        <v>0.97399999999999998</v>
      </c>
      <c r="P9" s="38">
        <v>0.97399999999999998</v>
      </c>
      <c r="Q9" s="38">
        <v>0.97499999999999998</v>
      </c>
      <c r="R9" s="38">
        <v>0.97499999999999998</v>
      </c>
      <c r="S9" s="38">
        <v>0.97599999999999998</v>
      </c>
      <c r="T9" s="38">
        <v>0.97699999999999998</v>
      </c>
      <c r="U9" s="32">
        <v>0.97809999999999997</v>
      </c>
      <c r="V9" s="32">
        <v>0.97860000000000003</v>
      </c>
      <c r="W9" s="32">
        <v>0.97899999999999998</v>
      </c>
      <c r="X9" s="32">
        <v>0.97940000000000005</v>
      </c>
      <c r="Y9" s="32">
        <v>0.9798</v>
      </c>
      <c r="Z9" s="32">
        <v>0.98019999999999996</v>
      </c>
      <c r="AA9" s="32">
        <v>0.98050000000000004</v>
      </c>
      <c r="AB9" s="32">
        <v>0.98089999999999999</v>
      </c>
      <c r="AC9" s="32">
        <v>0.98119999999999996</v>
      </c>
      <c r="AD9" s="32">
        <v>0.98150000000000004</v>
      </c>
      <c r="AE9" s="32">
        <v>0.98180000000000001</v>
      </c>
      <c r="AF9" s="32">
        <v>0.98209999999999997</v>
      </c>
      <c r="AG9" s="32">
        <v>0.98240000000000005</v>
      </c>
      <c r="AH9" s="32">
        <v>0.98260000000000003</v>
      </c>
      <c r="AI9" s="32">
        <v>0.9829</v>
      </c>
      <c r="AJ9" s="32">
        <v>0.98309999999999997</v>
      </c>
      <c r="AK9" s="32">
        <v>0.98340000000000005</v>
      </c>
      <c r="AL9" s="32">
        <v>0.98360000000000003</v>
      </c>
      <c r="AM9" s="32">
        <v>0.9839</v>
      </c>
      <c r="AN9" s="32">
        <v>0.98409999999999997</v>
      </c>
      <c r="AO9" s="32">
        <v>0.98429999999999995</v>
      </c>
      <c r="AP9" s="32">
        <v>0.98460000000000003</v>
      </c>
      <c r="AQ9" s="32">
        <v>0.98480000000000001</v>
      </c>
      <c r="AR9" s="32">
        <v>0.98499999999999999</v>
      </c>
      <c r="AS9" s="32">
        <v>0.98519999999999996</v>
      </c>
      <c r="AT9" s="32">
        <v>0.98540000000000005</v>
      </c>
      <c r="AU9" s="39">
        <v>0.98570000000000002</v>
      </c>
      <c r="AV9" s="32">
        <v>0.9859</v>
      </c>
      <c r="AW9" s="32">
        <v>0.98609999999999998</v>
      </c>
      <c r="AX9" s="32">
        <v>0.98629999999999995</v>
      </c>
      <c r="AY9" s="40">
        <v>0.98650000000000004</v>
      </c>
      <c r="AZ9" s="40">
        <v>0.98670000000000002</v>
      </c>
      <c r="BA9" s="40">
        <v>0.98699999999999999</v>
      </c>
      <c r="BB9" s="40">
        <v>0.98719999999999997</v>
      </c>
      <c r="BC9" s="40">
        <v>0.98750000000000004</v>
      </c>
      <c r="BD9" s="40">
        <v>0.98770000000000002</v>
      </c>
      <c r="BE9" s="40">
        <v>0.9879</v>
      </c>
      <c r="BF9" s="40">
        <v>0.98809999999999998</v>
      </c>
      <c r="BG9" s="40">
        <v>0.98829999999999996</v>
      </c>
      <c r="BH9" s="40">
        <v>0.98850000000000005</v>
      </c>
      <c r="BI9" s="40">
        <v>0.98860000000000003</v>
      </c>
      <c r="BJ9" s="40">
        <v>0.98880000000000001</v>
      </c>
      <c r="BK9" s="40">
        <v>0.98899999999999999</v>
      </c>
      <c r="BL9" s="40">
        <v>0.98909999999999998</v>
      </c>
      <c r="BM9" s="40">
        <v>0.98919999999999997</v>
      </c>
      <c r="BN9" s="40">
        <v>0.98939999999999995</v>
      </c>
      <c r="BO9" s="40">
        <v>0.98950000000000005</v>
      </c>
      <c r="BP9" s="40">
        <v>0.98960000000000004</v>
      </c>
      <c r="BQ9" s="40">
        <v>0.98080000000000001</v>
      </c>
      <c r="BR9" s="40">
        <v>0.9899</v>
      </c>
      <c r="BS9" s="40">
        <v>0.99</v>
      </c>
      <c r="BT9" s="40">
        <v>0.99009999999999998</v>
      </c>
      <c r="BU9" s="40">
        <v>0.99019999999999997</v>
      </c>
      <c r="BV9" s="40">
        <v>0.99029999999999996</v>
      </c>
      <c r="BW9" s="40">
        <v>0.99039999999999995</v>
      </c>
      <c r="BX9" s="40">
        <v>0.99050000000000005</v>
      </c>
      <c r="BY9" s="40">
        <v>0.99050000000000005</v>
      </c>
      <c r="BZ9" s="32">
        <v>0.99060000000000004</v>
      </c>
      <c r="CA9" s="40">
        <v>0.99070000000000003</v>
      </c>
      <c r="CB9" s="40">
        <v>0.99080000000000001</v>
      </c>
      <c r="CC9" s="32">
        <v>0.99080000000000001</v>
      </c>
      <c r="CD9" s="32">
        <v>0.9909</v>
      </c>
      <c r="CE9" s="32">
        <v>0.99099999999999999</v>
      </c>
      <c r="CF9" s="32">
        <v>0.99099999999999999</v>
      </c>
      <c r="CG9" s="32">
        <v>0.99109999999999998</v>
      </c>
      <c r="CH9" s="32">
        <v>0.99109999999999998</v>
      </c>
      <c r="CI9" s="32">
        <v>0.99119999999999997</v>
      </c>
      <c r="CJ9" s="32">
        <v>0.99119999999999997</v>
      </c>
      <c r="CK9" s="32">
        <v>0.99129999999999996</v>
      </c>
      <c r="CL9" s="32">
        <v>0.99129999999999996</v>
      </c>
      <c r="CM9" s="32">
        <v>0.99139999999999995</v>
      </c>
      <c r="CN9" s="32">
        <v>0.99139999999999995</v>
      </c>
      <c r="CO9" s="32">
        <v>0.99150000000000005</v>
      </c>
      <c r="CP9" s="32">
        <v>0.99150000000000005</v>
      </c>
      <c r="CQ9" s="32">
        <v>0.99160000000000004</v>
      </c>
      <c r="CR9" s="32">
        <v>0.99160000000000004</v>
      </c>
      <c r="CS9" s="32">
        <v>0.99170000000000003</v>
      </c>
      <c r="CT9" s="32">
        <v>0.99170000000000003</v>
      </c>
      <c r="CU9" s="32">
        <v>0.99180000000000001</v>
      </c>
      <c r="CV9" s="32">
        <v>0.9919</v>
      </c>
      <c r="CW9" s="32">
        <v>0.9919</v>
      </c>
    </row>
    <row r="10" spans="1:104" ht="13.5" customHeight="1" x14ac:dyDescent="0.2">
      <c r="A10" s="36">
        <v>28</v>
      </c>
      <c r="B10" s="37">
        <v>8</v>
      </c>
      <c r="C10" s="38">
        <v>0.96099999999999997</v>
      </c>
      <c r="D10" s="38">
        <v>0.96199999999999997</v>
      </c>
      <c r="E10" s="38">
        <v>0.96299999999999997</v>
      </c>
      <c r="F10" s="38">
        <v>0.96399999999999997</v>
      </c>
      <c r="G10" s="38">
        <v>0.96499999999999997</v>
      </c>
      <c r="H10" s="38">
        <v>0.96599999999999997</v>
      </c>
      <c r="I10" s="38">
        <v>0.96699999999999997</v>
      </c>
      <c r="J10" s="38">
        <v>0.96799999999999997</v>
      </c>
      <c r="K10" s="38">
        <v>0.96899999999999997</v>
      </c>
      <c r="L10" s="38">
        <v>0.97</v>
      </c>
      <c r="M10" s="38">
        <v>0.97099999999999997</v>
      </c>
      <c r="N10" s="38">
        <v>0.97199999999999998</v>
      </c>
      <c r="O10" s="38">
        <v>0.97199999999999998</v>
      </c>
      <c r="P10" s="38">
        <v>0.97299999999999998</v>
      </c>
      <c r="Q10" s="38">
        <v>0.97399999999999998</v>
      </c>
      <c r="R10" s="38">
        <v>0.97399999999999998</v>
      </c>
      <c r="S10" s="38">
        <v>0.97499999999999998</v>
      </c>
      <c r="T10" s="38">
        <v>0.97599999999999998</v>
      </c>
      <c r="U10" s="32">
        <v>0.97719999999999996</v>
      </c>
      <c r="V10" s="32">
        <v>0.97770000000000001</v>
      </c>
      <c r="W10" s="32">
        <v>0.97809999999999997</v>
      </c>
      <c r="X10" s="32">
        <v>0.97860000000000003</v>
      </c>
      <c r="Y10" s="32">
        <v>0.97899999999999998</v>
      </c>
      <c r="Z10" s="32">
        <v>0.97940000000000005</v>
      </c>
      <c r="AA10" s="32">
        <v>0.97970000000000002</v>
      </c>
      <c r="AB10" s="32">
        <v>0.98009999999999997</v>
      </c>
      <c r="AC10" s="32">
        <v>0.98040000000000005</v>
      </c>
      <c r="AD10" s="32">
        <v>0.98080000000000001</v>
      </c>
      <c r="AE10" s="32">
        <v>0.98109999999999997</v>
      </c>
      <c r="AF10" s="32">
        <v>0.98140000000000005</v>
      </c>
      <c r="AG10" s="32">
        <v>0.98160000000000003</v>
      </c>
      <c r="AH10" s="32">
        <v>0.9819</v>
      </c>
      <c r="AI10" s="32">
        <v>0.98219999999999996</v>
      </c>
      <c r="AJ10" s="32">
        <v>0.98250000000000004</v>
      </c>
      <c r="AK10" s="32">
        <v>0.98270000000000002</v>
      </c>
      <c r="AL10" s="32">
        <v>0.98299999999999998</v>
      </c>
      <c r="AM10" s="32">
        <v>0.98319999999999996</v>
      </c>
      <c r="AN10" s="32">
        <v>0.98350000000000004</v>
      </c>
      <c r="AO10" s="32">
        <v>0.98370000000000002</v>
      </c>
      <c r="AP10" s="32">
        <v>0.9839</v>
      </c>
      <c r="AQ10" s="32">
        <v>0.98419999999999996</v>
      </c>
      <c r="AR10" s="32">
        <v>0.98440000000000005</v>
      </c>
      <c r="AS10" s="32">
        <v>0.98460000000000003</v>
      </c>
      <c r="AT10" s="32">
        <v>0.9849</v>
      </c>
      <c r="AU10" s="39">
        <v>0.98509999999999998</v>
      </c>
      <c r="AV10" s="32">
        <v>0.98529999999999995</v>
      </c>
      <c r="AW10" s="32">
        <v>0.98550000000000004</v>
      </c>
      <c r="AX10" s="32">
        <v>0.98570000000000002</v>
      </c>
      <c r="AY10" s="40">
        <v>0.9859</v>
      </c>
      <c r="AZ10" s="40">
        <v>0.98619999999999997</v>
      </c>
      <c r="BA10" s="40">
        <v>0.98650000000000004</v>
      </c>
      <c r="BB10" s="40">
        <v>0.98670000000000002</v>
      </c>
      <c r="BC10" s="40">
        <v>0.98699999999999999</v>
      </c>
      <c r="BD10" s="40">
        <v>0.98719999999999997</v>
      </c>
      <c r="BE10" s="40">
        <v>0.98740000000000006</v>
      </c>
      <c r="BF10" s="40">
        <v>0.98760000000000003</v>
      </c>
      <c r="BG10" s="40">
        <v>0.98780000000000001</v>
      </c>
      <c r="BH10" s="40">
        <v>0.98799999999999999</v>
      </c>
      <c r="BI10" s="40">
        <v>0.98819999999999997</v>
      </c>
      <c r="BJ10" s="40">
        <v>0.98829999999999996</v>
      </c>
      <c r="BK10" s="40">
        <v>0.98850000000000005</v>
      </c>
      <c r="BL10" s="40">
        <v>0.98870000000000002</v>
      </c>
      <c r="BM10" s="40">
        <v>0.98880000000000001</v>
      </c>
      <c r="BN10" s="40">
        <v>0.98899999999999999</v>
      </c>
      <c r="BO10" s="40">
        <v>0.98909999999999998</v>
      </c>
      <c r="BP10" s="40">
        <v>0.98919999999999997</v>
      </c>
      <c r="BQ10" s="40">
        <v>0.98929999999999996</v>
      </c>
      <c r="BR10" s="40">
        <v>0.98950000000000005</v>
      </c>
      <c r="BS10" s="40">
        <v>0.98960000000000004</v>
      </c>
      <c r="BT10" s="40">
        <v>0.98970000000000002</v>
      </c>
      <c r="BU10" s="40">
        <v>0.98980000000000001</v>
      </c>
      <c r="BV10" s="40">
        <v>0.9899</v>
      </c>
      <c r="BW10" s="40">
        <v>0.99</v>
      </c>
      <c r="BX10" s="40">
        <v>0.99009999999999998</v>
      </c>
      <c r="BY10" s="40">
        <v>0.99019999999999997</v>
      </c>
      <c r="BZ10" s="40">
        <v>0.99019999999999997</v>
      </c>
      <c r="CA10" s="40">
        <v>0.99029999999999996</v>
      </c>
      <c r="CB10" s="40">
        <v>0.99039999999999995</v>
      </c>
      <c r="CC10" s="32">
        <v>0.99050000000000005</v>
      </c>
      <c r="CD10" s="32">
        <v>0.99050000000000005</v>
      </c>
      <c r="CE10" s="32">
        <v>0.99060000000000004</v>
      </c>
      <c r="CF10" s="32">
        <v>0.99060000000000004</v>
      </c>
      <c r="CG10" s="32">
        <v>0.99070000000000003</v>
      </c>
      <c r="CH10" s="32">
        <v>0.99080000000000001</v>
      </c>
      <c r="CI10" s="32">
        <v>0.99080000000000001</v>
      </c>
      <c r="CJ10" s="32">
        <v>0.9909</v>
      </c>
      <c r="CK10" s="32">
        <v>0.9909</v>
      </c>
      <c r="CL10" s="32">
        <v>0.99099999999999999</v>
      </c>
      <c r="CM10" s="32">
        <v>0.99099999999999999</v>
      </c>
      <c r="CN10" s="32">
        <v>0.99109999999999998</v>
      </c>
      <c r="CO10" s="32">
        <v>0.99109999999999998</v>
      </c>
      <c r="CP10" s="32">
        <v>0.99119999999999997</v>
      </c>
      <c r="CQ10" s="32">
        <v>0.99119999999999997</v>
      </c>
      <c r="CR10" s="32">
        <v>0.99129999999999996</v>
      </c>
      <c r="CS10" s="32">
        <v>0.99129999999999996</v>
      </c>
      <c r="CT10" s="32">
        <v>0.99139999999999995</v>
      </c>
      <c r="CU10" s="32">
        <v>0.99139999999999995</v>
      </c>
      <c r="CV10" s="32">
        <v>0.99150000000000005</v>
      </c>
      <c r="CW10" s="32">
        <v>0.99150000000000005</v>
      </c>
    </row>
    <row r="11" spans="1:104" ht="13.5" customHeight="1" x14ac:dyDescent="0.2">
      <c r="A11" s="36">
        <v>28.5</v>
      </c>
      <c r="B11" s="41">
        <v>9</v>
      </c>
      <c r="C11" s="38">
        <v>0.95899999999999996</v>
      </c>
      <c r="D11" s="38">
        <v>0.96099999999999997</v>
      </c>
      <c r="E11" s="38">
        <v>0.96199999999999997</v>
      </c>
      <c r="F11" s="38">
        <v>0.96299999999999997</v>
      </c>
      <c r="G11" s="38">
        <v>0.96399999999999997</v>
      </c>
      <c r="H11" s="38">
        <v>0.96499999999999997</v>
      </c>
      <c r="I11" s="38">
        <v>0.96599999999999997</v>
      </c>
      <c r="J11" s="38">
        <v>0.96699999999999997</v>
      </c>
      <c r="K11" s="38">
        <v>0.96799999999999997</v>
      </c>
      <c r="L11" s="38">
        <v>0.96899999999999997</v>
      </c>
      <c r="M11" s="38">
        <v>0.96899999999999997</v>
      </c>
      <c r="N11" s="38">
        <v>0.97</v>
      </c>
      <c r="O11" s="38">
        <v>0.97099999999999997</v>
      </c>
      <c r="P11" s="38">
        <v>0.97199999999999998</v>
      </c>
      <c r="Q11" s="38">
        <v>0.97299999999999998</v>
      </c>
      <c r="R11" s="38">
        <v>0.97299999999999998</v>
      </c>
      <c r="S11" s="38">
        <v>0.97399999999999998</v>
      </c>
      <c r="T11" s="38">
        <v>0.97599999999999998</v>
      </c>
      <c r="U11" s="32">
        <v>0.97640000000000005</v>
      </c>
      <c r="V11" s="32">
        <v>0.9768</v>
      </c>
      <c r="W11" s="32">
        <v>0.97729999999999995</v>
      </c>
      <c r="X11" s="32">
        <v>0.97770000000000001</v>
      </c>
      <c r="Y11" s="32">
        <v>0.97819999999999996</v>
      </c>
      <c r="Z11" s="32">
        <v>0.97860000000000003</v>
      </c>
      <c r="AA11" s="32">
        <v>0.97889999999999999</v>
      </c>
      <c r="AB11" s="32">
        <v>0.97929999999999995</v>
      </c>
      <c r="AC11" s="32">
        <v>0.97970000000000002</v>
      </c>
      <c r="AD11" s="32">
        <v>0.98</v>
      </c>
      <c r="AE11" s="32">
        <v>0.98029999999999995</v>
      </c>
      <c r="AF11" s="32">
        <v>0.98060000000000003</v>
      </c>
      <c r="AG11" s="32">
        <v>0.98089999999999999</v>
      </c>
      <c r="AH11" s="32">
        <v>0.98119999999999996</v>
      </c>
      <c r="AI11" s="32">
        <v>0.98150000000000004</v>
      </c>
      <c r="AJ11" s="32">
        <v>0.98180000000000001</v>
      </c>
      <c r="AK11" s="32">
        <v>0.98209999999999997</v>
      </c>
      <c r="AL11" s="32">
        <v>0.98229999999999995</v>
      </c>
      <c r="AM11" s="32">
        <v>0.98260000000000003</v>
      </c>
      <c r="AN11" s="32">
        <v>0.98280000000000001</v>
      </c>
      <c r="AO11" s="32">
        <v>0.98309999999999997</v>
      </c>
      <c r="AP11" s="32">
        <v>0.98329999999999995</v>
      </c>
      <c r="AQ11" s="32">
        <v>0.98360000000000003</v>
      </c>
      <c r="AR11" s="32">
        <v>0.98380000000000001</v>
      </c>
      <c r="AS11" s="32">
        <v>0.98399999999999999</v>
      </c>
      <c r="AT11" s="32">
        <v>0.98429999999999995</v>
      </c>
      <c r="AU11" s="39">
        <v>0.98450000000000004</v>
      </c>
      <c r="AV11" s="32">
        <v>0.98470000000000002</v>
      </c>
      <c r="AW11" s="32">
        <v>0.98499999999999999</v>
      </c>
      <c r="AX11" s="32">
        <v>0.98519999999999996</v>
      </c>
      <c r="AY11" s="40">
        <v>0.98540000000000005</v>
      </c>
      <c r="AZ11" s="40">
        <v>0.98570000000000002</v>
      </c>
      <c r="BA11" s="40">
        <v>0.9859</v>
      </c>
      <c r="BB11" s="40">
        <v>0.98619999999999997</v>
      </c>
      <c r="BC11" s="40">
        <v>0.98650000000000004</v>
      </c>
      <c r="BD11" s="40">
        <v>0.98670000000000002</v>
      </c>
      <c r="BE11" s="40">
        <v>0.9869</v>
      </c>
      <c r="BF11" s="40">
        <v>0.98709999999999998</v>
      </c>
      <c r="BG11" s="40">
        <v>0.98729999999999996</v>
      </c>
      <c r="BH11" s="40">
        <v>0.98750000000000004</v>
      </c>
      <c r="BI11" s="40">
        <v>0.98770000000000002</v>
      </c>
      <c r="BJ11" s="40">
        <v>0.9879</v>
      </c>
      <c r="BK11" s="40">
        <v>0.98809999999999998</v>
      </c>
      <c r="BL11" s="40">
        <v>0.98819999999999997</v>
      </c>
      <c r="BM11" s="40">
        <v>0.98839999999999995</v>
      </c>
      <c r="BN11" s="40">
        <v>0.98850000000000005</v>
      </c>
      <c r="BO11" s="40">
        <v>0.98870000000000002</v>
      </c>
      <c r="BP11" s="40">
        <v>0.98880000000000001</v>
      </c>
      <c r="BQ11" s="40">
        <v>0.9889</v>
      </c>
      <c r="BR11" s="40">
        <v>0.98909999999999998</v>
      </c>
      <c r="BS11" s="40">
        <v>0.98919999999999997</v>
      </c>
      <c r="BT11" s="40">
        <v>0.98929999999999996</v>
      </c>
      <c r="BU11" s="40">
        <v>0.98939999999999995</v>
      </c>
      <c r="BV11" s="40">
        <v>0.98950000000000005</v>
      </c>
      <c r="BW11" s="40">
        <v>0.98960000000000004</v>
      </c>
      <c r="BX11" s="40">
        <v>0.98970000000000002</v>
      </c>
      <c r="BY11" s="40">
        <v>0.98980000000000001</v>
      </c>
      <c r="BZ11" s="40">
        <v>0.9899</v>
      </c>
      <c r="CA11" s="40">
        <v>0.9899</v>
      </c>
      <c r="CB11" s="40">
        <v>0.99</v>
      </c>
      <c r="CC11" s="32">
        <v>0.99009999999999998</v>
      </c>
      <c r="CD11" s="32">
        <v>0.99019999999999997</v>
      </c>
      <c r="CE11" s="32">
        <v>0.99019999999999997</v>
      </c>
      <c r="CF11" s="32">
        <v>0.99029999999999996</v>
      </c>
      <c r="CG11" s="32">
        <v>0.99029999999999996</v>
      </c>
      <c r="CH11" s="40">
        <v>0.99039999999999995</v>
      </c>
      <c r="CI11" s="32">
        <v>0.99050000000000005</v>
      </c>
      <c r="CJ11" s="32">
        <v>0.99050000000000005</v>
      </c>
      <c r="CK11" s="40">
        <v>0.99060000000000004</v>
      </c>
      <c r="CL11" s="40">
        <v>0.99060000000000004</v>
      </c>
      <c r="CM11" s="32">
        <v>0.99070000000000003</v>
      </c>
      <c r="CN11" s="40">
        <v>0.99080000000000001</v>
      </c>
      <c r="CO11" s="40">
        <v>0.99080000000000001</v>
      </c>
      <c r="CP11" s="40">
        <v>0.99080000000000001</v>
      </c>
      <c r="CQ11" s="40">
        <v>0.9909</v>
      </c>
      <c r="CR11" s="32">
        <v>0.99099999999999999</v>
      </c>
      <c r="CS11" s="32">
        <v>0.99099999999999999</v>
      </c>
      <c r="CT11" s="32">
        <v>0.99109999999999998</v>
      </c>
      <c r="CU11" s="32">
        <v>0.99109999999999998</v>
      </c>
      <c r="CV11" s="32">
        <v>0.99119999999999997</v>
      </c>
      <c r="CW11" s="32">
        <v>0.99119999999999997</v>
      </c>
    </row>
    <row r="12" spans="1:104" ht="13.5" customHeight="1" x14ac:dyDescent="0.2">
      <c r="A12" s="36">
        <v>29</v>
      </c>
      <c r="B12" s="37">
        <v>10</v>
      </c>
      <c r="C12" s="38">
        <v>0.95799999999999996</v>
      </c>
      <c r="D12" s="38">
        <v>0.95899999999999996</v>
      </c>
      <c r="E12" s="38">
        <v>0.96</v>
      </c>
      <c r="F12" s="38">
        <v>0.96199999999999997</v>
      </c>
      <c r="G12" s="38">
        <v>0.96299999999999997</v>
      </c>
      <c r="H12" s="38">
        <v>0.96399999999999997</v>
      </c>
      <c r="I12" s="38">
        <v>0.96499999999999997</v>
      </c>
      <c r="J12" s="38">
        <v>0.96599999999999997</v>
      </c>
      <c r="K12" s="38">
        <v>0.96699999999999997</v>
      </c>
      <c r="L12" s="38">
        <v>0.96799999999999997</v>
      </c>
      <c r="M12" s="38">
        <v>0.96799999999999997</v>
      </c>
      <c r="N12" s="38">
        <v>0.96899999999999997</v>
      </c>
      <c r="O12" s="38">
        <v>0.97</v>
      </c>
      <c r="P12" s="38">
        <v>0.97099999999999997</v>
      </c>
      <c r="Q12" s="38">
        <v>0.97199999999999998</v>
      </c>
      <c r="R12" s="38">
        <v>0.97199999999999998</v>
      </c>
      <c r="S12" s="38">
        <v>0.97299999999999998</v>
      </c>
      <c r="T12" s="38">
        <v>0.97499999999999998</v>
      </c>
      <c r="U12" s="32">
        <v>0.97550000000000003</v>
      </c>
      <c r="V12" s="32">
        <v>0.97599999999999998</v>
      </c>
      <c r="W12" s="32">
        <v>0.97640000000000005</v>
      </c>
      <c r="X12" s="32">
        <v>0.97689999999999999</v>
      </c>
      <c r="Y12" s="32">
        <v>0.97740000000000005</v>
      </c>
      <c r="Z12" s="32">
        <v>0.9778</v>
      </c>
      <c r="AA12" s="32">
        <v>0.97819999999999996</v>
      </c>
      <c r="AB12" s="32">
        <v>0.97860000000000003</v>
      </c>
      <c r="AC12" s="32">
        <v>0.97889999999999999</v>
      </c>
      <c r="AD12" s="32">
        <v>0.97929999999999995</v>
      </c>
      <c r="AE12" s="32">
        <v>0.97960000000000003</v>
      </c>
      <c r="AF12" s="32">
        <v>0.97989999999999999</v>
      </c>
      <c r="AG12" s="32">
        <v>0.98019999999999996</v>
      </c>
      <c r="AH12" s="32">
        <v>0.98050000000000004</v>
      </c>
      <c r="AI12" s="32">
        <v>0.98080000000000001</v>
      </c>
      <c r="AJ12" s="32">
        <v>0.98711000000000004</v>
      </c>
      <c r="AK12" s="32">
        <v>0.98140000000000005</v>
      </c>
      <c r="AL12" s="32">
        <v>0.98170000000000002</v>
      </c>
      <c r="AM12" s="32">
        <v>0.9819</v>
      </c>
      <c r="AN12" s="32">
        <v>0.98219999999999996</v>
      </c>
      <c r="AO12" s="32">
        <v>0.98240000000000005</v>
      </c>
      <c r="AP12" s="32">
        <v>0.98270000000000002</v>
      </c>
      <c r="AQ12" s="32">
        <v>0.9829</v>
      </c>
      <c r="AR12" s="32">
        <v>0.98319999999999996</v>
      </c>
      <c r="AS12" s="32">
        <v>0.98340000000000005</v>
      </c>
      <c r="AT12" s="32">
        <v>0.98370000000000002</v>
      </c>
      <c r="AU12" s="39">
        <v>0.9839</v>
      </c>
      <c r="AV12" s="32">
        <v>0.98419999999999996</v>
      </c>
      <c r="AW12" s="32">
        <v>0.98440000000000005</v>
      </c>
      <c r="AX12" s="32">
        <v>0.98460000000000003</v>
      </c>
      <c r="AY12" s="40">
        <v>0.9849</v>
      </c>
      <c r="AZ12" s="40">
        <v>0.98509999999999998</v>
      </c>
      <c r="BA12" s="40">
        <v>0.98540000000000005</v>
      </c>
      <c r="BB12" s="40">
        <v>0.98570000000000002</v>
      </c>
      <c r="BC12" s="40">
        <v>0.9859</v>
      </c>
      <c r="BD12" s="40">
        <v>0.98619999999999997</v>
      </c>
      <c r="BE12" s="40">
        <v>0.98640000000000005</v>
      </c>
      <c r="BF12" s="40">
        <v>0.98660000000000003</v>
      </c>
      <c r="BG12" s="40">
        <v>0.9869</v>
      </c>
      <c r="BH12" s="40">
        <v>0.98709999999999998</v>
      </c>
      <c r="BI12" s="40">
        <v>0.98729999999999996</v>
      </c>
      <c r="BJ12" s="40">
        <v>0.98750000000000004</v>
      </c>
      <c r="BK12" s="40">
        <v>0.98760000000000003</v>
      </c>
      <c r="BL12" s="40">
        <v>0.98780000000000001</v>
      </c>
      <c r="BM12" s="40">
        <v>0.9879</v>
      </c>
      <c r="BN12" s="40">
        <v>0.98809999999999998</v>
      </c>
      <c r="BO12" s="40">
        <v>0.98829999999999996</v>
      </c>
      <c r="BP12" s="40">
        <v>0.98839999999999995</v>
      </c>
      <c r="BQ12" s="40">
        <v>0.98850000000000005</v>
      </c>
      <c r="BR12" s="40">
        <v>0.98870000000000002</v>
      </c>
      <c r="BS12" s="40">
        <v>0.98880000000000001</v>
      </c>
      <c r="BT12" s="40">
        <v>0.9889</v>
      </c>
      <c r="BU12" s="40">
        <v>0.98899999999999999</v>
      </c>
      <c r="BV12" s="40">
        <v>0.98909999999999998</v>
      </c>
      <c r="BW12" s="40">
        <v>0.98919999999999997</v>
      </c>
      <c r="BX12" s="40">
        <v>0.98929999999999996</v>
      </c>
      <c r="BY12" s="40">
        <v>0.98939999999999995</v>
      </c>
      <c r="BZ12" s="40">
        <v>0.98950000000000005</v>
      </c>
      <c r="CA12" s="40">
        <v>0.98960000000000004</v>
      </c>
      <c r="CB12" s="40">
        <v>0.98970000000000002</v>
      </c>
      <c r="CC12" s="32">
        <v>0.98970000000000002</v>
      </c>
      <c r="CD12" s="32">
        <v>0.98980000000000001</v>
      </c>
      <c r="CE12" s="32">
        <v>0.9899</v>
      </c>
      <c r="CF12" s="32">
        <v>0.9899</v>
      </c>
      <c r="CG12" s="40">
        <v>0.99</v>
      </c>
      <c r="CH12" s="32">
        <v>0.99009999999999998</v>
      </c>
      <c r="CI12" s="32">
        <v>0.99009999999999998</v>
      </c>
      <c r="CJ12" s="32">
        <v>0.99019999999999997</v>
      </c>
      <c r="CK12" s="32">
        <v>0.99019999999999997</v>
      </c>
      <c r="CL12" s="32">
        <v>0.99029999999999996</v>
      </c>
      <c r="CM12" s="32">
        <v>0.99039999999999995</v>
      </c>
      <c r="CN12" s="32">
        <v>0.99039999999999995</v>
      </c>
      <c r="CO12" s="32">
        <v>0.99050000000000005</v>
      </c>
      <c r="CP12" s="32">
        <v>0.99050000000000005</v>
      </c>
      <c r="CQ12" s="32">
        <v>0.99060000000000004</v>
      </c>
      <c r="CR12" s="32">
        <v>0.99060000000000004</v>
      </c>
      <c r="CS12" s="32">
        <v>0.99070000000000003</v>
      </c>
      <c r="CT12" s="32">
        <v>0.99070000000000003</v>
      </c>
      <c r="CU12" s="40">
        <v>0.99080000000000001</v>
      </c>
      <c r="CV12" s="40">
        <v>0.99080000000000001</v>
      </c>
      <c r="CW12" s="32">
        <v>0.9909</v>
      </c>
    </row>
    <row r="13" spans="1:104" ht="13.5" customHeight="1" x14ac:dyDescent="0.2">
      <c r="A13" s="36">
        <v>29.5</v>
      </c>
      <c r="B13" s="41">
        <v>11</v>
      </c>
      <c r="C13" s="38">
        <v>0.95599999999999996</v>
      </c>
      <c r="D13" s="38">
        <v>0.95799999999999996</v>
      </c>
      <c r="E13" s="38">
        <v>0.95899999999999996</v>
      </c>
      <c r="F13" s="38">
        <v>0.96</v>
      </c>
      <c r="G13" s="38">
        <v>0.96099999999999997</v>
      </c>
      <c r="H13" s="38">
        <v>0.96199999999999997</v>
      </c>
      <c r="I13" s="38">
        <v>0.96299999999999997</v>
      </c>
      <c r="J13" s="38">
        <v>0.96399999999999997</v>
      </c>
      <c r="K13" s="38">
        <v>0.96499999999999997</v>
      </c>
      <c r="L13" s="38">
        <v>0.96599999999999997</v>
      </c>
      <c r="M13" s="38">
        <v>0.96699999999999997</v>
      </c>
      <c r="N13" s="38">
        <v>0.96799999999999997</v>
      </c>
      <c r="O13" s="38">
        <v>0.96899999999999997</v>
      </c>
      <c r="P13" s="38">
        <v>0.97</v>
      </c>
      <c r="Q13" s="38">
        <v>0.97099999999999997</v>
      </c>
      <c r="R13" s="38">
        <v>0.97099999999999997</v>
      </c>
      <c r="S13" s="38">
        <v>0.97199999999999998</v>
      </c>
      <c r="T13" s="38">
        <v>0.97399999999999998</v>
      </c>
      <c r="U13" s="32">
        <v>0.97460000000000002</v>
      </c>
      <c r="V13" s="32">
        <v>0.97509999999999997</v>
      </c>
      <c r="W13" s="32">
        <v>0.97560000000000002</v>
      </c>
      <c r="X13" s="32">
        <v>0.97609999999999997</v>
      </c>
      <c r="Y13" s="32">
        <v>0.97650000000000003</v>
      </c>
      <c r="Z13" s="32">
        <v>0.97699999999999998</v>
      </c>
      <c r="AA13" s="32">
        <v>0.97740000000000005</v>
      </c>
      <c r="AB13" s="32">
        <v>0.9778</v>
      </c>
      <c r="AC13" s="32">
        <v>0.97819999999999996</v>
      </c>
      <c r="AD13" s="32">
        <v>0.97850000000000004</v>
      </c>
      <c r="AE13" s="32">
        <v>0.97889999999999999</v>
      </c>
      <c r="AF13" s="32">
        <v>0.97919999999999996</v>
      </c>
      <c r="AG13" s="32">
        <v>0.97950000000000004</v>
      </c>
      <c r="AH13" s="32">
        <v>0.9798</v>
      </c>
      <c r="AI13" s="32">
        <v>0.98009999999999997</v>
      </c>
      <c r="AJ13" s="32">
        <v>0.98040000000000005</v>
      </c>
      <c r="AK13" s="32">
        <v>0.98070000000000002</v>
      </c>
      <c r="AL13" s="32">
        <v>0.98099999999999998</v>
      </c>
      <c r="AM13" s="32">
        <v>0.98129999999999995</v>
      </c>
      <c r="AN13" s="32">
        <v>0.98150000000000004</v>
      </c>
      <c r="AO13" s="32">
        <v>0.98180000000000001</v>
      </c>
      <c r="AP13" s="32">
        <v>0.98209999999999997</v>
      </c>
      <c r="AQ13" s="32">
        <v>0.98229999999999995</v>
      </c>
      <c r="AR13" s="32">
        <v>0.98260000000000003</v>
      </c>
      <c r="AS13" s="32">
        <v>0.9829</v>
      </c>
      <c r="AT13" s="32">
        <v>0.98309999999999997</v>
      </c>
      <c r="AU13" s="39">
        <v>0.98340000000000005</v>
      </c>
      <c r="AV13" s="32">
        <v>0.98360000000000003</v>
      </c>
      <c r="AW13" s="32">
        <v>0.98380000000000001</v>
      </c>
      <c r="AX13" s="32">
        <v>0.98409999999999997</v>
      </c>
      <c r="AY13" s="40">
        <v>0.98429999999999995</v>
      </c>
      <c r="AZ13" s="40">
        <v>0.98460000000000003</v>
      </c>
      <c r="BA13" s="40">
        <v>0.9849</v>
      </c>
      <c r="BB13" s="40">
        <v>0.98519999999999996</v>
      </c>
      <c r="BC13" s="40">
        <v>0.98540000000000005</v>
      </c>
      <c r="BD13" s="40">
        <v>0.98570000000000002</v>
      </c>
      <c r="BE13" s="40">
        <v>0.9859</v>
      </c>
      <c r="BF13" s="40">
        <v>0.98619999999999997</v>
      </c>
      <c r="BG13" s="40">
        <v>0.98640000000000005</v>
      </c>
      <c r="BH13" s="40">
        <v>0.98660000000000003</v>
      </c>
      <c r="BI13" s="40">
        <v>0.98680000000000001</v>
      </c>
      <c r="BJ13" s="40">
        <v>0.98699999999999999</v>
      </c>
      <c r="BK13" s="40">
        <v>0.98719999999999997</v>
      </c>
      <c r="BL13" s="40">
        <v>0.98740000000000006</v>
      </c>
      <c r="BM13" s="40">
        <v>0.98750000000000004</v>
      </c>
      <c r="BN13" s="40">
        <v>0.98770000000000002</v>
      </c>
      <c r="BO13" s="40">
        <v>0.98780000000000001</v>
      </c>
      <c r="BP13" s="40">
        <v>0.98799999999999999</v>
      </c>
      <c r="BQ13" s="40">
        <v>0.98809999999999998</v>
      </c>
      <c r="BR13" s="40">
        <v>0.98829999999999996</v>
      </c>
      <c r="BS13" s="40">
        <v>0.98839999999999995</v>
      </c>
      <c r="BT13" s="40">
        <v>0.98850000000000005</v>
      </c>
      <c r="BU13" s="40">
        <v>0.98860000000000003</v>
      </c>
      <c r="BV13" s="40">
        <v>0.98870000000000002</v>
      </c>
      <c r="BW13" s="40">
        <v>0.98880000000000001</v>
      </c>
      <c r="BX13" s="40">
        <v>0.9889</v>
      </c>
      <c r="BY13" s="40">
        <v>0.98899999999999999</v>
      </c>
      <c r="BZ13" s="40">
        <v>0.98909999999999998</v>
      </c>
      <c r="CA13" s="40">
        <v>0.98919999999999997</v>
      </c>
      <c r="CB13" s="40">
        <v>0.98929999999999996</v>
      </c>
      <c r="CC13" s="32">
        <v>0.98939999999999995</v>
      </c>
      <c r="CD13" s="40">
        <v>0.98950000000000005</v>
      </c>
      <c r="CE13" s="40">
        <v>0.98950000000000005</v>
      </c>
      <c r="CF13" s="32">
        <v>0.98960000000000004</v>
      </c>
      <c r="CG13" s="32">
        <v>0.98960000000000004</v>
      </c>
      <c r="CH13" s="32">
        <v>0.98970000000000002</v>
      </c>
      <c r="CI13" s="32">
        <v>0.98980000000000001</v>
      </c>
      <c r="CJ13" s="32">
        <v>0.98980000000000001</v>
      </c>
      <c r="CK13" s="32">
        <v>0.98980000000000001</v>
      </c>
      <c r="CL13" s="32">
        <v>0.9899</v>
      </c>
      <c r="CM13" s="32">
        <v>0.99</v>
      </c>
      <c r="CN13" s="32">
        <v>0.99009999999999998</v>
      </c>
      <c r="CO13" s="32">
        <v>0.99009999999999998</v>
      </c>
      <c r="CP13" s="32">
        <v>0.99019999999999997</v>
      </c>
      <c r="CQ13" s="32">
        <v>0.99019999999999997</v>
      </c>
      <c r="CR13" s="32">
        <v>0.99029999999999996</v>
      </c>
      <c r="CS13" s="32">
        <v>0.99039999999999995</v>
      </c>
      <c r="CT13" s="32">
        <v>0.99039999999999995</v>
      </c>
      <c r="CU13" s="32">
        <v>0.99050000000000005</v>
      </c>
      <c r="CV13" s="32">
        <v>0.99060000000000004</v>
      </c>
      <c r="CW13" s="32">
        <v>0.99060000000000004</v>
      </c>
    </row>
    <row r="14" spans="1:104" ht="13.5" customHeight="1" x14ac:dyDescent="0.2">
      <c r="A14" s="36">
        <v>30</v>
      </c>
      <c r="B14" s="37">
        <v>12</v>
      </c>
      <c r="C14" s="38">
        <v>0.95399999999999996</v>
      </c>
      <c r="D14" s="38">
        <v>0.95599999999999996</v>
      </c>
      <c r="E14" s="38">
        <v>0.95699999999999996</v>
      </c>
      <c r="F14" s="38">
        <v>0.95799999999999996</v>
      </c>
      <c r="G14" s="38">
        <v>0.96</v>
      </c>
      <c r="H14" s="38">
        <v>0.96099999999999997</v>
      </c>
      <c r="I14" s="38">
        <v>0.96199999999999997</v>
      </c>
      <c r="J14" s="38">
        <v>0.96299999999999997</v>
      </c>
      <c r="K14" s="38">
        <v>0.96399999999999997</v>
      </c>
      <c r="L14" s="38">
        <v>0.96499999999999997</v>
      </c>
      <c r="M14" s="38">
        <v>0.96599999999999997</v>
      </c>
      <c r="N14" s="38">
        <v>0.96699999999999997</v>
      </c>
      <c r="O14" s="38">
        <v>0.96799999999999997</v>
      </c>
      <c r="P14" s="38">
        <v>0.96899999999999997</v>
      </c>
      <c r="Q14" s="38">
        <v>0.97</v>
      </c>
      <c r="R14" s="38">
        <v>0.97099999999999997</v>
      </c>
      <c r="S14" s="38">
        <v>0.97199999999999998</v>
      </c>
      <c r="T14" s="38">
        <v>0.97299999999999998</v>
      </c>
      <c r="U14" s="32">
        <v>0.97370000000000001</v>
      </c>
      <c r="V14" s="32">
        <v>0.97419999999999995</v>
      </c>
      <c r="W14" s="32">
        <v>0.97470000000000001</v>
      </c>
      <c r="X14" s="32">
        <v>0.97519999999999996</v>
      </c>
      <c r="Y14" s="32">
        <v>0.97570000000000001</v>
      </c>
      <c r="Z14" s="32">
        <v>0.97619999999999996</v>
      </c>
      <c r="AA14" s="32">
        <v>0.97660000000000002</v>
      </c>
      <c r="AB14" s="32">
        <v>0.97699999999999998</v>
      </c>
      <c r="AC14" s="32">
        <v>0.97740000000000005</v>
      </c>
      <c r="AD14" s="32">
        <v>0.9778</v>
      </c>
      <c r="AE14" s="32">
        <v>0.97809999999999997</v>
      </c>
      <c r="AF14" s="32">
        <v>0.97850000000000004</v>
      </c>
      <c r="AG14" s="32">
        <v>0.9788</v>
      </c>
      <c r="AH14" s="32">
        <v>0.97909999999999997</v>
      </c>
      <c r="AI14" s="32">
        <v>0.97940000000000005</v>
      </c>
      <c r="AJ14" s="32">
        <v>0.97970000000000002</v>
      </c>
      <c r="AK14" s="32">
        <v>0.98009999999999997</v>
      </c>
      <c r="AL14" s="32">
        <v>0.98029999999999995</v>
      </c>
      <c r="AM14" s="32">
        <v>0.98060000000000003</v>
      </c>
      <c r="AN14" s="32">
        <v>0.98089999999999999</v>
      </c>
      <c r="AO14" s="32">
        <v>0.98119999999999996</v>
      </c>
      <c r="AP14" s="32">
        <v>0.98150000000000004</v>
      </c>
      <c r="AQ14" s="32">
        <v>0.98170000000000002</v>
      </c>
      <c r="AR14" s="32">
        <v>0.98199999999999998</v>
      </c>
      <c r="AS14" s="32">
        <v>0.98229999999999995</v>
      </c>
      <c r="AT14" s="32">
        <v>0.98250000000000004</v>
      </c>
      <c r="AU14" s="39">
        <v>0.98280000000000001</v>
      </c>
      <c r="AV14" s="32">
        <v>0.98299999999999998</v>
      </c>
      <c r="AW14" s="32">
        <v>0.98329999999999995</v>
      </c>
      <c r="AX14" s="32">
        <v>0.98350000000000004</v>
      </c>
      <c r="AY14" s="40">
        <v>0.98380000000000001</v>
      </c>
      <c r="AZ14" s="40">
        <v>0.98409999999999997</v>
      </c>
      <c r="BA14" s="40">
        <v>0.98440000000000005</v>
      </c>
      <c r="BB14" s="40">
        <v>0.98470000000000002</v>
      </c>
      <c r="BC14" s="40">
        <v>0.9849</v>
      </c>
      <c r="BD14" s="40">
        <v>0.98519999999999996</v>
      </c>
      <c r="BE14" s="40">
        <v>0.98540000000000005</v>
      </c>
      <c r="BF14" s="40">
        <v>0.98570000000000002</v>
      </c>
      <c r="BG14" s="40">
        <v>0.9859</v>
      </c>
      <c r="BH14" s="40">
        <v>0.98609999999999998</v>
      </c>
      <c r="BI14" s="40">
        <v>0.98629999999999995</v>
      </c>
      <c r="BJ14" s="40">
        <v>0.98660000000000003</v>
      </c>
      <c r="BK14" s="40">
        <v>0.98680000000000001</v>
      </c>
      <c r="BL14" s="40">
        <v>0.9869</v>
      </c>
      <c r="BM14" s="40">
        <v>0.98709999999999998</v>
      </c>
      <c r="BN14" s="40">
        <v>0.98729999999999996</v>
      </c>
      <c r="BO14" s="40">
        <v>0.98740000000000006</v>
      </c>
      <c r="BP14" s="40">
        <v>0.98760000000000003</v>
      </c>
      <c r="BQ14" s="40">
        <v>0.98770000000000002</v>
      </c>
      <c r="BR14" s="40">
        <v>0.9879</v>
      </c>
      <c r="BS14" s="40">
        <v>0.98799999999999999</v>
      </c>
      <c r="BT14" s="40">
        <v>0.98809999999999998</v>
      </c>
      <c r="BU14" s="40">
        <v>0.98819999999999997</v>
      </c>
      <c r="BV14" s="40">
        <v>0.98829999999999996</v>
      </c>
      <c r="BW14" s="40">
        <v>0.98839999999999995</v>
      </c>
      <c r="BX14" s="32">
        <v>0.98860000000000003</v>
      </c>
      <c r="BY14" s="32">
        <v>0.98870000000000002</v>
      </c>
      <c r="BZ14" s="32">
        <v>0.98880000000000001</v>
      </c>
      <c r="CA14" s="32">
        <v>0.98880000000000001</v>
      </c>
      <c r="CB14" s="32">
        <v>0.9889</v>
      </c>
      <c r="CC14" s="32">
        <v>0.98899999999999999</v>
      </c>
      <c r="CD14" s="32">
        <v>0.98909999999999998</v>
      </c>
      <c r="CE14" s="32">
        <v>0.98919999999999997</v>
      </c>
      <c r="CF14" s="32">
        <v>0.98919999999999997</v>
      </c>
      <c r="CG14" s="40">
        <v>0.98929999999999996</v>
      </c>
      <c r="CH14" s="32">
        <v>0.98939999999999995</v>
      </c>
      <c r="CI14" s="32">
        <v>0.98939999999999995</v>
      </c>
      <c r="CJ14" s="32">
        <v>0.98950000000000005</v>
      </c>
      <c r="CK14" s="32">
        <v>0.98950000000000005</v>
      </c>
      <c r="CL14" s="32">
        <v>0.98960000000000004</v>
      </c>
      <c r="CM14" s="32">
        <v>0.98970000000000002</v>
      </c>
      <c r="CN14" s="32">
        <v>0.98970000000000002</v>
      </c>
      <c r="CO14" s="32">
        <v>0.98980000000000001</v>
      </c>
      <c r="CP14" s="32">
        <v>0.98980000000000001</v>
      </c>
      <c r="CQ14" s="32">
        <v>0.9899</v>
      </c>
      <c r="CR14" s="32">
        <v>0.99</v>
      </c>
      <c r="CS14" s="32">
        <v>0.99</v>
      </c>
      <c r="CT14" s="32">
        <v>0.99009999999999998</v>
      </c>
      <c r="CU14" s="32">
        <v>0.99009999999999998</v>
      </c>
      <c r="CV14" s="32">
        <v>0.99019999999999997</v>
      </c>
      <c r="CW14" s="32">
        <v>0.99019999999999997</v>
      </c>
    </row>
    <row r="15" spans="1:104" ht="13.5" customHeight="1" x14ac:dyDescent="0.2">
      <c r="A15" s="36">
        <v>30.5</v>
      </c>
      <c r="B15" s="41">
        <v>13</v>
      </c>
      <c r="C15" s="38">
        <v>0.95299999999999996</v>
      </c>
      <c r="D15" s="38">
        <v>0.95499999999999996</v>
      </c>
      <c r="E15" s="38">
        <v>0.95599999999999996</v>
      </c>
      <c r="F15" s="38">
        <v>0.95699999999999996</v>
      </c>
      <c r="G15" s="38">
        <v>0.95799999999999996</v>
      </c>
      <c r="H15" s="38">
        <v>0.95899999999999996</v>
      </c>
      <c r="I15" s="38">
        <v>0.96099999999999997</v>
      </c>
      <c r="J15" s="38">
        <v>0.96199999999999997</v>
      </c>
      <c r="K15" s="38">
        <v>0.96299999999999997</v>
      </c>
      <c r="L15" s="38">
        <v>0.96399999999999997</v>
      </c>
      <c r="M15" s="38">
        <v>0.96499999999999997</v>
      </c>
      <c r="N15" s="38">
        <v>0.96599999999999997</v>
      </c>
      <c r="O15" s="38">
        <v>0.96699999999999997</v>
      </c>
      <c r="P15" s="38">
        <v>0.96799999999999997</v>
      </c>
      <c r="Q15" s="38">
        <v>0.96899999999999997</v>
      </c>
      <c r="R15" s="38">
        <v>0.97</v>
      </c>
      <c r="S15" s="38">
        <v>0.97099999999999997</v>
      </c>
      <c r="T15" s="38">
        <v>0.97199999999999998</v>
      </c>
      <c r="U15" s="32">
        <v>0.9728</v>
      </c>
      <c r="V15" s="32">
        <v>0.97340000000000004</v>
      </c>
      <c r="W15" s="32">
        <v>0.97389999999999999</v>
      </c>
      <c r="X15" s="32">
        <v>0.97440000000000004</v>
      </c>
      <c r="Y15" s="32">
        <v>0.97489999999999999</v>
      </c>
      <c r="Z15" s="32">
        <v>0.97540000000000004</v>
      </c>
      <c r="AA15" s="32">
        <v>0.9758</v>
      </c>
      <c r="AB15" s="32">
        <v>0.97619999999999996</v>
      </c>
      <c r="AC15" s="32">
        <v>0.97670000000000001</v>
      </c>
      <c r="AD15" s="32">
        <v>0.97699999999999998</v>
      </c>
      <c r="AE15" s="32">
        <v>0.97740000000000005</v>
      </c>
      <c r="AF15" s="32">
        <v>0.9778</v>
      </c>
      <c r="AG15" s="32">
        <v>0.97809999999999997</v>
      </c>
      <c r="AH15" s="32">
        <v>0.97840000000000005</v>
      </c>
      <c r="AI15" s="32">
        <v>0.9788</v>
      </c>
      <c r="AJ15" s="32">
        <v>0.97909999999999997</v>
      </c>
      <c r="AK15" s="32">
        <v>0.97940000000000005</v>
      </c>
      <c r="AL15" s="32">
        <v>0.97970000000000002</v>
      </c>
      <c r="AM15" s="32">
        <v>0.98</v>
      </c>
      <c r="AN15" s="32">
        <v>0.98029999999999995</v>
      </c>
      <c r="AO15" s="32">
        <v>0.98050000000000004</v>
      </c>
      <c r="AP15" s="32">
        <v>0.98080000000000001</v>
      </c>
      <c r="AQ15" s="32">
        <v>0.98109999999999997</v>
      </c>
      <c r="AR15" s="32">
        <v>0.98140000000000005</v>
      </c>
      <c r="AS15" s="32">
        <v>0.98170000000000002</v>
      </c>
      <c r="AT15" s="32">
        <v>0.9819</v>
      </c>
      <c r="AU15" s="39">
        <v>0.98219999999999996</v>
      </c>
      <c r="AV15" s="32">
        <v>0.98250000000000004</v>
      </c>
      <c r="AW15" s="32">
        <v>0.98270000000000002</v>
      </c>
      <c r="AX15" s="32">
        <v>0.98299999999999998</v>
      </c>
      <c r="AY15" s="40">
        <v>0.98319999999999996</v>
      </c>
      <c r="AZ15" s="40">
        <v>0.98350000000000004</v>
      </c>
      <c r="BA15" s="40">
        <v>0.98380000000000001</v>
      </c>
      <c r="BB15" s="40">
        <v>0.98409999999999997</v>
      </c>
      <c r="BC15" s="40">
        <v>0.98440000000000005</v>
      </c>
      <c r="BD15" s="40">
        <v>0.98470000000000002</v>
      </c>
      <c r="BE15" s="40">
        <v>0.95489999999999997</v>
      </c>
      <c r="BF15" s="40">
        <v>0.98519999999999996</v>
      </c>
      <c r="BG15" s="40">
        <v>0.98540000000000005</v>
      </c>
      <c r="BH15" s="40">
        <v>0.98570000000000002</v>
      </c>
      <c r="BI15" s="40">
        <v>0.9859</v>
      </c>
      <c r="BJ15" s="40">
        <v>0.98609999999999998</v>
      </c>
      <c r="BK15" s="40">
        <v>0.98629999999999995</v>
      </c>
      <c r="BL15" s="40">
        <v>0.98650000000000004</v>
      </c>
      <c r="BM15" s="40">
        <v>0.98670000000000002</v>
      </c>
      <c r="BN15" s="40">
        <v>0.98680000000000001</v>
      </c>
      <c r="BO15" s="40">
        <v>0.98699999999999999</v>
      </c>
      <c r="BP15" s="40">
        <v>0.98719999999999997</v>
      </c>
      <c r="BQ15" s="40">
        <v>0.98729999999999996</v>
      </c>
      <c r="BR15" s="40">
        <v>0.98740000000000006</v>
      </c>
      <c r="BS15" s="40">
        <v>0.98760000000000003</v>
      </c>
      <c r="BT15" s="40">
        <v>0.98770000000000002</v>
      </c>
      <c r="BU15" s="40">
        <v>0.98780000000000001</v>
      </c>
      <c r="BV15" s="40">
        <v>0.98799999999999999</v>
      </c>
      <c r="BW15" s="40">
        <v>0.98809999999999998</v>
      </c>
      <c r="BX15" s="40">
        <v>0.98819999999999997</v>
      </c>
      <c r="BY15" s="40">
        <v>0.98829999999999996</v>
      </c>
      <c r="BZ15" s="40">
        <v>0.98839999999999995</v>
      </c>
      <c r="CA15" s="40">
        <v>0.98850000000000005</v>
      </c>
      <c r="CB15" s="40">
        <v>0.98860000000000003</v>
      </c>
      <c r="CC15" s="32">
        <v>0.98870000000000002</v>
      </c>
      <c r="CD15" s="32">
        <v>0.98870000000000002</v>
      </c>
      <c r="CE15" s="32">
        <v>0.98880000000000001</v>
      </c>
      <c r="CF15" s="32">
        <v>0.9889</v>
      </c>
      <c r="CG15" s="32">
        <v>0.9889</v>
      </c>
      <c r="CH15" s="32">
        <v>0.98899999999999999</v>
      </c>
      <c r="CI15" s="32">
        <v>0.98909999999999998</v>
      </c>
      <c r="CJ15" s="32">
        <v>0.98909999999999998</v>
      </c>
      <c r="CK15" s="32">
        <v>0.98919999999999997</v>
      </c>
      <c r="CL15" s="32">
        <v>0.98929999999999996</v>
      </c>
      <c r="CM15" s="32">
        <v>0.98929999999999996</v>
      </c>
      <c r="CN15" s="32">
        <v>0.98939999999999995</v>
      </c>
      <c r="CO15" s="32">
        <v>0.98939999999999995</v>
      </c>
      <c r="CP15" s="32">
        <v>0.98950000000000005</v>
      </c>
      <c r="CQ15" s="32">
        <v>0.98960000000000004</v>
      </c>
      <c r="CR15" s="32">
        <v>0.98960000000000004</v>
      </c>
      <c r="CS15" s="32">
        <v>0.98970000000000002</v>
      </c>
      <c r="CT15" s="32">
        <v>0.98970000000000002</v>
      </c>
      <c r="CU15" s="32">
        <v>0.98980000000000001</v>
      </c>
      <c r="CV15" s="32">
        <v>0.9899</v>
      </c>
      <c r="CW15" s="32">
        <v>0.9899</v>
      </c>
    </row>
    <row r="16" spans="1:104" ht="13.5" customHeight="1" x14ac:dyDescent="0.2">
      <c r="A16" s="36">
        <v>31</v>
      </c>
      <c r="B16" s="37">
        <v>14</v>
      </c>
      <c r="C16" s="38">
        <v>0.95099999999999996</v>
      </c>
      <c r="D16" s="38">
        <v>0.95299999999999996</v>
      </c>
      <c r="E16" s="38">
        <v>0.95399999999999996</v>
      </c>
      <c r="F16" s="38">
        <v>0.95599999999999996</v>
      </c>
      <c r="G16" s="38">
        <v>0.95699999999999996</v>
      </c>
      <c r="H16" s="38">
        <v>0.95799999999999996</v>
      </c>
      <c r="I16" s="38">
        <v>0.96</v>
      </c>
      <c r="J16" s="38">
        <v>0.96099999999999997</v>
      </c>
      <c r="K16" s="38">
        <v>0.96199999999999997</v>
      </c>
      <c r="L16" s="38">
        <v>0.96299999999999997</v>
      </c>
      <c r="M16" s="38">
        <v>0.96399999999999997</v>
      </c>
      <c r="N16" s="38">
        <v>0.96499999999999997</v>
      </c>
      <c r="O16" s="38">
        <v>0.96599999999999997</v>
      </c>
      <c r="P16" s="38">
        <v>0.96699999999999997</v>
      </c>
      <c r="Q16" s="38">
        <v>0.96799999999999997</v>
      </c>
      <c r="R16" s="38">
        <v>0.96899999999999997</v>
      </c>
      <c r="S16" s="38">
        <v>0.97</v>
      </c>
      <c r="T16" s="38">
        <v>0.97099999999999997</v>
      </c>
      <c r="U16" s="32">
        <v>0.97199999999999998</v>
      </c>
      <c r="V16" s="32">
        <v>0.97250000000000003</v>
      </c>
      <c r="W16" s="32">
        <v>0.97299999999999998</v>
      </c>
      <c r="X16" s="32">
        <v>0.97360000000000002</v>
      </c>
      <c r="Y16" s="32">
        <v>0.97409999999999997</v>
      </c>
      <c r="Z16" s="32">
        <v>0.97460000000000002</v>
      </c>
      <c r="AA16" s="32">
        <v>0.97499999999999998</v>
      </c>
      <c r="AB16" s="32">
        <v>0.97550000000000003</v>
      </c>
      <c r="AC16" s="32">
        <v>0.97589999999999999</v>
      </c>
      <c r="AD16" s="32">
        <v>0.97629999999999995</v>
      </c>
      <c r="AE16" s="32">
        <v>0.97670000000000001</v>
      </c>
      <c r="AF16" s="32">
        <v>0.97699999999999998</v>
      </c>
      <c r="AG16" s="32">
        <v>0.97740000000000005</v>
      </c>
      <c r="AH16" s="32">
        <v>0.97770000000000001</v>
      </c>
      <c r="AI16" s="32">
        <v>0.97809999999999997</v>
      </c>
      <c r="AJ16" s="32">
        <v>0.97840000000000005</v>
      </c>
      <c r="AK16" s="32">
        <v>0.97870000000000001</v>
      </c>
      <c r="AL16" s="32">
        <v>0.97899999999999998</v>
      </c>
      <c r="AM16" s="32">
        <v>0.97929999999999995</v>
      </c>
      <c r="AN16" s="32">
        <v>0.97960000000000003</v>
      </c>
      <c r="AO16" s="32">
        <v>0.97989999999999999</v>
      </c>
      <c r="AP16" s="32">
        <v>0.98019999999999996</v>
      </c>
      <c r="AQ16" s="32">
        <v>0.98050000000000004</v>
      </c>
      <c r="AR16" s="32">
        <v>0.98080000000000001</v>
      </c>
      <c r="AS16" s="32">
        <v>0.98109999999999997</v>
      </c>
      <c r="AT16" s="32">
        <v>0.98140000000000005</v>
      </c>
      <c r="AU16" s="39">
        <v>0.98160000000000003</v>
      </c>
      <c r="AV16" s="32">
        <v>0.9819</v>
      </c>
      <c r="AW16" s="32">
        <v>0.98219999999999996</v>
      </c>
      <c r="AX16" s="32">
        <v>0.98240000000000005</v>
      </c>
      <c r="AY16" s="40">
        <v>0.98270000000000002</v>
      </c>
      <c r="AZ16" s="40">
        <v>0.98299999999999998</v>
      </c>
      <c r="BA16" s="40">
        <v>0.98329999999999995</v>
      </c>
      <c r="BB16" s="40">
        <v>0.98360000000000003</v>
      </c>
      <c r="BC16" s="40">
        <v>0.9839</v>
      </c>
      <c r="BD16" s="40">
        <v>0.98419999999999996</v>
      </c>
      <c r="BE16" s="40">
        <v>0.98450000000000004</v>
      </c>
      <c r="BF16" s="40">
        <v>0.98470000000000002</v>
      </c>
      <c r="BG16" s="40">
        <v>0.98499999999999999</v>
      </c>
      <c r="BH16" s="40">
        <v>0.98519999999999996</v>
      </c>
      <c r="BI16" s="40">
        <v>0.98540000000000005</v>
      </c>
      <c r="BJ16" s="40">
        <v>0.98570000000000002</v>
      </c>
      <c r="BK16" s="40">
        <v>0.9859</v>
      </c>
      <c r="BL16" s="40">
        <v>0.98599999999999999</v>
      </c>
      <c r="BM16" s="40">
        <v>0.98619999999999997</v>
      </c>
      <c r="BN16" s="40">
        <v>0.98640000000000005</v>
      </c>
      <c r="BO16" s="40">
        <v>0.98660000000000003</v>
      </c>
      <c r="BP16" s="40">
        <v>0.98670000000000002</v>
      </c>
      <c r="BQ16" s="40">
        <v>0.9869</v>
      </c>
      <c r="BR16" s="40">
        <v>0.98699999999999999</v>
      </c>
      <c r="BS16" s="40">
        <v>0.98719999999999997</v>
      </c>
      <c r="BT16" s="40">
        <v>0.98729999999999996</v>
      </c>
      <c r="BU16" s="40">
        <v>0.98740000000000006</v>
      </c>
      <c r="BV16" s="40">
        <v>0.98760000000000003</v>
      </c>
      <c r="BW16" s="40">
        <v>0.98770000000000002</v>
      </c>
      <c r="BX16" s="40">
        <v>0.98780000000000001</v>
      </c>
      <c r="BY16" s="40">
        <v>0.9879</v>
      </c>
      <c r="BZ16" s="40">
        <v>0.98799999999999999</v>
      </c>
      <c r="CA16" s="40">
        <v>0.98809999999999998</v>
      </c>
      <c r="CB16" s="40">
        <v>0.98819999999999997</v>
      </c>
      <c r="CC16" s="32">
        <v>0.98833333333333395</v>
      </c>
      <c r="CD16" s="32">
        <v>0.98839999999999995</v>
      </c>
      <c r="CE16" s="32">
        <v>0.98839999999999995</v>
      </c>
      <c r="CF16" s="40">
        <v>0.98850000000000005</v>
      </c>
      <c r="CG16" s="40">
        <v>0.98860000000000003</v>
      </c>
      <c r="CH16" s="32">
        <v>0.98870000000000002</v>
      </c>
      <c r="CI16" s="32">
        <v>0.98870000000000002</v>
      </c>
      <c r="CJ16" s="32">
        <v>0.98880000000000001</v>
      </c>
      <c r="CK16" s="32">
        <v>0.9889</v>
      </c>
      <c r="CL16" s="32">
        <v>0.9889</v>
      </c>
      <c r="CM16" s="32">
        <v>0.98899999999999999</v>
      </c>
      <c r="CN16" s="32">
        <v>0.98899999999999999</v>
      </c>
      <c r="CO16" s="32">
        <v>0.98909999999999998</v>
      </c>
      <c r="CP16" s="32">
        <v>0.98919999999999997</v>
      </c>
      <c r="CQ16" s="32">
        <v>0.98919999999999997</v>
      </c>
      <c r="CR16" s="32">
        <v>0.98929999999999996</v>
      </c>
      <c r="CS16" s="32">
        <v>0.98939999999999995</v>
      </c>
      <c r="CT16" s="32">
        <v>0.98939999999999995</v>
      </c>
      <c r="CU16" s="32">
        <v>0.98950000000000005</v>
      </c>
      <c r="CV16" s="32">
        <v>0.98950000000000005</v>
      </c>
      <c r="CW16" s="32">
        <v>0.98960000000000004</v>
      </c>
    </row>
    <row r="17" spans="1:101" ht="13.5" customHeight="1" x14ac:dyDescent="0.2">
      <c r="A17" s="36">
        <v>31.5</v>
      </c>
      <c r="B17" s="41">
        <v>15</v>
      </c>
      <c r="C17" s="38">
        <v>0.95</v>
      </c>
      <c r="D17" s="38">
        <v>0.95199999999999996</v>
      </c>
      <c r="E17" s="38">
        <v>0.95299999999999996</v>
      </c>
      <c r="F17" s="38">
        <v>0.95399999999999996</v>
      </c>
      <c r="G17" s="38">
        <v>0.95599999999999996</v>
      </c>
      <c r="H17" s="38">
        <v>0.95699999999999996</v>
      </c>
      <c r="I17" s="38">
        <v>0.95799999999999996</v>
      </c>
      <c r="J17" s="38">
        <v>0.95899999999999996</v>
      </c>
      <c r="K17" s="38">
        <v>0.96</v>
      </c>
      <c r="L17" s="38">
        <v>0.96199999999999997</v>
      </c>
      <c r="M17" s="38">
        <v>0.96199999999999997</v>
      </c>
      <c r="N17" s="38">
        <v>0.96399999999999997</v>
      </c>
      <c r="O17" s="38">
        <v>0.96499999999999997</v>
      </c>
      <c r="P17" s="38">
        <v>0.96599999999999997</v>
      </c>
      <c r="Q17" s="38">
        <v>0.96699999999999997</v>
      </c>
      <c r="R17" s="38">
        <v>0.96799999999999997</v>
      </c>
      <c r="S17" s="38">
        <v>0.96899999999999997</v>
      </c>
      <c r="T17" s="38">
        <v>0.97</v>
      </c>
      <c r="U17" s="32">
        <v>0.97109999999999996</v>
      </c>
      <c r="V17" s="32">
        <v>0.97160000000000002</v>
      </c>
      <c r="W17" s="32">
        <v>0.97219999999999995</v>
      </c>
      <c r="X17" s="32">
        <v>0.9728</v>
      </c>
      <c r="Y17" s="32">
        <v>0.97330000000000005</v>
      </c>
      <c r="Z17" s="32">
        <v>0.9738</v>
      </c>
      <c r="AA17" s="32">
        <v>0.97419999999999995</v>
      </c>
      <c r="AB17" s="32">
        <v>0.97470000000000001</v>
      </c>
      <c r="AC17" s="32">
        <v>0.97519999999999996</v>
      </c>
      <c r="AD17" s="32">
        <v>0.97550000000000003</v>
      </c>
      <c r="AE17" s="32">
        <v>0.97589999999999999</v>
      </c>
      <c r="AF17" s="32">
        <v>0.97629999999999995</v>
      </c>
      <c r="AG17" s="32">
        <v>0.97670000000000001</v>
      </c>
      <c r="AH17" s="32">
        <v>0.97699999999999998</v>
      </c>
      <c r="AI17" s="32">
        <v>0.97740000000000005</v>
      </c>
      <c r="AJ17" s="32">
        <v>0.97770000000000001</v>
      </c>
      <c r="AK17" s="32">
        <v>0.97799999999999998</v>
      </c>
      <c r="AL17" s="32">
        <v>0.97840000000000005</v>
      </c>
      <c r="AM17" s="32">
        <v>0.97870000000000001</v>
      </c>
      <c r="AN17" s="32">
        <v>0.97899999999999998</v>
      </c>
      <c r="AO17" s="32">
        <v>0.97929999999999995</v>
      </c>
      <c r="AP17" s="32">
        <v>0.97960000000000003</v>
      </c>
      <c r="AQ17" s="32">
        <v>0.97989999999999999</v>
      </c>
      <c r="AR17" s="32">
        <v>0.98019999999999996</v>
      </c>
      <c r="AS17" s="32">
        <v>0.98050000000000004</v>
      </c>
      <c r="AT17" s="32">
        <v>0.98080000000000001</v>
      </c>
      <c r="AU17" s="39">
        <v>0.98109999999999997</v>
      </c>
      <c r="AV17" s="32">
        <v>0.98129999999999995</v>
      </c>
      <c r="AW17" s="32">
        <v>0.98160000000000003</v>
      </c>
      <c r="AX17" s="32">
        <v>0.9819</v>
      </c>
      <c r="AY17" s="40">
        <v>0.98219999999999996</v>
      </c>
      <c r="AZ17" s="40">
        <v>0.98250000000000004</v>
      </c>
      <c r="BA17" s="40">
        <v>0.98280000000000001</v>
      </c>
      <c r="BB17" s="40">
        <v>0.98309999999999997</v>
      </c>
      <c r="BC17" s="40">
        <v>0.98340000000000005</v>
      </c>
      <c r="BD17" s="40">
        <v>0.98370000000000002</v>
      </c>
      <c r="BE17" s="40">
        <v>0.98399999999999999</v>
      </c>
      <c r="BF17" s="40">
        <v>0.98419999999999996</v>
      </c>
      <c r="BG17" s="40">
        <v>0.98450000000000004</v>
      </c>
      <c r="BH17" s="40">
        <v>0.98480000000000001</v>
      </c>
      <c r="BI17" s="40">
        <v>0.98499999999999999</v>
      </c>
      <c r="BJ17" s="40">
        <v>0.98519999999999996</v>
      </c>
      <c r="BK17" s="40">
        <v>0.98540000000000005</v>
      </c>
      <c r="BL17" s="40">
        <v>0.98560000000000003</v>
      </c>
      <c r="BM17" s="40">
        <v>0.98580000000000001</v>
      </c>
      <c r="BN17" s="40">
        <v>0.98599999999999999</v>
      </c>
      <c r="BO17" s="40">
        <v>0.98619999999999997</v>
      </c>
      <c r="BP17" s="40">
        <v>0.98629999999999995</v>
      </c>
      <c r="BQ17" s="40">
        <v>0.98650000000000004</v>
      </c>
      <c r="BR17" s="40">
        <v>0.98660000000000003</v>
      </c>
      <c r="BS17" s="40">
        <v>0.98680000000000001</v>
      </c>
      <c r="BT17" s="40">
        <v>0.9869</v>
      </c>
      <c r="BU17" s="40">
        <v>0.98709999999999998</v>
      </c>
      <c r="BV17" s="40">
        <v>0.98719999999999997</v>
      </c>
      <c r="BW17" s="40">
        <v>0.98729999999999996</v>
      </c>
      <c r="BX17" s="40">
        <v>0.98740000000000006</v>
      </c>
      <c r="BY17" s="40">
        <v>0.98750000000000004</v>
      </c>
      <c r="BZ17" s="40">
        <v>0.98760000000000003</v>
      </c>
      <c r="CA17" s="40">
        <v>0.98770000000000002</v>
      </c>
      <c r="CB17" s="40">
        <v>0.98780000000000001</v>
      </c>
      <c r="CC17" s="40">
        <v>0.9879</v>
      </c>
      <c r="CD17" s="40">
        <v>0.98799999999999999</v>
      </c>
      <c r="CE17" s="40">
        <v>0.98809999999999998</v>
      </c>
      <c r="CF17" s="40">
        <v>0.98809999999999998</v>
      </c>
      <c r="CG17" s="40">
        <v>0.98819999999999997</v>
      </c>
      <c r="CH17" s="32">
        <v>0.98833333333333395</v>
      </c>
      <c r="CI17" s="32">
        <v>0.98839999999999995</v>
      </c>
      <c r="CJ17" s="32">
        <v>0.98846666666666605</v>
      </c>
      <c r="CK17" s="32">
        <v>0.98859999999999804</v>
      </c>
      <c r="CL17" s="32">
        <v>0.98859999999999804</v>
      </c>
      <c r="CM17" s="32">
        <v>0.98866666666666403</v>
      </c>
      <c r="CN17" s="32">
        <v>0.98873333333333002</v>
      </c>
      <c r="CO17" s="32">
        <v>0.98880000000000001</v>
      </c>
      <c r="CP17" s="32">
        <v>0.98880000000000001</v>
      </c>
      <c r="CQ17" s="32">
        <v>0.98886666666667</v>
      </c>
      <c r="CR17" s="32">
        <v>0.98899999999999999</v>
      </c>
      <c r="CS17" s="32">
        <v>0.98899999999999999</v>
      </c>
      <c r="CT17" s="32">
        <v>0.98909999999999998</v>
      </c>
      <c r="CU17" s="32">
        <v>0.98919999999999997</v>
      </c>
      <c r="CV17" s="32">
        <v>0.98919999999999997</v>
      </c>
      <c r="CW17" s="32">
        <v>0.98929999999999996</v>
      </c>
    </row>
    <row r="18" spans="1:101" ht="13.5" customHeight="1" x14ac:dyDescent="0.2">
      <c r="A18" s="36">
        <v>32</v>
      </c>
      <c r="B18" s="37">
        <v>16</v>
      </c>
      <c r="C18" s="38">
        <v>0.94799999999999995</v>
      </c>
      <c r="D18" s="38">
        <v>0.95</v>
      </c>
      <c r="E18" s="38">
        <v>0.95099999999999996</v>
      </c>
      <c r="F18" s="38">
        <v>0.95299999999999996</v>
      </c>
      <c r="G18" s="38">
        <v>0.95399999999999996</v>
      </c>
      <c r="H18" s="38">
        <v>0.95499999999999996</v>
      </c>
      <c r="I18" s="38">
        <v>0.95699999999999996</v>
      </c>
      <c r="J18" s="38">
        <v>0.95799999999999996</v>
      </c>
      <c r="K18" s="38">
        <v>0.95899999999999996</v>
      </c>
      <c r="L18" s="38">
        <v>0.96</v>
      </c>
      <c r="M18" s="38">
        <v>0.96099999999999997</v>
      </c>
      <c r="N18" s="38">
        <v>0.96199999999999997</v>
      </c>
      <c r="O18" s="38">
        <v>0.96299999999999997</v>
      </c>
      <c r="P18" s="38">
        <v>0.96499999999999997</v>
      </c>
      <c r="Q18" s="38">
        <v>0.96599999999999997</v>
      </c>
      <c r="R18" s="38">
        <v>0.96699999999999997</v>
      </c>
      <c r="S18" s="38">
        <v>0.96799999999999997</v>
      </c>
      <c r="T18" s="38">
        <v>0.96899999999999997</v>
      </c>
      <c r="U18" s="32">
        <v>0.97019999999999995</v>
      </c>
      <c r="V18" s="32">
        <v>0.9708</v>
      </c>
      <c r="W18" s="32">
        <v>0.97140000000000004</v>
      </c>
      <c r="X18" s="32">
        <v>0.97189999999999999</v>
      </c>
      <c r="Y18" s="32">
        <v>0.97250000000000003</v>
      </c>
      <c r="Z18" s="32">
        <v>0.97299999999999998</v>
      </c>
      <c r="AA18" s="32">
        <v>0.97350000000000003</v>
      </c>
      <c r="AB18" s="32">
        <v>0.97389999999999999</v>
      </c>
      <c r="AC18" s="32">
        <v>0.97440000000000004</v>
      </c>
      <c r="AD18" s="32">
        <v>0.9748</v>
      </c>
      <c r="AE18" s="32">
        <v>0.97519999999999996</v>
      </c>
      <c r="AF18" s="32">
        <v>0.97560000000000002</v>
      </c>
      <c r="AG18" s="32">
        <v>0.97599999999999998</v>
      </c>
      <c r="AH18" s="32">
        <v>0.97629999999999995</v>
      </c>
      <c r="AI18" s="32">
        <v>0.97670000000000001</v>
      </c>
      <c r="AJ18" s="32">
        <v>0.97699999999999998</v>
      </c>
      <c r="AK18" s="32">
        <v>0.97740000000000005</v>
      </c>
      <c r="AL18" s="32">
        <v>0.97770000000000001</v>
      </c>
      <c r="AM18" s="32">
        <v>0.97799999999999998</v>
      </c>
      <c r="AN18" s="32">
        <v>0.97829999999999995</v>
      </c>
      <c r="AO18" s="32">
        <v>0.97870000000000001</v>
      </c>
      <c r="AP18" s="32">
        <v>0.97899999999999998</v>
      </c>
      <c r="AQ18" s="32">
        <v>0.97929999999999995</v>
      </c>
      <c r="AR18" s="32">
        <v>0.97960000000000003</v>
      </c>
      <c r="AS18" s="32">
        <v>0.97989999999999999</v>
      </c>
      <c r="AT18" s="32">
        <v>0.98019999999999996</v>
      </c>
      <c r="AU18" s="39">
        <v>0.98050000000000004</v>
      </c>
      <c r="AV18" s="32">
        <v>0.98080000000000001</v>
      </c>
      <c r="AW18" s="32">
        <v>0.98109999999999997</v>
      </c>
      <c r="AX18" s="32">
        <v>0.98129999999999995</v>
      </c>
      <c r="AY18" s="40">
        <v>0.98160000000000003</v>
      </c>
      <c r="AZ18" s="40">
        <v>0.9819</v>
      </c>
      <c r="BA18" s="40">
        <v>0.98229999999999995</v>
      </c>
      <c r="BB18" s="40">
        <v>0.98260000000000003</v>
      </c>
      <c r="BC18" s="40">
        <v>0.9829</v>
      </c>
      <c r="BD18" s="40">
        <v>0.98319999999999996</v>
      </c>
      <c r="BE18" s="40">
        <v>0.98350000000000004</v>
      </c>
      <c r="BF18" s="40">
        <v>0.98380000000000001</v>
      </c>
      <c r="BG18" s="40">
        <v>0.98399999999999999</v>
      </c>
      <c r="BH18" s="40">
        <v>0.98429999999999995</v>
      </c>
      <c r="BI18" s="40">
        <v>0.98450000000000004</v>
      </c>
      <c r="BJ18" s="40">
        <v>0.98480000000000001</v>
      </c>
      <c r="BK18" s="40">
        <v>0.98499999999999999</v>
      </c>
      <c r="BL18" s="40">
        <v>0.98519999999999996</v>
      </c>
      <c r="BM18" s="40">
        <v>0.98540000000000005</v>
      </c>
      <c r="BN18" s="40">
        <v>0.98560000000000003</v>
      </c>
      <c r="BO18" s="40">
        <v>0.98570000000000002</v>
      </c>
      <c r="BP18" s="40">
        <v>0.9859</v>
      </c>
      <c r="BQ18" s="40">
        <v>0.98609999999999998</v>
      </c>
      <c r="BR18" s="40">
        <v>0.98619999999999997</v>
      </c>
      <c r="BS18" s="40">
        <v>0.98640000000000005</v>
      </c>
      <c r="BT18" s="40">
        <v>0.98650000000000004</v>
      </c>
      <c r="BU18" s="40">
        <v>0.98670000000000002</v>
      </c>
      <c r="BV18" s="40">
        <v>0.98680000000000001</v>
      </c>
      <c r="BW18" s="40">
        <v>0.9869</v>
      </c>
      <c r="BX18" s="40">
        <v>0.98709999999999998</v>
      </c>
      <c r="BY18" s="40">
        <v>0.98719999999999997</v>
      </c>
      <c r="BZ18" s="40">
        <v>0.98729999999999996</v>
      </c>
      <c r="CA18" s="40">
        <v>0.98740000000000006</v>
      </c>
      <c r="CB18" s="40">
        <v>0.98750000000000004</v>
      </c>
      <c r="CC18" s="32">
        <v>0.98760000000000003</v>
      </c>
      <c r="CD18" s="32">
        <v>0.98760000000000003</v>
      </c>
      <c r="CE18" s="40">
        <v>0.98770000000000002</v>
      </c>
      <c r="CF18" s="32">
        <v>0.98780000000000001</v>
      </c>
      <c r="CG18" s="40">
        <v>0.9879</v>
      </c>
      <c r="CH18" s="40">
        <v>0.9879</v>
      </c>
      <c r="CI18" s="40">
        <v>0.98799999999999999</v>
      </c>
      <c r="CJ18" s="40">
        <v>0.98809999999999998</v>
      </c>
      <c r="CK18" s="40">
        <v>0.98819999999999997</v>
      </c>
      <c r="CL18" s="40">
        <v>0.98819999999999997</v>
      </c>
      <c r="CM18" s="40">
        <v>0.98829999999999996</v>
      </c>
      <c r="CN18" s="40">
        <v>0.98839999999999995</v>
      </c>
      <c r="CO18" s="40">
        <v>0.98839999999999995</v>
      </c>
      <c r="CP18" s="40">
        <v>0.98850000000000005</v>
      </c>
      <c r="CQ18" s="40">
        <v>0.98860000000000003</v>
      </c>
      <c r="CR18" s="40">
        <v>0.98860000000000003</v>
      </c>
      <c r="CS18" s="40">
        <v>0.98870000000000002</v>
      </c>
      <c r="CT18" s="40">
        <v>0.98880000000000001</v>
      </c>
      <c r="CU18" s="40">
        <v>0.98880000000000001</v>
      </c>
      <c r="CV18" s="32">
        <v>0.98886666666667</v>
      </c>
      <c r="CW18" s="32">
        <v>0.98886666666667</v>
      </c>
    </row>
    <row r="19" spans="1:101" ht="13.5" customHeight="1" x14ac:dyDescent="0.2">
      <c r="A19" s="36">
        <v>32.5</v>
      </c>
      <c r="B19" s="41">
        <v>17</v>
      </c>
      <c r="C19" s="38">
        <v>0.94699999999999995</v>
      </c>
      <c r="D19" s="38">
        <v>0.94799999999999995</v>
      </c>
      <c r="E19" s="38">
        <v>0.95</v>
      </c>
      <c r="F19" s="38">
        <v>0.95199999999999996</v>
      </c>
      <c r="G19" s="38">
        <v>0.95299999999999996</v>
      </c>
      <c r="H19" s="38">
        <v>0.95399999999999996</v>
      </c>
      <c r="I19" s="38">
        <v>0.95599999999999996</v>
      </c>
      <c r="J19" s="38">
        <v>0.95699999999999996</v>
      </c>
      <c r="K19" s="38">
        <v>0.95799999999999996</v>
      </c>
      <c r="L19" s="38">
        <v>0.95899999999999996</v>
      </c>
      <c r="M19" s="38">
        <v>0.96</v>
      </c>
      <c r="N19" s="38">
        <v>0.96099999999999997</v>
      </c>
      <c r="O19" s="38">
        <v>0.96199999999999997</v>
      </c>
      <c r="P19" s="38">
        <v>0.96399999999999997</v>
      </c>
      <c r="Q19" s="38">
        <v>0.96499999999999997</v>
      </c>
      <c r="R19" s="38">
        <v>0.96599999999999997</v>
      </c>
      <c r="S19" s="38">
        <v>0.96699999999999997</v>
      </c>
      <c r="T19" s="38">
        <v>0.96799999999999997</v>
      </c>
      <c r="U19" s="32">
        <v>0.96930000000000005</v>
      </c>
      <c r="V19" s="32">
        <v>0.96989999999999998</v>
      </c>
      <c r="W19" s="32">
        <v>0.97050000000000003</v>
      </c>
      <c r="X19" s="32">
        <v>0.97109999999999996</v>
      </c>
      <c r="Y19" s="32">
        <v>0.97170000000000001</v>
      </c>
      <c r="Z19" s="32">
        <v>0.97219999999999995</v>
      </c>
      <c r="AA19" s="32">
        <v>0.97270000000000001</v>
      </c>
      <c r="AB19" s="32">
        <v>0.97321000000000002</v>
      </c>
      <c r="AC19" s="32">
        <v>0.97360000000000002</v>
      </c>
      <c r="AD19" s="32">
        <v>0.97399999999999998</v>
      </c>
      <c r="AE19" s="32">
        <v>0.97450000000000003</v>
      </c>
      <c r="AF19" s="32">
        <v>0.97489999999999999</v>
      </c>
      <c r="AG19" s="32">
        <v>0.97529999999999994</v>
      </c>
      <c r="AH19" s="32">
        <v>0.97560000000000002</v>
      </c>
      <c r="AI19" s="32">
        <v>0.97599999999999998</v>
      </c>
      <c r="AJ19" s="32">
        <v>0.97640000000000005</v>
      </c>
      <c r="AK19" s="32">
        <v>0.97670000000000001</v>
      </c>
      <c r="AL19" s="32">
        <v>0.97699999999999998</v>
      </c>
      <c r="AM19" s="32">
        <v>0.97740000000000005</v>
      </c>
      <c r="AN19" s="32">
        <v>0.97770000000000001</v>
      </c>
      <c r="AO19" s="32">
        <v>0.97799999999999998</v>
      </c>
      <c r="AP19" s="32">
        <v>0.97829999999999995</v>
      </c>
      <c r="AQ19" s="32">
        <v>0.97870000000000001</v>
      </c>
      <c r="AR19" s="32">
        <v>0.97899999999999998</v>
      </c>
      <c r="AS19" s="32">
        <v>0.98929999999999996</v>
      </c>
      <c r="AT19" s="32">
        <v>0.97960000000000003</v>
      </c>
      <c r="AU19" s="39">
        <v>0.97989999999999999</v>
      </c>
      <c r="AV19" s="32">
        <v>0.98019999999999996</v>
      </c>
      <c r="AW19" s="32">
        <v>0.98050000000000004</v>
      </c>
      <c r="AX19" s="32">
        <v>0.98080000000000001</v>
      </c>
      <c r="AY19" s="40">
        <v>0.98109999999999997</v>
      </c>
      <c r="AZ19" s="40">
        <v>0.98140000000000005</v>
      </c>
      <c r="BA19" s="40">
        <v>0.98180000000000001</v>
      </c>
      <c r="BB19" s="40">
        <v>0.98209999999999997</v>
      </c>
      <c r="BC19" s="40">
        <v>0.98240000000000005</v>
      </c>
      <c r="BD19" s="40">
        <v>0.98270000000000002</v>
      </c>
      <c r="BE19" s="40">
        <v>0.98299999999999998</v>
      </c>
      <c r="BF19" s="40">
        <v>0.98329999999999995</v>
      </c>
      <c r="BG19" s="40">
        <v>0.98360000000000003</v>
      </c>
      <c r="BH19" s="40">
        <v>0.98380000000000001</v>
      </c>
      <c r="BI19" s="40">
        <v>0.98409999999999997</v>
      </c>
      <c r="BJ19" s="40">
        <v>0.98429999999999995</v>
      </c>
      <c r="BK19" s="40">
        <v>0.98450000000000004</v>
      </c>
      <c r="BL19" s="40">
        <v>0.98470000000000002</v>
      </c>
      <c r="BM19" s="40">
        <v>0.9849</v>
      </c>
      <c r="BN19" s="40">
        <v>0.98509999999999998</v>
      </c>
      <c r="BO19" s="40">
        <v>0.98529999999999995</v>
      </c>
      <c r="BP19" s="40">
        <v>0.98550000000000004</v>
      </c>
      <c r="BQ19" s="40">
        <v>0.98570000000000002</v>
      </c>
      <c r="BR19" s="40">
        <v>0.98580000000000001</v>
      </c>
      <c r="BS19" s="40">
        <v>0.98599999999999999</v>
      </c>
      <c r="BT19" s="40">
        <v>0.98609999999999998</v>
      </c>
      <c r="BU19" s="40">
        <v>0.98629999999999995</v>
      </c>
      <c r="BV19" s="40">
        <v>0.98640000000000005</v>
      </c>
      <c r="BW19" s="40">
        <v>0.98650000000000004</v>
      </c>
      <c r="BX19" s="40">
        <v>0.98670000000000002</v>
      </c>
      <c r="BY19" s="40">
        <v>0.98680000000000001</v>
      </c>
      <c r="BZ19" s="40">
        <v>0.9869</v>
      </c>
      <c r="CA19" s="40">
        <v>0.98699999999999999</v>
      </c>
      <c r="CB19" s="40">
        <v>0.98709999999999998</v>
      </c>
      <c r="CC19" s="32">
        <v>0.98699999999999999</v>
      </c>
      <c r="CD19" s="32">
        <v>0.98729999999999996</v>
      </c>
      <c r="CE19" s="40">
        <v>0.98740000000000006</v>
      </c>
      <c r="CF19" s="40">
        <v>0.98740000000000006</v>
      </c>
      <c r="CG19" s="40">
        <v>0.98750000000000004</v>
      </c>
      <c r="CH19" s="32">
        <v>0.98760000000000003</v>
      </c>
      <c r="CI19" s="40">
        <v>0.98770000000000002</v>
      </c>
      <c r="CJ19" s="40">
        <v>0.98770000000000002</v>
      </c>
      <c r="CK19" s="32">
        <v>0.98780000000000001</v>
      </c>
      <c r="CL19" s="40">
        <v>0.9879</v>
      </c>
      <c r="CM19" s="32">
        <v>0.98799999999999999</v>
      </c>
      <c r="CN19" s="32">
        <v>0.98799999999999999</v>
      </c>
      <c r="CO19" s="40">
        <v>0.98809999999999998</v>
      </c>
      <c r="CP19" s="32">
        <v>0.98819999999999997</v>
      </c>
      <c r="CQ19" s="32">
        <v>0.98819999999999997</v>
      </c>
      <c r="CR19" s="32">
        <v>0.98829999999999996</v>
      </c>
      <c r="CS19" s="40">
        <v>0.98839999999999995</v>
      </c>
      <c r="CT19" s="40">
        <v>0.98839999999999995</v>
      </c>
      <c r="CU19" s="40">
        <v>0.98850000000000005</v>
      </c>
      <c r="CV19" s="40">
        <v>0.98860000000000003</v>
      </c>
      <c r="CW19" s="40">
        <v>0.98860000000000003</v>
      </c>
    </row>
    <row r="20" spans="1:101" ht="13.5" customHeight="1" x14ac:dyDescent="0.2">
      <c r="A20" s="36">
        <v>33</v>
      </c>
      <c r="B20" s="37">
        <v>18</v>
      </c>
      <c r="C20" s="38">
        <v>0.94499999999999995</v>
      </c>
      <c r="D20" s="38">
        <v>0.94699999999999995</v>
      </c>
      <c r="E20" s="38">
        <v>0.94799999999999995</v>
      </c>
      <c r="F20" s="38">
        <v>0.95</v>
      </c>
      <c r="G20" s="38">
        <v>0.95199999999999996</v>
      </c>
      <c r="H20" s="38">
        <v>0.95299999999999996</v>
      </c>
      <c r="I20" s="38">
        <v>0.95399999999999996</v>
      </c>
      <c r="J20" s="38">
        <v>0.95599999999999996</v>
      </c>
      <c r="K20" s="38">
        <v>0.95699999999999996</v>
      </c>
      <c r="L20" s="38">
        <v>0.95799999999999996</v>
      </c>
      <c r="M20" s="38">
        <v>0.95899999999999996</v>
      </c>
      <c r="N20" s="38">
        <v>0.96</v>
      </c>
      <c r="O20" s="38">
        <v>0.96099999999999997</v>
      </c>
      <c r="P20" s="38">
        <v>0.96299999999999997</v>
      </c>
      <c r="Q20" s="38">
        <v>0.96399999999999997</v>
      </c>
      <c r="R20" s="38">
        <v>0.96499999999999997</v>
      </c>
      <c r="S20" s="38">
        <v>0.96599999999999997</v>
      </c>
      <c r="T20" s="38">
        <v>0.96699999999999997</v>
      </c>
      <c r="U20" s="32">
        <v>0.96840000000000004</v>
      </c>
      <c r="V20" s="32">
        <v>0.96909999999999996</v>
      </c>
      <c r="W20" s="32">
        <v>0.96970000000000001</v>
      </c>
      <c r="X20" s="32">
        <v>0.97030000000000005</v>
      </c>
      <c r="Y20" s="32">
        <v>0.9708</v>
      </c>
      <c r="Z20" s="32">
        <v>0.97140000000000004</v>
      </c>
      <c r="AA20" s="32">
        <v>0.97189999999999999</v>
      </c>
      <c r="AB20" s="32">
        <v>0.97240000000000004</v>
      </c>
      <c r="AC20" s="32">
        <v>0.97289999999999999</v>
      </c>
      <c r="AD20" s="32">
        <v>0.97330000000000005</v>
      </c>
      <c r="AE20" s="32">
        <v>0.97370000000000001</v>
      </c>
      <c r="AF20" s="32">
        <v>0.97409999999999997</v>
      </c>
      <c r="AG20" s="32">
        <v>0.97450000000000003</v>
      </c>
      <c r="AH20" s="32">
        <v>0.97489999999999999</v>
      </c>
      <c r="AI20" s="32">
        <v>0.97529999999999994</v>
      </c>
      <c r="AJ20" s="32">
        <v>0.97570000000000001</v>
      </c>
      <c r="AK20" s="32">
        <v>0.97599999999999998</v>
      </c>
      <c r="AL20" s="32">
        <v>0.97640000000000005</v>
      </c>
      <c r="AM20" s="32">
        <v>0.97670000000000001</v>
      </c>
      <c r="AN20" s="32">
        <v>0.97709999999999997</v>
      </c>
      <c r="AO20" s="32">
        <v>0.97740000000000005</v>
      </c>
      <c r="AP20" s="32">
        <v>0.97770000000000001</v>
      </c>
      <c r="AQ20" s="32">
        <v>0.97809999999999997</v>
      </c>
      <c r="AR20" s="32">
        <v>0.97840000000000005</v>
      </c>
      <c r="AS20" s="32">
        <v>0.97870000000000001</v>
      </c>
      <c r="AT20" s="32">
        <v>0.97899999999999998</v>
      </c>
      <c r="AU20" s="39">
        <v>0.97929999999999995</v>
      </c>
      <c r="AV20" s="32">
        <v>0.97960000000000003</v>
      </c>
      <c r="AW20" s="32">
        <v>0.97989999999999999</v>
      </c>
      <c r="AX20" s="32">
        <v>0.98019999999999996</v>
      </c>
      <c r="AY20" s="40">
        <v>0.98050000000000004</v>
      </c>
      <c r="AZ20" s="40">
        <v>0.98089999999999999</v>
      </c>
      <c r="BA20" s="40">
        <v>0.98119999999999996</v>
      </c>
      <c r="BB20" s="40">
        <v>0.98160000000000003</v>
      </c>
      <c r="BC20" s="40">
        <v>0.9819</v>
      </c>
      <c r="BD20" s="40">
        <v>0.98219999999999996</v>
      </c>
      <c r="BE20" s="40">
        <v>0.98250000000000004</v>
      </c>
      <c r="BF20" s="40">
        <v>0.98280000000000001</v>
      </c>
      <c r="BG20" s="40">
        <v>0.98309999999999997</v>
      </c>
      <c r="BH20" s="40">
        <v>0.98340000000000005</v>
      </c>
      <c r="BI20" s="40">
        <v>0.98360000000000003</v>
      </c>
      <c r="BJ20" s="40">
        <v>0.9839</v>
      </c>
      <c r="BK20" s="40">
        <v>0.98409999999999997</v>
      </c>
      <c r="BL20" s="40">
        <v>0.98429999999999995</v>
      </c>
      <c r="BM20" s="40">
        <v>0.98450000000000004</v>
      </c>
      <c r="BN20" s="40">
        <v>0.98470000000000002</v>
      </c>
      <c r="BO20" s="40">
        <v>0.9849</v>
      </c>
      <c r="BP20" s="40">
        <v>0.98509999999999998</v>
      </c>
      <c r="BQ20" s="40">
        <v>0.98529999999999995</v>
      </c>
      <c r="BR20" s="40">
        <v>0.98540000000000005</v>
      </c>
      <c r="BS20" s="40">
        <v>0.98560000000000003</v>
      </c>
      <c r="BT20" s="40">
        <v>0.98570000000000002</v>
      </c>
      <c r="BU20" s="40">
        <v>0.9859</v>
      </c>
      <c r="BV20" s="40">
        <v>0.98599999999999999</v>
      </c>
      <c r="BW20" s="40">
        <v>0.98609999999999998</v>
      </c>
      <c r="BX20" s="40">
        <v>0.98629999999999995</v>
      </c>
      <c r="BY20" s="40">
        <v>0.98640000000000005</v>
      </c>
      <c r="BZ20" s="40">
        <v>0.98650000000000004</v>
      </c>
      <c r="CA20" s="40">
        <v>0.98660000000000003</v>
      </c>
      <c r="CB20" s="40">
        <v>0.98670000000000002</v>
      </c>
      <c r="CC20" s="32">
        <v>0.98680000000000001</v>
      </c>
      <c r="CD20" s="40">
        <v>0.9869</v>
      </c>
      <c r="CE20" s="32">
        <v>0.98699999999999999</v>
      </c>
      <c r="CF20" s="40">
        <v>0.98709999999999998</v>
      </c>
      <c r="CG20" s="40">
        <v>0.98709999999999998</v>
      </c>
      <c r="CH20" s="40">
        <v>0.98719999999999997</v>
      </c>
      <c r="CI20" s="32">
        <v>0.98729999999999996</v>
      </c>
      <c r="CJ20" s="32">
        <v>0.98729999999999996</v>
      </c>
      <c r="CK20" s="40">
        <v>0.98740000000000006</v>
      </c>
      <c r="CL20" s="32">
        <v>0.98750000000000004</v>
      </c>
      <c r="CM20" s="40">
        <v>0.98760000000000003</v>
      </c>
      <c r="CN20" s="32">
        <v>0.98770000000000002</v>
      </c>
      <c r="CO20" s="32">
        <v>0.98770000000000002</v>
      </c>
      <c r="CP20" s="32">
        <v>0.98780000000000001</v>
      </c>
      <c r="CQ20" s="32">
        <v>0.9879</v>
      </c>
      <c r="CR20" s="32">
        <v>0.98799999999999999</v>
      </c>
      <c r="CS20" s="32">
        <v>0.98799999999999999</v>
      </c>
      <c r="CT20" s="40">
        <v>0.98809999999999998</v>
      </c>
      <c r="CU20" s="32">
        <v>0.98819999999999997</v>
      </c>
      <c r="CV20" s="32">
        <v>0.98819999999999997</v>
      </c>
      <c r="CW20" s="40">
        <v>0.98829999999999996</v>
      </c>
    </row>
    <row r="21" spans="1:101" ht="13.5" customHeight="1" x14ac:dyDescent="0.2">
      <c r="A21" s="36">
        <v>33.5</v>
      </c>
      <c r="B21" s="41">
        <v>19</v>
      </c>
      <c r="C21" s="38">
        <v>0.94299999999999995</v>
      </c>
      <c r="D21" s="38">
        <v>0.94499999999999995</v>
      </c>
      <c r="E21" s="38">
        <v>0.94699999999999995</v>
      </c>
      <c r="F21" s="38">
        <v>0.94899999999999995</v>
      </c>
      <c r="G21" s="38">
        <v>0.95</v>
      </c>
      <c r="H21" s="38">
        <v>0.95099999999999996</v>
      </c>
      <c r="I21" s="38">
        <v>0.95299999999999996</v>
      </c>
      <c r="J21" s="38">
        <v>0.95399999999999996</v>
      </c>
      <c r="K21" s="38">
        <v>0.95499999999999996</v>
      </c>
      <c r="L21" s="38">
        <v>0.95699999999999996</v>
      </c>
      <c r="M21" s="38">
        <v>0.95799999999999996</v>
      </c>
      <c r="N21" s="38">
        <v>0.95899999999999996</v>
      </c>
      <c r="O21" s="38">
        <v>0.96</v>
      </c>
      <c r="P21" s="38">
        <v>0.96199999999999997</v>
      </c>
      <c r="Q21" s="38">
        <v>0.96299999999999997</v>
      </c>
      <c r="R21" s="38">
        <v>0.96399999999999997</v>
      </c>
      <c r="S21" s="38">
        <v>0.96499999999999997</v>
      </c>
      <c r="T21" s="38">
        <v>0.96699999999999997</v>
      </c>
      <c r="U21" s="32">
        <v>0.96760000000000002</v>
      </c>
      <c r="V21" s="32">
        <v>0.96819999999999995</v>
      </c>
      <c r="W21" s="32">
        <v>0.96879999999999999</v>
      </c>
      <c r="X21" s="32">
        <v>0.96940000000000004</v>
      </c>
      <c r="Y21" s="32">
        <v>0.97</v>
      </c>
      <c r="Z21" s="32">
        <v>0.97060000000000002</v>
      </c>
      <c r="AA21" s="32">
        <v>0.97109999999999996</v>
      </c>
      <c r="AB21" s="32">
        <v>0.97160000000000002</v>
      </c>
      <c r="AC21" s="32">
        <v>0.97209999999999996</v>
      </c>
      <c r="AD21" s="32">
        <v>0.97260000000000002</v>
      </c>
      <c r="AE21" s="32">
        <v>0.97299999999999998</v>
      </c>
      <c r="AF21" s="32">
        <v>0.97340000000000004</v>
      </c>
      <c r="AG21" s="32">
        <v>0.9738</v>
      </c>
      <c r="AH21" s="32">
        <v>0.97419999999999995</v>
      </c>
      <c r="AI21" s="32">
        <v>0.97460000000000002</v>
      </c>
      <c r="AJ21" s="32">
        <v>0.97499999999999998</v>
      </c>
      <c r="AK21" s="32">
        <v>0.97540000000000004</v>
      </c>
      <c r="AL21" s="32">
        <v>0.97570000000000001</v>
      </c>
      <c r="AM21" s="32">
        <v>0.97609999999999997</v>
      </c>
      <c r="AN21" s="32">
        <v>0.97640000000000005</v>
      </c>
      <c r="AO21" s="32">
        <v>0.9768</v>
      </c>
      <c r="AP21" s="32">
        <v>0.97709999999999997</v>
      </c>
      <c r="AQ21" s="32">
        <v>0.97740000000000005</v>
      </c>
      <c r="AR21" s="32">
        <v>0.9778</v>
      </c>
      <c r="AS21" s="32">
        <v>0.97809999999999997</v>
      </c>
      <c r="AT21" s="32">
        <v>0.97840000000000005</v>
      </c>
      <c r="AU21" s="39">
        <v>0.9788</v>
      </c>
      <c r="AV21" s="32">
        <v>0.97909999999999997</v>
      </c>
      <c r="AW21" s="32">
        <v>0.97940000000000005</v>
      </c>
      <c r="AX21" s="32">
        <v>0.97970000000000002</v>
      </c>
      <c r="AY21" s="40">
        <v>0.98</v>
      </c>
      <c r="AZ21" s="40">
        <v>0.98029999999999995</v>
      </c>
      <c r="BA21" s="40">
        <v>0.98070000000000002</v>
      </c>
      <c r="BB21" s="40">
        <v>0.98109999999999997</v>
      </c>
      <c r="BC21" s="40">
        <v>0.98140000000000005</v>
      </c>
      <c r="BD21" s="40">
        <v>0.98170000000000002</v>
      </c>
      <c r="BE21" s="40">
        <v>0.98199999999999998</v>
      </c>
      <c r="BF21" s="40">
        <v>0.98229999999999995</v>
      </c>
      <c r="BG21" s="40">
        <v>0.98260000000000003</v>
      </c>
      <c r="BH21" s="40">
        <v>0.9829</v>
      </c>
      <c r="BI21" s="40">
        <v>0.98319999999999996</v>
      </c>
      <c r="BJ21" s="40">
        <v>0.98340000000000005</v>
      </c>
      <c r="BK21" s="40">
        <v>0.98370000000000002</v>
      </c>
      <c r="BL21" s="40">
        <v>0.9839</v>
      </c>
      <c r="BM21" s="40">
        <v>0.98409999999999997</v>
      </c>
      <c r="BN21" s="40">
        <v>0.98429999999999995</v>
      </c>
      <c r="BO21" s="40">
        <v>0.98440000000000005</v>
      </c>
      <c r="BP21" s="40">
        <v>0.98470000000000002</v>
      </c>
      <c r="BQ21" s="40">
        <v>0.98480000000000001</v>
      </c>
      <c r="BR21" s="40">
        <v>0.98499999999999999</v>
      </c>
      <c r="BS21" s="40">
        <v>0.98519999999999996</v>
      </c>
      <c r="BT21" s="40">
        <v>0.98529999999999995</v>
      </c>
      <c r="BU21" s="40">
        <v>0.98550000000000004</v>
      </c>
      <c r="BV21" s="40">
        <v>0.98560000000000003</v>
      </c>
      <c r="BW21" s="40">
        <v>0.98580000000000001</v>
      </c>
      <c r="BX21" s="40">
        <v>0.9859</v>
      </c>
      <c r="BY21" s="40">
        <v>0.98599999999999999</v>
      </c>
      <c r="BZ21" s="40">
        <v>0.98609999999999998</v>
      </c>
      <c r="CA21" s="40">
        <v>0.98619999999999997</v>
      </c>
      <c r="CB21" s="40">
        <v>0.98640000000000005</v>
      </c>
      <c r="CC21" s="32">
        <v>0.98650000000000004</v>
      </c>
      <c r="CD21" s="40">
        <v>0.98660000000000003</v>
      </c>
      <c r="CE21" s="40">
        <v>0.98660000000000003</v>
      </c>
      <c r="CF21" s="32">
        <v>0.98670000000000002</v>
      </c>
      <c r="CG21" s="40">
        <v>0.98680000000000001</v>
      </c>
      <c r="CH21" s="32">
        <v>0.9869</v>
      </c>
      <c r="CI21" s="40">
        <v>0.98699999999999999</v>
      </c>
      <c r="CJ21" s="40">
        <v>0.98699999999999999</v>
      </c>
      <c r="CK21" s="32">
        <v>0.98709999999999998</v>
      </c>
      <c r="CL21" s="40">
        <v>0.98719999999999997</v>
      </c>
      <c r="CM21" s="32">
        <v>0.98729999999999996</v>
      </c>
      <c r="CN21" s="40">
        <v>0.98740000000000006</v>
      </c>
      <c r="CO21" s="40">
        <v>0.98740000000000006</v>
      </c>
      <c r="CP21" s="40">
        <v>0.98750000000000004</v>
      </c>
      <c r="CQ21" s="40">
        <v>0.98760000000000003</v>
      </c>
      <c r="CR21" s="40">
        <v>0.98760000000000003</v>
      </c>
      <c r="CS21" s="32">
        <v>0.98770000000000002</v>
      </c>
      <c r="CT21" s="32">
        <v>0.98780000000000001</v>
      </c>
      <c r="CU21" s="32">
        <v>0.9879</v>
      </c>
      <c r="CV21" s="32">
        <v>0.9879</v>
      </c>
      <c r="CW21" s="32">
        <v>0.98799999999999999</v>
      </c>
    </row>
    <row r="22" spans="1:101" ht="13.5" customHeight="1" x14ac:dyDescent="0.2">
      <c r="A22" s="36">
        <v>34</v>
      </c>
      <c r="B22" s="37">
        <v>20</v>
      </c>
      <c r="C22" s="38">
        <v>0.94199999999999995</v>
      </c>
      <c r="D22" s="38">
        <v>0.94399999999999995</v>
      </c>
      <c r="E22" s="38">
        <v>0.94499999999999995</v>
      </c>
      <c r="F22" s="38">
        <v>0.94699999999999995</v>
      </c>
      <c r="G22" s="38">
        <v>0.94899999999999995</v>
      </c>
      <c r="H22" s="38">
        <v>0.95</v>
      </c>
      <c r="I22" s="38">
        <v>0.95199999999999996</v>
      </c>
      <c r="J22" s="38">
        <v>0.95299999999999996</v>
      </c>
      <c r="K22" s="38">
        <v>0.95399999999999996</v>
      </c>
      <c r="L22" s="38">
        <v>0.95599999999999996</v>
      </c>
      <c r="M22" s="38">
        <v>0.95699999999999996</v>
      </c>
      <c r="N22" s="38">
        <v>0.95799999999999996</v>
      </c>
      <c r="O22" s="38">
        <v>0.95899999999999996</v>
      </c>
      <c r="P22" s="38">
        <v>0.96</v>
      </c>
      <c r="Q22" s="38">
        <v>0.96099999999999997</v>
      </c>
      <c r="R22" s="38">
        <v>0.96199999999999997</v>
      </c>
      <c r="S22" s="38">
        <v>0.96399999999999997</v>
      </c>
      <c r="T22" s="38">
        <v>0.96599999999999997</v>
      </c>
      <c r="U22" s="32">
        <v>0.9667</v>
      </c>
      <c r="V22" s="32">
        <v>0.96730000000000005</v>
      </c>
      <c r="W22" s="32">
        <v>0.96799999999999997</v>
      </c>
      <c r="X22" s="32">
        <v>0.96860000000000002</v>
      </c>
      <c r="Y22" s="32">
        <v>0.96919999999999995</v>
      </c>
      <c r="Z22" s="32">
        <v>0.9698</v>
      </c>
      <c r="AA22" s="32">
        <v>0.97030000000000005</v>
      </c>
      <c r="AB22" s="32">
        <v>0.9708</v>
      </c>
      <c r="AC22" s="32">
        <v>0.97130000000000005</v>
      </c>
      <c r="AD22" s="32">
        <v>0.9718</v>
      </c>
      <c r="AE22" s="32">
        <v>0.97230000000000005</v>
      </c>
      <c r="AF22" s="32">
        <v>0.97270000000000001</v>
      </c>
      <c r="AG22" s="32">
        <v>0.97309999999999997</v>
      </c>
      <c r="AH22" s="32">
        <v>0.97350000000000003</v>
      </c>
      <c r="AI22" s="32">
        <v>0.97389999999999999</v>
      </c>
      <c r="AJ22" s="32">
        <v>0.97430000000000005</v>
      </c>
      <c r="AK22" s="32">
        <v>0.97470000000000001</v>
      </c>
      <c r="AL22" s="32">
        <v>0.97509999999999997</v>
      </c>
      <c r="AM22" s="32">
        <v>0.97540000000000004</v>
      </c>
      <c r="AN22" s="32">
        <v>0.9758</v>
      </c>
      <c r="AO22" s="32">
        <v>0.97609999999999997</v>
      </c>
      <c r="AP22" s="32">
        <v>0.97650000000000003</v>
      </c>
      <c r="AQ22" s="32">
        <v>0.9768</v>
      </c>
      <c r="AR22" s="32">
        <v>0.97719999999999996</v>
      </c>
      <c r="AS22" s="32">
        <v>0.97750000000000004</v>
      </c>
      <c r="AT22" s="32">
        <v>0.97789999999999999</v>
      </c>
      <c r="AU22" s="39">
        <v>0.97819999999999996</v>
      </c>
      <c r="AV22" s="32">
        <v>0.97850000000000004</v>
      </c>
      <c r="AW22" s="32">
        <v>0.9788</v>
      </c>
      <c r="AX22" s="32">
        <v>0.97909999999999997</v>
      </c>
      <c r="AY22" s="40">
        <v>0.97940000000000005</v>
      </c>
      <c r="AZ22" s="40">
        <v>0.9798</v>
      </c>
      <c r="BA22" s="40">
        <v>0.98019999999999996</v>
      </c>
      <c r="BB22" s="40">
        <v>0.98060000000000003</v>
      </c>
      <c r="BC22" s="40">
        <v>0.98089999999999999</v>
      </c>
      <c r="BD22" s="40">
        <v>0.98119999999999996</v>
      </c>
      <c r="BE22" s="40">
        <v>0.98150000000000004</v>
      </c>
      <c r="BF22" s="40">
        <v>0.98180000000000001</v>
      </c>
      <c r="BG22" s="40">
        <v>0.98209999999999997</v>
      </c>
      <c r="BH22" s="40">
        <v>0.98240000000000005</v>
      </c>
      <c r="BI22" s="40">
        <v>0.98270000000000002</v>
      </c>
      <c r="BJ22" s="40">
        <v>0.98299999999999998</v>
      </c>
      <c r="BK22" s="40">
        <v>0.98319999999999996</v>
      </c>
      <c r="BL22" s="40">
        <v>0.98340000000000005</v>
      </c>
      <c r="BM22" s="40">
        <v>0.98360000000000003</v>
      </c>
      <c r="BN22" s="40">
        <v>0.9839</v>
      </c>
      <c r="BO22" s="40">
        <v>0.98409999999999997</v>
      </c>
      <c r="BP22" s="40">
        <v>0.98429999999999995</v>
      </c>
      <c r="BQ22" s="40">
        <v>0.98440000000000005</v>
      </c>
      <c r="BR22" s="40">
        <v>0.98460000000000003</v>
      </c>
      <c r="BS22" s="40">
        <v>0.98470000000000002</v>
      </c>
      <c r="BT22" s="40">
        <v>0.9849</v>
      </c>
      <c r="BU22" s="40">
        <v>0.98509999999999998</v>
      </c>
      <c r="BV22" s="40">
        <v>0.98519999999999996</v>
      </c>
      <c r="BW22" s="40">
        <v>0.98540000000000005</v>
      </c>
      <c r="BX22" s="40">
        <v>0.98550000000000004</v>
      </c>
      <c r="BY22" s="40">
        <v>0.98560000000000003</v>
      </c>
      <c r="BZ22" s="40">
        <v>0.98580000000000001</v>
      </c>
      <c r="CA22" s="40">
        <v>0.9859</v>
      </c>
      <c r="CB22" s="40">
        <v>0.98599999999999999</v>
      </c>
      <c r="CC22" s="32">
        <v>0.98609999999999998</v>
      </c>
      <c r="CD22" s="40">
        <v>0.98619999999999997</v>
      </c>
      <c r="CE22" s="32">
        <v>0.98629999999999995</v>
      </c>
      <c r="CF22" s="40">
        <v>0.98640000000000005</v>
      </c>
      <c r="CG22" s="40">
        <v>0.98640000000000005</v>
      </c>
      <c r="CH22" s="32">
        <v>0.98650000000000004</v>
      </c>
      <c r="CI22" s="40">
        <v>0.98660000000000003</v>
      </c>
      <c r="CJ22" s="32">
        <v>0.98670000000000002</v>
      </c>
      <c r="CK22" s="40">
        <v>0.98680000000000001</v>
      </c>
      <c r="CL22" s="32">
        <v>0.9869</v>
      </c>
      <c r="CM22" s="32">
        <v>0.9869</v>
      </c>
      <c r="CN22" s="40">
        <v>0.98699999999999999</v>
      </c>
      <c r="CO22" s="32">
        <v>0.98709999999999998</v>
      </c>
      <c r="CP22" s="40">
        <v>0.98719999999999997</v>
      </c>
      <c r="CQ22" s="40">
        <v>0.98719999999999997</v>
      </c>
      <c r="CR22" s="32">
        <v>0.98729999999999996</v>
      </c>
      <c r="CS22" s="40">
        <v>0.98740000000000006</v>
      </c>
      <c r="CT22" s="40">
        <v>0.98740000000000006</v>
      </c>
      <c r="CU22" s="40">
        <v>0.98750000000000004</v>
      </c>
      <c r="CV22" s="40">
        <v>0.98760000000000003</v>
      </c>
      <c r="CW22" s="40">
        <v>0.98770000000000002</v>
      </c>
    </row>
    <row r="23" spans="1:101" ht="13.5" customHeight="1" x14ac:dyDescent="0.2">
      <c r="A23" s="36">
        <v>34.5</v>
      </c>
      <c r="B23" s="41">
        <v>21</v>
      </c>
      <c r="C23" s="38">
        <v>0.94</v>
      </c>
      <c r="D23" s="38">
        <v>0.94199999999999995</v>
      </c>
      <c r="E23" s="38">
        <v>0.94399999999999995</v>
      </c>
      <c r="F23" s="38">
        <v>0.94599999999999995</v>
      </c>
      <c r="G23" s="38">
        <v>0.94699999999999995</v>
      </c>
      <c r="H23" s="38">
        <v>0.94799999999999995</v>
      </c>
      <c r="I23" s="38">
        <v>0.95</v>
      </c>
      <c r="J23" s="38">
        <v>0.95199999999999996</v>
      </c>
      <c r="K23" s="38">
        <v>0.95299999999999996</v>
      </c>
      <c r="L23" s="38">
        <v>0.95399999999999996</v>
      </c>
      <c r="M23" s="38">
        <v>0.95499999999999996</v>
      </c>
      <c r="N23" s="38">
        <v>0.95699999999999996</v>
      </c>
      <c r="O23" s="38">
        <v>0.95799999999999996</v>
      </c>
      <c r="P23" s="38">
        <v>0.95899999999999996</v>
      </c>
      <c r="Q23" s="38">
        <v>0.96</v>
      </c>
      <c r="R23" s="38">
        <v>0.96099999999999997</v>
      </c>
      <c r="S23" s="38">
        <v>0.96299999999999997</v>
      </c>
      <c r="T23" s="38">
        <v>0.96499999999999997</v>
      </c>
      <c r="U23" s="32">
        <v>0.96579999999999999</v>
      </c>
      <c r="V23" s="32">
        <v>0.96650000000000003</v>
      </c>
      <c r="W23" s="32">
        <v>0.96709999999999996</v>
      </c>
      <c r="X23" s="32">
        <v>0.96779999999999999</v>
      </c>
      <c r="Y23" s="32">
        <v>0.96840000000000004</v>
      </c>
      <c r="Z23" s="32">
        <v>0.96899999999999997</v>
      </c>
      <c r="AA23" s="32">
        <v>0.96950000000000003</v>
      </c>
      <c r="AB23" s="32">
        <v>0.97009999999999996</v>
      </c>
      <c r="AC23" s="32">
        <v>0.97060000000000002</v>
      </c>
      <c r="AD23" s="32">
        <v>0.97109999999999996</v>
      </c>
      <c r="AE23" s="32">
        <v>0.97150000000000003</v>
      </c>
      <c r="AF23" s="32">
        <v>0.97199999999999998</v>
      </c>
      <c r="AG23" s="32">
        <v>0.97240000000000004</v>
      </c>
      <c r="AH23" s="32">
        <v>0.9728</v>
      </c>
      <c r="AI23" s="32">
        <v>0.97319999999999995</v>
      </c>
      <c r="AJ23" s="32">
        <v>0.97360000000000002</v>
      </c>
      <c r="AK23" s="32">
        <v>0.97399999999999998</v>
      </c>
      <c r="AL23" s="32">
        <v>0.97440000000000004</v>
      </c>
      <c r="AM23" s="32">
        <v>0.9748</v>
      </c>
      <c r="AN23" s="32">
        <v>0.97509999999999997</v>
      </c>
      <c r="AO23" s="32">
        <v>0.97550000000000003</v>
      </c>
      <c r="AP23" s="32">
        <v>0.97589999999999999</v>
      </c>
      <c r="AQ23" s="32">
        <v>0.97619999999999996</v>
      </c>
      <c r="AR23" s="32">
        <v>0.97660000000000002</v>
      </c>
      <c r="AS23" s="32">
        <v>0.97689999999999999</v>
      </c>
      <c r="AT23" s="32">
        <v>0.97729999999999995</v>
      </c>
      <c r="AU23" s="39">
        <v>0.97760000000000002</v>
      </c>
      <c r="AV23" s="32">
        <v>0.97789999999999999</v>
      </c>
      <c r="AW23" s="32">
        <v>0.97829999999999995</v>
      </c>
      <c r="AX23" s="32">
        <v>0.97860000000000003</v>
      </c>
      <c r="AY23" s="40">
        <v>0.97889999999999999</v>
      </c>
      <c r="AZ23" s="40">
        <v>0.97929999999999995</v>
      </c>
      <c r="BA23" s="40">
        <v>0.97970000000000002</v>
      </c>
      <c r="BB23" s="40">
        <v>0.98</v>
      </c>
      <c r="BC23" s="40">
        <v>0.98040000000000005</v>
      </c>
      <c r="BD23" s="40">
        <v>0.98070000000000002</v>
      </c>
      <c r="BE23" s="40">
        <v>0.98109999999999997</v>
      </c>
      <c r="BF23" s="40">
        <v>0.98140000000000005</v>
      </c>
      <c r="BG23" s="40">
        <v>0.98170000000000002</v>
      </c>
      <c r="BH23" s="40">
        <v>0.98199999999999998</v>
      </c>
      <c r="BI23" s="40">
        <v>0.98219999999999996</v>
      </c>
      <c r="BJ23" s="40">
        <v>0.98250000000000004</v>
      </c>
      <c r="BK23" s="40">
        <v>0.98280000000000001</v>
      </c>
      <c r="BL23" s="40">
        <v>0.98299999999999998</v>
      </c>
      <c r="BM23" s="40">
        <v>0.98319999999999996</v>
      </c>
      <c r="BN23" s="40">
        <v>0.98340000000000005</v>
      </c>
      <c r="BO23" s="40">
        <v>0.98370000000000002</v>
      </c>
      <c r="BP23" s="40">
        <v>0.9839</v>
      </c>
      <c r="BQ23" s="40">
        <v>0.98399999999999999</v>
      </c>
      <c r="BR23" s="40">
        <v>0.98419999999999996</v>
      </c>
      <c r="BS23" s="40">
        <v>0.98429999999999995</v>
      </c>
      <c r="BT23" s="40">
        <v>0.98460000000000003</v>
      </c>
      <c r="BU23" s="40">
        <v>0.98470000000000002</v>
      </c>
      <c r="BV23" s="40">
        <v>0.9849</v>
      </c>
      <c r="BW23" s="40">
        <v>0.98499999999999999</v>
      </c>
      <c r="BX23" s="40">
        <v>0.98519999999999996</v>
      </c>
      <c r="BY23" s="40">
        <v>0.98529999999999995</v>
      </c>
      <c r="BZ23" s="40">
        <v>0.98540000000000005</v>
      </c>
      <c r="CA23" s="40">
        <v>0.98550000000000004</v>
      </c>
      <c r="CB23" s="40">
        <v>0.98560000000000003</v>
      </c>
      <c r="CC23" s="32">
        <v>0.98570000000000002</v>
      </c>
      <c r="CD23" s="40">
        <v>0.98580000000000001</v>
      </c>
      <c r="CE23" s="32">
        <v>0.9859</v>
      </c>
      <c r="CF23" s="40">
        <v>0.98599999999999999</v>
      </c>
      <c r="CG23" s="32">
        <v>0.98609999999999998</v>
      </c>
      <c r="CH23" s="40">
        <v>0.98619999999999997</v>
      </c>
      <c r="CI23" s="32">
        <v>0.98629999999999995</v>
      </c>
      <c r="CJ23" s="32">
        <v>0.98629999999999995</v>
      </c>
      <c r="CK23" s="40">
        <v>0.98640000000000005</v>
      </c>
      <c r="CL23" s="32">
        <v>0.98650000000000004</v>
      </c>
      <c r="CM23" s="40">
        <v>0.98660000000000003</v>
      </c>
      <c r="CN23" s="32">
        <v>0.98670000000000002</v>
      </c>
      <c r="CO23" s="32">
        <v>0.98670000000000002</v>
      </c>
      <c r="CP23" s="32">
        <v>0.98680000000000001</v>
      </c>
      <c r="CQ23" s="32">
        <v>0.9869</v>
      </c>
      <c r="CR23" s="40">
        <v>0.98699999999999999</v>
      </c>
      <c r="CS23" s="32">
        <v>0.98709999999999998</v>
      </c>
      <c r="CT23" s="32">
        <v>0.98709999999999998</v>
      </c>
      <c r="CU23" s="40">
        <v>0.98719999999999997</v>
      </c>
      <c r="CV23" s="32">
        <v>0.98729999999999996</v>
      </c>
      <c r="CW23" s="32">
        <v>0.98729999999999996</v>
      </c>
    </row>
    <row r="24" spans="1:101" ht="13.5" customHeight="1" x14ac:dyDescent="0.2">
      <c r="A24" s="36">
        <v>35</v>
      </c>
      <c r="B24" s="37">
        <v>22</v>
      </c>
      <c r="C24" s="38">
        <v>0.93899999999999995</v>
      </c>
      <c r="D24" s="38">
        <v>0.94</v>
      </c>
      <c r="E24" s="38">
        <v>0.94199999999999995</v>
      </c>
      <c r="F24" s="38">
        <v>0.94399999999999995</v>
      </c>
      <c r="G24" s="38">
        <v>0.94599999999999995</v>
      </c>
      <c r="H24" s="38">
        <v>0.94699999999999995</v>
      </c>
      <c r="I24" s="38">
        <v>0.94899999999999995</v>
      </c>
      <c r="J24" s="38">
        <v>0.95</v>
      </c>
      <c r="K24" s="38">
        <v>0.95199999999999996</v>
      </c>
      <c r="L24" s="38">
        <v>0.95299999999999996</v>
      </c>
      <c r="M24" s="38">
        <v>0.95399999999999996</v>
      </c>
      <c r="N24" s="38">
        <v>0.95599999999999996</v>
      </c>
      <c r="O24" s="38">
        <v>0.95699999999999996</v>
      </c>
      <c r="P24" s="38">
        <v>0.95799999999999996</v>
      </c>
      <c r="Q24" s="38">
        <v>0.95899999999999996</v>
      </c>
      <c r="R24" s="38">
        <v>0.96</v>
      </c>
      <c r="S24" s="38">
        <v>0.96199999999999997</v>
      </c>
      <c r="T24" s="38">
        <v>0.96399999999999997</v>
      </c>
      <c r="U24" s="32">
        <v>0.96489999999999998</v>
      </c>
      <c r="V24" s="32">
        <v>0.96560000000000001</v>
      </c>
      <c r="W24" s="32">
        <v>0.96630000000000005</v>
      </c>
      <c r="X24" s="32">
        <v>0.96689999999999998</v>
      </c>
      <c r="Y24" s="32">
        <v>0.96760000000000002</v>
      </c>
      <c r="Z24" s="32">
        <v>0.96819999999999995</v>
      </c>
      <c r="AA24" s="32">
        <v>0.96870000000000001</v>
      </c>
      <c r="AB24" s="32">
        <v>0.96930000000000005</v>
      </c>
      <c r="AC24" s="32">
        <v>0.9698</v>
      </c>
      <c r="AD24" s="32">
        <v>0.97030000000000005</v>
      </c>
      <c r="AE24" s="32">
        <v>0.9708</v>
      </c>
      <c r="AF24" s="32">
        <v>0.97119999999999995</v>
      </c>
      <c r="AG24" s="32">
        <v>0.97160000000000002</v>
      </c>
      <c r="AH24" s="32">
        <v>0.97209999999999996</v>
      </c>
      <c r="AI24" s="32">
        <v>0.97260000000000002</v>
      </c>
      <c r="AJ24" s="32">
        <v>0.97299999999999998</v>
      </c>
      <c r="AK24" s="32">
        <v>0.97340000000000004</v>
      </c>
      <c r="AL24" s="32">
        <v>0.9738</v>
      </c>
      <c r="AM24" s="32">
        <v>0.97409999999999997</v>
      </c>
      <c r="AN24" s="32">
        <v>0.97450000000000003</v>
      </c>
      <c r="AO24" s="32">
        <v>0.97489999999999999</v>
      </c>
      <c r="AP24" s="32">
        <v>0.97519999999999996</v>
      </c>
      <c r="AQ24" s="32">
        <v>0.97560000000000002</v>
      </c>
      <c r="AR24" s="32">
        <v>0.97599999999999998</v>
      </c>
      <c r="AS24" s="32">
        <v>0.97629999999999995</v>
      </c>
      <c r="AT24" s="32">
        <v>0.97670000000000001</v>
      </c>
      <c r="AU24" s="39">
        <v>0.97699999999999998</v>
      </c>
      <c r="AV24" s="32">
        <v>0.97740000000000005</v>
      </c>
      <c r="AW24" s="32">
        <v>0.97770000000000001</v>
      </c>
      <c r="AX24" s="32">
        <v>0.97799999999999998</v>
      </c>
      <c r="AY24" s="40">
        <v>0.97840000000000005</v>
      </c>
      <c r="AZ24" s="40">
        <v>0.97870000000000001</v>
      </c>
      <c r="BA24" s="40">
        <v>0.97909999999999997</v>
      </c>
      <c r="BB24" s="40">
        <v>0.97950000000000004</v>
      </c>
      <c r="BC24" s="40">
        <v>0.97989999999999999</v>
      </c>
      <c r="BD24" s="40">
        <v>0.98019999999999996</v>
      </c>
      <c r="BE24" s="40">
        <v>0.98060000000000003</v>
      </c>
      <c r="BF24" s="40">
        <v>0.98089999999999999</v>
      </c>
      <c r="BG24" s="40">
        <v>0.98119999999999996</v>
      </c>
      <c r="BH24" s="40">
        <v>0.98150000000000004</v>
      </c>
      <c r="BI24" s="40">
        <v>0.98180000000000001</v>
      </c>
      <c r="BJ24" s="40">
        <v>0.98209999999999997</v>
      </c>
      <c r="BK24" s="40">
        <v>0.98229999999999995</v>
      </c>
      <c r="BL24" s="40">
        <v>0.98260000000000003</v>
      </c>
      <c r="BM24" s="40">
        <v>0.98280000000000001</v>
      </c>
      <c r="BN24" s="40">
        <v>0.98299999999999998</v>
      </c>
      <c r="BO24" s="40">
        <v>0.98319999999999996</v>
      </c>
      <c r="BP24" s="40">
        <v>0.98340000000000005</v>
      </c>
      <c r="BQ24" s="40">
        <v>0.98360000000000003</v>
      </c>
      <c r="BR24" s="40">
        <v>0.98380000000000001</v>
      </c>
      <c r="BS24" s="40">
        <v>0.98399999999999999</v>
      </c>
      <c r="BT24" s="40">
        <v>0.98419999999999996</v>
      </c>
      <c r="BU24" s="40">
        <v>0.98429999999999995</v>
      </c>
      <c r="BV24" s="40">
        <v>0.98450000000000004</v>
      </c>
      <c r="BW24" s="40">
        <v>0.98460000000000003</v>
      </c>
      <c r="BX24" s="40">
        <v>0.98480000000000001</v>
      </c>
      <c r="BY24" s="40">
        <v>0.9849</v>
      </c>
      <c r="BZ24" s="40">
        <v>0.98499999999999999</v>
      </c>
      <c r="CA24" s="40">
        <v>0.98509999999999998</v>
      </c>
      <c r="CB24" s="40">
        <v>0.98519999999999996</v>
      </c>
      <c r="CC24" s="32">
        <v>0.98540000000000005</v>
      </c>
      <c r="CD24" s="40">
        <v>0.98550000000000004</v>
      </c>
      <c r="CE24" s="40">
        <v>0.98560000000000003</v>
      </c>
      <c r="CF24" s="40">
        <v>0.98560000000000003</v>
      </c>
      <c r="CG24" s="32">
        <v>0.98570000000000002</v>
      </c>
      <c r="CH24" s="40">
        <v>0.98580000000000001</v>
      </c>
      <c r="CI24" s="32">
        <v>0.9859</v>
      </c>
      <c r="CJ24" s="40">
        <v>0.98599999999999999</v>
      </c>
      <c r="CK24" s="32">
        <v>0.98609999999999998</v>
      </c>
      <c r="CL24" s="40">
        <v>0.98619999999999997</v>
      </c>
      <c r="CM24" s="32">
        <v>0.98629999999999995</v>
      </c>
      <c r="CN24" s="32">
        <v>0.98629999999999995</v>
      </c>
      <c r="CO24" s="40">
        <v>0.98640000000000005</v>
      </c>
      <c r="CP24" s="32">
        <v>0.98650000000000004</v>
      </c>
      <c r="CQ24" s="40">
        <v>0.98660000000000003</v>
      </c>
      <c r="CR24" s="40">
        <v>0.98660000000000003</v>
      </c>
      <c r="CS24" s="32">
        <v>0.98670000000000002</v>
      </c>
      <c r="CT24" s="32">
        <v>0.98680000000000001</v>
      </c>
      <c r="CU24" s="32">
        <v>0.9869</v>
      </c>
      <c r="CV24" s="32">
        <v>0.9869</v>
      </c>
      <c r="CW24" s="32">
        <v>0.98699999999999999</v>
      </c>
    </row>
    <row r="25" spans="1:101" ht="13.5" customHeight="1" x14ac:dyDescent="0.2">
      <c r="A25" s="36">
        <v>35.5</v>
      </c>
      <c r="B25" s="41">
        <v>23</v>
      </c>
      <c r="C25" s="38">
        <v>0.93700000000000006</v>
      </c>
      <c r="D25" s="38">
        <v>0.93899999999999995</v>
      </c>
      <c r="E25" s="38">
        <v>0.94099999999999995</v>
      </c>
      <c r="F25" s="38">
        <v>0.94299999999999995</v>
      </c>
      <c r="G25" s="38">
        <v>0.94499999999999995</v>
      </c>
      <c r="H25" s="38">
        <v>0.94599999999999995</v>
      </c>
      <c r="I25" s="38">
        <v>0.94799999999999995</v>
      </c>
      <c r="J25" s="38">
        <v>0.94899999999999995</v>
      </c>
      <c r="K25" s="38">
        <v>0.95</v>
      </c>
      <c r="L25" s="38">
        <v>0.95199999999999996</v>
      </c>
      <c r="M25" s="38">
        <v>0.95299999999999996</v>
      </c>
      <c r="N25" s="38">
        <v>0.95499999999999996</v>
      </c>
      <c r="O25" s="38">
        <v>0.95599999999999996</v>
      </c>
      <c r="P25" s="38">
        <v>0.95699999999999996</v>
      </c>
      <c r="Q25" s="38">
        <v>0.95799999999999996</v>
      </c>
      <c r="R25" s="38">
        <v>0.95899999999999996</v>
      </c>
      <c r="S25" s="38">
        <v>0.96099999999999997</v>
      </c>
      <c r="T25" s="38">
        <v>0.96299999999999997</v>
      </c>
      <c r="U25" s="32">
        <v>0.96399999999999997</v>
      </c>
      <c r="V25" s="32">
        <v>0.9647</v>
      </c>
      <c r="W25" s="32">
        <v>0.96540000000000004</v>
      </c>
      <c r="X25" s="32">
        <v>0.96609999999999996</v>
      </c>
      <c r="Y25" s="32">
        <v>0.96679999999999999</v>
      </c>
      <c r="Z25" s="32">
        <v>0.96740000000000004</v>
      </c>
      <c r="AA25" s="32">
        <v>0.96789999999999998</v>
      </c>
      <c r="AB25" s="32">
        <v>0.96850000000000003</v>
      </c>
      <c r="AC25" s="32">
        <v>0.96909999999999996</v>
      </c>
      <c r="AD25" s="32">
        <v>0.96960000000000002</v>
      </c>
      <c r="AE25" s="32">
        <v>0.97</v>
      </c>
      <c r="AF25" s="32">
        <v>0.97050000000000003</v>
      </c>
      <c r="AG25" s="32">
        <v>0.97099999999999997</v>
      </c>
      <c r="AH25" s="32">
        <v>0.97140000000000004</v>
      </c>
      <c r="AI25" s="32">
        <v>0.97189999999999999</v>
      </c>
      <c r="AJ25" s="32">
        <v>0.97230000000000005</v>
      </c>
      <c r="AK25" s="32">
        <v>0.97270000000000001</v>
      </c>
      <c r="AL25" s="32">
        <v>0.97309999999999997</v>
      </c>
      <c r="AM25" s="32">
        <v>0.97350000000000003</v>
      </c>
      <c r="AN25" s="32">
        <v>0.97389999999999999</v>
      </c>
      <c r="AO25" s="32">
        <v>0.97419999999999995</v>
      </c>
      <c r="AP25" s="32">
        <v>0.97460000000000002</v>
      </c>
      <c r="AQ25" s="32">
        <v>0.97499999999999998</v>
      </c>
      <c r="AR25" s="32">
        <v>0.97540000000000004</v>
      </c>
      <c r="AS25" s="32">
        <v>0.97570000000000001</v>
      </c>
      <c r="AT25" s="32">
        <v>0.97609999999999997</v>
      </c>
      <c r="AU25" s="39">
        <v>0.97650000000000003</v>
      </c>
      <c r="AV25" s="32">
        <v>0.9768</v>
      </c>
      <c r="AW25" s="32">
        <v>0.97709999999999997</v>
      </c>
      <c r="AX25" s="32">
        <v>0.97750000000000004</v>
      </c>
      <c r="AY25" s="40">
        <v>0.9778</v>
      </c>
      <c r="AZ25" s="40">
        <v>0.97819999999999996</v>
      </c>
      <c r="BA25" s="40">
        <v>0.97860000000000003</v>
      </c>
      <c r="BB25" s="40">
        <v>0.97899999999999998</v>
      </c>
      <c r="BC25" s="40">
        <v>0.97940000000000005</v>
      </c>
      <c r="BD25" s="40">
        <v>0.97970000000000002</v>
      </c>
      <c r="BE25" s="40">
        <v>0.98009999999999997</v>
      </c>
      <c r="BF25" s="40">
        <v>0.98040000000000005</v>
      </c>
      <c r="BG25" s="40">
        <v>0.98070000000000002</v>
      </c>
      <c r="BH25" s="40">
        <v>0.98099999999999998</v>
      </c>
      <c r="BI25" s="40">
        <v>0.98129999999999995</v>
      </c>
      <c r="BJ25" s="40">
        <v>0.98160000000000003</v>
      </c>
      <c r="BK25" s="40">
        <v>0.9819</v>
      </c>
      <c r="BL25" s="40">
        <v>0.98209999999999997</v>
      </c>
      <c r="BM25" s="40">
        <v>0.98240000000000005</v>
      </c>
      <c r="BN25" s="40">
        <v>0.98260000000000003</v>
      </c>
      <c r="BO25" s="40">
        <v>0.98280000000000001</v>
      </c>
      <c r="BP25" s="40">
        <v>0.98299999999999998</v>
      </c>
      <c r="BQ25" s="40">
        <v>0.98319999999999996</v>
      </c>
      <c r="BR25" s="40">
        <v>0.98340000000000005</v>
      </c>
      <c r="BS25" s="40">
        <v>0.98360000000000003</v>
      </c>
      <c r="BT25" s="40">
        <v>0.98380000000000001</v>
      </c>
      <c r="BU25" s="40">
        <v>0.9839</v>
      </c>
      <c r="BV25" s="40">
        <v>0.98409999999999997</v>
      </c>
      <c r="BW25" s="40">
        <v>0.98419999999999996</v>
      </c>
      <c r="BX25" s="40">
        <v>0.98440000000000005</v>
      </c>
      <c r="BY25" s="40">
        <v>0.98450000000000004</v>
      </c>
      <c r="BZ25" s="40">
        <v>0.98460000000000003</v>
      </c>
      <c r="CA25" s="40">
        <v>0.98480000000000001</v>
      </c>
      <c r="CB25" s="40">
        <v>0.9849</v>
      </c>
      <c r="CC25" s="32">
        <v>0.98499999999999999</v>
      </c>
      <c r="CD25" s="40">
        <v>0.98509999999999998</v>
      </c>
      <c r="CE25" s="40">
        <v>0.98519999999999996</v>
      </c>
      <c r="CF25" s="40">
        <v>0.98529999999999995</v>
      </c>
      <c r="CG25" s="40">
        <v>0.98540000000000005</v>
      </c>
      <c r="CH25" s="40">
        <v>0.98550000000000004</v>
      </c>
      <c r="CI25" s="40">
        <v>0.98560000000000003</v>
      </c>
      <c r="CJ25" s="40">
        <v>0.98570000000000002</v>
      </c>
      <c r="CK25" s="40">
        <v>0.98570000000000002</v>
      </c>
      <c r="CL25" s="40">
        <v>0.98580000000000001</v>
      </c>
      <c r="CM25" s="40">
        <v>0.9859</v>
      </c>
      <c r="CN25" s="40">
        <v>0.98599999999999999</v>
      </c>
      <c r="CO25" s="40">
        <v>0.98609999999999998</v>
      </c>
      <c r="CP25" s="40">
        <v>0.98609999999999998</v>
      </c>
      <c r="CQ25" s="40">
        <v>0.98619999999999997</v>
      </c>
      <c r="CR25" s="40">
        <v>0.98629999999999995</v>
      </c>
      <c r="CS25" s="40">
        <v>0.98640000000000005</v>
      </c>
      <c r="CT25" s="40">
        <v>0.98650000000000004</v>
      </c>
      <c r="CU25" s="40">
        <v>0.98660000000000003</v>
      </c>
      <c r="CV25" s="40">
        <v>0.98660000000000003</v>
      </c>
      <c r="CW25" s="40">
        <v>0.98670000000000002</v>
      </c>
    </row>
    <row r="26" spans="1:101" ht="13.5" customHeight="1" x14ac:dyDescent="0.2">
      <c r="A26" s="36">
        <v>36</v>
      </c>
      <c r="B26" s="37">
        <v>24</v>
      </c>
      <c r="C26" s="38">
        <v>0.93600000000000005</v>
      </c>
      <c r="D26" s="38">
        <v>0.93799999999999994</v>
      </c>
      <c r="E26" s="38">
        <v>0.93899999999999995</v>
      </c>
      <c r="F26" s="38">
        <v>0.94099999999999995</v>
      </c>
      <c r="G26" s="38">
        <v>0.94299999999999995</v>
      </c>
      <c r="H26" s="38">
        <v>0.94399999999999995</v>
      </c>
      <c r="I26" s="38">
        <v>0.94599999999999995</v>
      </c>
      <c r="J26" s="38">
        <v>0.94799999999999995</v>
      </c>
      <c r="K26" s="38">
        <v>0.94899999999999995</v>
      </c>
      <c r="L26" s="38">
        <v>0.95099999999999996</v>
      </c>
      <c r="M26" s="38">
        <v>0.95199999999999996</v>
      </c>
      <c r="N26" s="38">
        <v>0.95399999999999996</v>
      </c>
      <c r="O26" s="38">
        <v>0.95499999999999996</v>
      </c>
      <c r="P26" s="38">
        <v>0.95599999999999996</v>
      </c>
      <c r="Q26" s="38">
        <v>0.95699999999999996</v>
      </c>
      <c r="R26" s="38">
        <v>0.95799999999999996</v>
      </c>
      <c r="S26" s="38">
        <v>0.96</v>
      </c>
      <c r="T26" s="38">
        <v>0.96199999999999997</v>
      </c>
      <c r="U26" s="32">
        <v>0.96309999999999996</v>
      </c>
      <c r="V26" s="32">
        <v>0.96389999999999998</v>
      </c>
      <c r="W26" s="32">
        <v>0.96460000000000001</v>
      </c>
      <c r="X26" s="32">
        <v>0.96530000000000005</v>
      </c>
      <c r="Y26" s="32">
        <v>0.96589999999999998</v>
      </c>
      <c r="Z26" s="32">
        <v>0.96660000000000001</v>
      </c>
      <c r="AA26" s="32">
        <v>0.96719999999999995</v>
      </c>
      <c r="AB26" s="32">
        <v>0.96779999999999999</v>
      </c>
      <c r="AC26" s="32">
        <v>0.96830000000000005</v>
      </c>
      <c r="AD26" s="32">
        <v>0.96879999999999999</v>
      </c>
      <c r="AE26" s="32">
        <v>0.96930000000000005</v>
      </c>
      <c r="AF26" s="32">
        <v>0.9698</v>
      </c>
      <c r="AG26" s="32">
        <v>0.97030000000000005</v>
      </c>
      <c r="AH26" s="32">
        <v>0.97070000000000001</v>
      </c>
      <c r="AI26" s="32">
        <v>0.97119999999999995</v>
      </c>
      <c r="AJ26" s="32">
        <v>0.97160000000000002</v>
      </c>
      <c r="AK26" s="32">
        <v>0.97199999999999998</v>
      </c>
      <c r="AL26" s="32">
        <v>0.97240000000000004</v>
      </c>
      <c r="AM26" s="32">
        <v>0.9728</v>
      </c>
      <c r="AN26" s="32">
        <v>0.97319999999999995</v>
      </c>
      <c r="AO26" s="32">
        <v>0.97360000000000002</v>
      </c>
      <c r="AP26" s="32">
        <v>0.97399999999999998</v>
      </c>
      <c r="AQ26" s="32">
        <v>0.97440000000000004</v>
      </c>
      <c r="AR26" s="32">
        <v>0.9748</v>
      </c>
      <c r="AS26" s="32">
        <v>0.97509999999999997</v>
      </c>
      <c r="AT26" s="32">
        <v>0.97550000000000003</v>
      </c>
      <c r="AU26" s="39">
        <v>0.97589999999999999</v>
      </c>
      <c r="AV26" s="32">
        <v>0.97619999999999996</v>
      </c>
      <c r="AW26" s="32">
        <v>0.97660000000000002</v>
      </c>
      <c r="AX26" s="32">
        <v>0.97689999999999999</v>
      </c>
      <c r="AY26" s="40">
        <v>0.97729999999999995</v>
      </c>
      <c r="AZ26" s="40">
        <v>0.97770000000000001</v>
      </c>
      <c r="BA26" s="40">
        <v>0.97809999999999997</v>
      </c>
      <c r="BB26" s="40">
        <v>0.97850000000000004</v>
      </c>
      <c r="BC26" s="40">
        <v>0.97889999999999999</v>
      </c>
      <c r="BD26" s="40">
        <v>0.97919999999999996</v>
      </c>
      <c r="BE26" s="40">
        <v>0.97960000000000003</v>
      </c>
      <c r="BF26" s="40">
        <v>0.97989999999999999</v>
      </c>
      <c r="BG26" s="40">
        <v>0.98080000000000001</v>
      </c>
      <c r="BH26" s="40">
        <v>0.98060000000000003</v>
      </c>
      <c r="BI26" s="40">
        <v>0.98089999999999999</v>
      </c>
      <c r="BJ26" s="40">
        <v>0.98119999999999996</v>
      </c>
      <c r="BK26" s="40">
        <v>0.98150000000000004</v>
      </c>
      <c r="BL26" s="40">
        <v>0.98170000000000002</v>
      </c>
      <c r="BM26" s="40">
        <v>0.9819</v>
      </c>
      <c r="BN26" s="40">
        <v>0.98219999999999996</v>
      </c>
      <c r="BO26" s="40">
        <v>0.98240000000000005</v>
      </c>
      <c r="BP26" s="40">
        <v>0.98260000000000003</v>
      </c>
      <c r="BQ26" s="40">
        <v>0.98280000000000001</v>
      </c>
      <c r="BR26" s="40">
        <v>0.98299999999999998</v>
      </c>
      <c r="BS26" s="40">
        <v>0.98319999999999996</v>
      </c>
      <c r="BT26" s="40">
        <v>0.98340000000000005</v>
      </c>
      <c r="BU26" s="40">
        <v>0.98350000000000004</v>
      </c>
      <c r="BV26" s="40">
        <v>0.98370000000000002</v>
      </c>
      <c r="BW26" s="40">
        <v>0.98380000000000001</v>
      </c>
      <c r="BX26" s="40">
        <v>0.98399999999999999</v>
      </c>
      <c r="BY26" s="40">
        <v>0.98409999999999997</v>
      </c>
      <c r="BZ26" s="40">
        <v>0.98429999999999995</v>
      </c>
      <c r="CA26" s="40">
        <v>0.98440000000000005</v>
      </c>
      <c r="CB26" s="40">
        <v>0.98450000000000004</v>
      </c>
      <c r="CC26" s="32">
        <v>0.98460000000000003</v>
      </c>
      <c r="CD26" s="40">
        <v>0.98470000000000002</v>
      </c>
      <c r="CE26" s="32">
        <v>0.98480000000000001</v>
      </c>
      <c r="CF26" s="40">
        <v>0.9849</v>
      </c>
      <c r="CG26" s="32">
        <v>0.98499999999999999</v>
      </c>
      <c r="CH26" s="40">
        <v>0.98509999999999998</v>
      </c>
      <c r="CI26" s="32">
        <v>0.98519999999999996</v>
      </c>
      <c r="CJ26" s="40">
        <v>0.98529999999999995</v>
      </c>
      <c r="CK26" s="32">
        <v>0.98540000000000005</v>
      </c>
      <c r="CL26" s="40">
        <v>0.98550000000000004</v>
      </c>
      <c r="CM26" s="32">
        <v>0.98560000000000003</v>
      </c>
      <c r="CN26" s="40">
        <v>0.98570000000000002</v>
      </c>
      <c r="CO26" s="40">
        <v>0.98570000000000002</v>
      </c>
      <c r="CP26" s="40">
        <v>0.98580000000000001</v>
      </c>
      <c r="CQ26" s="40">
        <v>0.9859</v>
      </c>
      <c r="CR26" s="40">
        <v>0.98599999999999999</v>
      </c>
      <c r="CS26" s="40">
        <v>0.98609999999999998</v>
      </c>
      <c r="CT26" s="40">
        <v>0.98609999999999998</v>
      </c>
      <c r="CU26" s="40">
        <v>0.98619999999999997</v>
      </c>
      <c r="CV26" s="40">
        <v>0.98629999999999995</v>
      </c>
      <c r="CW26" s="40">
        <v>0.98640000000000005</v>
      </c>
    </row>
    <row r="27" spans="1:101" ht="13.5" customHeight="1" x14ac:dyDescent="0.2">
      <c r="A27" s="36">
        <v>36.5</v>
      </c>
      <c r="B27" s="41">
        <v>25</v>
      </c>
      <c r="C27" s="38">
        <v>0.93400000000000005</v>
      </c>
      <c r="D27" s="38">
        <v>0.93600000000000005</v>
      </c>
      <c r="E27" s="38">
        <v>0.93799999999999994</v>
      </c>
      <c r="F27" s="38">
        <v>0.94</v>
      </c>
      <c r="G27" s="38">
        <v>0.94199999999999995</v>
      </c>
      <c r="H27" s="38">
        <v>0.94299999999999995</v>
      </c>
      <c r="I27" s="38">
        <v>0.94499999999999995</v>
      </c>
      <c r="J27" s="38">
        <v>0.94699999999999995</v>
      </c>
      <c r="K27" s="38">
        <v>0.94799999999999995</v>
      </c>
      <c r="L27" s="38">
        <v>0.95</v>
      </c>
      <c r="M27" s="38">
        <v>0.95099999999999996</v>
      </c>
      <c r="N27" s="38">
        <v>0.95199999999999996</v>
      </c>
      <c r="O27" s="38">
        <v>0.95299999999999996</v>
      </c>
      <c r="P27" s="38">
        <v>0.95499999999999996</v>
      </c>
      <c r="Q27" s="38">
        <v>0.95599999999999996</v>
      </c>
      <c r="R27" s="38">
        <v>0.95699999999999996</v>
      </c>
      <c r="S27" s="38">
        <v>0.95899999999999996</v>
      </c>
      <c r="T27" s="38">
        <v>0.96099999999999997</v>
      </c>
      <c r="U27" s="32">
        <v>0.96220000000000006</v>
      </c>
      <c r="V27" s="32">
        <v>0.96299999999999997</v>
      </c>
      <c r="W27" s="32">
        <v>0.9637</v>
      </c>
      <c r="X27" s="32">
        <v>0.96440000000000003</v>
      </c>
      <c r="Y27" s="32">
        <v>0.96509999999999996</v>
      </c>
      <c r="Z27" s="32">
        <v>0.96579999999999999</v>
      </c>
      <c r="AA27" s="32">
        <v>0.96640000000000004</v>
      </c>
      <c r="AB27" s="32">
        <v>0.96699999999999997</v>
      </c>
      <c r="AC27" s="32">
        <v>0.96760000000000002</v>
      </c>
      <c r="AD27" s="32">
        <v>0.96809999999999996</v>
      </c>
      <c r="AE27" s="32">
        <v>0.96860000000000002</v>
      </c>
      <c r="AF27" s="32">
        <v>0.96909999999999996</v>
      </c>
      <c r="AG27" s="32">
        <v>0.96960000000000002</v>
      </c>
      <c r="AH27" s="32">
        <v>0.97</v>
      </c>
      <c r="AI27" s="32">
        <v>0.97050000000000003</v>
      </c>
      <c r="AJ27" s="32">
        <v>0.97089999999999999</v>
      </c>
      <c r="AK27" s="32">
        <v>0.97140000000000004</v>
      </c>
      <c r="AL27" s="32">
        <v>0.9718</v>
      </c>
      <c r="AM27" s="32">
        <v>0.97219999999999995</v>
      </c>
      <c r="AN27" s="32">
        <v>0.97260000000000002</v>
      </c>
      <c r="AO27" s="32">
        <v>0.97299999999999998</v>
      </c>
      <c r="AP27" s="32">
        <v>0.97340000000000004</v>
      </c>
      <c r="AQ27" s="32">
        <v>0.9738</v>
      </c>
      <c r="AR27" s="32">
        <v>0.97419999999999995</v>
      </c>
      <c r="AS27" s="32">
        <v>0.97450000000000003</v>
      </c>
      <c r="AT27" s="32">
        <v>0.97489999999999999</v>
      </c>
      <c r="AU27" s="39">
        <v>0.97529999999999994</v>
      </c>
      <c r="AV27" s="32">
        <v>0.97560000000000002</v>
      </c>
      <c r="AW27" s="32">
        <v>0.97599999999999998</v>
      </c>
      <c r="AX27" s="32">
        <v>0.97640000000000005</v>
      </c>
      <c r="AY27" s="40">
        <v>0.97670000000000001</v>
      </c>
      <c r="AZ27" s="40">
        <v>0.97709999999999997</v>
      </c>
      <c r="BA27" s="40">
        <v>0.97760000000000002</v>
      </c>
      <c r="BB27" s="40">
        <v>0.97799999999999998</v>
      </c>
      <c r="BC27" s="40">
        <v>0.97840000000000005</v>
      </c>
      <c r="BD27" s="40">
        <v>0.9788</v>
      </c>
      <c r="BE27" s="40">
        <v>0.97909999999999997</v>
      </c>
      <c r="BF27" s="40">
        <v>0.97950000000000004</v>
      </c>
      <c r="BG27" s="40">
        <v>0.9798</v>
      </c>
      <c r="BH27" s="40">
        <v>0.98009999999999997</v>
      </c>
      <c r="BI27" s="40">
        <v>0.98040000000000005</v>
      </c>
      <c r="BJ27" s="40">
        <v>0.98070000000000002</v>
      </c>
      <c r="BK27" s="40">
        <v>0.98099999999999998</v>
      </c>
      <c r="BL27" s="40">
        <v>0.98129999999999995</v>
      </c>
      <c r="BM27" s="40">
        <v>0.98150000000000004</v>
      </c>
      <c r="BN27" s="40">
        <v>0.98170000000000002</v>
      </c>
      <c r="BO27" s="40">
        <v>0.98199999999999998</v>
      </c>
      <c r="BP27" s="40">
        <v>0.98219999999999996</v>
      </c>
      <c r="BQ27" s="40">
        <v>0.98240000000000005</v>
      </c>
      <c r="BR27" s="40">
        <v>0.98260000000000003</v>
      </c>
      <c r="BS27" s="40">
        <v>0.98280000000000001</v>
      </c>
      <c r="BT27" s="40">
        <v>0.98299999999999998</v>
      </c>
      <c r="BU27" s="40">
        <v>0.98309999999999997</v>
      </c>
      <c r="BV27" s="40">
        <v>0.98329999999999995</v>
      </c>
      <c r="BW27" s="40">
        <v>0.98350000000000004</v>
      </c>
      <c r="BX27" s="40">
        <v>0.98360000000000003</v>
      </c>
      <c r="BY27" s="40">
        <v>0.98380000000000001</v>
      </c>
      <c r="BZ27" s="40">
        <v>0.9839</v>
      </c>
      <c r="CA27" s="40">
        <v>0.98399999999999999</v>
      </c>
      <c r="CB27" s="40">
        <v>0.98409999999999997</v>
      </c>
      <c r="CC27" s="32">
        <v>0.98429999999999995</v>
      </c>
      <c r="CD27" s="40">
        <v>0.98440000000000005</v>
      </c>
      <c r="CE27" s="40">
        <v>0.98450000000000004</v>
      </c>
      <c r="CF27" s="32">
        <v>0.98460000000000003</v>
      </c>
      <c r="CG27" s="40">
        <v>0.98470000000000002</v>
      </c>
      <c r="CH27" s="32">
        <v>0.98480000000000001</v>
      </c>
      <c r="CI27" s="40">
        <v>0.9849</v>
      </c>
      <c r="CJ27" s="32">
        <v>0.98499999999999999</v>
      </c>
      <c r="CK27" s="32">
        <v>0.98499999999999999</v>
      </c>
      <c r="CL27" s="40">
        <v>0.98509999999999998</v>
      </c>
      <c r="CM27" s="32">
        <v>0.98519999999999996</v>
      </c>
      <c r="CN27" s="40">
        <v>0.98529999999999995</v>
      </c>
      <c r="CO27" s="32">
        <v>0.98540000000000005</v>
      </c>
      <c r="CP27" s="40">
        <v>0.98550000000000004</v>
      </c>
      <c r="CQ27" s="32">
        <v>0.98560000000000003</v>
      </c>
      <c r="CR27" s="40">
        <v>0.98570000000000002</v>
      </c>
      <c r="CS27" s="40">
        <v>0.98570000000000002</v>
      </c>
      <c r="CT27" s="32">
        <v>0.98580000000000001</v>
      </c>
      <c r="CU27" s="40">
        <v>0.985900000000001</v>
      </c>
      <c r="CV27" s="32">
        <v>0.98600000000000199</v>
      </c>
      <c r="CW27" s="40">
        <v>0.98610000000000297</v>
      </c>
    </row>
    <row r="28" spans="1:101" ht="13.5" customHeight="1" x14ac:dyDescent="0.2">
      <c r="A28" s="36">
        <v>37</v>
      </c>
      <c r="B28" s="37">
        <v>26</v>
      </c>
      <c r="C28" s="38">
        <v>0.93200000000000005</v>
      </c>
      <c r="D28" s="38">
        <v>0.93400000000000005</v>
      </c>
      <c r="E28" s="38">
        <v>0.93600000000000005</v>
      </c>
      <c r="F28" s="38">
        <v>0.93799999999999994</v>
      </c>
      <c r="G28" s="38">
        <v>0.94</v>
      </c>
      <c r="H28" s="38">
        <v>0.94099999999999995</v>
      </c>
      <c r="I28" s="38">
        <v>0.94299999999999995</v>
      </c>
      <c r="J28" s="38">
        <v>0.94499999999999995</v>
      </c>
      <c r="K28" s="38">
        <v>0.94699999999999995</v>
      </c>
      <c r="L28" s="38">
        <v>0.94799999999999995</v>
      </c>
      <c r="M28" s="38">
        <v>0.95</v>
      </c>
      <c r="N28" s="38">
        <v>0.95099999999999996</v>
      </c>
      <c r="O28" s="38">
        <v>0.95199999999999996</v>
      </c>
      <c r="P28" s="38">
        <v>0.95399999999999996</v>
      </c>
      <c r="Q28" s="38">
        <v>0.95499999999999996</v>
      </c>
      <c r="R28" s="38">
        <v>0.95599999999999996</v>
      </c>
      <c r="S28" s="38">
        <v>0.95799999999999996</v>
      </c>
      <c r="T28" s="38">
        <v>0.96</v>
      </c>
      <c r="U28" s="32">
        <v>0.96140000000000003</v>
      </c>
      <c r="V28" s="32">
        <v>0.93210000000000004</v>
      </c>
      <c r="W28" s="32">
        <v>0.96289999999999998</v>
      </c>
      <c r="X28" s="32">
        <v>0.96360000000000001</v>
      </c>
      <c r="Y28" s="32">
        <v>0.96430000000000005</v>
      </c>
      <c r="Z28" s="32">
        <v>0.96499999999999997</v>
      </c>
      <c r="AA28" s="32">
        <v>0.96560000000000001</v>
      </c>
      <c r="AB28" s="32">
        <v>0.96619999999999995</v>
      </c>
      <c r="AC28" s="32">
        <v>0.96679999999999999</v>
      </c>
      <c r="AD28" s="32">
        <v>0.96730000000000005</v>
      </c>
      <c r="AE28" s="32">
        <v>0.96779999999999999</v>
      </c>
      <c r="AF28" s="32">
        <v>0.96840000000000004</v>
      </c>
      <c r="AG28" s="32">
        <v>0.96879999999999999</v>
      </c>
      <c r="AH28" s="32">
        <v>0.96930000000000005</v>
      </c>
      <c r="AI28" s="32">
        <v>0.9698</v>
      </c>
      <c r="AJ28" s="32">
        <v>0.97019999999999995</v>
      </c>
      <c r="AK28" s="32">
        <v>0.97070000000000001</v>
      </c>
      <c r="AL28" s="32">
        <v>0.97109999999999996</v>
      </c>
      <c r="AM28" s="32">
        <v>0.97150000000000003</v>
      </c>
      <c r="AN28" s="32">
        <v>0.97189999999999999</v>
      </c>
      <c r="AO28" s="32">
        <v>0.97230000000000005</v>
      </c>
      <c r="AP28" s="32">
        <v>0.97270000000000001</v>
      </c>
      <c r="AQ28" s="32">
        <v>0.97319999999999995</v>
      </c>
      <c r="AR28" s="32">
        <v>0.97360000000000002</v>
      </c>
      <c r="AS28" s="32">
        <v>0.97389999999999999</v>
      </c>
      <c r="AT28" s="32">
        <v>0.97430000000000005</v>
      </c>
      <c r="AU28" s="39">
        <v>0.97470000000000001</v>
      </c>
      <c r="AV28" s="32">
        <v>0.97509999999999997</v>
      </c>
      <c r="AW28" s="32">
        <v>0.97550000000000003</v>
      </c>
      <c r="AX28" s="32">
        <v>0.9758</v>
      </c>
      <c r="AY28" s="40">
        <v>0.97619999999999996</v>
      </c>
      <c r="AZ28" s="40">
        <v>0.97660000000000002</v>
      </c>
      <c r="BA28" s="40">
        <v>0.97709999999999997</v>
      </c>
      <c r="BB28" s="40">
        <v>0.97750000000000004</v>
      </c>
      <c r="BC28" s="40">
        <v>0.97789999999999999</v>
      </c>
      <c r="BD28" s="40">
        <v>0.97829999999999995</v>
      </c>
      <c r="BE28" s="40">
        <v>0.97860000000000003</v>
      </c>
      <c r="BF28" s="40">
        <v>0.97899999999999998</v>
      </c>
      <c r="BG28" s="40">
        <v>0.97929999999999995</v>
      </c>
      <c r="BH28" s="40">
        <v>0.97970000000000002</v>
      </c>
      <c r="BI28" s="40">
        <v>0.98</v>
      </c>
      <c r="BJ28" s="40">
        <v>0.98029999999999995</v>
      </c>
      <c r="BK28" s="40">
        <v>0.98060000000000003</v>
      </c>
      <c r="BL28" s="40">
        <v>0.98080000000000001</v>
      </c>
      <c r="BM28" s="40">
        <v>0.98109999999999997</v>
      </c>
      <c r="BN28" s="40">
        <v>0.98129999999999995</v>
      </c>
      <c r="BO28" s="40">
        <v>0.98160000000000003</v>
      </c>
      <c r="BP28" s="40">
        <v>0.98180000000000001</v>
      </c>
      <c r="BQ28" s="40">
        <v>0.98199999999999998</v>
      </c>
      <c r="BR28" s="40">
        <v>0.98219999999999996</v>
      </c>
      <c r="BS28" s="40">
        <v>0.98229999999999995</v>
      </c>
      <c r="BT28" s="40">
        <v>0.98260000000000003</v>
      </c>
      <c r="BU28" s="40">
        <v>0.98280000000000001</v>
      </c>
      <c r="BV28" s="40">
        <v>0.9829</v>
      </c>
      <c r="BW28" s="40">
        <v>0.98309999999999997</v>
      </c>
      <c r="BX28" s="40">
        <v>0.98329999999999995</v>
      </c>
      <c r="BY28" s="40">
        <v>0.98340000000000005</v>
      </c>
      <c r="BZ28" s="40">
        <v>0.98350000000000004</v>
      </c>
      <c r="CA28" s="40">
        <v>0.98360000000000003</v>
      </c>
      <c r="CB28" s="40">
        <v>0.98380000000000001</v>
      </c>
      <c r="CC28" s="32">
        <v>0.9839</v>
      </c>
      <c r="CD28" s="40">
        <v>0.98399999999999999</v>
      </c>
      <c r="CE28" s="32">
        <v>0.98409999999999997</v>
      </c>
      <c r="CF28" s="40">
        <v>0.98419999999999996</v>
      </c>
      <c r="CG28" s="32">
        <v>0.98429999999999995</v>
      </c>
      <c r="CH28" s="40">
        <v>0.98440000000000005</v>
      </c>
      <c r="CI28" s="32">
        <v>0.98450000000000004</v>
      </c>
      <c r="CJ28" s="40">
        <v>0.98460000000000003</v>
      </c>
      <c r="CK28" s="32">
        <v>0.98470000000000002</v>
      </c>
      <c r="CL28" s="40">
        <v>0.98480000000000001</v>
      </c>
      <c r="CM28" s="32">
        <v>0.9849</v>
      </c>
      <c r="CN28" s="40">
        <v>0.98499999999999999</v>
      </c>
      <c r="CO28" s="32">
        <v>0.98509999999999998</v>
      </c>
      <c r="CP28" s="40">
        <v>0.98519999999999996</v>
      </c>
      <c r="CQ28" s="40">
        <v>0.98519999999999996</v>
      </c>
      <c r="CR28" s="32">
        <v>0.98529999999999995</v>
      </c>
      <c r="CS28" s="40">
        <v>0.98540000000000005</v>
      </c>
      <c r="CT28" s="32">
        <v>0.98550000000000004</v>
      </c>
      <c r="CU28" s="40">
        <v>0.98560000000000003</v>
      </c>
      <c r="CV28" s="32">
        <v>0.98570000000000002</v>
      </c>
      <c r="CW28" s="32">
        <v>0.98570000000000002</v>
      </c>
    </row>
    <row r="29" spans="1:101" ht="13.5" customHeight="1" x14ac:dyDescent="0.2">
      <c r="A29" s="36">
        <v>37.5</v>
      </c>
      <c r="B29" s="41">
        <v>27</v>
      </c>
      <c r="C29" s="38">
        <v>0.93100000000000005</v>
      </c>
      <c r="D29" s="38">
        <v>0.93300000000000005</v>
      </c>
      <c r="E29" s="38">
        <v>0.93500000000000005</v>
      </c>
      <c r="F29" s="38">
        <v>0.93700000000000006</v>
      </c>
      <c r="G29" s="38">
        <v>0.93899999999999995</v>
      </c>
      <c r="H29" s="38">
        <v>0.94</v>
      </c>
      <c r="I29" s="38">
        <v>0.94199999999999995</v>
      </c>
      <c r="J29" s="38">
        <v>0.94399999999999995</v>
      </c>
      <c r="K29" s="38">
        <v>0.94499999999999995</v>
      </c>
      <c r="L29" s="38">
        <v>0.94699999999999995</v>
      </c>
      <c r="M29" s="38">
        <v>0.94799999999999995</v>
      </c>
      <c r="N29" s="38">
        <v>0.95</v>
      </c>
      <c r="O29" s="38">
        <v>0.95099999999999996</v>
      </c>
      <c r="P29" s="38">
        <v>0.95299999999999996</v>
      </c>
      <c r="Q29" s="38">
        <v>0.95399999999999996</v>
      </c>
      <c r="R29" s="38">
        <v>0.95499999999999996</v>
      </c>
      <c r="S29" s="38">
        <v>0.95699999999999996</v>
      </c>
      <c r="T29" s="38">
        <v>0.95899999999999996</v>
      </c>
      <c r="U29" s="32">
        <v>0.96050000000000002</v>
      </c>
      <c r="V29" s="32">
        <v>0.96120000000000005</v>
      </c>
      <c r="W29" s="32">
        <v>0.96199999999999997</v>
      </c>
      <c r="X29" s="32">
        <v>0.96279999999999999</v>
      </c>
      <c r="Y29" s="32">
        <v>0.96350000000000002</v>
      </c>
      <c r="Z29" s="32">
        <v>0.96409999999999996</v>
      </c>
      <c r="AA29" s="32">
        <v>0.96479999999999999</v>
      </c>
      <c r="AB29" s="32">
        <v>0.96540000000000004</v>
      </c>
      <c r="AC29" s="32">
        <v>0.96599999999999997</v>
      </c>
      <c r="AD29" s="32">
        <v>0.96660000000000001</v>
      </c>
      <c r="AE29" s="32">
        <v>0.96709999999999996</v>
      </c>
      <c r="AF29" s="32">
        <v>0.96760000000000002</v>
      </c>
      <c r="AG29" s="32">
        <v>0.96809999999999996</v>
      </c>
      <c r="AH29" s="32">
        <v>0.96860000000000002</v>
      </c>
      <c r="AI29" s="32">
        <v>0.96909999999999996</v>
      </c>
      <c r="AJ29" s="32">
        <v>0.96960000000000002</v>
      </c>
      <c r="AK29" s="32">
        <v>0.97</v>
      </c>
      <c r="AL29" s="32">
        <v>0.97040000000000004</v>
      </c>
      <c r="AM29" s="32">
        <v>0.97089999999999999</v>
      </c>
      <c r="AN29" s="32">
        <v>0.97130000000000005</v>
      </c>
      <c r="AO29" s="32">
        <v>0.97170000000000001</v>
      </c>
      <c r="AP29" s="32">
        <v>0.97209999999999996</v>
      </c>
      <c r="AQ29" s="32">
        <v>0.97250000000000003</v>
      </c>
      <c r="AR29" s="32">
        <v>0.97289999999999999</v>
      </c>
      <c r="AS29" s="32">
        <v>0.97330000000000005</v>
      </c>
      <c r="AT29" s="32">
        <v>0.97370000000000001</v>
      </c>
      <c r="AU29" s="39">
        <v>0.97409999999999997</v>
      </c>
      <c r="AV29" s="32">
        <v>0.97450000000000003</v>
      </c>
      <c r="AW29" s="32">
        <v>0.97489999999999999</v>
      </c>
      <c r="AX29" s="32">
        <v>0.97529999999999994</v>
      </c>
      <c r="AY29" s="40">
        <v>0.97560000000000002</v>
      </c>
      <c r="AZ29" s="40">
        <v>0.97609999999999997</v>
      </c>
      <c r="BA29" s="40">
        <v>0.97650000000000003</v>
      </c>
      <c r="BB29" s="40">
        <v>0.97699999999999998</v>
      </c>
      <c r="BC29" s="40">
        <v>0.97740000000000005</v>
      </c>
      <c r="BD29" s="40">
        <v>0.9778</v>
      </c>
      <c r="BE29" s="40">
        <v>0.97809999999999997</v>
      </c>
      <c r="BF29" s="40">
        <v>0.97850000000000004</v>
      </c>
      <c r="BG29" s="40">
        <v>0.97889999999999999</v>
      </c>
      <c r="BH29" s="40">
        <v>0.97919999999999996</v>
      </c>
      <c r="BI29" s="40">
        <v>0.97950000000000004</v>
      </c>
      <c r="BJ29" s="40">
        <v>0.9798</v>
      </c>
      <c r="BK29" s="40">
        <v>0.98009999999999997</v>
      </c>
      <c r="BL29" s="40">
        <v>0.98040000000000005</v>
      </c>
      <c r="BM29" s="40">
        <v>0.98060000000000003</v>
      </c>
      <c r="BN29" s="40">
        <v>0.98089999999999999</v>
      </c>
      <c r="BO29" s="40">
        <v>0.98109999999999997</v>
      </c>
      <c r="BP29" s="40">
        <v>0.98140000000000005</v>
      </c>
      <c r="BQ29" s="40">
        <v>0.98160000000000003</v>
      </c>
      <c r="BR29" s="40">
        <v>0.98180000000000001</v>
      </c>
      <c r="BS29" s="40">
        <v>0.9819</v>
      </c>
      <c r="BT29" s="40">
        <v>0.98219999999999996</v>
      </c>
      <c r="BU29" s="40">
        <v>0.98240000000000005</v>
      </c>
      <c r="BV29" s="40">
        <v>0.98250000000000004</v>
      </c>
      <c r="BW29" s="40">
        <v>0.98270000000000002</v>
      </c>
      <c r="BX29" s="40">
        <v>0.9829</v>
      </c>
      <c r="BY29" s="40">
        <v>0.98299999999999998</v>
      </c>
      <c r="BZ29" s="40">
        <v>0.98319999999999996</v>
      </c>
      <c r="CA29" s="40">
        <v>0.98329999999999995</v>
      </c>
      <c r="CB29" s="40">
        <v>0.98340000000000005</v>
      </c>
      <c r="CC29" s="32">
        <v>0.98360000000000003</v>
      </c>
      <c r="CD29" s="32">
        <v>0.98370000000000002</v>
      </c>
      <c r="CE29" s="32">
        <v>0.98380000000000001</v>
      </c>
      <c r="CF29" s="32">
        <v>0.9839</v>
      </c>
      <c r="CG29" s="32">
        <v>0.98399999999999999</v>
      </c>
      <c r="CH29" s="32">
        <v>0.98409999999999997</v>
      </c>
      <c r="CI29" s="32">
        <v>0.98419999999999996</v>
      </c>
      <c r="CJ29" s="32">
        <v>0.98429999999999995</v>
      </c>
      <c r="CK29" s="32">
        <v>0.98440000000000005</v>
      </c>
      <c r="CL29" s="32">
        <v>0.98450000000000004</v>
      </c>
      <c r="CM29" s="32">
        <v>0.98450000000000004</v>
      </c>
      <c r="CN29" s="32">
        <v>0.98460000000000003</v>
      </c>
      <c r="CO29" s="32">
        <v>0.98470000000000002</v>
      </c>
      <c r="CP29" s="32">
        <v>0.98480000000000001</v>
      </c>
      <c r="CQ29" s="32">
        <v>0.9849</v>
      </c>
      <c r="CR29" s="32">
        <v>0.98499999999999999</v>
      </c>
      <c r="CS29" s="32">
        <v>0.98509999999999998</v>
      </c>
      <c r="CT29" s="32">
        <v>0.98519999999999996</v>
      </c>
      <c r="CU29" s="32">
        <v>0.98529999999999995</v>
      </c>
      <c r="CV29" s="32">
        <v>0.98529999999999995</v>
      </c>
      <c r="CW29" s="32">
        <v>0.98540000000000005</v>
      </c>
    </row>
    <row r="30" spans="1:101" ht="13.5" customHeight="1" x14ac:dyDescent="0.2">
      <c r="A30" s="36">
        <v>38</v>
      </c>
      <c r="B30" s="37">
        <v>28</v>
      </c>
      <c r="C30" s="38">
        <v>0.92900000000000005</v>
      </c>
      <c r="D30" s="38">
        <v>0.93100000000000005</v>
      </c>
      <c r="E30" s="38">
        <v>0.93300000000000005</v>
      </c>
      <c r="F30" s="38">
        <v>0.93500000000000005</v>
      </c>
      <c r="G30" s="38">
        <v>0.93700000000000006</v>
      </c>
      <c r="H30" s="38">
        <v>0.93899999999999995</v>
      </c>
      <c r="I30" s="38">
        <v>0.94099999999999995</v>
      </c>
      <c r="J30" s="38">
        <v>0.94299999999999995</v>
      </c>
      <c r="K30" s="38">
        <v>0.94399999999999995</v>
      </c>
      <c r="L30" s="38">
        <v>0.94599999999999995</v>
      </c>
      <c r="M30" s="38">
        <v>0.94699999999999995</v>
      </c>
      <c r="N30" s="38">
        <v>0.94899999999999995</v>
      </c>
      <c r="O30" s="38">
        <v>0.95</v>
      </c>
      <c r="P30" s="38">
        <v>0.95099999999999996</v>
      </c>
      <c r="Q30" s="38">
        <v>0.95299999999999996</v>
      </c>
      <c r="R30" s="38">
        <v>0.95399999999999996</v>
      </c>
      <c r="S30" s="38">
        <v>0.95599999999999996</v>
      </c>
      <c r="T30" s="38">
        <v>0.95799999999999996</v>
      </c>
      <c r="U30" s="32">
        <v>0.95960000000000001</v>
      </c>
      <c r="V30" s="32">
        <v>0.96040000000000003</v>
      </c>
      <c r="W30" s="32">
        <v>0.96120000000000005</v>
      </c>
      <c r="X30" s="32">
        <v>0.96189999999999998</v>
      </c>
      <c r="Y30" s="32">
        <v>0.9627</v>
      </c>
      <c r="Z30" s="32">
        <v>0.96330000000000005</v>
      </c>
      <c r="AA30" s="32">
        <v>0.96399999999999997</v>
      </c>
      <c r="AB30" s="32">
        <v>0.9647</v>
      </c>
      <c r="AC30" s="32">
        <v>0.96530000000000005</v>
      </c>
      <c r="AD30" s="32">
        <v>0.96579999999999999</v>
      </c>
      <c r="AE30" s="32">
        <v>0.96640000000000004</v>
      </c>
      <c r="AF30" s="32">
        <v>0.96689999999999998</v>
      </c>
      <c r="AG30" s="32">
        <v>0.96740000000000004</v>
      </c>
      <c r="AH30" s="32">
        <v>0.96789999999999998</v>
      </c>
      <c r="AI30" s="32">
        <v>0.96840000000000004</v>
      </c>
      <c r="AJ30" s="32">
        <v>0.96889999999999998</v>
      </c>
      <c r="AK30" s="32">
        <v>0.96930000000000005</v>
      </c>
      <c r="AL30" s="32">
        <v>0.9698</v>
      </c>
      <c r="AM30" s="32">
        <v>0.97019999999999995</v>
      </c>
      <c r="AN30" s="32">
        <v>0.97070000000000001</v>
      </c>
      <c r="AO30" s="32">
        <v>0.97109999999999996</v>
      </c>
      <c r="AP30" s="32">
        <v>0.97150000000000003</v>
      </c>
      <c r="AQ30" s="32">
        <v>0.97189999999999999</v>
      </c>
      <c r="AR30" s="32">
        <v>0.97230000000000005</v>
      </c>
      <c r="AS30" s="32">
        <v>0.97270000000000001</v>
      </c>
      <c r="AT30" s="32">
        <v>0.97319999999999995</v>
      </c>
      <c r="AU30" s="39">
        <v>0.97360000000000002</v>
      </c>
      <c r="AV30" s="32">
        <v>0.97389999999999999</v>
      </c>
      <c r="AW30" s="32">
        <v>0.97430000000000005</v>
      </c>
      <c r="AX30" s="32">
        <v>0.97470000000000001</v>
      </c>
      <c r="AY30" s="40">
        <v>0.97509999999999997</v>
      </c>
      <c r="AZ30" s="40">
        <v>0.97550000000000003</v>
      </c>
      <c r="BA30" s="40">
        <v>0.97599999999999998</v>
      </c>
      <c r="BB30" s="40">
        <v>0.97640000000000005</v>
      </c>
      <c r="BC30" s="40">
        <v>0.97689999999999999</v>
      </c>
      <c r="BD30" s="40">
        <v>0.97729999999999995</v>
      </c>
      <c r="BE30" s="40">
        <v>0.97760000000000002</v>
      </c>
      <c r="BF30" s="40">
        <v>0.97799999999999998</v>
      </c>
      <c r="BG30" s="40">
        <v>0.97840000000000005</v>
      </c>
      <c r="BH30" s="40">
        <v>0.97870000000000001</v>
      </c>
      <c r="BI30" s="40">
        <v>0.97899999999999998</v>
      </c>
      <c r="BJ30" s="40">
        <v>0.97940000000000005</v>
      </c>
      <c r="BK30" s="40">
        <v>0.97970000000000002</v>
      </c>
      <c r="BL30" s="40">
        <v>0.97989999999999999</v>
      </c>
      <c r="BM30" s="40">
        <v>0.98019999999999996</v>
      </c>
      <c r="BN30" s="40">
        <v>0.98050000000000004</v>
      </c>
      <c r="BO30" s="40">
        <v>0.98070000000000002</v>
      </c>
      <c r="BP30" s="40">
        <v>0.98099999999999998</v>
      </c>
      <c r="BQ30" s="40">
        <v>0.98119999999999996</v>
      </c>
      <c r="BR30" s="40">
        <v>0.98140000000000005</v>
      </c>
      <c r="BS30" s="40">
        <v>0.98160000000000003</v>
      </c>
      <c r="BT30" s="40">
        <v>0.98180000000000001</v>
      </c>
      <c r="BU30" s="40">
        <v>0.98199999999999998</v>
      </c>
      <c r="BV30" s="40">
        <v>0.98209999999999997</v>
      </c>
      <c r="BW30" s="40">
        <v>0.98229999999999995</v>
      </c>
      <c r="BX30" s="40">
        <v>0.98250000000000004</v>
      </c>
      <c r="BY30" s="40">
        <v>0.98260000000000003</v>
      </c>
      <c r="BZ30" s="40">
        <v>0.98280000000000001</v>
      </c>
      <c r="CA30" s="40">
        <v>0.9829</v>
      </c>
      <c r="CB30" s="40">
        <v>0.98299999999999998</v>
      </c>
      <c r="CC30" s="32">
        <v>0.98319999999999996</v>
      </c>
      <c r="CD30" s="40">
        <v>0.98329999999999995</v>
      </c>
      <c r="CE30" s="40">
        <v>0.98340000000000005</v>
      </c>
      <c r="CF30" s="40">
        <v>0.98350000000000004</v>
      </c>
      <c r="CG30" s="40">
        <v>0.98360000000000003</v>
      </c>
      <c r="CH30" s="40">
        <v>0.98370000000000002</v>
      </c>
      <c r="CI30" s="40">
        <v>0.98380000000000001</v>
      </c>
      <c r="CJ30" s="40">
        <v>0.9839</v>
      </c>
      <c r="CK30" s="40">
        <v>0.98399999999999999</v>
      </c>
      <c r="CL30" s="40">
        <v>0.98409999999999997</v>
      </c>
      <c r="CM30" s="40">
        <v>0.98419999999999996</v>
      </c>
      <c r="CN30" s="40">
        <v>0.98429999999999995</v>
      </c>
      <c r="CO30" s="40">
        <v>0.98440000000000005</v>
      </c>
      <c r="CP30" s="40">
        <v>0.98450000000000004</v>
      </c>
      <c r="CQ30" s="40">
        <v>0.98460000000000003</v>
      </c>
      <c r="CR30" s="40">
        <v>0.98470000000000002</v>
      </c>
      <c r="CS30" s="40">
        <v>0.98480000000000001</v>
      </c>
      <c r="CT30" s="40">
        <v>0.98480000000000001</v>
      </c>
      <c r="CU30" s="40">
        <v>0.984900000000001</v>
      </c>
      <c r="CV30" s="40">
        <v>0.98500000000000199</v>
      </c>
      <c r="CW30" s="40">
        <v>0.98510000000000297</v>
      </c>
    </row>
    <row r="31" spans="1:101" ht="13.5" customHeight="1" x14ac:dyDescent="0.2">
      <c r="A31" s="36">
        <v>38.5</v>
      </c>
      <c r="B31" s="41">
        <v>29</v>
      </c>
      <c r="C31" s="38">
        <v>0.92700000000000005</v>
      </c>
      <c r="D31" s="38">
        <v>0.92900000000000005</v>
      </c>
      <c r="E31" s="38">
        <v>0.93200000000000005</v>
      </c>
      <c r="F31" s="38">
        <v>0.93400000000000005</v>
      </c>
      <c r="G31" s="38">
        <v>0.93600000000000005</v>
      </c>
      <c r="H31" s="38">
        <v>0.93700000000000006</v>
      </c>
      <c r="I31" s="38">
        <v>0.93899999999999995</v>
      </c>
      <c r="J31" s="38">
        <v>0.94099999999999995</v>
      </c>
      <c r="K31" s="38">
        <v>0.94299999999999995</v>
      </c>
      <c r="L31" s="38">
        <v>0.94499999999999995</v>
      </c>
      <c r="M31" s="38">
        <v>0.94599999999999995</v>
      </c>
      <c r="N31" s="38">
        <v>0.94799999999999995</v>
      </c>
      <c r="O31" s="38">
        <v>0.94899999999999995</v>
      </c>
      <c r="P31" s="38">
        <v>0.95</v>
      </c>
      <c r="Q31" s="38">
        <v>0.95199999999999996</v>
      </c>
      <c r="R31" s="38">
        <v>0.95299999999999996</v>
      </c>
      <c r="S31" s="38">
        <v>0.95499999999999996</v>
      </c>
      <c r="T31" s="38">
        <v>0.95699999999999996</v>
      </c>
      <c r="U31" s="32">
        <v>0.9587</v>
      </c>
      <c r="V31" s="32">
        <v>0.95950000000000002</v>
      </c>
      <c r="W31" s="32">
        <v>0.96030000000000004</v>
      </c>
      <c r="X31" s="32">
        <v>0.96109999999999995</v>
      </c>
      <c r="Y31" s="32">
        <v>0.96179999999999999</v>
      </c>
      <c r="Z31" s="32">
        <v>0.96250000000000002</v>
      </c>
      <c r="AA31" s="32">
        <v>0.96319999999999995</v>
      </c>
      <c r="AB31" s="32">
        <v>0.96389999999999998</v>
      </c>
      <c r="AC31" s="32">
        <v>0.96450000000000002</v>
      </c>
      <c r="AD31" s="32">
        <v>0.96509999999999996</v>
      </c>
      <c r="AE31" s="32">
        <v>0.96560000000000001</v>
      </c>
      <c r="AF31" s="32">
        <v>0.96619999999999995</v>
      </c>
      <c r="AG31" s="32">
        <v>0.9667</v>
      </c>
      <c r="AH31" s="32">
        <v>0.96719999999999995</v>
      </c>
      <c r="AI31" s="32">
        <v>0.9677</v>
      </c>
      <c r="AJ31" s="32">
        <v>0.96819999999999995</v>
      </c>
      <c r="AK31" s="32">
        <v>0.96870000000000001</v>
      </c>
      <c r="AL31" s="32">
        <v>0.96909999999999996</v>
      </c>
      <c r="AM31" s="32">
        <v>0.96960000000000002</v>
      </c>
      <c r="AN31" s="32">
        <v>0.97</v>
      </c>
      <c r="AO31" s="32">
        <v>0.97040000000000004</v>
      </c>
      <c r="AP31" s="32">
        <v>0.97089999999999999</v>
      </c>
      <c r="AQ31" s="32">
        <v>0.97130000000000005</v>
      </c>
      <c r="AR31" s="32">
        <v>0.97170000000000001</v>
      </c>
      <c r="AS31" s="32">
        <v>0.97219999999999995</v>
      </c>
      <c r="AT31" s="32">
        <v>0.97260000000000002</v>
      </c>
      <c r="AU31" s="39">
        <v>0.97299999999999998</v>
      </c>
      <c r="AV31" s="32">
        <v>0.97340000000000004</v>
      </c>
      <c r="AW31" s="32">
        <v>0.9738</v>
      </c>
      <c r="AX31" s="32">
        <v>0.97419999999999995</v>
      </c>
      <c r="AY31" s="40">
        <v>0.97450000000000003</v>
      </c>
      <c r="AZ31" s="40">
        <v>0.97499999999999998</v>
      </c>
      <c r="BA31" s="40">
        <v>0.97550000000000003</v>
      </c>
      <c r="BB31" s="40">
        <v>0.97589999999999999</v>
      </c>
      <c r="BC31" s="40">
        <v>0.97640000000000005</v>
      </c>
      <c r="BD31" s="40">
        <v>0.9768</v>
      </c>
      <c r="BE31" s="40">
        <v>0.97719999999999996</v>
      </c>
      <c r="BF31" s="40">
        <v>0.97750000000000004</v>
      </c>
      <c r="BG31" s="40">
        <v>0.97789999999999999</v>
      </c>
      <c r="BH31" s="40">
        <v>0.97829999999999995</v>
      </c>
      <c r="BI31" s="40">
        <v>0.97860000000000003</v>
      </c>
      <c r="BJ31" s="40">
        <v>0.97889999999999999</v>
      </c>
      <c r="BK31" s="40">
        <v>0.97919999999999996</v>
      </c>
      <c r="BL31" s="40">
        <v>0.97950000000000004</v>
      </c>
      <c r="BM31" s="40">
        <v>0.9798</v>
      </c>
      <c r="BN31" s="40">
        <v>0.98</v>
      </c>
      <c r="BO31" s="40">
        <v>0.98029999999999995</v>
      </c>
      <c r="BP31" s="40">
        <v>0.98050000000000004</v>
      </c>
      <c r="BQ31" s="40">
        <v>0.98080000000000001</v>
      </c>
      <c r="BR31" s="40">
        <v>0.98099999999999998</v>
      </c>
      <c r="BS31" s="40">
        <v>0.98119999999999996</v>
      </c>
      <c r="BT31" s="40">
        <v>0.98140000000000005</v>
      </c>
      <c r="BU31" s="40">
        <v>0.98160000000000003</v>
      </c>
      <c r="BV31" s="40">
        <v>0.98180000000000001</v>
      </c>
      <c r="BW31" s="40">
        <v>0.9819</v>
      </c>
      <c r="BX31" s="40">
        <v>0.98209999999999997</v>
      </c>
      <c r="BY31" s="40">
        <v>0.98229999999999995</v>
      </c>
      <c r="BZ31" s="40">
        <v>0.98240000000000005</v>
      </c>
      <c r="CA31" s="40">
        <v>0.98250000000000004</v>
      </c>
      <c r="CB31" s="40">
        <v>0.98270000000000002</v>
      </c>
      <c r="CC31" s="32">
        <v>0.98280000000000001</v>
      </c>
      <c r="CD31" s="40">
        <v>0.98299999999999998</v>
      </c>
      <c r="CE31" s="40">
        <v>0.98309999999999997</v>
      </c>
      <c r="CF31" s="40">
        <v>0.98319999999999996</v>
      </c>
      <c r="CG31" s="40">
        <v>0.98329999999999995</v>
      </c>
      <c r="CH31" s="40">
        <v>0.98340000000000005</v>
      </c>
      <c r="CI31" s="40">
        <v>0.98350000000000004</v>
      </c>
      <c r="CJ31" s="40">
        <v>0.98360000000000003</v>
      </c>
      <c r="CK31" s="40">
        <v>0.98370000000000002</v>
      </c>
      <c r="CL31" s="40">
        <v>0.98380000000000001</v>
      </c>
      <c r="CM31" s="40">
        <v>0.9839</v>
      </c>
      <c r="CN31" s="40">
        <v>0.98399999999999999</v>
      </c>
      <c r="CO31" s="40">
        <v>0.98399999999999999</v>
      </c>
      <c r="CP31" s="40">
        <v>0.98409999999999997</v>
      </c>
      <c r="CQ31" s="40">
        <v>0.98419999999999996</v>
      </c>
      <c r="CR31" s="40">
        <v>0.98429999999999995</v>
      </c>
      <c r="CS31" s="40">
        <v>0.98440000000000005</v>
      </c>
      <c r="CT31" s="40">
        <v>0.98450000000000004</v>
      </c>
      <c r="CU31" s="40">
        <v>0.98460000000000003</v>
      </c>
      <c r="CV31" s="40">
        <v>0.98470000000000002</v>
      </c>
      <c r="CW31" s="40">
        <v>0.98480000000000001</v>
      </c>
    </row>
    <row r="32" spans="1:101" ht="13.5" customHeight="1" x14ac:dyDescent="0.2">
      <c r="A32" s="36">
        <v>39</v>
      </c>
      <c r="B32" s="37">
        <v>30</v>
      </c>
      <c r="C32" s="38">
        <v>0.92600000000000005</v>
      </c>
      <c r="D32" s="38">
        <v>0.92800000000000005</v>
      </c>
      <c r="E32" s="38">
        <v>0.93</v>
      </c>
      <c r="F32" s="38">
        <v>0.93200000000000005</v>
      </c>
      <c r="G32" s="38">
        <v>0.93400000000000005</v>
      </c>
      <c r="H32" s="38">
        <v>0.93600000000000005</v>
      </c>
      <c r="I32" s="38">
        <v>0.93799999999999994</v>
      </c>
      <c r="J32" s="38">
        <v>0.94</v>
      </c>
      <c r="K32" s="38">
        <v>0.94199999999999995</v>
      </c>
      <c r="L32" s="38">
        <v>0.94299999999999995</v>
      </c>
      <c r="M32" s="38">
        <v>0.94499999999999995</v>
      </c>
      <c r="N32" s="38">
        <v>0.94699999999999995</v>
      </c>
      <c r="O32" s="38">
        <v>0.94799999999999995</v>
      </c>
      <c r="P32" s="38">
        <v>0.94899999999999995</v>
      </c>
      <c r="Q32" s="38">
        <v>0.95099999999999996</v>
      </c>
      <c r="R32" s="38">
        <v>0.95199999999999996</v>
      </c>
      <c r="S32" s="38">
        <v>0.95399999999999996</v>
      </c>
      <c r="T32" s="38">
        <v>0.95599999999999996</v>
      </c>
      <c r="U32" s="32">
        <v>0.95779999999999998</v>
      </c>
      <c r="V32" s="32">
        <v>0.95860000000000001</v>
      </c>
      <c r="W32" s="32">
        <v>0.95940000000000003</v>
      </c>
      <c r="X32" s="32">
        <v>0.96020000000000005</v>
      </c>
      <c r="Y32" s="32">
        <v>0.96099999999999997</v>
      </c>
      <c r="Z32" s="32">
        <v>0.9617</v>
      </c>
      <c r="AA32" s="32">
        <v>0.96240000000000003</v>
      </c>
      <c r="AB32" s="32">
        <v>0.96309999999999996</v>
      </c>
      <c r="AC32" s="32">
        <v>0.96379999999999999</v>
      </c>
      <c r="AD32" s="32">
        <v>0.96430000000000005</v>
      </c>
      <c r="AE32" s="32">
        <v>0.96489999999999998</v>
      </c>
      <c r="AF32" s="32">
        <v>0.96550000000000002</v>
      </c>
      <c r="AG32" s="32">
        <v>0.96599999999999997</v>
      </c>
      <c r="AH32" s="32">
        <v>0.96650000000000003</v>
      </c>
      <c r="AI32" s="32">
        <v>0.96699999999999997</v>
      </c>
      <c r="AJ32" s="32">
        <v>0.96750000000000003</v>
      </c>
      <c r="AK32" s="32">
        <v>0.96799999999999997</v>
      </c>
      <c r="AL32" s="32">
        <v>0.96850000000000003</v>
      </c>
      <c r="AM32" s="32">
        <v>0.96889999999999998</v>
      </c>
      <c r="AN32" s="32">
        <v>0.96940000000000004</v>
      </c>
      <c r="AO32" s="32">
        <v>0.9698</v>
      </c>
      <c r="AP32" s="32">
        <v>0.97030000000000005</v>
      </c>
      <c r="AQ32" s="32">
        <v>0.97070000000000001</v>
      </c>
      <c r="AR32" s="32">
        <v>0.97109999999999996</v>
      </c>
      <c r="AS32" s="32">
        <v>0.97160000000000002</v>
      </c>
      <c r="AT32" s="32">
        <v>0.97199999999999998</v>
      </c>
      <c r="AU32" s="39">
        <v>0.97240000000000004</v>
      </c>
      <c r="AV32" s="32">
        <v>0.9728</v>
      </c>
      <c r="AW32" s="32">
        <v>0.97319999999999995</v>
      </c>
      <c r="AX32" s="32">
        <v>0.97360000000000002</v>
      </c>
      <c r="AY32" s="40">
        <v>0.97399999999999998</v>
      </c>
      <c r="AZ32" s="40">
        <v>0.97450000000000003</v>
      </c>
      <c r="BA32" s="40">
        <v>0.97499999999999998</v>
      </c>
      <c r="BB32" s="40">
        <v>0.97540000000000004</v>
      </c>
      <c r="BC32" s="40">
        <v>0.97589999999999999</v>
      </c>
      <c r="BD32" s="40">
        <v>0.97629999999999995</v>
      </c>
      <c r="BE32" s="40">
        <v>0.97670000000000001</v>
      </c>
      <c r="BF32" s="40">
        <v>0.97709999999999997</v>
      </c>
      <c r="BG32" s="40">
        <v>0.97750000000000004</v>
      </c>
      <c r="BH32" s="40">
        <v>0.9778</v>
      </c>
      <c r="BI32" s="40">
        <v>0.97809999999999997</v>
      </c>
      <c r="BJ32" s="40">
        <v>0.97850000000000004</v>
      </c>
      <c r="BK32" s="40">
        <v>0.9788</v>
      </c>
      <c r="BL32" s="40">
        <v>0.97909999999999997</v>
      </c>
      <c r="BM32" s="40">
        <v>0.97929999999999995</v>
      </c>
      <c r="BN32" s="40">
        <v>0.97960000000000003</v>
      </c>
      <c r="BO32" s="40">
        <v>0.97989999999999999</v>
      </c>
      <c r="BP32" s="40">
        <v>0.98009999999999997</v>
      </c>
      <c r="BQ32" s="40">
        <v>0.98040000000000005</v>
      </c>
      <c r="BR32" s="40">
        <v>0.98060000000000003</v>
      </c>
      <c r="BS32" s="40">
        <v>0.98080000000000001</v>
      </c>
      <c r="BT32" s="40">
        <v>0.98099999999999998</v>
      </c>
      <c r="BU32" s="40">
        <v>0.98119999999999996</v>
      </c>
      <c r="BV32" s="40">
        <v>0.98140000000000005</v>
      </c>
      <c r="BW32" s="40">
        <v>0.98150000000000004</v>
      </c>
      <c r="BX32" s="40">
        <v>0.98170000000000002</v>
      </c>
      <c r="BY32" s="40">
        <v>0.9819</v>
      </c>
      <c r="BZ32" s="40">
        <v>0.98199999999999998</v>
      </c>
      <c r="CA32" s="40">
        <v>0.98219999999999996</v>
      </c>
      <c r="CB32" s="40">
        <v>0.98229999999999995</v>
      </c>
      <c r="CC32" s="32">
        <v>0.98250000000000004</v>
      </c>
      <c r="CD32" s="32">
        <v>0.98260000000000003</v>
      </c>
      <c r="CE32" s="32">
        <v>0.98270000000000002</v>
      </c>
      <c r="CF32" s="32">
        <v>0.98280000000000001</v>
      </c>
      <c r="CG32" s="32">
        <v>0.9829</v>
      </c>
      <c r="CH32" s="32">
        <v>0.98299999999999998</v>
      </c>
      <c r="CI32" s="32">
        <v>0.98309999999999997</v>
      </c>
      <c r="CJ32" s="32">
        <v>0.98319999999999996</v>
      </c>
      <c r="CK32" s="32">
        <v>0.98329999999999995</v>
      </c>
      <c r="CL32" s="32">
        <v>0.98340000000000005</v>
      </c>
      <c r="CM32" s="32">
        <v>0.98350000000000004</v>
      </c>
      <c r="CN32" s="32">
        <v>0.98360000000000003</v>
      </c>
      <c r="CO32" s="32">
        <v>0.98370000000000002</v>
      </c>
      <c r="CP32" s="32">
        <v>0.98380000000000001</v>
      </c>
      <c r="CQ32" s="32">
        <v>0.9839</v>
      </c>
      <c r="CR32" s="32">
        <v>0.98399999999999999</v>
      </c>
      <c r="CS32" s="32">
        <v>0.98409999999999997</v>
      </c>
      <c r="CT32" s="32">
        <v>0.98419999999999996</v>
      </c>
      <c r="CU32" s="32">
        <v>0.98429999999999995</v>
      </c>
      <c r="CV32" s="32">
        <v>0.98440000000000005</v>
      </c>
      <c r="CW32" s="32">
        <v>0.98450000000000004</v>
      </c>
    </row>
    <row r="33" spans="1:101" ht="13.5" customHeight="1" x14ac:dyDescent="0.2">
      <c r="A33" s="36">
        <v>39.5</v>
      </c>
      <c r="B33" s="41">
        <v>31</v>
      </c>
      <c r="C33" s="38">
        <v>0.92400000000000004</v>
      </c>
      <c r="D33" s="38">
        <v>0.92600000000000005</v>
      </c>
      <c r="E33" s="38">
        <v>0.92900000000000005</v>
      </c>
      <c r="F33" s="38">
        <v>0.93100000000000005</v>
      </c>
      <c r="G33" s="38">
        <v>0.93300000000000005</v>
      </c>
      <c r="H33" s="38">
        <v>0.93400000000000005</v>
      </c>
      <c r="I33" s="38">
        <v>0.93600000000000005</v>
      </c>
      <c r="J33" s="38">
        <v>0.93899999999999995</v>
      </c>
      <c r="K33" s="38">
        <v>0.94</v>
      </c>
      <c r="L33" s="38">
        <v>0.94199999999999995</v>
      </c>
      <c r="M33" s="38">
        <v>0.94399999999999995</v>
      </c>
      <c r="N33" s="38">
        <v>0.94599999999999995</v>
      </c>
      <c r="O33" s="38">
        <v>0.94699999999999995</v>
      </c>
      <c r="P33" s="38">
        <v>0.94799999999999995</v>
      </c>
      <c r="Q33" s="38">
        <v>0.95</v>
      </c>
      <c r="R33" s="38">
        <v>0.95099999999999996</v>
      </c>
      <c r="S33" s="38">
        <v>0.95299999999999996</v>
      </c>
      <c r="T33" s="38">
        <v>0.95499999999999996</v>
      </c>
      <c r="U33" s="32">
        <v>0.95689999999999997</v>
      </c>
      <c r="V33" s="32">
        <v>0.95779999999999998</v>
      </c>
      <c r="W33" s="32">
        <v>0.95860000000000001</v>
      </c>
      <c r="X33" s="32">
        <v>0.95940000000000003</v>
      </c>
      <c r="Y33" s="32">
        <v>0.96020000000000005</v>
      </c>
      <c r="Z33" s="32">
        <v>0.96089999999999998</v>
      </c>
      <c r="AA33" s="32">
        <v>0.96160000000000001</v>
      </c>
      <c r="AB33" s="32">
        <v>0.96230000000000004</v>
      </c>
      <c r="AC33" s="32">
        <v>0.96299999999999997</v>
      </c>
      <c r="AD33" s="32">
        <v>0.96360000000000001</v>
      </c>
      <c r="AE33" s="32">
        <v>0.96419999999999995</v>
      </c>
      <c r="AF33" s="32">
        <v>0.9647</v>
      </c>
      <c r="AG33" s="32">
        <v>0.96530000000000005</v>
      </c>
      <c r="AH33" s="32">
        <v>0.96579999999999999</v>
      </c>
      <c r="AI33" s="32">
        <v>0.96630000000000005</v>
      </c>
      <c r="AJ33" s="32">
        <v>0.96679999999999999</v>
      </c>
      <c r="AK33" s="32">
        <v>0.96730000000000005</v>
      </c>
      <c r="AL33" s="32">
        <v>0.96779999999999999</v>
      </c>
      <c r="AM33" s="32">
        <v>0.96830000000000005</v>
      </c>
      <c r="AN33" s="32">
        <v>0.96870000000000001</v>
      </c>
      <c r="AO33" s="32">
        <v>0.96919999999999995</v>
      </c>
      <c r="AP33" s="32">
        <v>0.96960000000000002</v>
      </c>
      <c r="AQ33" s="32">
        <v>0.97009999999999996</v>
      </c>
      <c r="AR33" s="32">
        <v>0.97050000000000003</v>
      </c>
      <c r="AS33" s="32">
        <v>0.97099999999999997</v>
      </c>
      <c r="AT33" s="32">
        <v>0.97140000000000004</v>
      </c>
      <c r="AU33" s="39">
        <v>0.9718</v>
      </c>
      <c r="AV33" s="32">
        <v>0.97219999999999995</v>
      </c>
      <c r="AW33" s="32">
        <v>0.97270000000000001</v>
      </c>
      <c r="AX33" s="32">
        <v>0.97309999999999997</v>
      </c>
      <c r="AY33" s="40">
        <v>0.97350000000000003</v>
      </c>
      <c r="AZ33" s="40">
        <v>0.97389999999999999</v>
      </c>
      <c r="BA33" s="40">
        <v>0.97440000000000004</v>
      </c>
      <c r="BB33" s="40">
        <v>0.97489999999999999</v>
      </c>
      <c r="BC33" s="40">
        <v>0.97540000000000004</v>
      </c>
      <c r="BD33" s="40">
        <v>0.9758</v>
      </c>
      <c r="BE33" s="40">
        <v>0.97619999999999996</v>
      </c>
      <c r="BF33" s="40">
        <v>0.97660000000000002</v>
      </c>
      <c r="BG33" s="40">
        <v>0.97699999999999998</v>
      </c>
      <c r="BH33" s="40">
        <v>0.97740000000000005</v>
      </c>
      <c r="BI33" s="40">
        <v>0.97770000000000001</v>
      </c>
      <c r="BJ33" s="40">
        <v>0.97799999999999998</v>
      </c>
      <c r="BK33" s="40">
        <v>0.97840000000000005</v>
      </c>
      <c r="BL33" s="40">
        <v>0.97860000000000003</v>
      </c>
      <c r="BM33" s="40">
        <v>0.97889999999999999</v>
      </c>
      <c r="BN33" s="40">
        <v>0.97919999999999996</v>
      </c>
      <c r="BO33" s="40">
        <v>0.97950000000000004</v>
      </c>
      <c r="BP33" s="40">
        <v>0.97970000000000002</v>
      </c>
      <c r="BQ33" s="40">
        <v>0.97989999999999999</v>
      </c>
      <c r="BR33" s="40">
        <v>0.98019999999999996</v>
      </c>
      <c r="BS33" s="40">
        <v>0.98040000000000005</v>
      </c>
      <c r="BT33" s="40">
        <v>0.98060000000000003</v>
      </c>
      <c r="BU33" s="40">
        <v>0.98080000000000001</v>
      </c>
      <c r="BV33" s="40">
        <v>0.98099999999999998</v>
      </c>
      <c r="BW33" s="40">
        <v>0.98119999999999996</v>
      </c>
      <c r="BX33" s="40">
        <v>0.98140000000000005</v>
      </c>
      <c r="BY33" s="40">
        <v>0.98150000000000004</v>
      </c>
      <c r="BZ33" s="40">
        <v>0.98170000000000002</v>
      </c>
      <c r="CA33" s="40">
        <v>0.98170000000000002</v>
      </c>
      <c r="CB33" s="40">
        <v>0.9819</v>
      </c>
      <c r="CC33" s="32">
        <v>0.98209999999999997</v>
      </c>
      <c r="CD33" s="40">
        <v>0.98219999999999996</v>
      </c>
      <c r="CE33" s="32">
        <v>0.98229999999999995</v>
      </c>
      <c r="CF33" s="40">
        <v>0.98240000000000005</v>
      </c>
      <c r="CG33" s="32">
        <v>0.98250000000000004</v>
      </c>
      <c r="CH33" s="32">
        <v>0.98270000000000002</v>
      </c>
      <c r="CI33" s="32">
        <v>0.98280000000000001</v>
      </c>
      <c r="CJ33" s="32">
        <v>0.9829</v>
      </c>
      <c r="CK33" s="32">
        <v>0.98299999999999998</v>
      </c>
      <c r="CL33" s="32">
        <v>0.98309999999999997</v>
      </c>
      <c r="CM33" s="32">
        <v>0.98319999999999996</v>
      </c>
      <c r="CN33" s="32">
        <v>0.98329999999999995</v>
      </c>
      <c r="CO33" s="32">
        <v>0.98340000000000005</v>
      </c>
      <c r="CP33" s="32">
        <v>0.98350000000000004</v>
      </c>
      <c r="CQ33" s="32">
        <v>0.98360000000000003</v>
      </c>
      <c r="CR33" s="32">
        <v>0.98370000000000002</v>
      </c>
      <c r="CS33" s="32">
        <v>0.98380000000000001</v>
      </c>
      <c r="CT33" s="32">
        <v>0.983900000000001</v>
      </c>
      <c r="CU33" s="32">
        <v>0.98400000000000098</v>
      </c>
      <c r="CV33" s="32">
        <v>0.98400000000000098</v>
      </c>
      <c r="CW33" s="32">
        <v>0.98410000000000097</v>
      </c>
    </row>
    <row r="34" spans="1:101" ht="13.5" customHeight="1" x14ac:dyDescent="0.2">
      <c r="A34" s="36">
        <v>40</v>
      </c>
      <c r="B34" s="37">
        <v>32</v>
      </c>
      <c r="C34" s="38">
        <v>0.92300000000000004</v>
      </c>
      <c r="D34" s="38">
        <v>0.92500000000000004</v>
      </c>
      <c r="E34" s="38">
        <v>0.92700000000000005</v>
      </c>
      <c r="F34" s="38">
        <v>0.92900000000000005</v>
      </c>
      <c r="G34" s="38">
        <v>0.93100000000000005</v>
      </c>
      <c r="H34" s="38">
        <v>0.93300000000000005</v>
      </c>
      <c r="I34" s="38">
        <v>0.93500000000000005</v>
      </c>
      <c r="J34" s="38">
        <v>0.93700000000000006</v>
      </c>
      <c r="K34" s="38">
        <v>0.93899999999999995</v>
      </c>
      <c r="L34" s="38">
        <v>0.94099999999999995</v>
      </c>
      <c r="M34" s="38">
        <v>0.94299999999999995</v>
      </c>
      <c r="N34" s="38">
        <v>0.94399999999999995</v>
      </c>
      <c r="O34" s="38">
        <v>0.94599999999999995</v>
      </c>
      <c r="P34" s="38">
        <v>0.94699999999999995</v>
      </c>
      <c r="Q34" s="38">
        <v>0.94899999999999995</v>
      </c>
      <c r="R34" s="38">
        <v>0.95</v>
      </c>
      <c r="S34" s="38">
        <v>0.95199999999999996</v>
      </c>
      <c r="T34" s="38">
        <v>0.95399999999999996</v>
      </c>
      <c r="U34" s="32">
        <v>0.95599999999999996</v>
      </c>
      <c r="V34" s="32">
        <v>0.95689999999999997</v>
      </c>
      <c r="W34" s="32">
        <v>0.9577</v>
      </c>
      <c r="X34" s="32">
        <v>0.95860000000000001</v>
      </c>
      <c r="Y34" s="32">
        <v>0.95940000000000003</v>
      </c>
      <c r="Z34" s="32">
        <v>0.96009999999999995</v>
      </c>
      <c r="AA34" s="32">
        <v>0.96079999999999999</v>
      </c>
      <c r="AB34" s="32">
        <v>0.96160000000000001</v>
      </c>
      <c r="AC34" s="32">
        <v>0.96220000000000006</v>
      </c>
      <c r="AD34" s="32">
        <v>0.96279999999999999</v>
      </c>
      <c r="AE34" s="32">
        <v>0.96340000000000003</v>
      </c>
      <c r="AF34" s="32">
        <v>0.96399999999999997</v>
      </c>
      <c r="AG34" s="32">
        <v>0.96460000000000001</v>
      </c>
      <c r="AH34" s="32">
        <v>0.96509999999999996</v>
      </c>
      <c r="AI34" s="32">
        <v>0.96560000000000001</v>
      </c>
      <c r="AJ34" s="32">
        <v>0.96609999999999996</v>
      </c>
      <c r="AK34" s="32">
        <v>0.9667</v>
      </c>
      <c r="AL34" s="32">
        <v>0.96709999999999996</v>
      </c>
      <c r="AM34" s="32">
        <v>0.96760000000000002</v>
      </c>
      <c r="AN34" s="32">
        <v>0.96809999999999996</v>
      </c>
      <c r="AO34" s="32">
        <v>0.96850000000000003</v>
      </c>
      <c r="AP34" s="32">
        <v>0.96899999999999997</v>
      </c>
      <c r="AQ34" s="32">
        <v>0.96950000000000003</v>
      </c>
      <c r="AR34" s="32">
        <v>0.96989999999999998</v>
      </c>
      <c r="AS34" s="32">
        <v>0.97040000000000004</v>
      </c>
      <c r="AT34" s="32">
        <v>0.9708</v>
      </c>
      <c r="AU34" s="39">
        <v>0.97130000000000005</v>
      </c>
      <c r="AV34" s="32">
        <v>0.97170000000000001</v>
      </c>
      <c r="AW34" s="32">
        <v>0.97209999999999996</v>
      </c>
      <c r="AX34" s="32">
        <v>0.97250000000000003</v>
      </c>
      <c r="AY34" s="40">
        <v>0.97289999999999999</v>
      </c>
      <c r="AZ34" s="40">
        <v>0.97340000000000004</v>
      </c>
      <c r="BA34" s="40">
        <v>0.97389999999999999</v>
      </c>
      <c r="BB34" s="40">
        <v>0.97440000000000004</v>
      </c>
      <c r="BC34" s="40">
        <v>0.97489999999999999</v>
      </c>
      <c r="BD34" s="40">
        <v>0.97529999999999994</v>
      </c>
      <c r="BE34" s="40">
        <v>0.97570000000000001</v>
      </c>
      <c r="BF34" s="40">
        <v>0.97609999999999997</v>
      </c>
      <c r="BG34" s="40">
        <v>0.97650000000000003</v>
      </c>
      <c r="BH34" s="40">
        <v>0.97689999999999999</v>
      </c>
      <c r="BI34" s="40">
        <v>0.97719999999999996</v>
      </c>
      <c r="BJ34" s="40">
        <v>0.97760000000000002</v>
      </c>
      <c r="BK34" s="40">
        <v>0.97789999999999999</v>
      </c>
      <c r="BL34" s="40">
        <v>0.97819999999999996</v>
      </c>
      <c r="BM34" s="40">
        <v>0.97850000000000004</v>
      </c>
      <c r="BN34" s="40">
        <v>0.9788</v>
      </c>
      <c r="BO34" s="40">
        <v>0.97899999999999998</v>
      </c>
      <c r="BP34" s="40">
        <v>0.97929999999999995</v>
      </c>
      <c r="BQ34" s="40">
        <v>0.97950000000000004</v>
      </c>
      <c r="BR34" s="40">
        <v>0.9798</v>
      </c>
      <c r="BS34" s="40">
        <v>0.98</v>
      </c>
      <c r="BT34" s="40">
        <v>0.98019999999999996</v>
      </c>
      <c r="BU34" s="40">
        <v>0.98040000000000005</v>
      </c>
      <c r="BV34" s="40">
        <v>0.98060000000000003</v>
      </c>
      <c r="BW34" s="40">
        <v>0.98080000000000001</v>
      </c>
      <c r="BX34" s="40">
        <v>0.98099999999999998</v>
      </c>
      <c r="BY34" s="40">
        <v>0.98109999999999997</v>
      </c>
      <c r="BZ34" s="40">
        <v>0.98129999999999995</v>
      </c>
      <c r="CA34" s="40">
        <v>0.98140000000000005</v>
      </c>
      <c r="CB34" s="40">
        <v>0.98160000000000003</v>
      </c>
      <c r="CC34" s="32">
        <v>0.98170000000000002</v>
      </c>
      <c r="CD34" s="40">
        <v>0.9819</v>
      </c>
      <c r="CE34" s="40">
        <v>0.98199999999999998</v>
      </c>
      <c r="CF34" s="40">
        <v>0.98209999999999997</v>
      </c>
      <c r="CG34" s="40">
        <v>0.98219999999999996</v>
      </c>
      <c r="CH34" s="40">
        <v>0.98229999999999995</v>
      </c>
      <c r="CI34" s="40">
        <v>0.98240000000000005</v>
      </c>
      <c r="CJ34" s="40">
        <v>0.98250000000000004</v>
      </c>
      <c r="CK34" s="40">
        <v>0.98260000000000003</v>
      </c>
      <c r="CL34" s="40">
        <v>0.98270000000000002</v>
      </c>
      <c r="CM34" s="40">
        <v>0.98280000000000001</v>
      </c>
      <c r="CN34" s="40">
        <v>0.982900000000001</v>
      </c>
      <c r="CO34" s="40">
        <v>0.98300000000000098</v>
      </c>
      <c r="CP34" s="40">
        <v>0.98310000000000097</v>
      </c>
      <c r="CQ34" s="40">
        <v>0.98320000000000096</v>
      </c>
      <c r="CR34" s="40">
        <v>0.98330000000000095</v>
      </c>
      <c r="CS34" s="40">
        <v>0.98340000000000105</v>
      </c>
      <c r="CT34" s="40">
        <v>0.98350000000000104</v>
      </c>
      <c r="CU34" s="40">
        <v>0.98360000000000103</v>
      </c>
      <c r="CV34" s="40">
        <v>0.98370000000000102</v>
      </c>
      <c r="CW34" s="40">
        <v>0.98380000000000101</v>
      </c>
    </row>
    <row r="35" spans="1:101" ht="13.5" customHeight="1" x14ac:dyDescent="0.2">
      <c r="A35" s="36">
        <v>40.5</v>
      </c>
      <c r="B35" s="41">
        <v>33</v>
      </c>
      <c r="C35" s="38">
        <v>0.92100000000000004</v>
      </c>
      <c r="D35" s="38">
        <v>0.92300000000000004</v>
      </c>
      <c r="E35" s="38">
        <v>0.92500000000000004</v>
      </c>
      <c r="F35" s="38">
        <v>0.92800000000000005</v>
      </c>
      <c r="G35" s="38">
        <v>0.93</v>
      </c>
      <c r="H35" s="38">
        <v>0.93200000000000005</v>
      </c>
      <c r="I35" s="38">
        <v>0.93400000000000005</v>
      </c>
      <c r="J35" s="38">
        <v>0.93600000000000005</v>
      </c>
      <c r="K35" s="38">
        <v>0.93799999999999994</v>
      </c>
      <c r="L35" s="38">
        <v>0.94</v>
      </c>
      <c r="M35" s="38">
        <v>0.94099999999999995</v>
      </c>
      <c r="N35" s="38">
        <v>0.94299999999999995</v>
      </c>
      <c r="O35" s="38">
        <v>0.94399999999999995</v>
      </c>
      <c r="P35" s="38">
        <v>0.94599999999999995</v>
      </c>
      <c r="Q35" s="38">
        <v>0.94699999999999995</v>
      </c>
      <c r="R35" s="38">
        <v>0.94899999999999995</v>
      </c>
      <c r="S35" s="38">
        <v>0.95099999999999996</v>
      </c>
      <c r="T35" s="38">
        <v>0.95299999999999996</v>
      </c>
      <c r="U35" s="32">
        <v>0.95509999999999995</v>
      </c>
      <c r="V35" s="32">
        <v>0.95599999999999996</v>
      </c>
      <c r="W35" s="32">
        <v>0.95689999999999997</v>
      </c>
      <c r="X35" s="32">
        <v>0.9577</v>
      </c>
      <c r="Y35" s="32">
        <v>0.95860000000000001</v>
      </c>
      <c r="Z35" s="32">
        <v>0.95930000000000004</v>
      </c>
      <c r="AA35" s="32">
        <v>0.96009999999999995</v>
      </c>
      <c r="AB35" s="32">
        <v>0.96079999999999999</v>
      </c>
      <c r="AC35" s="32">
        <v>0.96150000000000002</v>
      </c>
      <c r="AD35" s="32">
        <v>0.96209999999999996</v>
      </c>
      <c r="AE35" s="32">
        <v>0.9627</v>
      </c>
      <c r="AF35" s="32">
        <v>0.96330000000000005</v>
      </c>
      <c r="AG35" s="32">
        <v>0.96379999999999999</v>
      </c>
      <c r="AH35" s="32">
        <v>0.96440000000000003</v>
      </c>
      <c r="AI35" s="32">
        <v>0.96489999999999998</v>
      </c>
      <c r="AJ35" s="32">
        <v>0.96550000000000002</v>
      </c>
      <c r="AK35" s="32">
        <v>0.96599999999999997</v>
      </c>
      <c r="AL35" s="32">
        <v>0.96650000000000003</v>
      </c>
      <c r="AM35" s="32">
        <v>0.96699999999999997</v>
      </c>
      <c r="AN35" s="32">
        <v>0.96740000000000004</v>
      </c>
      <c r="AO35" s="32">
        <v>0.96789999999999998</v>
      </c>
      <c r="AP35" s="32">
        <v>0.96840000000000004</v>
      </c>
      <c r="AQ35" s="32">
        <v>0.96889999999999998</v>
      </c>
      <c r="AR35" s="32">
        <v>0.96930000000000005</v>
      </c>
      <c r="AS35" s="32">
        <v>0.9698</v>
      </c>
      <c r="AT35" s="32">
        <v>0.97019999999999995</v>
      </c>
      <c r="AU35" s="39">
        <v>0.97070000000000001</v>
      </c>
      <c r="AV35" s="32">
        <v>0.97109999999999996</v>
      </c>
      <c r="AW35" s="32">
        <v>0.97150000000000003</v>
      </c>
      <c r="AX35" s="32">
        <v>0.97199999999999998</v>
      </c>
      <c r="AY35" s="40">
        <v>0.97240000000000004</v>
      </c>
      <c r="AZ35" s="40">
        <v>0.97289999999999999</v>
      </c>
      <c r="BA35" s="40">
        <v>0.97340000000000004</v>
      </c>
      <c r="BB35" s="40">
        <v>0.97389999999999999</v>
      </c>
      <c r="BC35" s="40">
        <v>0.97440000000000004</v>
      </c>
      <c r="BD35" s="40">
        <v>0.9748</v>
      </c>
      <c r="BE35" s="40">
        <v>0.97519999999999996</v>
      </c>
      <c r="BF35" s="40">
        <v>0.97560000000000002</v>
      </c>
      <c r="BG35" s="40">
        <v>0.97599999999999998</v>
      </c>
      <c r="BH35" s="40">
        <v>0.97640000000000005</v>
      </c>
      <c r="BI35" s="40">
        <v>9.7799999999999998E-2</v>
      </c>
      <c r="BJ35" s="40">
        <v>0.97709999999999997</v>
      </c>
      <c r="BK35" s="40">
        <v>0.97750000000000004</v>
      </c>
      <c r="BL35" s="40">
        <v>0.9778</v>
      </c>
      <c r="BM35" s="40">
        <v>0.97809999999999997</v>
      </c>
      <c r="BN35" s="40">
        <v>0.97829999999999995</v>
      </c>
      <c r="BO35" s="40">
        <v>0.97860000000000003</v>
      </c>
      <c r="BP35" s="40">
        <v>0.97889999999999999</v>
      </c>
      <c r="BQ35" s="40">
        <v>0.97909999999999997</v>
      </c>
      <c r="BR35" s="40">
        <v>0.97940000000000005</v>
      </c>
      <c r="BS35" s="40">
        <v>0.97960000000000003</v>
      </c>
      <c r="BT35" s="40">
        <v>0.9798</v>
      </c>
      <c r="BU35" s="40">
        <v>0.98</v>
      </c>
      <c r="BV35" s="40">
        <v>0.98019999999999996</v>
      </c>
      <c r="BW35" s="40">
        <v>0.98040000000000005</v>
      </c>
      <c r="BX35" s="40">
        <v>0.98060000000000003</v>
      </c>
      <c r="BY35" s="40">
        <v>0.98080000000000001</v>
      </c>
      <c r="BZ35" s="40">
        <v>0.98089999999999999</v>
      </c>
      <c r="CA35" s="40">
        <v>0.98109999999999997</v>
      </c>
      <c r="CB35" s="40">
        <v>0.98119999999999996</v>
      </c>
      <c r="CC35" s="32">
        <v>0.98140000000000005</v>
      </c>
      <c r="CD35" s="32">
        <v>0.98150000000000004</v>
      </c>
      <c r="CE35" s="40">
        <v>0.98160000000000003</v>
      </c>
      <c r="CF35" s="32">
        <v>0.98170000000000002</v>
      </c>
      <c r="CG35" s="40">
        <v>0.9819</v>
      </c>
      <c r="CH35" s="40">
        <v>0.98199999999999998</v>
      </c>
      <c r="CI35" s="40">
        <v>0.98209999999999997</v>
      </c>
      <c r="CJ35" s="40">
        <v>0.98219999999999996</v>
      </c>
      <c r="CK35" s="40">
        <v>0.98229999999999995</v>
      </c>
      <c r="CL35" s="40">
        <v>0.98240000000000005</v>
      </c>
      <c r="CM35" s="40">
        <v>0.98250000000000004</v>
      </c>
      <c r="CN35" s="40">
        <v>0.98260000000000003</v>
      </c>
      <c r="CO35" s="40">
        <v>0.98260000000000003</v>
      </c>
      <c r="CP35" s="40">
        <v>0.98280000000000001</v>
      </c>
      <c r="CQ35" s="40">
        <v>0.982900000000001</v>
      </c>
      <c r="CR35" s="40">
        <v>0.98300000000000198</v>
      </c>
      <c r="CS35" s="40">
        <v>0.98310000000000297</v>
      </c>
      <c r="CT35" s="40">
        <v>0.98320000000000396</v>
      </c>
      <c r="CU35" s="40">
        <v>0.98330000000000495</v>
      </c>
      <c r="CV35" s="40">
        <v>0.98340000000000605</v>
      </c>
      <c r="CW35" s="40">
        <v>0.98340000000000605</v>
      </c>
    </row>
    <row r="36" spans="1:101" ht="13.5" customHeight="1" x14ac:dyDescent="0.2">
      <c r="A36" s="36">
        <v>41</v>
      </c>
      <c r="B36" s="37">
        <v>34</v>
      </c>
      <c r="C36" s="38">
        <v>0.91900000000000004</v>
      </c>
      <c r="D36" s="38">
        <v>0.92100000000000004</v>
      </c>
      <c r="E36" s="38">
        <v>0.92400000000000004</v>
      </c>
      <c r="F36" s="38">
        <v>0.92600000000000005</v>
      </c>
      <c r="G36" s="38">
        <v>0.92900000000000005</v>
      </c>
      <c r="H36" s="38">
        <v>0.93</v>
      </c>
      <c r="I36" s="38">
        <v>0.93200000000000005</v>
      </c>
      <c r="J36" s="38">
        <v>0.93500000000000005</v>
      </c>
      <c r="K36" s="38">
        <v>0.93600000000000005</v>
      </c>
      <c r="L36" s="38">
        <v>0.93799999999999994</v>
      </c>
      <c r="M36" s="38">
        <v>0.94</v>
      </c>
      <c r="N36" s="38">
        <v>0.94199999999999995</v>
      </c>
      <c r="O36" s="38">
        <v>0.94299999999999995</v>
      </c>
      <c r="P36" s="38">
        <v>0.94499999999999995</v>
      </c>
      <c r="Q36" s="38">
        <v>0.94599999999999995</v>
      </c>
      <c r="R36" s="38">
        <v>0.94799999999999995</v>
      </c>
      <c r="S36" s="38">
        <v>0.95</v>
      </c>
      <c r="T36" s="38">
        <v>0.95199999999999996</v>
      </c>
      <c r="U36" s="32">
        <v>0.95430000000000004</v>
      </c>
      <c r="V36" s="32">
        <v>0.95520000000000005</v>
      </c>
      <c r="W36" s="32">
        <v>0.95599999999999996</v>
      </c>
      <c r="X36" s="32">
        <v>0.95689999999999997</v>
      </c>
      <c r="Y36" s="32">
        <v>0.95779999999999998</v>
      </c>
      <c r="Z36" s="32">
        <v>0.95850000000000002</v>
      </c>
      <c r="AA36" s="32">
        <v>0.95930000000000004</v>
      </c>
      <c r="AB36" s="32">
        <v>0.96</v>
      </c>
      <c r="AC36" s="32">
        <v>0.9607</v>
      </c>
      <c r="AD36" s="32">
        <v>0.96130000000000004</v>
      </c>
      <c r="AE36" s="32">
        <v>0.96189999999999998</v>
      </c>
      <c r="AF36" s="32">
        <v>0.96250000000000002</v>
      </c>
      <c r="AG36" s="32">
        <v>0.96309999999999996</v>
      </c>
      <c r="AH36" s="32">
        <v>0.9637</v>
      </c>
      <c r="AI36" s="32">
        <v>0.96430000000000005</v>
      </c>
      <c r="AJ36" s="32">
        <v>0.96479999999999999</v>
      </c>
      <c r="AK36" s="32">
        <v>0.96530000000000005</v>
      </c>
      <c r="AL36" s="32">
        <v>0.96579999999999999</v>
      </c>
      <c r="AM36" s="32">
        <v>0.96630000000000005</v>
      </c>
      <c r="AN36" s="32">
        <v>0.96679999999999999</v>
      </c>
      <c r="AO36" s="32">
        <v>0.96730000000000005</v>
      </c>
      <c r="AP36" s="32">
        <v>0.96779999999999999</v>
      </c>
      <c r="AQ36" s="32">
        <v>0.96819999999999995</v>
      </c>
      <c r="AR36" s="32">
        <v>0.96870000000000001</v>
      </c>
      <c r="AS36" s="32">
        <v>0.96919999999999995</v>
      </c>
      <c r="AT36" s="32">
        <v>0.96960000000000002</v>
      </c>
      <c r="AU36" s="39">
        <v>0.97009999999999996</v>
      </c>
      <c r="AV36" s="32">
        <v>0.97050000000000003</v>
      </c>
      <c r="AW36" s="32">
        <v>0.97099999999999997</v>
      </c>
      <c r="AX36" s="32">
        <v>0.97140000000000004</v>
      </c>
      <c r="AY36" s="40">
        <v>0.9718</v>
      </c>
      <c r="AZ36" s="40">
        <v>0.97230000000000005</v>
      </c>
      <c r="BA36" s="40">
        <v>0.97289999999999999</v>
      </c>
      <c r="BB36" s="40">
        <v>0.97340000000000004</v>
      </c>
      <c r="BC36" s="40">
        <v>0.97389999999999999</v>
      </c>
      <c r="BD36" s="40">
        <v>0.97430000000000005</v>
      </c>
      <c r="BE36" s="40">
        <v>0.97470000000000001</v>
      </c>
      <c r="BF36" s="40">
        <v>0.97509999999999997</v>
      </c>
      <c r="BG36" s="40">
        <v>0.97560000000000002</v>
      </c>
      <c r="BH36" s="40">
        <v>0.97599999999999998</v>
      </c>
      <c r="BI36" s="40">
        <v>0.97629999999999995</v>
      </c>
      <c r="BJ36" s="40">
        <v>0.97670000000000001</v>
      </c>
      <c r="BK36" s="40">
        <v>0.97699999999999998</v>
      </c>
      <c r="BL36" s="40">
        <v>0.97729999999999995</v>
      </c>
      <c r="BM36" s="40">
        <v>0.97760000000000002</v>
      </c>
      <c r="BN36" s="40">
        <v>0.97789999999999999</v>
      </c>
      <c r="BO36" s="40">
        <v>0.97819999999999996</v>
      </c>
      <c r="BP36" s="40">
        <v>0.97850000000000004</v>
      </c>
      <c r="BQ36" s="40">
        <v>0.97870000000000001</v>
      </c>
      <c r="BR36" s="40">
        <v>0.97899999999999998</v>
      </c>
      <c r="BS36" s="40">
        <v>0.97919999999999996</v>
      </c>
      <c r="BT36" s="40">
        <v>0.97940000000000005</v>
      </c>
      <c r="BU36" s="40">
        <v>0.97960000000000003</v>
      </c>
      <c r="BV36" s="40">
        <v>0.9798</v>
      </c>
      <c r="BW36" s="40">
        <v>0.98</v>
      </c>
      <c r="BX36" s="40">
        <v>0.98019999999999996</v>
      </c>
      <c r="BY36" s="40">
        <v>0.98040000000000005</v>
      </c>
      <c r="BZ36" s="40">
        <v>0.98060000000000003</v>
      </c>
      <c r="CA36" s="40">
        <v>0.98070000000000002</v>
      </c>
      <c r="CB36" s="40">
        <v>0.98089999999999999</v>
      </c>
      <c r="CC36" s="32">
        <v>0.98099999999999998</v>
      </c>
      <c r="CD36" s="40">
        <v>0.98119999999999996</v>
      </c>
      <c r="CE36" s="40">
        <v>0.98129999999999995</v>
      </c>
      <c r="CF36" s="40">
        <v>0.98140000000000005</v>
      </c>
      <c r="CG36" s="40">
        <v>0.98150000000000004</v>
      </c>
      <c r="CH36" s="40">
        <v>0.98160000000000003</v>
      </c>
      <c r="CI36" s="40">
        <v>0.98170000000000002</v>
      </c>
      <c r="CJ36" s="40">
        <v>0.98180000000000001</v>
      </c>
      <c r="CK36" s="40">
        <v>0.9819</v>
      </c>
      <c r="CL36" s="40">
        <v>0.98209999999999997</v>
      </c>
      <c r="CM36" s="40">
        <v>0.98219999999999996</v>
      </c>
      <c r="CN36" s="40">
        <v>0.98229999999999995</v>
      </c>
      <c r="CO36" s="40">
        <v>0.98240000000000005</v>
      </c>
      <c r="CP36" s="40">
        <v>0.98250000000000004</v>
      </c>
      <c r="CQ36" s="40">
        <v>0.98260000000000003</v>
      </c>
      <c r="CR36" s="40">
        <v>0.98270000000000002</v>
      </c>
      <c r="CS36" s="40">
        <v>0.98280000000000001</v>
      </c>
      <c r="CT36" s="40">
        <v>0.982900000000001</v>
      </c>
      <c r="CU36" s="40">
        <v>0.98300000000000098</v>
      </c>
      <c r="CV36" s="40">
        <v>0.98310000000000097</v>
      </c>
      <c r="CW36" s="40">
        <v>0.98320000000000096</v>
      </c>
    </row>
    <row r="37" spans="1:101" ht="13.5" customHeight="1" x14ac:dyDescent="0.2">
      <c r="A37" s="36">
        <v>41.5</v>
      </c>
      <c r="B37" s="41">
        <v>35</v>
      </c>
      <c r="C37" s="38">
        <v>0.91700000000000004</v>
      </c>
      <c r="D37" s="38">
        <v>0.91900000000000004</v>
      </c>
      <c r="E37" s="38">
        <v>0.92200000000000004</v>
      </c>
      <c r="F37" s="38">
        <v>0.92500000000000004</v>
      </c>
      <c r="G37" s="38">
        <v>0.92700000000000005</v>
      </c>
      <c r="H37" s="38">
        <v>0.92900000000000005</v>
      </c>
      <c r="I37" s="38">
        <v>0.93100000000000005</v>
      </c>
      <c r="J37" s="38">
        <v>0.93300000000000005</v>
      </c>
      <c r="K37" s="38">
        <v>0.93500000000000005</v>
      </c>
      <c r="L37" s="38">
        <v>0.93700000000000006</v>
      </c>
      <c r="M37" s="38">
        <v>0.93899999999999995</v>
      </c>
      <c r="N37" s="38">
        <v>0.94099999999999995</v>
      </c>
      <c r="O37" s="38">
        <v>0.94199999999999995</v>
      </c>
      <c r="P37" s="38">
        <v>0.94399999999999995</v>
      </c>
      <c r="Q37" s="38">
        <v>0.94499999999999995</v>
      </c>
      <c r="R37" s="38">
        <v>0.94699999999999995</v>
      </c>
      <c r="S37" s="38">
        <v>0.94899999999999995</v>
      </c>
      <c r="T37" s="38">
        <v>0.95099999999999996</v>
      </c>
      <c r="U37" s="32">
        <v>0.95340000000000003</v>
      </c>
      <c r="V37" s="32">
        <v>0.95430000000000004</v>
      </c>
      <c r="W37" s="32">
        <v>0.95520000000000005</v>
      </c>
      <c r="X37" s="32">
        <v>0.95609999999999995</v>
      </c>
      <c r="Y37" s="32">
        <v>0.95689999999999997</v>
      </c>
      <c r="Z37" s="32">
        <v>0.9577</v>
      </c>
      <c r="AA37" s="32">
        <v>0.95850000000000002</v>
      </c>
      <c r="AB37" s="32">
        <v>0.95920000000000005</v>
      </c>
      <c r="AC37" s="32">
        <v>0.95989999999999998</v>
      </c>
      <c r="AD37" s="32">
        <v>0.96060000000000001</v>
      </c>
      <c r="AE37" s="32">
        <v>0.96120000000000005</v>
      </c>
      <c r="AF37" s="32">
        <v>0.96179999999999999</v>
      </c>
      <c r="AG37" s="32">
        <v>0.96240000000000003</v>
      </c>
      <c r="AH37" s="32">
        <v>0.96299999999999997</v>
      </c>
      <c r="AI37" s="32">
        <v>0.96360000000000001</v>
      </c>
      <c r="AJ37" s="32">
        <v>0.96409999999999996</v>
      </c>
      <c r="AK37" s="32">
        <v>0.96460000000000001</v>
      </c>
      <c r="AL37" s="32">
        <v>0.96519999999999995</v>
      </c>
      <c r="AM37" s="32">
        <v>0.9657</v>
      </c>
      <c r="AN37" s="32">
        <v>0.96619999999999995</v>
      </c>
      <c r="AO37" s="32">
        <v>0.96660000000000001</v>
      </c>
      <c r="AP37" s="32">
        <v>0.96709999999999996</v>
      </c>
      <c r="AQ37" s="32">
        <v>0.96760000000000002</v>
      </c>
      <c r="AR37" s="32">
        <v>0.96809999999999996</v>
      </c>
      <c r="AS37" s="32">
        <v>0.96860000000000002</v>
      </c>
      <c r="AT37" s="32">
        <v>0.96909999999999996</v>
      </c>
      <c r="AU37" s="39">
        <v>0.96950000000000003</v>
      </c>
      <c r="AV37" s="32">
        <v>0.97</v>
      </c>
      <c r="AW37" s="32">
        <v>0.97040000000000004</v>
      </c>
      <c r="AX37" s="32">
        <v>0.97089999999999999</v>
      </c>
      <c r="AY37" s="40">
        <v>0.97130000000000005</v>
      </c>
      <c r="AZ37" s="40">
        <v>0.9718</v>
      </c>
      <c r="BA37" s="40">
        <v>0.97230000000000005</v>
      </c>
      <c r="BB37" s="40">
        <v>0.97289999999999999</v>
      </c>
      <c r="BC37" s="40">
        <v>0.97340000000000004</v>
      </c>
      <c r="BD37" s="40">
        <v>0.9738</v>
      </c>
      <c r="BE37" s="40">
        <v>0.97419999999999995</v>
      </c>
      <c r="BF37" s="40">
        <v>0.97470000000000001</v>
      </c>
      <c r="BG37" s="40">
        <v>0.97509999999999997</v>
      </c>
      <c r="BH37" s="40">
        <v>0.97550000000000003</v>
      </c>
      <c r="BI37" s="40">
        <v>0.97589999999999999</v>
      </c>
      <c r="BJ37" s="40">
        <v>0.97619999999999996</v>
      </c>
      <c r="BK37" s="40">
        <v>0.97660000000000002</v>
      </c>
      <c r="BL37" s="40">
        <v>0.97689999999999999</v>
      </c>
      <c r="BM37" s="40">
        <v>0.97719999999999996</v>
      </c>
      <c r="BN37" s="40">
        <v>0.97750000000000004</v>
      </c>
      <c r="BO37" s="40">
        <v>0.9778</v>
      </c>
      <c r="BP37" s="40">
        <v>0.97809999999999997</v>
      </c>
      <c r="BQ37" s="40">
        <v>0.97829999999999995</v>
      </c>
      <c r="BR37" s="40">
        <v>0.97860000000000003</v>
      </c>
      <c r="BS37" s="40">
        <v>0.9788</v>
      </c>
      <c r="BT37" s="40">
        <v>0.97899999999999998</v>
      </c>
      <c r="BU37" s="40">
        <v>0.97919999999999996</v>
      </c>
      <c r="BV37" s="40">
        <v>0.97940000000000005</v>
      </c>
      <c r="BW37" s="40">
        <v>0.97960000000000003</v>
      </c>
      <c r="BX37" s="40">
        <v>0.9798</v>
      </c>
      <c r="BY37" s="40">
        <v>0.98</v>
      </c>
      <c r="BZ37" s="40">
        <v>0.98019999999999996</v>
      </c>
      <c r="CA37" s="40">
        <v>0.98029999999999995</v>
      </c>
      <c r="CB37" s="40">
        <v>0.98050000000000004</v>
      </c>
      <c r="CC37" s="32">
        <v>0.98070000000000002</v>
      </c>
      <c r="CD37" s="32">
        <v>0.98080000000000001</v>
      </c>
      <c r="CE37" s="32">
        <v>0.98089999999999999</v>
      </c>
      <c r="CF37" s="32">
        <v>0.98099999999999998</v>
      </c>
      <c r="CG37" s="32">
        <v>0.98109999999999997</v>
      </c>
      <c r="CH37" s="40">
        <v>0.98129999999999995</v>
      </c>
      <c r="CI37" s="40">
        <v>0.98140000000000005</v>
      </c>
      <c r="CJ37" s="40">
        <v>0.98150000000000004</v>
      </c>
      <c r="CK37" s="40">
        <v>0.98160000000000003</v>
      </c>
      <c r="CL37" s="40">
        <v>0.98170000000000002</v>
      </c>
      <c r="CM37" s="40">
        <v>0.98180000000000001</v>
      </c>
      <c r="CN37" s="40">
        <v>0.98190000000000099</v>
      </c>
      <c r="CO37" s="40">
        <v>0.98200000000000098</v>
      </c>
      <c r="CP37" s="40">
        <v>0.98210000000000097</v>
      </c>
      <c r="CQ37" s="40">
        <v>0.98229999999999995</v>
      </c>
      <c r="CR37" s="40">
        <v>0.98240000000000005</v>
      </c>
      <c r="CS37" s="40">
        <v>0.98250000000000004</v>
      </c>
      <c r="CT37" s="40">
        <v>0.98260000000000003</v>
      </c>
      <c r="CU37" s="40">
        <v>0.98270000000000002</v>
      </c>
      <c r="CV37" s="40">
        <v>0.98280000000000001</v>
      </c>
      <c r="CW37" s="40">
        <v>0.9829</v>
      </c>
    </row>
    <row r="38" spans="1:101" ht="13.5" customHeight="1" x14ac:dyDescent="0.2">
      <c r="A38" s="36">
        <v>42</v>
      </c>
      <c r="B38" s="37">
        <v>36</v>
      </c>
      <c r="C38" s="38">
        <v>0.91600000000000004</v>
      </c>
      <c r="D38" s="38">
        <v>0.91800000000000004</v>
      </c>
      <c r="E38" s="38">
        <v>0.92100000000000004</v>
      </c>
      <c r="F38" s="38">
        <v>0.92300000000000004</v>
      </c>
      <c r="G38" s="38">
        <v>0.92600000000000005</v>
      </c>
      <c r="H38" s="38">
        <v>0.92700000000000005</v>
      </c>
      <c r="I38" s="38">
        <v>0.92900000000000005</v>
      </c>
      <c r="J38" s="38">
        <v>0.93200000000000005</v>
      </c>
      <c r="K38" s="38">
        <v>0.93400000000000005</v>
      </c>
      <c r="L38" s="38">
        <v>0.93600000000000005</v>
      </c>
      <c r="M38" s="38">
        <v>0.93799999999999994</v>
      </c>
      <c r="N38" s="38">
        <v>0.94</v>
      </c>
      <c r="O38" s="38">
        <v>0.94099999999999995</v>
      </c>
      <c r="P38" s="38">
        <v>0.94299999999999995</v>
      </c>
      <c r="Q38" s="38">
        <v>0.94399999999999995</v>
      </c>
      <c r="R38" s="38">
        <v>0.94599999999999995</v>
      </c>
      <c r="S38" s="38">
        <v>0.94799999999999995</v>
      </c>
      <c r="T38" s="38">
        <v>0.95</v>
      </c>
      <c r="U38" s="32">
        <v>0.95250000000000001</v>
      </c>
      <c r="V38" s="32">
        <v>0.95340000000000003</v>
      </c>
      <c r="W38" s="32">
        <v>0.95430000000000004</v>
      </c>
      <c r="X38" s="32">
        <v>0.95520000000000005</v>
      </c>
      <c r="Y38" s="32">
        <v>0.95609999999999995</v>
      </c>
      <c r="Z38" s="32">
        <v>0.95689999999999997</v>
      </c>
      <c r="AA38" s="32">
        <v>0.9577</v>
      </c>
      <c r="AB38" s="32">
        <v>0.95840000000000003</v>
      </c>
      <c r="AC38" s="32">
        <v>0.95909999999999995</v>
      </c>
      <c r="AD38" s="32">
        <v>0.95979999999999999</v>
      </c>
      <c r="AE38" s="32">
        <v>0.96050000000000002</v>
      </c>
      <c r="AF38" s="32">
        <v>0.96109999999999995</v>
      </c>
      <c r="AG38" s="32">
        <v>0.9617</v>
      </c>
      <c r="AH38" s="32">
        <v>0.96230000000000004</v>
      </c>
      <c r="AI38" s="32">
        <v>0.96289999999999998</v>
      </c>
      <c r="AJ38" s="32">
        <v>0.96340000000000003</v>
      </c>
      <c r="AK38" s="32">
        <v>0.96399999999999997</v>
      </c>
      <c r="AL38" s="32">
        <v>0.96450000000000002</v>
      </c>
      <c r="AM38" s="32">
        <v>0.96499999999999997</v>
      </c>
      <c r="AN38" s="32">
        <v>0.96550000000000002</v>
      </c>
      <c r="AO38" s="32">
        <v>0.96599999999999997</v>
      </c>
      <c r="AP38" s="32">
        <v>0.96650000000000003</v>
      </c>
      <c r="AQ38" s="32">
        <v>0.96699999999999997</v>
      </c>
      <c r="AR38" s="32">
        <v>0.96750000000000003</v>
      </c>
      <c r="AS38" s="32">
        <v>0.96799999999999997</v>
      </c>
      <c r="AT38" s="32">
        <v>0.96850000000000003</v>
      </c>
      <c r="AU38" s="39">
        <v>0.96889999999999998</v>
      </c>
      <c r="AV38" s="32">
        <v>0.96940000000000004</v>
      </c>
      <c r="AW38" s="32">
        <v>0.96989999999999998</v>
      </c>
      <c r="AX38" s="32">
        <v>0.97030000000000005</v>
      </c>
      <c r="AY38" s="40">
        <v>0.97070000000000001</v>
      </c>
      <c r="AZ38" s="40">
        <v>0.97130000000000005</v>
      </c>
      <c r="BA38" s="40">
        <v>0.9718</v>
      </c>
      <c r="BB38" s="40">
        <v>0.97230000000000005</v>
      </c>
      <c r="BC38" s="40">
        <v>0.97289999999999999</v>
      </c>
      <c r="BD38" s="40">
        <v>0.97330000000000005</v>
      </c>
      <c r="BE38" s="40">
        <v>0.97370000000000001</v>
      </c>
      <c r="BF38" s="40">
        <v>0.97419999999999995</v>
      </c>
      <c r="BG38" s="40">
        <v>0.97460000000000002</v>
      </c>
      <c r="BH38" s="40">
        <v>0.97499999999999998</v>
      </c>
      <c r="BI38" s="40">
        <v>0.97540000000000004</v>
      </c>
      <c r="BJ38" s="40">
        <v>0.9758</v>
      </c>
      <c r="BK38" s="40">
        <v>0.97609999999999997</v>
      </c>
      <c r="BL38" s="40">
        <v>0.97650000000000003</v>
      </c>
      <c r="BM38" s="40">
        <v>0.9768</v>
      </c>
      <c r="BN38" s="40">
        <v>0.97709999999999997</v>
      </c>
      <c r="BO38" s="40">
        <v>0.97740000000000005</v>
      </c>
      <c r="BP38" s="40">
        <v>0.97770000000000001</v>
      </c>
      <c r="BQ38" s="40">
        <v>0.97789999999999999</v>
      </c>
      <c r="BR38" s="40">
        <v>0.97819999999999996</v>
      </c>
      <c r="BS38" s="40">
        <v>0.97840000000000005</v>
      </c>
      <c r="BT38" s="40">
        <v>0.97860000000000003</v>
      </c>
      <c r="BU38" s="40">
        <v>0.9788</v>
      </c>
      <c r="BV38" s="40">
        <v>0.97899999999999998</v>
      </c>
      <c r="BW38" s="40">
        <v>0.97919999999999996</v>
      </c>
      <c r="BX38" s="40">
        <v>0.97950000000000004</v>
      </c>
      <c r="BY38" s="40">
        <v>0.97960000000000003</v>
      </c>
      <c r="BZ38" s="40">
        <v>0.9798</v>
      </c>
      <c r="CA38" s="40">
        <v>0.97989999999999999</v>
      </c>
      <c r="CB38" s="40">
        <v>0.98009999999999997</v>
      </c>
      <c r="CC38" s="32">
        <v>0.98029999999999995</v>
      </c>
      <c r="CD38" s="32">
        <v>0.98040000000000005</v>
      </c>
      <c r="CE38" s="32">
        <v>0.98050000000000004</v>
      </c>
      <c r="CF38" s="32">
        <v>0.98070000000000002</v>
      </c>
      <c r="CG38" s="32">
        <v>0.98080000000000001</v>
      </c>
      <c r="CH38" s="32">
        <v>0.98089999999999999</v>
      </c>
      <c r="CI38" s="32">
        <v>0.98099999999999998</v>
      </c>
      <c r="CJ38" s="32">
        <v>0.98109999999999997</v>
      </c>
      <c r="CK38" s="40">
        <v>0.98129999999999995</v>
      </c>
      <c r="CL38" s="40">
        <v>0.98140000000000005</v>
      </c>
      <c r="CM38" s="40">
        <v>0.98150000000000004</v>
      </c>
      <c r="CN38" s="40">
        <v>0.98160000000000003</v>
      </c>
      <c r="CO38" s="40">
        <v>0.98170000000000002</v>
      </c>
      <c r="CP38" s="40">
        <v>0.98180000000000001</v>
      </c>
      <c r="CQ38" s="40">
        <v>0.9819</v>
      </c>
      <c r="CR38" s="40">
        <v>0.98199999999999998</v>
      </c>
      <c r="CS38" s="40">
        <v>0.98209999999999997</v>
      </c>
      <c r="CT38" s="40">
        <v>0.98219999999999996</v>
      </c>
      <c r="CU38" s="40">
        <v>0.98229999999999995</v>
      </c>
      <c r="CV38" s="40">
        <v>0.98240000000000005</v>
      </c>
      <c r="CW38" s="40">
        <v>0.98250000000000004</v>
      </c>
    </row>
    <row r="39" spans="1:101" ht="13.5" customHeight="1" x14ac:dyDescent="0.2">
      <c r="A39" s="36">
        <v>42.5</v>
      </c>
      <c r="B39" s="41">
        <v>37</v>
      </c>
      <c r="C39" s="38">
        <v>0.91400000000000003</v>
      </c>
      <c r="D39" s="38">
        <v>0.91600000000000004</v>
      </c>
      <c r="E39" s="38">
        <v>0.91900000000000004</v>
      </c>
      <c r="F39" s="38">
        <v>0.92200000000000004</v>
      </c>
      <c r="G39" s="38">
        <v>0.92400000000000004</v>
      </c>
      <c r="H39" s="38">
        <v>0.92600000000000005</v>
      </c>
      <c r="I39" s="38">
        <v>0.92800000000000005</v>
      </c>
      <c r="J39" s="38">
        <v>0.93100000000000005</v>
      </c>
      <c r="K39" s="38">
        <v>0.93300000000000005</v>
      </c>
      <c r="L39" s="38">
        <v>0.93500000000000005</v>
      </c>
      <c r="M39" s="38">
        <v>0.93700000000000006</v>
      </c>
      <c r="N39" s="38">
        <v>0.93899999999999995</v>
      </c>
      <c r="O39" s="38">
        <v>0.94</v>
      </c>
      <c r="P39" s="38">
        <v>0.94199999999999995</v>
      </c>
      <c r="Q39" s="38">
        <v>0.94299999999999995</v>
      </c>
      <c r="R39" s="38">
        <v>0.94499999999999995</v>
      </c>
      <c r="S39" s="38">
        <v>0.94699999999999995</v>
      </c>
      <c r="T39" s="38">
        <v>0.94899999999999995</v>
      </c>
      <c r="U39" s="32">
        <v>0.9516</v>
      </c>
      <c r="V39" s="32">
        <v>0.95250000000000001</v>
      </c>
      <c r="W39" s="32">
        <v>0.95350000000000001</v>
      </c>
      <c r="X39" s="32">
        <v>0.95440000000000003</v>
      </c>
      <c r="Y39" s="32">
        <v>0.95530000000000004</v>
      </c>
      <c r="Z39" s="32">
        <v>0.95609999999999995</v>
      </c>
      <c r="AA39" s="32">
        <v>0.95689999999999997</v>
      </c>
      <c r="AB39" s="32">
        <v>0.9577</v>
      </c>
      <c r="AC39" s="32">
        <v>0.95840000000000003</v>
      </c>
      <c r="AD39" s="32">
        <v>0.95909999999999995</v>
      </c>
      <c r="AE39" s="32">
        <v>0.9597</v>
      </c>
      <c r="AF39" s="32">
        <v>0.96040000000000003</v>
      </c>
      <c r="AG39" s="32">
        <v>0.96099999999999997</v>
      </c>
      <c r="AH39" s="32">
        <v>0.96160000000000001</v>
      </c>
      <c r="AI39" s="32">
        <v>0.96220000000000006</v>
      </c>
      <c r="AJ39" s="32">
        <v>0.9627</v>
      </c>
      <c r="AK39" s="32">
        <v>0.96330000000000005</v>
      </c>
      <c r="AL39" s="32">
        <v>0.96379999999999999</v>
      </c>
      <c r="AM39" s="32">
        <v>0.96440000000000003</v>
      </c>
      <c r="AN39" s="32">
        <v>0.96489999999999998</v>
      </c>
      <c r="AO39" s="32">
        <v>0.96540000000000004</v>
      </c>
      <c r="AP39" s="32">
        <v>0.96589999999999998</v>
      </c>
      <c r="AQ39" s="32">
        <v>0.96640000000000004</v>
      </c>
      <c r="AR39" s="32">
        <v>0.96689999999999998</v>
      </c>
      <c r="AS39" s="32">
        <v>0.96740000000000004</v>
      </c>
      <c r="AT39" s="32">
        <v>0.96789999999999998</v>
      </c>
      <c r="AU39" s="39">
        <v>0.96840000000000004</v>
      </c>
      <c r="AV39" s="32">
        <v>0.96879999999999999</v>
      </c>
      <c r="AW39" s="32">
        <v>0.96930000000000005</v>
      </c>
      <c r="AX39" s="32">
        <v>0.96970000000000001</v>
      </c>
      <c r="AY39" s="40">
        <v>0.97019999999999995</v>
      </c>
      <c r="AZ39" s="40">
        <v>0.97070000000000001</v>
      </c>
      <c r="BA39" s="40">
        <v>0.97130000000000005</v>
      </c>
      <c r="BB39" s="40">
        <v>0.9718</v>
      </c>
      <c r="BC39" s="40">
        <v>0.97230000000000005</v>
      </c>
      <c r="BD39" s="40">
        <v>0.9728</v>
      </c>
      <c r="BE39" s="40">
        <v>0.97330000000000005</v>
      </c>
      <c r="BF39" s="40">
        <v>0.97370000000000001</v>
      </c>
      <c r="BG39" s="40">
        <v>0.97419999999999995</v>
      </c>
      <c r="BH39" s="40">
        <v>0.97460000000000002</v>
      </c>
      <c r="BI39" s="40">
        <v>0.97489999999999999</v>
      </c>
      <c r="BJ39" s="40">
        <v>0.97529999999999994</v>
      </c>
      <c r="BK39" s="40">
        <v>0.97570000000000001</v>
      </c>
      <c r="BL39" s="40">
        <v>0.97599999999999998</v>
      </c>
      <c r="BM39" s="40">
        <v>0.97629999999999995</v>
      </c>
      <c r="BN39" s="40">
        <v>0.97660000000000002</v>
      </c>
      <c r="BO39" s="40">
        <v>0.97699999999999998</v>
      </c>
      <c r="BP39" s="40">
        <v>0.97719999999999996</v>
      </c>
      <c r="BQ39" s="40">
        <v>0.97750000000000004</v>
      </c>
      <c r="BR39" s="40">
        <v>0.97770000000000001</v>
      </c>
      <c r="BS39" s="40">
        <v>0.97799999999999998</v>
      </c>
      <c r="BT39" s="40">
        <v>0.97819999999999996</v>
      </c>
      <c r="BU39" s="40">
        <v>0.97850000000000004</v>
      </c>
      <c r="BV39" s="40">
        <v>0.97870000000000001</v>
      </c>
      <c r="BW39" s="40">
        <v>0.97889999999999999</v>
      </c>
      <c r="BX39" s="40">
        <v>0.97909999999999997</v>
      </c>
      <c r="BY39" s="40">
        <v>0.97929999999999995</v>
      </c>
      <c r="BZ39" s="40">
        <v>0.97940000000000005</v>
      </c>
      <c r="CA39" s="40">
        <v>0.97960000000000003</v>
      </c>
      <c r="CB39" s="40">
        <v>0.9798</v>
      </c>
      <c r="CC39" s="32">
        <v>0.97989999999999999</v>
      </c>
      <c r="CD39" s="40">
        <v>0.98009999999999997</v>
      </c>
      <c r="CE39" s="40">
        <v>0.98019999999999996</v>
      </c>
      <c r="CF39" s="40">
        <v>0.98029999999999995</v>
      </c>
      <c r="CG39" s="40">
        <v>0.98040000000000005</v>
      </c>
      <c r="CH39" s="40">
        <v>0.98060000000000003</v>
      </c>
      <c r="CI39" s="32">
        <v>0.98070000000000002</v>
      </c>
      <c r="CJ39" s="40">
        <v>0.98080000000000001</v>
      </c>
      <c r="CK39" s="32">
        <v>0.98089999999999999</v>
      </c>
      <c r="CL39" s="40">
        <v>0.98099999999999998</v>
      </c>
      <c r="CM39" s="32">
        <v>0.98119999999999996</v>
      </c>
      <c r="CN39" s="40">
        <v>0.98129999999999995</v>
      </c>
      <c r="CO39" s="40">
        <v>0.98140000000000005</v>
      </c>
      <c r="CP39" s="40">
        <v>0.98150000000000004</v>
      </c>
      <c r="CQ39" s="40">
        <v>0.98160000000000003</v>
      </c>
      <c r="CR39" s="40">
        <v>0.98170000000000002</v>
      </c>
      <c r="CS39" s="40">
        <v>0.98180000000000001</v>
      </c>
      <c r="CT39" s="40">
        <v>0.98190000000000099</v>
      </c>
      <c r="CU39" s="40">
        <v>0.98200000000000098</v>
      </c>
      <c r="CV39" s="40">
        <v>0.98210000000000097</v>
      </c>
      <c r="CW39" s="40">
        <v>0.98220000000000096</v>
      </c>
    </row>
    <row r="40" spans="1:101" ht="13.5" customHeight="1" x14ac:dyDescent="0.2">
      <c r="A40" s="36">
        <v>43</v>
      </c>
      <c r="B40" s="37">
        <v>38</v>
      </c>
      <c r="C40" s="38">
        <v>0.91200000000000003</v>
      </c>
      <c r="D40" s="38">
        <v>0.91400000000000003</v>
      </c>
      <c r="E40" s="38">
        <v>0.91700000000000004</v>
      </c>
      <c r="F40" s="38">
        <v>0.92</v>
      </c>
      <c r="G40" s="38">
        <v>0.92300000000000004</v>
      </c>
      <c r="H40" s="38">
        <v>0.92400000000000004</v>
      </c>
      <c r="I40" s="38">
        <v>0.92700000000000005</v>
      </c>
      <c r="J40" s="38">
        <v>0.92900000000000005</v>
      </c>
      <c r="K40" s="38">
        <v>0.93100000000000005</v>
      </c>
      <c r="L40" s="38">
        <v>0.93300000000000005</v>
      </c>
      <c r="M40" s="38">
        <v>0.93500000000000005</v>
      </c>
      <c r="N40" s="38">
        <v>0.93700000000000006</v>
      </c>
      <c r="O40" s="38">
        <v>0.93899999999999995</v>
      </c>
      <c r="P40" s="38">
        <v>0.94099999999999995</v>
      </c>
      <c r="Q40" s="38">
        <v>0.94199999999999995</v>
      </c>
      <c r="R40" s="38">
        <v>0.94399999999999995</v>
      </c>
      <c r="S40" s="38">
        <v>0.94599999999999995</v>
      </c>
      <c r="T40" s="38">
        <v>0.94799999999999995</v>
      </c>
      <c r="U40" s="32">
        <v>0.95069999999999999</v>
      </c>
      <c r="V40" s="32">
        <v>0.95169999999999999</v>
      </c>
      <c r="W40" s="32">
        <v>0.9526</v>
      </c>
      <c r="X40" s="32">
        <v>0.9536</v>
      </c>
      <c r="Y40" s="32">
        <v>0.95450000000000002</v>
      </c>
      <c r="Z40" s="32">
        <v>0.95530000000000004</v>
      </c>
      <c r="AA40" s="32">
        <v>0.95609999999999995</v>
      </c>
      <c r="AB40" s="32">
        <v>0.95689999999999997</v>
      </c>
      <c r="AC40" s="32">
        <v>0.95760000000000001</v>
      </c>
      <c r="AD40" s="32">
        <v>0.95830000000000004</v>
      </c>
      <c r="AE40" s="32">
        <v>0.95899999999999996</v>
      </c>
      <c r="AF40" s="32">
        <v>0.95960000000000001</v>
      </c>
      <c r="AG40" s="32">
        <v>0.96030000000000004</v>
      </c>
      <c r="AH40" s="32">
        <v>0.96089999999999998</v>
      </c>
      <c r="AI40" s="32">
        <v>0.96150000000000002</v>
      </c>
      <c r="AJ40" s="32">
        <v>0.96199999999999997</v>
      </c>
      <c r="AK40" s="32">
        <v>0.96260000000000001</v>
      </c>
      <c r="AL40" s="32">
        <v>0.96319999999999995</v>
      </c>
      <c r="AM40" s="32">
        <v>0.9637</v>
      </c>
      <c r="AN40" s="32">
        <v>0.96419999999999995</v>
      </c>
      <c r="AO40" s="32">
        <v>0.9647</v>
      </c>
      <c r="AP40" s="32">
        <v>0.96530000000000005</v>
      </c>
      <c r="AQ40" s="32">
        <v>0.96579999999999999</v>
      </c>
      <c r="AR40" s="32">
        <v>0.96630000000000005</v>
      </c>
      <c r="AS40" s="32">
        <v>0.96679999999999999</v>
      </c>
      <c r="AT40" s="32">
        <v>0.96730000000000005</v>
      </c>
      <c r="AU40" s="39">
        <v>0.96779999999999999</v>
      </c>
      <c r="AV40" s="32">
        <v>0.96819999999999995</v>
      </c>
      <c r="AW40" s="32">
        <v>0.96870000000000001</v>
      </c>
      <c r="AX40" s="32">
        <v>0.96919999999999995</v>
      </c>
      <c r="AY40" s="40">
        <v>0.96970000000000001</v>
      </c>
      <c r="AZ40" s="40">
        <v>0.97019999999999995</v>
      </c>
      <c r="BA40" s="40">
        <v>0.9708</v>
      </c>
      <c r="BB40" s="40">
        <v>0.97130000000000005</v>
      </c>
      <c r="BC40" s="40">
        <v>0.9718</v>
      </c>
      <c r="BD40" s="40">
        <v>0.97230000000000005</v>
      </c>
      <c r="BE40" s="40">
        <v>0.9728</v>
      </c>
      <c r="BF40" s="40">
        <v>0.97319999999999995</v>
      </c>
      <c r="BG40" s="40">
        <v>0.97370000000000001</v>
      </c>
      <c r="BH40" s="40">
        <v>0.97409999999999997</v>
      </c>
      <c r="BI40" s="40">
        <v>0.97450000000000003</v>
      </c>
      <c r="BJ40" s="40">
        <v>0.97489999999999999</v>
      </c>
      <c r="BK40" s="40">
        <v>0.97529999999999994</v>
      </c>
      <c r="BL40" s="40">
        <v>0.97560000000000002</v>
      </c>
      <c r="BM40" s="40">
        <v>0.97589999999999999</v>
      </c>
      <c r="BN40" s="40">
        <v>0.97619999999999996</v>
      </c>
      <c r="BO40" s="40">
        <v>0.97650000000000003</v>
      </c>
      <c r="BP40" s="40">
        <v>0.9768</v>
      </c>
      <c r="BQ40" s="40">
        <v>0.97709999999999997</v>
      </c>
      <c r="BR40" s="40">
        <v>0.97729999999999995</v>
      </c>
      <c r="BS40" s="40">
        <v>0.97760000000000002</v>
      </c>
      <c r="BT40" s="40">
        <v>0.9778</v>
      </c>
      <c r="BU40" s="40">
        <v>0.97809999999999997</v>
      </c>
      <c r="BV40" s="40">
        <v>0.97829999999999995</v>
      </c>
      <c r="BW40" s="40">
        <v>0.97850000000000004</v>
      </c>
      <c r="BX40" s="40">
        <v>0.97870000000000001</v>
      </c>
      <c r="BY40" s="40">
        <v>0.97889999999999999</v>
      </c>
      <c r="BZ40" s="40">
        <v>0.97909999999999997</v>
      </c>
      <c r="CA40" s="40">
        <v>0.97919999999999996</v>
      </c>
      <c r="CB40" s="40">
        <v>0.97940000000000005</v>
      </c>
      <c r="CC40" s="32">
        <v>0.97960000000000003</v>
      </c>
      <c r="CD40" s="32">
        <v>0.97970000000000002</v>
      </c>
      <c r="CE40" s="32">
        <v>0.9798</v>
      </c>
      <c r="CF40" s="32">
        <v>0.97989999999999999</v>
      </c>
      <c r="CG40" s="40">
        <v>0.98009999999999997</v>
      </c>
      <c r="CH40" s="40">
        <v>0.98019999999999996</v>
      </c>
      <c r="CI40" s="40">
        <v>0.98029999999999995</v>
      </c>
      <c r="CJ40" s="40">
        <v>0.98050000000000004</v>
      </c>
      <c r="CK40" s="40">
        <v>0.98060000000000003</v>
      </c>
      <c r="CL40" s="32">
        <v>0.98070000000000002</v>
      </c>
      <c r="CM40" s="40">
        <v>0.98080000000000001</v>
      </c>
      <c r="CN40" s="32">
        <v>0.98089999999999999</v>
      </c>
      <c r="CO40" s="40">
        <v>0.98099999999999998</v>
      </c>
      <c r="CP40" s="32">
        <v>0.98109999999999997</v>
      </c>
      <c r="CQ40" s="40">
        <v>0.98129999999999995</v>
      </c>
      <c r="CR40" s="40">
        <v>0.98140000000000005</v>
      </c>
      <c r="CS40" s="40">
        <v>0.98150000000000004</v>
      </c>
      <c r="CT40" s="40">
        <v>0.98160000000000003</v>
      </c>
      <c r="CU40" s="40">
        <v>0.98170000000000002</v>
      </c>
      <c r="CV40" s="40">
        <v>0.98180000000000001</v>
      </c>
      <c r="CW40" s="40">
        <v>0.9819</v>
      </c>
    </row>
    <row r="41" spans="1:101" ht="13.5" customHeight="1" x14ac:dyDescent="0.2">
      <c r="A41" s="36">
        <v>43.5</v>
      </c>
      <c r="B41" s="41">
        <v>39</v>
      </c>
      <c r="C41" s="38">
        <v>0.91100000000000003</v>
      </c>
      <c r="D41" s="38">
        <v>0.91300000000000003</v>
      </c>
      <c r="E41" s="38">
        <v>0.91600000000000004</v>
      </c>
      <c r="F41" s="38">
        <v>0.91900000000000004</v>
      </c>
      <c r="G41" s="38">
        <v>0.92100000000000004</v>
      </c>
      <c r="H41" s="38">
        <v>0.92300000000000004</v>
      </c>
      <c r="I41" s="38">
        <v>0.92500000000000004</v>
      </c>
      <c r="J41" s="38">
        <v>0.92800000000000005</v>
      </c>
      <c r="K41" s="38">
        <v>0.93</v>
      </c>
      <c r="L41" s="38">
        <v>0.93200000000000005</v>
      </c>
      <c r="M41" s="38">
        <v>0.93400000000000005</v>
      </c>
      <c r="N41" s="38">
        <v>0.93600000000000005</v>
      </c>
      <c r="O41" s="38">
        <v>0.93799999999999994</v>
      </c>
      <c r="P41" s="38">
        <v>0.93899999999999995</v>
      </c>
      <c r="Q41" s="38">
        <v>0.94099999999999995</v>
      </c>
      <c r="R41" s="38">
        <v>0.94299999999999995</v>
      </c>
      <c r="S41" s="38">
        <v>0.94499999999999995</v>
      </c>
      <c r="T41" s="38">
        <v>0.94699999999999995</v>
      </c>
      <c r="U41" s="32">
        <v>0.94979999999999998</v>
      </c>
      <c r="V41" s="32">
        <v>0.95079999999999998</v>
      </c>
      <c r="W41" s="32">
        <v>0.95179999999999998</v>
      </c>
      <c r="X41" s="32">
        <v>0.95269999999999999</v>
      </c>
      <c r="Y41" s="32">
        <v>0.9536</v>
      </c>
      <c r="Z41" s="32">
        <v>0.95450000000000002</v>
      </c>
      <c r="AA41" s="32">
        <v>0.95530000000000004</v>
      </c>
      <c r="AB41" s="32">
        <v>0.95609999999999995</v>
      </c>
      <c r="AC41" s="32">
        <v>0.95689999999999997</v>
      </c>
      <c r="AD41" s="32">
        <v>0.95760000000000001</v>
      </c>
      <c r="AE41" s="32">
        <v>0.95820000000000005</v>
      </c>
      <c r="AF41" s="32">
        <v>0.95889999999999997</v>
      </c>
      <c r="AG41" s="32">
        <v>0.95960000000000001</v>
      </c>
      <c r="AH41" s="32">
        <v>0.96020000000000005</v>
      </c>
      <c r="AI41" s="32">
        <v>0.96079999999999999</v>
      </c>
      <c r="AJ41" s="32">
        <v>0.96140000000000003</v>
      </c>
      <c r="AK41" s="32">
        <v>0.96199999999999997</v>
      </c>
      <c r="AL41" s="32">
        <v>0.96250000000000002</v>
      </c>
      <c r="AM41" s="32">
        <v>0.96309999999999996</v>
      </c>
      <c r="AN41" s="32">
        <v>0.96360000000000001</v>
      </c>
      <c r="AO41" s="32">
        <v>0.96409999999999996</v>
      </c>
      <c r="AP41" s="32">
        <v>0.96460000000000001</v>
      </c>
      <c r="AQ41" s="32">
        <v>0.96519999999999995</v>
      </c>
      <c r="AR41" s="32">
        <v>0.9657</v>
      </c>
      <c r="AS41" s="32">
        <v>0.96619999999999995</v>
      </c>
      <c r="AT41" s="32">
        <v>0.9667</v>
      </c>
      <c r="AU41" s="39">
        <v>0.96719999999999995</v>
      </c>
      <c r="AV41" s="32">
        <v>0.9677</v>
      </c>
      <c r="AW41" s="32">
        <v>0.96819999999999995</v>
      </c>
      <c r="AX41" s="32">
        <v>0.96860000000000002</v>
      </c>
      <c r="AY41" s="40">
        <v>0.96909999999999996</v>
      </c>
      <c r="AZ41" s="40">
        <v>0.96970000000000001</v>
      </c>
      <c r="BA41" s="40">
        <v>0.97019999999999995</v>
      </c>
      <c r="BB41" s="40">
        <v>0.9708</v>
      </c>
      <c r="BC41" s="40">
        <v>0.97130000000000005</v>
      </c>
      <c r="BD41" s="40">
        <v>0.9718</v>
      </c>
      <c r="BE41" s="40">
        <v>0.97230000000000005</v>
      </c>
      <c r="BF41" s="40">
        <v>0.9728</v>
      </c>
      <c r="BG41" s="40">
        <v>0.97319999999999995</v>
      </c>
      <c r="BH41" s="40">
        <v>0.97360000000000002</v>
      </c>
      <c r="BI41" s="40">
        <v>0.97399999999999998</v>
      </c>
      <c r="BJ41" s="40">
        <v>0.97440000000000004</v>
      </c>
      <c r="BK41" s="40">
        <v>0.9748</v>
      </c>
      <c r="BL41" s="40">
        <v>0.97509999999999997</v>
      </c>
      <c r="BM41" s="40">
        <v>0.97550000000000003</v>
      </c>
      <c r="BN41" s="40">
        <v>0.9758</v>
      </c>
      <c r="BO41" s="40">
        <v>0.97609999999999997</v>
      </c>
      <c r="BP41" s="40">
        <v>0.97640000000000005</v>
      </c>
      <c r="BQ41" s="40">
        <v>0.97670000000000001</v>
      </c>
      <c r="BR41" s="40">
        <v>0.97689999999999999</v>
      </c>
      <c r="BS41" s="40">
        <v>0.97719999999999996</v>
      </c>
      <c r="BT41" s="40">
        <v>0.97740000000000005</v>
      </c>
      <c r="BU41" s="40">
        <v>0.97770000000000001</v>
      </c>
      <c r="BV41" s="40">
        <v>0.97789999999999999</v>
      </c>
      <c r="BW41" s="40">
        <v>0.97809999999999997</v>
      </c>
      <c r="BX41" s="40">
        <v>0.97829999999999995</v>
      </c>
      <c r="BY41" s="40">
        <v>0.97850000000000004</v>
      </c>
      <c r="BZ41" s="40">
        <v>0.97860000000000003</v>
      </c>
      <c r="CA41" s="40">
        <v>0.9788</v>
      </c>
      <c r="CB41" s="40">
        <v>0.97899999999999998</v>
      </c>
      <c r="CC41" s="32">
        <v>0.97919999999999996</v>
      </c>
      <c r="CD41" s="40">
        <v>0.97940000000000005</v>
      </c>
      <c r="CE41" s="40">
        <v>0.97950000000000004</v>
      </c>
      <c r="CF41" s="40">
        <v>0.97960000000000003</v>
      </c>
      <c r="CG41" s="40">
        <v>0.97970000000000002</v>
      </c>
      <c r="CH41" s="32">
        <v>0.97989999999999999</v>
      </c>
      <c r="CI41" s="40">
        <v>0.98</v>
      </c>
      <c r="CJ41" s="32">
        <v>0.98009999999999997</v>
      </c>
      <c r="CK41" s="40">
        <v>0.98019999999999996</v>
      </c>
      <c r="CL41" s="32">
        <v>0.98040000000000005</v>
      </c>
      <c r="CM41" s="40">
        <v>0.98050000000000004</v>
      </c>
      <c r="CN41" s="40">
        <v>0.98060000000000003</v>
      </c>
      <c r="CO41" s="32">
        <v>0.98070000000000002</v>
      </c>
      <c r="CP41" s="40">
        <v>0.98080000000000001</v>
      </c>
      <c r="CQ41" s="32">
        <v>0.98089999999999999</v>
      </c>
      <c r="CR41" s="40">
        <v>0.98109999999999997</v>
      </c>
      <c r="CS41" s="40">
        <v>0.98119999999999996</v>
      </c>
      <c r="CT41" s="40">
        <v>0.98129999999999995</v>
      </c>
      <c r="CU41" s="40">
        <v>0.98140000000000005</v>
      </c>
      <c r="CV41" s="40">
        <v>0.98150000000000004</v>
      </c>
      <c r="CW41" s="40">
        <v>0.98160000000000003</v>
      </c>
    </row>
    <row r="42" spans="1:101" ht="13.5" customHeight="1" x14ac:dyDescent="0.2">
      <c r="A42" s="36">
        <v>44</v>
      </c>
      <c r="B42" s="37">
        <v>40</v>
      </c>
      <c r="C42" s="38">
        <v>0.90900000000000003</v>
      </c>
      <c r="D42" s="38">
        <v>0.91100000000000003</v>
      </c>
      <c r="E42" s="38">
        <v>0.91400000000000003</v>
      </c>
      <c r="F42" s="38">
        <v>0.91700000000000004</v>
      </c>
      <c r="G42" s="38">
        <v>0.92</v>
      </c>
      <c r="H42" s="38">
        <v>0.92100000000000004</v>
      </c>
      <c r="I42" s="38">
        <v>0.92400000000000004</v>
      </c>
      <c r="J42" s="38">
        <v>0.92700000000000005</v>
      </c>
      <c r="K42" s="38">
        <v>0.92900000000000005</v>
      </c>
      <c r="L42" s="38">
        <v>0.93100000000000005</v>
      </c>
      <c r="M42" s="38">
        <v>0.93300000000000005</v>
      </c>
      <c r="N42" s="38">
        <v>0.93500000000000005</v>
      </c>
      <c r="O42" s="38">
        <v>0.93600000000000005</v>
      </c>
      <c r="P42" s="38">
        <v>0.93799999999999994</v>
      </c>
      <c r="Q42" s="38">
        <v>0.94</v>
      </c>
      <c r="R42" s="38">
        <v>0.94199999999999995</v>
      </c>
      <c r="S42" s="38">
        <v>0.94399999999999995</v>
      </c>
      <c r="T42" s="38">
        <v>0.94599999999999995</v>
      </c>
      <c r="U42" s="32">
        <v>0.94889999999999997</v>
      </c>
      <c r="V42" s="32">
        <v>0.94989999999999997</v>
      </c>
      <c r="W42" s="32">
        <v>0.95089999999999997</v>
      </c>
      <c r="X42" s="32">
        <v>0.95189999999999997</v>
      </c>
      <c r="Y42" s="32">
        <v>0.95279999999999998</v>
      </c>
      <c r="Z42" s="32">
        <v>0.95369999999999999</v>
      </c>
      <c r="AA42" s="32">
        <v>0.95450000000000002</v>
      </c>
      <c r="AB42" s="32">
        <v>0.92530000000000001</v>
      </c>
      <c r="AC42" s="32">
        <v>0.95609999999999995</v>
      </c>
      <c r="AD42" s="32">
        <v>0.95679999999999998</v>
      </c>
      <c r="AE42" s="32">
        <v>0.95750000000000002</v>
      </c>
      <c r="AF42" s="32">
        <v>0.95820000000000005</v>
      </c>
      <c r="AG42" s="32">
        <v>0.95879999999999999</v>
      </c>
      <c r="AH42" s="32">
        <v>0.95950000000000002</v>
      </c>
      <c r="AI42" s="32">
        <v>0.96009999999999995</v>
      </c>
      <c r="AJ42" s="32">
        <v>0.9607</v>
      </c>
      <c r="AK42" s="32">
        <v>0.96130000000000004</v>
      </c>
      <c r="AL42" s="32">
        <v>0.96179999999999999</v>
      </c>
      <c r="AM42" s="32">
        <v>0.96240000000000003</v>
      </c>
      <c r="AN42" s="32">
        <v>0.96289999999999998</v>
      </c>
      <c r="AO42" s="32">
        <v>0.96350000000000002</v>
      </c>
      <c r="AP42" s="32">
        <v>0.96399999999999997</v>
      </c>
      <c r="AQ42" s="32">
        <v>0.96460000000000001</v>
      </c>
      <c r="AR42" s="32">
        <v>0.96509999999999996</v>
      </c>
      <c r="AS42" s="32">
        <v>0.96560000000000001</v>
      </c>
      <c r="AT42" s="32">
        <v>0.96609999999999996</v>
      </c>
      <c r="AU42" s="39">
        <v>0.96660000000000001</v>
      </c>
      <c r="AV42" s="32">
        <v>0.96709999999999996</v>
      </c>
      <c r="AW42" s="32">
        <v>0.96760000000000002</v>
      </c>
      <c r="AX42" s="32">
        <v>0.96809999999999996</v>
      </c>
      <c r="AY42" s="40">
        <v>0.96860000000000002</v>
      </c>
      <c r="AZ42" s="40">
        <v>0.96909999999999996</v>
      </c>
      <c r="BA42" s="40">
        <v>0.96970000000000001</v>
      </c>
      <c r="BB42" s="40">
        <v>0.97030000000000005</v>
      </c>
      <c r="BC42" s="40">
        <v>0.9708</v>
      </c>
      <c r="BD42" s="40">
        <v>0.97130000000000005</v>
      </c>
      <c r="BE42" s="40">
        <v>0.9718</v>
      </c>
      <c r="BF42" s="40">
        <v>0.97230000000000005</v>
      </c>
      <c r="BG42" s="40">
        <v>0.97270000000000001</v>
      </c>
      <c r="BH42" s="40">
        <v>0.97319999999999995</v>
      </c>
      <c r="BI42" s="40">
        <v>0.97360000000000002</v>
      </c>
      <c r="BJ42" s="40">
        <v>0.97399999999999998</v>
      </c>
      <c r="BK42" s="40">
        <v>0.97440000000000004</v>
      </c>
      <c r="BL42" s="40">
        <v>0.97470000000000001</v>
      </c>
      <c r="BM42" s="40">
        <v>0.97499999999999998</v>
      </c>
      <c r="BN42" s="40">
        <v>0.97540000000000004</v>
      </c>
      <c r="BO42" s="40">
        <v>0.97570000000000001</v>
      </c>
      <c r="BP42" s="40">
        <v>0.97599999999999998</v>
      </c>
      <c r="BQ42" s="40">
        <v>0.97629999999999995</v>
      </c>
      <c r="BR42" s="40">
        <v>0.97650000000000003</v>
      </c>
      <c r="BS42" s="40">
        <v>0.9768</v>
      </c>
      <c r="BT42" s="40">
        <v>0.97699999999999998</v>
      </c>
      <c r="BU42" s="40">
        <v>0.97729999999999995</v>
      </c>
      <c r="BV42" s="40">
        <v>0.97750000000000004</v>
      </c>
      <c r="BW42" s="40">
        <v>0.97770000000000001</v>
      </c>
      <c r="BX42" s="40">
        <v>0.97799999999999998</v>
      </c>
      <c r="BY42" s="40">
        <v>0.97809999999999997</v>
      </c>
      <c r="BZ42" s="40">
        <v>0.97829999999999995</v>
      </c>
      <c r="CA42" s="40">
        <v>0.97850000000000004</v>
      </c>
      <c r="CB42" s="40">
        <v>0.97870000000000001</v>
      </c>
      <c r="CC42" s="32">
        <v>0.9788</v>
      </c>
      <c r="CD42" s="40">
        <v>0.97899999999999998</v>
      </c>
      <c r="CE42" s="40">
        <v>0.97909999999999997</v>
      </c>
      <c r="CF42" s="40">
        <v>0.97919999999999996</v>
      </c>
      <c r="CG42" s="40">
        <v>0.97940000000000005</v>
      </c>
      <c r="CH42" s="40">
        <v>0.97950000000000004</v>
      </c>
      <c r="CI42" s="40">
        <v>0.97960000000000003</v>
      </c>
      <c r="CJ42" s="40">
        <v>0.9798</v>
      </c>
      <c r="CK42" s="40">
        <v>0.97989999999999999</v>
      </c>
      <c r="CL42" s="40">
        <v>0.98</v>
      </c>
      <c r="CM42" s="40">
        <v>0.98009999999999997</v>
      </c>
      <c r="CN42" s="40">
        <v>0.98029999999999995</v>
      </c>
      <c r="CO42" s="40">
        <v>0.98040000000000005</v>
      </c>
      <c r="CP42" s="40">
        <v>0.98050000000000004</v>
      </c>
      <c r="CQ42" s="40">
        <v>0.98060000000000003</v>
      </c>
      <c r="CR42" s="40">
        <v>0.98070000000000002</v>
      </c>
      <c r="CS42" s="40">
        <v>0.98080000000000001</v>
      </c>
      <c r="CT42" s="40">
        <v>0.98090000000000099</v>
      </c>
      <c r="CU42" s="40">
        <v>0.98109999999999997</v>
      </c>
      <c r="CV42" s="40">
        <v>0.98119999999999996</v>
      </c>
      <c r="CW42" s="40">
        <v>0.98129999999999995</v>
      </c>
    </row>
    <row r="43" spans="1:101" ht="13.5" customHeight="1" x14ac:dyDescent="0.2">
      <c r="A43" s="36">
        <v>44.5</v>
      </c>
      <c r="B43" s="41">
        <v>41</v>
      </c>
      <c r="C43" s="38">
        <v>0.90700000000000003</v>
      </c>
      <c r="D43" s="38">
        <v>0.90900000000000003</v>
      </c>
      <c r="E43" s="38">
        <v>0.91200000000000003</v>
      </c>
      <c r="F43" s="38">
        <v>0.91500000000000004</v>
      </c>
      <c r="G43" s="38">
        <v>0.91800000000000004</v>
      </c>
      <c r="H43" s="38">
        <v>0.92</v>
      </c>
      <c r="I43" s="38">
        <v>0.92200000000000004</v>
      </c>
      <c r="J43" s="38">
        <v>0.92500000000000004</v>
      </c>
      <c r="K43" s="38">
        <v>0.92800000000000005</v>
      </c>
      <c r="L43" s="38">
        <v>0.93</v>
      </c>
      <c r="M43" s="38">
        <v>0.93200000000000005</v>
      </c>
      <c r="N43" s="38">
        <v>0.93400000000000005</v>
      </c>
      <c r="O43" s="38">
        <v>0.93500000000000005</v>
      </c>
      <c r="P43" s="38">
        <v>0.93700000000000006</v>
      </c>
      <c r="Q43" s="38">
        <v>0.93899999999999995</v>
      </c>
      <c r="R43" s="38">
        <v>0.94099999999999995</v>
      </c>
      <c r="S43" s="38">
        <v>0.94299999999999995</v>
      </c>
      <c r="T43" s="38">
        <v>0.94599999999999995</v>
      </c>
      <c r="U43" s="32">
        <v>0.94799999999999995</v>
      </c>
      <c r="V43" s="32">
        <v>0.94910000000000005</v>
      </c>
      <c r="W43" s="32">
        <v>0.95</v>
      </c>
      <c r="X43" s="32">
        <v>0.95099999999999996</v>
      </c>
      <c r="Y43" s="32">
        <v>0.95199999999999996</v>
      </c>
      <c r="Z43" s="32">
        <v>0.95289999999999997</v>
      </c>
      <c r="AA43" s="32">
        <v>0.95369999999999999</v>
      </c>
      <c r="AB43" s="32">
        <v>0.9546</v>
      </c>
      <c r="AC43" s="32">
        <v>0.95540000000000003</v>
      </c>
      <c r="AD43" s="32">
        <v>0.95609999999999995</v>
      </c>
      <c r="AE43" s="32">
        <v>0.95679999999999998</v>
      </c>
      <c r="AF43" s="32">
        <v>0.95750000000000002</v>
      </c>
      <c r="AG43" s="32">
        <v>0.95809999999999995</v>
      </c>
      <c r="AH43" s="32">
        <v>0.95879999999999999</v>
      </c>
      <c r="AI43" s="32">
        <v>0.95940000000000003</v>
      </c>
      <c r="AJ43" s="32">
        <v>0.96</v>
      </c>
      <c r="AK43" s="32">
        <v>0.96060000000000001</v>
      </c>
      <c r="AL43" s="32">
        <v>0.96120000000000005</v>
      </c>
      <c r="AM43" s="32">
        <v>0.96179999999999999</v>
      </c>
      <c r="AN43" s="32">
        <v>0.96230000000000004</v>
      </c>
      <c r="AO43" s="32">
        <v>0.96279999999999999</v>
      </c>
      <c r="AP43" s="32">
        <v>0.96340000000000003</v>
      </c>
      <c r="AQ43" s="32">
        <v>0.96389999999999998</v>
      </c>
      <c r="AR43" s="32">
        <v>0.96450000000000002</v>
      </c>
      <c r="AS43" s="32">
        <v>0.96499999999999997</v>
      </c>
      <c r="AT43" s="32">
        <v>0.96550000000000002</v>
      </c>
      <c r="AU43" s="39">
        <v>0.96609999999999996</v>
      </c>
      <c r="AV43" s="32">
        <v>0.96650000000000003</v>
      </c>
      <c r="AW43" s="32">
        <v>0.96709999999999996</v>
      </c>
      <c r="AX43" s="32">
        <v>0.96750000000000003</v>
      </c>
      <c r="AY43" s="40">
        <v>0.96799999999999997</v>
      </c>
      <c r="AZ43" s="40">
        <v>0.96860000000000002</v>
      </c>
      <c r="BA43" s="40">
        <v>0.96919999999999995</v>
      </c>
      <c r="BB43" s="40">
        <v>0.9698</v>
      </c>
      <c r="BC43" s="40">
        <v>0.97030000000000005</v>
      </c>
      <c r="BD43" s="40">
        <v>0.9708</v>
      </c>
      <c r="BE43" s="40">
        <v>0.97130000000000005</v>
      </c>
      <c r="BF43" s="40">
        <v>0.9718</v>
      </c>
      <c r="BG43" s="40">
        <v>0.97230000000000005</v>
      </c>
      <c r="BH43" s="40">
        <v>0.97270000000000001</v>
      </c>
      <c r="BI43" s="40">
        <v>0.97309999999999997</v>
      </c>
      <c r="BJ43" s="40">
        <v>0.97350000000000003</v>
      </c>
      <c r="BK43" s="40">
        <v>0.97389999999999999</v>
      </c>
      <c r="BL43" s="40">
        <v>0.97430000000000005</v>
      </c>
      <c r="BM43" s="40">
        <v>0.97460000000000002</v>
      </c>
      <c r="BN43" s="40">
        <v>0.97489999999999999</v>
      </c>
      <c r="BO43" s="40">
        <v>0.97529999999999994</v>
      </c>
      <c r="BP43" s="40">
        <v>0.97560000000000002</v>
      </c>
      <c r="BQ43" s="40">
        <v>0.97589999999999999</v>
      </c>
      <c r="BR43" s="40">
        <v>0.97609999999999997</v>
      </c>
      <c r="BS43" s="40">
        <v>0.97640000000000005</v>
      </c>
      <c r="BT43" s="40">
        <v>0.97670000000000001</v>
      </c>
      <c r="BU43" s="40">
        <v>0.97689999999999999</v>
      </c>
      <c r="BV43" s="40">
        <v>0.97709999999999997</v>
      </c>
      <c r="BW43" s="40">
        <v>0.97729999999999995</v>
      </c>
      <c r="BX43" s="40">
        <v>0.97760000000000002</v>
      </c>
      <c r="BY43" s="40">
        <v>0.9778</v>
      </c>
      <c r="BZ43" s="40">
        <v>0.97789999999999999</v>
      </c>
      <c r="CA43" s="40">
        <v>0.97809999999999997</v>
      </c>
      <c r="CB43" s="40">
        <v>0.97829999999999995</v>
      </c>
      <c r="CC43" s="32">
        <v>0.97850000000000004</v>
      </c>
      <c r="CD43" s="32">
        <v>0.97860000000000003</v>
      </c>
      <c r="CE43" s="32">
        <v>0.9788</v>
      </c>
      <c r="CF43" s="32">
        <v>0.97889999999999999</v>
      </c>
      <c r="CG43" s="32">
        <v>0.97899999999999998</v>
      </c>
      <c r="CH43" s="40">
        <v>0.97919999999999996</v>
      </c>
      <c r="CI43" s="40">
        <v>0.97929999999999995</v>
      </c>
      <c r="CJ43" s="40">
        <v>0.97940000000000005</v>
      </c>
      <c r="CK43" s="40">
        <v>0.97950000000000004</v>
      </c>
      <c r="CL43" s="40">
        <v>0.97970000000000002</v>
      </c>
      <c r="CM43" s="40">
        <v>0.9798</v>
      </c>
      <c r="CN43" s="40">
        <v>0.97989999999999999</v>
      </c>
      <c r="CO43" s="40">
        <v>0.98</v>
      </c>
      <c r="CP43" s="40">
        <v>0.98009999999999997</v>
      </c>
      <c r="CQ43" s="40">
        <v>0.98029999999999995</v>
      </c>
      <c r="CR43" s="40">
        <v>0.98040000000000005</v>
      </c>
      <c r="CS43" s="40">
        <v>0.98050000000000004</v>
      </c>
      <c r="CT43" s="40">
        <v>0.98060000000000003</v>
      </c>
      <c r="CU43" s="40">
        <v>0.98070000000000002</v>
      </c>
      <c r="CV43" s="40">
        <v>0.98080000000000001</v>
      </c>
      <c r="CW43" s="40">
        <v>0.98099999999999998</v>
      </c>
    </row>
    <row r="44" spans="1:101" ht="13.5" customHeight="1" x14ac:dyDescent="0.2">
      <c r="A44" s="36">
        <v>45</v>
      </c>
      <c r="B44" s="37">
        <v>42</v>
      </c>
      <c r="C44" s="38">
        <v>0.90500000000000003</v>
      </c>
      <c r="D44" s="38">
        <v>0.90800000000000003</v>
      </c>
      <c r="E44" s="38">
        <v>0.91100000000000003</v>
      </c>
      <c r="F44" s="38">
        <v>0.91400000000000003</v>
      </c>
      <c r="G44" s="38">
        <v>0.91700000000000004</v>
      </c>
      <c r="H44" s="38">
        <v>0.91900000000000004</v>
      </c>
      <c r="I44" s="38">
        <v>0.92100000000000004</v>
      </c>
      <c r="J44" s="38">
        <v>0.92400000000000004</v>
      </c>
      <c r="K44" s="38">
        <v>0.92600000000000005</v>
      </c>
      <c r="L44" s="38">
        <v>0.92800000000000005</v>
      </c>
      <c r="M44" s="38">
        <v>0.93100000000000005</v>
      </c>
      <c r="N44" s="38">
        <v>0.93200000000000005</v>
      </c>
      <c r="O44" s="38">
        <v>0.93400000000000005</v>
      </c>
      <c r="P44" s="38">
        <v>0.93600000000000005</v>
      </c>
      <c r="Q44" s="38">
        <v>0.93799999999999994</v>
      </c>
      <c r="R44" s="38">
        <v>0.94</v>
      </c>
      <c r="S44" s="38">
        <v>0.94199999999999995</v>
      </c>
      <c r="T44" s="38">
        <v>0.94499999999999995</v>
      </c>
      <c r="U44" s="32">
        <v>0.94710000000000005</v>
      </c>
      <c r="V44" s="32">
        <v>0.94820000000000004</v>
      </c>
      <c r="W44" s="32">
        <v>0.94920000000000004</v>
      </c>
      <c r="X44" s="32">
        <v>0.95020000000000004</v>
      </c>
      <c r="Y44" s="32">
        <v>0.95120000000000005</v>
      </c>
      <c r="Z44" s="32">
        <v>0.95209999999999995</v>
      </c>
      <c r="AA44" s="32">
        <v>0.95289999999999997</v>
      </c>
      <c r="AB44" s="32">
        <v>0.95379999999999998</v>
      </c>
      <c r="AC44" s="32">
        <v>0.9546</v>
      </c>
      <c r="AD44" s="32">
        <v>0.95530000000000004</v>
      </c>
      <c r="AE44" s="32">
        <v>0.95599999999999996</v>
      </c>
      <c r="AF44" s="32">
        <v>0.95669999999999999</v>
      </c>
      <c r="AG44" s="32">
        <v>0.95740000000000003</v>
      </c>
      <c r="AH44" s="32">
        <v>0.95809999999999995</v>
      </c>
      <c r="AI44" s="32">
        <v>0.9587</v>
      </c>
      <c r="AJ44" s="32">
        <v>0.95930000000000004</v>
      </c>
      <c r="AK44" s="32">
        <v>0.95989999999999998</v>
      </c>
      <c r="AL44" s="32">
        <v>0.96050000000000002</v>
      </c>
      <c r="AM44" s="32">
        <v>0.96109999999999995</v>
      </c>
      <c r="AN44" s="32">
        <v>0.9617</v>
      </c>
      <c r="AO44" s="32">
        <v>0.96220000000000006</v>
      </c>
      <c r="AP44" s="32">
        <v>0.96279999999999999</v>
      </c>
      <c r="AQ44" s="32">
        <v>0.96330000000000005</v>
      </c>
      <c r="AR44" s="32">
        <v>0.96389999999999998</v>
      </c>
      <c r="AS44" s="32">
        <v>0.96440000000000003</v>
      </c>
      <c r="AT44" s="32">
        <v>0.96499999999999997</v>
      </c>
      <c r="AU44" s="39">
        <v>0.96550000000000002</v>
      </c>
      <c r="AV44" s="32">
        <v>0.96599999999999997</v>
      </c>
      <c r="AW44" s="32">
        <v>0.96650000000000003</v>
      </c>
      <c r="AX44" s="32">
        <v>0.96699999999999997</v>
      </c>
      <c r="AY44" s="40">
        <v>0.96750000000000003</v>
      </c>
      <c r="AZ44" s="40">
        <v>0.96809999999999996</v>
      </c>
      <c r="BA44" s="40">
        <v>0.96870000000000001</v>
      </c>
      <c r="BB44" s="40">
        <v>0.96930000000000005</v>
      </c>
      <c r="BC44" s="40">
        <v>0.9698</v>
      </c>
      <c r="BD44" s="40">
        <v>0.97030000000000005</v>
      </c>
      <c r="BE44" s="40">
        <v>0.9708</v>
      </c>
      <c r="BF44" s="40">
        <v>0.97130000000000005</v>
      </c>
      <c r="BG44" s="40">
        <v>0.9718</v>
      </c>
      <c r="BH44" s="40">
        <v>0.97230000000000005</v>
      </c>
      <c r="BI44" s="40">
        <v>0.97270000000000001</v>
      </c>
      <c r="BJ44" s="40">
        <v>0.97309999999999997</v>
      </c>
      <c r="BK44" s="40">
        <v>0.97350000000000003</v>
      </c>
      <c r="BL44" s="40">
        <v>0.9738</v>
      </c>
      <c r="BM44" s="40">
        <v>0.97419999999999995</v>
      </c>
      <c r="BN44" s="40">
        <v>0.97450000000000003</v>
      </c>
      <c r="BO44" s="40">
        <v>0.97489999999999999</v>
      </c>
      <c r="BP44" s="40">
        <v>0.97519999999999996</v>
      </c>
      <c r="BQ44" s="40">
        <v>0.97550000000000003</v>
      </c>
      <c r="BR44" s="40">
        <v>0.97570000000000001</v>
      </c>
      <c r="BS44" s="40">
        <v>0.97599999999999998</v>
      </c>
      <c r="BT44" s="40">
        <v>0.97629999999999995</v>
      </c>
      <c r="BU44" s="40">
        <v>0.97650000000000003</v>
      </c>
      <c r="BV44" s="40">
        <v>0.97670000000000001</v>
      </c>
      <c r="BW44" s="40">
        <v>0.97689999999999999</v>
      </c>
      <c r="BX44" s="40">
        <v>0.97719999999999996</v>
      </c>
      <c r="BY44" s="40">
        <v>0.97740000000000005</v>
      </c>
      <c r="BZ44" s="40">
        <v>0.97760000000000002</v>
      </c>
      <c r="CA44" s="40">
        <v>0.97770000000000001</v>
      </c>
      <c r="CB44" s="40">
        <v>0.97789999999999999</v>
      </c>
      <c r="CC44" s="32">
        <v>0.97809999999999997</v>
      </c>
      <c r="CD44" s="40">
        <v>0.97829999999999995</v>
      </c>
      <c r="CE44" s="40">
        <v>0.97840000000000005</v>
      </c>
      <c r="CF44" s="40">
        <v>0.97850000000000004</v>
      </c>
      <c r="CG44" s="40">
        <v>0.97870000000000001</v>
      </c>
      <c r="CH44" s="32">
        <v>0.9788</v>
      </c>
      <c r="CI44" s="32">
        <v>0.97889999999999999</v>
      </c>
      <c r="CJ44" s="32">
        <v>0.97909999999999997</v>
      </c>
      <c r="CK44" s="32">
        <v>0.97919999999999996</v>
      </c>
      <c r="CL44" s="32">
        <v>0.97929999999999995</v>
      </c>
      <c r="CM44" s="32">
        <v>0.97950000000000004</v>
      </c>
      <c r="CN44" s="32">
        <v>0.97960000000000003</v>
      </c>
      <c r="CO44" s="32">
        <v>0.97970000000000002</v>
      </c>
      <c r="CP44" s="32">
        <v>0.9798</v>
      </c>
      <c r="CQ44" s="32">
        <v>0.97989999999999999</v>
      </c>
      <c r="CR44" s="40">
        <v>0.98009999999999997</v>
      </c>
      <c r="CS44" s="40">
        <v>0.98019999999999996</v>
      </c>
      <c r="CT44" s="40">
        <v>0.98029999999999995</v>
      </c>
      <c r="CU44" s="40">
        <v>0.98040000000000005</v>
      </c>
      <c r="CV44" s="40">
        <v>0.98050000000000004</v>
      </c>
      <c r="CW44" s="40">
        <v>0.98060000000000003</v>
      </c>
    </row>
    <row r="45" spans="1:101" ht="13.5" customHeight="1" x14ac:dyDescent="0.2">
      <c r="A45" s="36">
        <v>45.5</v>
      </c>
      <c r="B45" s="41">
        <v>43</v>
      </c>
      <c r="C45" s="38">
        <v>0.90400000000000003</v>
      </c>
      <c r="D45" s="38">
        <v>0.90600000000000003</v>
      </c>
      <c r="E45" s="38">
        <v>0.90900000000000003</v>
      </c>
      <c r="F45" s="38">
        <v>0.91200000000000003</v>
      </c>
      <c r="G45" s="38">
        <v>0.91500000000000004</v>
      </c>
      <c r="H45" s="38">
        <v>0.91700000000000004</v>
      </c>
      <c r="I45" s="38">
        <v>0.92</v>
      </c>
      <c r="J45" s="38">
        <v>0.92300000000000004</v>
      </c>
      <c r="K45" s="38">
        <v>0.92500000000000004</v>
      </c>
      <c r="L45" s="38">
        <v>0.92700000000000005</v>
      </c>
      <c r="M45" s="38">
        <v>0.93</v>
      </c>
      <c r="N45" s="38">
        <v>0.93100000000000005</v>
      </c>
      <c r="O45" s="38">
        <v>0.93300000000000005</v>
      </c>
      <c r="P45" s="38">
        <v>0.93500000000000005</v>
      </c>
      <c r="Q45" s="38">
        <v>0.93700000000000006</v>
      </c>
      <c r="R45" s="38">
        <v>0.93899999999999995</v>
      </c>
      <c r="S45" s="38">
        <v>0.94099999999999995</v>
      </c>
      <c r="T45" s="38">
        <v>0.94399999999999995</v>
      </c>
      <c r="U45" s="32">
        <v>0.94620000000000004</v>
      </c>
      <c r="V45" s="32">
        <v>0.94730000000000003</v>
      </c>
      <c r="W45" s="32">
        <v>0.94830000000000003</v>
      </c>
      <c r="X45" s="32">
        <v>0.94940000000000002</v>
      </c>
      <c r="Y45" s="32">
        <v>0.95040000000000002</v>
      </c>
      <c r="Z45" s="32">
        <v>0.95130000000000003</v>
      </c>
      <c r="AA45" s="32">
        <v>0.95209999999999995</v>
      </c>
      <c r="AB45" s="32">
        <v>0.95299999999999996</v>
      </c>
      <c r="AC45" s="32">
        <v>0.95379999999999998</v>
      </c>
      <c r="AD45" s="32">
        <v>0.9546</v>
      </c>
      <c r="AE45" s="32">
        <v>0.95530000000000004</v>
      </c>
      <c r="AF45" s="32">
        <v>0.95599999999999996</v>
      </c>
      <c r="AG45" s="32">
        <v>0.95669999999999999</v>
      </c>
      <c r="AH45" s="32">
        <v>0.95730000000000004</v>
      </c>
      <c r="AI45" s="32">
        <v>0.95799999999999996</v>
      </c>
      <c r="AJ45" s="32">
        <v>0.95860000000000001</v>
      </c>
      <c r="AK45" s="32">
        <v>0.95930000000000004</v>
      </c>
      <c r="AL45" s="32">
        <v>0.95989999999999998</v>
      </c>
      <c r="AM45" s="32">
        <v>0.96040000000000003</v>
      </c>
      <c r="AN45" s="32">
        <v>0.96099999999999997</v>
      </c>
      <c r="AO45" s="32">
        <v>0.96160000000000001</v>
      </c>
      <c r="AP45" s="32">
        <v>0.96209999999999996</v>
      </c>
      <c r="AQ45" s="32">
        <v>0.9627</v>
      </c>
      <c r="AR45" s="32">
        <v>0.96330000000000005</v>
      </c>
      <c r="AS45" s="32">
        <v>0.96379999999999999</v>
      </c>
      <c r="AT45" s="32">
        <v>0.96440000000000003</v>
      </c>
      <c r="AU45" s="39">
        <v>0.96489999999999998</v>
      </c>
      <c r="AV45" s="32">
        <v>0.96540000000000004</v>
      </c>
      <c r="AW45" s="32">
        <v>0.96589999999999998</v>
      </c>
      <c r="AX45" s="32">
        <v>0.96640000000000004</v>
      </c>
      <c r="AY45" s="40">
        <v>0.96689999999999998</v>
      </c>
      <c r="AZ45" s="40">
        <v>0.96750000000000003</v>
      </c>
      <c r="BA45" s="40">
        <v>0.96809999999999996</v>
      </c>
      <c r="BB45" s="40">
        <v>0.96870000000000001</v>
      </c>
      <c r="BC45" s="40">
        <v>0.96930000000000005</v>
      </c>
      <c r="BD45" s="40">
        <v>0.9698</v>
      </c>
      <c r="BE45" s="40">
        <v>0.97030000000000005</v>
      </c>
      <c r="BF45" s="40">
        <v>0.9708</v>
      </c>
      <c r="BG45" s="40">
        <v>0.97130000000000005</v>
      </c>
      <c r="BH45" s="40">
        <v>0.9718</v>
      </c>
      <c r="BI45" s="40">
        <v>0.97219999999999995</v>
      </c>
      <c r="BJ45" s="40">
        <v>0.97260000000000002</v>
      </c>
      <c r="BK45" s="40">
        <v>0.97309999999999997</v>
      </c>
      <c r="BL45" s="40">
        <v>0.97340000000000004</v>
      </c>
      <c r="BM45" s="40">
        <v>0.97370000000000001</v>
      </c>
      <c r="BN45" s="40">
        <v>0.97409999999999997</v>
      </c>
      <c r="BO45" s="40">
        <v>0.97440000000000004</v>
      </c>
      <c r="BP45" s="40">
        <v>0.97470000000000001</v>
      </c>
      <c r="BQ45" s="40">
        <v>0.97499999999999998</v>
      </c>
      <c r="BR45" s="40">
        <v>0.97529999999999994</v>
      </c>
      <c r="BS45" s="40">
        <v>0.97560000000000002</v>
      </c>
      <c r="BT45" s="40">
        <v>0.97589999999999999</v>
      </c>
      <c r="BU45" s="40">
        <v>0.97609999999999997</v>
      </c>
      <c r="BV45" s="40">
        <v>0.97629999999999995</v>
      </c>
      <c r="BW45" s="40">
        <v>0.97660000000000002</v>
      </c>
      <c r="BX45" s="40">
        <v>0.9768</v>
      </c>
      <c r="BY45" s="40">
        <v>0.97699999999999998</v>
      </c>
      <c r="BZ45" s="40">
        <v>0.97719999999999996</v>
      </c>
      <c r="CA45" s="40">
        <v>0.97740000000000005</v>
      </c>
      <c r="CB45" s="40">
        <v>0.97760000000000002</v>
      </c>
      <c r="CC45" s="32">
        <v>0.9778</v>
      </c>
      <c r="CD45" s="40">
        <v>0.97789999999999999</v>
      </c>
      <c r="CE45" s="32">
        <v>0.97799999999999998</v>
      </c>
      <c r="CF45" s="32">
        <v>0.97819999999999996</v>
      </c>
      <c r="CG45" s="40">
        <v>0.97829999999999995</v>
      </c>
      <c r="CH45" s="40">
        <v>0.97850000000000004</v>
      </c>
      <c r="CI45" s="40">
        <v>0.97860000000000003</v>
      </c>
      <c r="CJ45" s="40">
        <v>0.97870000000000001</v>
      </c>
      <c r="CK45" s="32">
        <v>0.97889999999999999</v>
      </c>
      <c r="CL45" s="32">
        <v>0.97899999999999998</v>
      </c>
      <c r="CM45" s="32">
        <v>0.97909999999999997</v>
      </c>
      <c r="CN45" s="32">
        <v>0.97929999999999995</v>
      </c>
      <c r="CO45" s="32">
        <v>0.97940000000000005</v>
      </c>
      <c r="CP45" s="32">
        <v>0.97950000000000004</v>
      </c>
      <c r="CQ45" s="32">
        <v>0.97960000000000003</v>
      </c>
      <c r="CR45" s="32">
        <v>0.97970000000000002</v>
      </c>
      <c r="CS45" s="40">
        <v>0.97989999999999999</v>
      </c>
      <c r="CT45" s="40">
        <v>0.98</v>
      </c>
      <c r="CU45" s="40">
        <v>0.98009999999999997</v>
      </c>
      <c r="CV45" s="40">
        <v>0.98019999999999996</v>
      </c>
      <c r="CW45" s="40">
        <v>0.98029999999999995</v>
      </c>
    </row>
    <row r="46" spans="1:101" ht="13.5" customHeight="1" x14ac:dyDescent="0.2">
      <c r="A46" s="36">
        <v>46</v>
      </c>
      <c r="B46" s="37">
        <v>44</v>
      </c>
      <c r="C46" s="38">
        <v>0.90200000000000002</v>
      </c>
      <c r="D46" s="38">
        <v>0.90400000000000003</v>
      </c>
      <c r="E46" s="38">
        <v>0.90700000000000003</v>
      </c>
      <c r="F46" s="38">
        <v>0.91100000000000003</v>
      </c>
      <c r="G46" s="38">
        <v>0.91400000000000003</v>
      </c>
      <c r="H46" s="38">
        <v>0.91600000000000004</v>
      </c>
      <c r="I46" s="38">
        <v>0.91800000000000004</v>
      </c>
      <c r="J46" s="38">
        <v>0.92100000000000004</v>
      </c>
      <c r="K46" s="38">
        <v>0.92400000000000004</v>
      </c>
      <c r="L46" s="38">
        <v>0.92600000000000005</v>
      </c>
      <c r="M46" s="38">
        <v>0.92800000000000005</v>
      </c>
      <c r="N46" s="38">
        <v>0.93</v>
      </c>
      <c r="O46" s="38">
        <v>0.93200000000000005</v>
      </c>
      <c r="P46" s="38">
        <v>0.93400000000000005</v>
      </c>
      <c r="Q46" s="38">
        <v>0.93600000000000005</v>
      </c>
      <c r="R46" s="38">
        <v>0.93799999999999994</v>
      </c>
      <c r="S46" s="38">
        <v>0.94</v>
      </c>
      <c r="T46" s="38">
        <v>0.94299999999999995</v>
      </c>
      <c r="U46" s="32">
        <v>0.94540000000000002</v>
      </c>
      <c r="V46" s="32">
        <v>0.94640000000000002</v>
      </c>
      <c r="W46" s="32">
        <v>0.94750000000000001</v>
      </c>
      <c r="X46" s="32">
        <v>0.94850000000000001</v>
      </c>
      <c r="Y46" s="32">
        <v>0.94950000000000001</v>
      </c>
      <c r="Z46" s="32">
        <v>0.95040000000000002</v>
      </c>
      <c r="AA46" s="32">
        <v>0.95130000000000003</v>
      </c>
      <c r="AB46" s="32">
        <v>0.95220000000000005</v>
      </c>
      <c r="AC46" s="32">
        <v>0.95309999999999995</v>
      </c>
      <c r="AD46" s="32">
        <v>0.95379999999999998</v>
      </c>
      <c r="AE46" s="32">
        <v>0.95450000000000002</v>
      </c>
      <c r="AF46" s="32">
        <v>0.95530000000000004</v>
      </c>
      <c r="AG46" s="32">
        <v>0.95599999999999996</v>
      </c>
      <c r="AH46" s="32">
        <v>0.95660000000000001</v>
      </c>
      <c r="AI46" s="32">
        <v>0.95730000000000004</v>
      </c>
      <c r="AJ46" s="32">
        <v>0.95789999999999997</v>
      </c>
      <c r="AK46" s="32">
        <v>0.95860000000000001</v>
      </c>
      <c r="AL46" s="32">
        <v>0.95920000000000005</v>
      </c>
      <c r="AM46" s="32">
        <v>0.9597</v>
      </c>
      <c r="AN46" s="32">
        <v>0.96030000000000004</v>
      </c>
      <c r="AO46" s="32">
        <v>0.96089999999999998</v>
      </c>
      <c r="AP46" s="32">
        <v>0.96150000000000002</v>
      </c>
      <c r="AQ46" s="32">
        <v>0.96209999999999996</v>
      </c>
      <c r="AR46" s="32">
        <v>0.9627</v>
      </c>
      <c r="AS46" s="32">
        <v>0.96319999999999995</v>
      </c>
      <c r="AT46" s="32">
        <v>0.96379999999999999</v>
      </c>
      <c r="AU46" s="39">
        <v>0.96430000000000005</v>
      </c>
      <c r="AV46" s="32">
        <v>0.96479999999999999</v>
      </c>
      <c r="AW46" s="32">
        <v>0.96540000000000004</v>
      </c>
      <c r="AX46" s="32">
        <v>0.96589999999999998</v>
      </c>
      <c r="AY46" s="40">
        <v>0.96640000000000004</v>
      </c>
      <c r="AZ46" s="40">
        <v>0.96699999999999997</v>
      </c>
      <c r="BA46" s="40">
        <v>0.96760000000000002</v>
      </c>
      <c r="BB46" s="40">
        <v>0.96819999999999995</v>
      </c>
      <c r="BC46" s="40">
        <v>0.96879999999999999</v>
      </c>
      <c r="BD46" s="40">
        <v>0.96930000000000005</v>
      </c>
      <c r="BE46" s="40">
        <v>0.9698</v>
      </c>
      <c r="BF46" s="40">
        <v>0.97040000000000004</v>
      </c>
      <c r="BG46" s="40">
        <v>0.97089999999999999</v>
      </c>
      <c r="BH46" s="40">
        <v>0.97130000000000005</v>
      </c>
      <c r="BI46" s="40">
        <v>0.9718</v>
      </c>
      <c r="BJ46" s="40">
        <v>0.97219999999999995</v>
      </c>
      <c r="BK46" s="40">
        <v>0.97260000000000002</v>
      </c>
      <c r="BL46" s="40">
        <v>0.97299999999999998</v>
      </c>
      <c r="BM46" s="40">
        <v>0.97330000000000005</v>
      </c>
      <c r="BN46" s="40">
        <v>0.97370000000000001</v>
      </c>
      <c r="BO46" s="40">
        <v>0.97399999999999998</v>
      </c>
      <c r="BP46" s="40">
        <v>0.97430000000000005</v>
      </c>
      <c r="BQ46" s="40">
        <v>0.97460000000000002</v>
      </c>
      <c r="BR46" s="40">
        <v>0.97489999999999999</v>
      </c>
      <c r="BS46" s="40">
        <v>0.97519999999999996</v>
      </c>
      <c r="BT46" s="40">
        <v>0.97550000000000003</v>
      </c>
      <c r="BU46" s="40">
        <v>0.97570000000000001</v>
      </c>
      <c r="BV46" s="40">
        <v>0.97599999999999998</v>
      </c>
      <c r="BW46" s="40">
        <v>0.97619999999999996</v>
      </c>
      <c r="BX46" s="40">
        <v>0.97640000000000005</v>
      </c>
      <c r="BY46" s="40">
        <v>0.97660000000000002</v>
      </c>
      <c r="BZ46" s="40">
        <v>0.9768</v>
      </c>
      <c r="CA46" s="40">
        <v>0.97689999999999999</v>
      </c>
      <c r="CB46" s="40">
        <v>0.97719999999999996</v>
      </c>
      <c r="CC46" s="32">
        <v>0.97740000000000005</v>
      </c>
      <c r="CD46" s="40">
        <v>0.97760000000000002</v>
      </c>
      <c r="CE46" s="40">
        <v>0.97770000000000001</v>
      </c>
      <c r="CF46" s="40">
        <v>0.9778</v>
      </c>
      <c r="CG46" s="32">
        <v>0.97799999999999998</v>
      </c>
      <c r="CH46" s="32">
        <v>0.97809999999999997</v>
      </c>
      <c r="CI46" s="40">
        <v>0.97829999999999995</v>
      </c>
      <c r="CJ46" s="40">
        <v>0.97840000000000005</v>
      </c>
      <c r="CK46" s="40">
        <v>0.97850000000000004</v>
      </c>
      <c r="CL46" s="40">
        <v>0.97860000000000003</v>
      </c>
      <c r="CM46" s="40">
        <v>0.9788</v>
      </c>
      <c r="CN46" s="40">
        <v>0.97890000000000099</v>
      </c>
      <c r="CO46" s="40">
        <v>0.97900000000000098</v>
      </c>
      <c r="CP46" s="40">
        <v>0.97910000000000097</v>
      </c>
      <c r="CQ46" s="32">
        <v>0.97929999999999995</v>
      </c>
      <c r="CR46" s="32">
        <v>0.97940000000000005</v>
      </c>
      <c r="CS46" s="32">
        <v>0.97950000000000004</v>
      </c>
      <c r="CT46" s="32">
        <v>0.97960000000000003</v>
      </c>
      <c r="CU46" s="32">
        <v>0.9798</v>
      </c>
      <c r="CV46" s="40">
        <v>0.97989999999999999</v>
      </c>
      <c r="CW46" s="40">
        <v>0.98</v>
      </c>
    </row>
    <row r="47" spans="1:101" ht="13.5" customHeight="1" x14ac:dyDescent="0.2">
      <c r="A47" s="36">
        <v>46.5</v>
      </c>
      <c r="B47" s="41">
        <v>45</v>
      </c>
      <c r="C47" s="38">
        <v>0.9</v>
      </c>
      <c r="D47" s="38">
        <v>0.90300000000000002</v>
      </c>
      <c r="E47" s="38">
        <v>0.90600000000000003</v>
      </c>
      <c r="F47" s="38">
        <v>0.90900000000000003</v>
      </c>
      <c r="G47" s="38">
        <v>0.91200000000000003</v>
      </c>
      <c r="H47" s="38">
        <v>0.91400000000000003</v>
      </c>
      <c r="I47" s="38">
        <v>0.91700000000000004</v>
      </c>
      <c r="J47" s="38">
        <v>0.92</v>
      </c>
      <c r="K47" s="38">
        <v>0.92200000000000004</v>
      </c>
      <c r="L47" s="38">
        <v>0.92500000000000004</v>
      </c>
      <c r="M47" s="38">
        <v>0.92700000000000005</v>
      </c>
      <c r="N47" s="38">
        <v>0.92900000000000005</v>
      </c>
      <c r="O47" s="38">
        <v>0.93100000000000005</v>
      </c>
      <c r="P47" s="38">
        <v>0.93300000000000005</v>
      </c>
      <c r="Q47" s="38">
        <v>0.93500000000000005</v>
      </c>
      <c r="R47" s="38">
        <v>0.93700000000000006</v>
      </c>
      <c r="S47" s="38">
        <v>0.93899999999999995</v>
      </c>
      <c r="T47" s="38">
        <v>0.94199999999999995</v>
      </c>
      <c r="U47" s="32">
        <v>0.94450000000000001</v>
      </c>
      <c r="V47" s="32">
        <v>0.9456</v>
      </c>
      <c r="W47" s="32">
        <v>0.9466</v>
      </c>
      <c r="X47" s="32">
        <v>0.94769999999999999</v>
      </c>
      <c r="Y47" s="32">
        <v>0.94869999999999999</v>
      </c>
      <c r="Z47" s="32">
        <v>0.9496</v>
      </c>
      <c r="AA47" s="32">
        <v>0.95050000000000001</v>
      </c>
      <c r="AB47" s="32">
        <v>0.95140000000000002</v>
      </c>
      <c r="AC47" s="32">
        <v>0.95230000000000004</v>
      </c>
      <c r="AD47" s="32">
        <v>0.95309999999999995</v>
      </c>
      <c r="AE47" s="32">
        <v>0.95379999999999998</v>
      </c>
      <c r="AF47" s="32">
        <v>0.95450000000000002</v>
      </c>
      <c r="AG47" s="32">
        <v>0.95530000000000004</v>
      </c>
      <c r="AH47" s="32">
        <v>0.95589999999999997</v>
      </c>
      <c r="AI47" s="32">
        <v>0.95660000000000001</v>
      </c>
      <c r="AJ47" s="32">
        <v>0.95730000000000004</v>
      </c>
      <c r="AK47" s="32">
        <v>0.95789999999999997</v>
      </c>
      <c r="AL47" s="32">
        <v>0.95850000000000002</v>
      </c>
      <c r="AM47" s="32">
        <v>0.95909999999999995</v>
      </c>
      <c r="AN47" s="32">
        <v>0.9597</v>
      </c>
      <c r="AO47" s="32">
        <v>0.96030000000000004</v>
      </c>
      <c r="AP47" s="32">
        <v>0.96089999999999998</v>
      </c>
      <c r="AQ47" s="32">
        <v>0.96150000000000002</v>
      </c>
      <c r="AR47" s="32">
        <v>0.96209999999999996</v>
      </c>
      <c r="AS47" s="32">
        <v>0.96260000000000001</v>
      </c>
      <c r="AT47" s="32">
        <v>0.96319999999999995</v>
      </c>
      <c r="AU47" s="39">
        <v>0.9637</v>
      </c>
      <c r="AV47" s="32">
        <v>0.96430000000000005</v>
      </c>
      <c r="AW47" s="32">
        <v>0.96479999999999999</v>
      </c>
      <c r="AX47" s="32">
        <v>0.96530000000000005</v>
      </c>
      <c r="AY47" s="40">
        <v>0.96579999999999999</v>
      </c>
      <c r="AZ47" s="40">
        <v>0.96650000000000003</v>
      </c>
      <c r="BA47" s="40">
        <v>0.96709999999999996</v>
      </c>
      <c r="BB47" s="40">
        <v>0.9677</v>
      </c>
      <c r="BC47" s="40">
        <v>0.96830000000000005</v>
      </c>
      <c r="BD47" s="40">
        <v>0.96879999999999999</v>
      </c>
      <c r="BE47" s="40">
        <v>0.96940000000000004</v>
      </c>
      <c r="BF47" s="40">
        <v>0.96989999999999998</v>
      </c>
      <c r="BG47" s="40">
        <v>0.97040000000000004</v>
      </c>
      <c r="BH47" s="40">
        <v>0.97089999999999999</v>
      </c>
      <c r="BI47" s="40">
        <v>0.97130000000000005</v>
      </c>
      <c r="BJ47" s="40">
        <v>0.9718</v>
      </c>
      <c r="BK47" s="40">
        <v>0.97219999999999995</v>
      </c>
      <c r="BL47" s="40">
        <v>0.97250000000000003</v>
      </c>
      <c r="BM47" s="40">
        <v>0.97289999999999999</v>
      </c>
      <c r="BN47" s="40">
        <v>0.97319999999999995</v>
      </c>
      <c r="BO47" s="40">
        <v>0.97360000000000002</v>
      </c>
      <c r="BP47" s="40">
        <v>0.97389999999999999</v>
      </c>
      <c r="BQ47" s="40">
        <v>0.97419999999999995</v>
      </c>
      <c r="BR47" s="40">
        <v>0.97450000000000003</v>
      </c>
      <c r="BS47" s="40">
        <v>0.9748</v>
      </c>
      <c r="BT47" s="40">
        <v>0.97509999999999997</v>
      </c>
      <c r="BU47" s="40">
        <v>0.97529999999999994</v>
      </c>
      <c r="BV47" s="40">
        <v>0.97560000000000002</v>
      </c>
      <c r="BW47" s="40">
        <v>0.9758</v>
      </c>
      <c r="BX47" s="40">
        <v>0.97609999999999997</v>
      </c>
      <c r="BY47" s="40">
        <v>0.97629999999999995</v>
      </c>
      <c r="BZ47" s="40">
        <v>0.97650000000000003</v>
      </c>
      <c r="CA47" s="40">
        <v>0.97660000000000002</v>
      </c>
      <c r="CB47" s="40">
        <v>0.9768</v>
      </c>
      <c r="CC47" s="32">
        <v>0.97699999999999998</v>
      </c>
      <c r="CD47" s="40">
        <v>0.97719999999999996</v>
      </c>
      <c r="CE47" s="40">
        <v>0.97729999999999995</v>
      </c>
      <c r="CF47" s="40">
        <v>0.97750000000000004</v>
      </c>
      <c r="CG47" s="40">
        <v>0.97760000000000002</v>
      </c>
      <c r="CH47" s="40">
        <v>0.9778</v>
      </c>
      <c r="CI47" s="40">
        <v>0.97789999999999999</v>
      </c>
      <c r="CJ47" s="40">
        <v>0.97799999999999998</v>
      </c>
      <c r="CK47" s="40">
        <v>0.97819999999999996</v>
      </c>
      <c r="CL47" s="40">
        <v>0.97829999999999995</v>
      </c>
      <c r="CM47" s="40">
        <v>0.97840000000000005</v>
      </c>
      <c r="CN47" s="40">
        <v>0.97860000000000003</v>
      </c>
      <c r="CO47" s="40">
        <v>0.97870000000000001</v>
      </c>
      <c r="CP47" s="40">
        <v>0.9788</v>
      </c>
      <c r="CQ47" s="40">
        <v>0.97900000000000098</v>
      </c>
      <c r="CR47" s="40">
        <v>0.97910000000000097</v>
      </c>
      <c r="CS47" s="40">
        <v>0.97920000000000096</v>
      </c>
      <c r="CT47" s="40">
        <v>0.97930000000000095</v>
      </c>
      <c r="CU47" s="32">
        <v>0.97950000000000004</v>
      </c>
      <c r="CV47" s="32">
        <v>0.97960000000000003</v>
      </c>
      <c r="CW47" s="32">
        <v>0.97970000000000002</v>
      </c>
    </row>
    <row r="48" spans="1:101" ht="13.5" customHeight="1" x14ac:dyDescent="0.2">
      <c r="A48" s="36">
        <v>47</v>
      </c>
      <c r="B48" s="37">
        <v>46</v>
      </c>
      <c r="C48" s="38">
        <v>0.89800000000000002</v>
      </c>
      <c r="D48" s="38">
        <v>0.90100000000000002</v>
      </c>
      <c r="E48" s="38">
        <v>0.90400000000000003</v>
      </c>
      <c r="F48" s="38">
        <v>0.90700000000000003</v>
      </c>
      <c r="G48" s="38">
        <v>0.91</v>
      </c>
      <c r="H48" s="38">
        <v>0.91300000000000003</v>
      </c>
      <c r="I48" s="38">
        <v>0.91500000000000004</v>
      </c>
      <c r="J48" s="38">
        <v>0.91800000000000004</v>
      </c>
      <c r="K48" s="38">
        <v>0.92100000000000004</v>
      </c>
      <c r="L48" s="38">
        <v>0.92300000000000004</v>
      </c>
      <c r="M48" s="38">
        <v>0.92600000000000005</v>
      </c>
      <c r="N48" s="38">
        <v>0.92800000000000005</v>
      </c>
      <c r="O48" s="38">
        <v>0.93</v>
      </c>
      <c r="P48" s="38">
        <v>0.93200000000000005</v>
      </c>
      <c r="Q48" s="38">
        <v>0.93400000000000005</v>
      </c>
      <c r="R48" s="38">
        <v>0.93600000000000005</v>
      </c>
      <c r="S48" s="38">
        <v>0.93799999999999994</v>
      </c>
      <c r="T48" s="38">
        <v>0.94099999999999995</v>
      </c>
      <c r="U48" s="32">
        <v>0.94359999999999999</v>
      </c>
      <c r="V48" s="32">
        <v>0.94469999999999998</v>
      </c>
      <c r="W48" s="32">
        <v>0.94579999999999997</v>
      </c>
      <c r="X48" s="32">
        <v>0.94079999999999997</v>
      </c>
      <c r="Y48" s="32">
        <v>0.94789999999999996</v>
      </c>
      <c r="Z48" s="32">
        <v>0.94879999999999998</v>
      </c>
      <c r="AA48" s="32">
        <v>0.94969999999999999</v>
      </c>
      <c r="AB48" s="32">
        <v>0.95069999999999999</v>
      </c>
      <c r="AC48" s="32">
        <v>0.95150000000000001</v>
      </c>
      <c r="AD48" s="32">
        <v>0.95230000000000004</v>
      </c>
      <c r="AE48" s="32">
        <v>0.95309999999999995</v>
      </c>
      <c r="AF48" s="32">
        <v>0.95379999999999998</v>
      </c>
      <c r="AG48" s="32">
        <v>0.95450000000000002</v>
      </c>
      <c r="AH48" s="32">
        <v>0.95520000000000005</v>
      </c>
      <c r="AI48" s="32">
        <v>0.95589999999999997</v>
      </c>
      <c r="AJ48" s="32">
        <v>0.95660000000000001</v>
      </c>
      <c r="AK48" s="32">
        <v>0.95720000000000005</v>
      </c>
      <c r="AL48" s="32">
        <v>0.95789999999999997</v>
      </c>
      <c r="AM48" s="32">
        <v>0.95850000000000002</v>
      </c>
      <c r="AN48" s="32">
        <v>0.95909999999999995</v>
      </c>
      <c r="AO48" s="32">
        <v>0.9597</v>
      </c>
      <c r="AP48" s="32">
        <v>0.96030000000000004</v>
      </c>
      <c r="AQ48" s="32">
        <v>0.96089999999999998</v>
      </c>
      <c r="AR48" s="32">
        <v>0.96140000000000003</v>
      </c>
      <c r="AS48" s="32">
        <v>0.96199999999999997</v>
      </c>
      <c r="AT48" s="32">
        <v>0.96260000000000001</v>
      </c>
      <c r="AU48" s="39">
        <v>0.96319999999999995</v>
      </c>
      <c r="AV48" s="32">
        <v>0.9637</v>
      </c>
      <c r="AW48" s="32">
        <v>0.96419999999999995</v>
      </c>
      <c r="AX48" s="32">
        <v>0.96479999999999999</v>
      </c>
      <c r="AY48" s="40">
        <v>0.96530000000000005</v>
      </c>
      <c r="AZ48" s="40">
        <v>0.96589999999999998</v>
      </c>
      <c r="BA48" s="40">
        <v>0.96660000000000001</v>
      </c>
      <c r="BB48" s="40">
        <v>0.96719999999999995</v>
      </c>
      <c r="BC48" s="40">
        <v>0.96779999999999999</v>
      </c>
      <c r="BD48" s="40">
        <v>0.96830000000000005</v>
      </c>
      <c r="BE48" s="40">
        <v>0.96889999999999998</v>
      </c>
      <c r="BF48" s="40">
        <v>0.96940000000000004</v>
      </c>
      <c r="BG48" s="40">
        <v>0.96989999999999998</v>
      </c>
      <c r="BH48" s="40">
        <v>0.97040000000000004</v>
      </c>
      <c r="BI48" s="40">
        <v>0.9708</v>
      </c>
      <c r="BJ48" s="40">
        <v>0.97130000000000005</v>
      </c>
      <c r="BK48" s="40">
        <v>0.97170000000000001</v>
      </c>
      <c r="BL48" s="40">
        <v>0.97209999999999996</v>
      </c>
      <c r="BM48" s="40">
        <v>0.97250000000000003</v>
      </c>
      <c r="BN48" s="40">
        <v>0.9728</v>
      </c>
      <c r="BO48" s="40">
        <v>0.97319999999999995</v>
      </c>
      <c r="BP48" s="40">
        <v>0.97350000000000003</v>
      </c>
      <c r="BQ48" s="40">
        <v>0.9738</v>
      </c>
      <c r="BR48" s="40">
        <v>0.97409999999999997</v>
      </c>
      <c r="BS48" s="40">
        <v>0.97440000000000004</v>
      </c>
      <c r="BT48" s="40">
        <v>0.97470000000000001</v>
      </c>
      <c r="BU48" s="40">
        <v>0.97499999999999998</v>
      </c>
      <c r="BV48" s="40">
        <v>0.97519999999999996</v>
      </c>
      <c r="BW48" s="40">
        <v>0.97540000000000004</v>
      </c>
      <c r="BX48" s="40">
        <v>0.97570000000000001</v>
      </c>
      <c r="BY48" s="40">
        <v>0.97589999999999999</v>
      </c>
      <c r="BZ48" s="40">
        <v>0.97609999999999997</v>
      </c>
      <c r="CA48" s="40">
        <v>0.97629999999999995</v>
      </c>
      <c r="CB48" s="40">
        <v>0.97650000000000003</v>
      </c>
      <c r="CC48" s="32">
        <v>0.97670000000000001</v>
      </c>
      <c r="CD48" s="40">
        <v>0.9768</v>
      </c>
      <c r="CE48" s="32">
        <v>0.97699999999999998</v>
      </c>
      <c r="CF48" s="32">
        <v>0.97709999999999997</v>
      </c>
      <c r="CG48" s="32">
        <v>0.97729999999999995</v>
      </c>
      <c r="CH48" s="32">
        <v>0.97740000000000005</v>
      </c>
      <c r="CI48" s="40">
        <v>0.97760000000000002</v>
      </c>
      <c r="CJ48" s="40">
        <v>0.97770000000000001</v>
      </c>
      <c r="CK48" s="40">
        <v>0.9778</v>
      </c>
      <c r="CL48" s="40">
        <v>0.97799999999999998</v>
      </c>
      <c r="CM48" s="32">
        <v>0.97809999999999997</v>
      </c>
      <c r="CN48" s="40">
        <v>0.97819999999999996</v>
      </c>
      <c r="CO48" s="32">
        <v>0.97829999999999995</v>
      </c>
      <c r="CP48" s="32">
        <v>0.97850000000000004</v>
      </c>
      <c r="CQ48" s="40">
        <v>0.97860000000000003</v>
      </c>
      <c r="CR48" s="40">
        <v>0.9788</v>
      </c>
      <c r="CS48" s="40">
        <v>0.97890000000000099</v>
      </c>
      <c r="CT48" s="40">
        <v>0.97900000000000198</v>
      </c>
      <c r="CU48" s="40">
        <v>0.97910000000000297</v>
      </c>
      <c r="CV48" s="40">
        <v>0.97920000000000396</v>
      </c>
      <c r="CW48" s="32">
        <v>0.97940000000000005</v>
      </c>
    </row>
    <row r="49" spans="1:101" ht="13.5" customHeight="1" x14ac:dyDescent="0.2">
      <c r="A49" s="36">
        <v>47.5</v>
      </c>
      <c r="B49" s="41">
        <v>47</v>
      </c>
      <c r="C49" s="38">
        <v>0.89700000000000002</v>
      </c>
      <c r="D49" s="38">
        <v>0.89900000000000002</v>
      </c>
      <c r="E49" s="38">
        <v>0.90200000000000002</v>
      </c>
      <c r="F49" s="38">
        <v>0.90600000000000003</v>
      </c>
      <c r="G49" s="38">
        <v>0.90900000000000003</v>
      </c>
      <c r="H49" s="38">
        <v>0.91100000000000003</v>
      </c>
      <c r="I49" s="38">
        <v>0.91400000000000003</v>
      </c>
      <c r="J49" s="38">
        <v>0.91700000000000004</v>
      </c>
      <c r="K49" s="38">
        <v>0.92</v>
      </c>
      <c r="L49" s="38">
        <v>0.92200000000000004</v>
      </c>
      <c r="M49" s="38">
        <v>0.92500000000000004</v>
      </c>
      <c r="N49" s="38">
        <v>0.92700000000000005</v>
      </c>
      <c r="O49" s="38">
        <v>0.92900000000000005</v>
      </c>
      <c r="P49" s="38">
        <v>0.93100000000000005</v>
      </c>
      <c r="Q49" s="38">
        <v>0.93300000000000005</v>
      </c>
      <c r="R49" s="38">
        <v>0.93500000000000005</v>
      </c>
      <c r="S49" s="38">
        <v>0.93700000000000006</v>
      </c>
      <c r="T49" s="38">
        <v>0.94</v>
      </c>
      <c r="U49" s="32">
        <v>0.94269999999999998</v>
      </c>
      <c r="V49" s="32">
        <v>0.94379999999999997</v>
      </c>
      <c r="W49" s="32">
        <v>0.94489999999999996</v>
      </c>
      <c r="X49" s="32">
        <v>0.94599999999999995</v>
      </c>
      <c r="Y49" s="32">
        <v>0.94710000000000005</v>
      </c>
      <c r="Z49" s="32">
        <v>0.94799999999999995</v>
      </c>
      <c r="AA49" s="32">
        <v>0.94899999999999995</v>
      </c>
      <c r="AB49" s="32">
        <v>0.94989999999999997</v>
      </c>
      <c r="AC49" s="32">
        <v>0.95079999999999998</v>
      </c>
      <c r="AD49" s="32">
        <v>0.9516</v>
      </c>
      <c r="AE49" s="32">
        <v>0.95230000000000004</v>
      </c>
      <c r="AF49" s="32">
        <v>0.95309999999999995</v>
      </c>
      <c r="AG49" s="32">
        <v>0.95379999999999998</v>
      </c>
      <c r="AH49" s="32">
        <v>0.95450000000000002</v>
      </c>
      <c r="AI49" s="32">
        <v>0.95520000000000005</v>
      </c>
      <c r="AJ49" s="32">
        <v>0.95589999999999997</v>
      </c>
      <c r="AK49" s="32">
        <v>0.95660000000000001</v>
      </c>
      <c r="AL49" s="32">
        <v>0.95720000000000005</v>
      </c>
      <c r="AM49" s="32">
        <v>0.95779999999999998</v>
      </c>
      <c r="AN49" s="32">
        <v>0.95840000000000003</v>
      </c>
      <c r="AO49" s="32">
        <v>0.95899999999999996</v>
      </c>
      <c r="AP49" s="32">
        <v>0.95960000000000001</v>
      </c>
      <c r="AQ49" s="32">
        <v>0.96020000000000005</v>
      </c>
      <c r="AR49" s="32">
        <v>0.96079999999999999</v>
      </c>
      <c r="AS49" s="32">
        <v>0.96140000000000003</v>
      </c>
      <c r="AT49" s="32">
        <v>0.96199999999999997</v>
      </c>
      <c r="AU49" s="39">
        <v>0.96260000000000001</v>
      </c>
      <c r="AV49" s="32">
        <v>0.96309999999999996</v>
      </c>
      <c r="AW49" s="32">
        <v>0.9637</v>
      </c>
      <c r="AX49" s="32">
        <v>0.96419999999999995</v>
      </c>
      <c r="AY49" s="40">
        <v>0.96479999999999999</v>
      </c>
      <c r="AZ49" s="40">
        <v>9.5399999999999999E-2</v>
      </c>
      <c r="BA49" s="40">
        <v>0.96609999999999996</v>
      </c>
      <c r="BB49" s="40">
        <v>0.9667</v>
      </c>
      <c r="BC49" s="40">
        <v>0.96730000000000005</v>
      </c>
      <c r="BD49" s="40">
        <v>0.96779999999999999</v>
      </c>
      <c r="BE49" s="40">
        <v>0.96840000000000004</v>
      </c>
      <c r="BF49" s="40">
        <v>0.96889999999999998</v>
      </c>
      <c r="BG49" s="40">
        <v>0.96940000000000004</v>
      </c>
      <c r="BH49" s="40">
        <v>0.96989999999999998</v>
      </c>
      <c r="BI49" s="40">
        <v>0.97040000000000004</v>
      </c>
      <c r="BJ49" s="40">
        <v>0.97089999999999999</v>
      </c>
      <c r="BK49" s="40">
        <v>0.97130000000000005</v>
      </c>
      <c r="BL49" s="40">
        <v>0.97170000000000001</v>
      </c>
      <c r="BM49" s="40">
        <v>0.97199999999999998</v>
      </c>
      <c r="BN49" s="40">
        <v>0.97240000000000004</v>
      </c>
      <c r="BO49" s="40">
        <v>0.9728</v>
      </c>
      <c r="BP49" s="40">
        <v>0.97309999999999997</v>
      </c>
      <c r="BQ49" s="40">
        <v>0.97340000000000004</v>
      </c>
      <c r="BR49" s="40">
        <v>0.97370000000000001</v>
      </c>
      <c r="BS49" s="40">
        <v>0.97399999999999998</v>
      </c>
      <c r="BT49" s="40">
        <v>0.97430000000000005</v>
      </c>
      <c r="BU49" s="40">
        <v>0.97460000000000002</v>
      </c>
      <c r="BV49" s="40">
        <v>0.9748</v>
      </c>
      <c r="BW49" s="40">
        <v>0.97499999999999998</v>
      </c>
      <c r="BX49" s="40">
        <v>0.97529999999999994</v>
      </c>
      <c r="BY49" s="40">
        <v>0.97550000000000003</v>
      </c>
      <c r="BZ49" s="40">
        <v>0.97570000000000001</v>
      </c>
      <c r="CA49" s="40">
        <v>0.97589999999999999</v>
      </c>
      <c r="CB49" s="40">
        <v>0.97609999999999997</v>
      </c>
      <c r="CC49" s="32">
        <v>0.97629999999999995</v>
      </c>
      <c r="CD49" s="40">
        <v>0.97650000000000003</v>
      </c>
      <c r="CE49" s="40">
        <v>0.97660000000000002</v>
      </c>
      <c r="CF49" s="40">
        <v>0.9768</v>
      </c>
      <c r="CG49" s="40">
        <v>0.9768</v>
      </c>
      <c r="CH49" s="32">
        <v>0.97709999999999997</v>
      </c>
      <c r="CI49" s="40">
        <v>0.97719999999999996</v>
      </c>
      <c r="CJ49" s="32">
        <v>0.97729999999999995</v>
      </c>
      <c r="CK49" s="40">
        <v>0.97740000000000005</v>
      </c>
      <c r="CL49" s="40">
        <v>0.97760000000000002</v>
      </c>
      <c r="CM49" s="40">
        <v>0.9778</v>
      </c>
      <c r="CN49" s="40">
        <v>0.97789999999999999</v>
      </c>
      <c r="CO49" s="40">
        <v>0.97799999999999998</v>
      </c>
      <c r="CP49" s="40">
        <v>0.97819999999999996</v>
      </c>
      <c r="CQ49" s="32">
        <v>0.97829999999999995</v>
      </c>
      <c r="CR49" s="32">
        <v>0.97840000000000005</v>
      </c>
      <c r="CS49" s="40">
        <v>0.97860000000000003</v>
      </c>
      <c r="CT49" s="40">
        <v>0.97870000000000001</v>
      </c>
      <c r="CU49" s="40">
        <v>0.9788</v>
      </c>
      <c r="CV49" s="40">
        <v>0.97889999999999999</v>
      </c>
      <c r="CW49" s="40">
        <v>0.97899999999999998</v>
      </c>
    </row>
    <row r="50" spans="1:101" ht="13.5" customHeight="1" x14ac:dyDescent="0.2">
      <c r="A50" s="36">
        <v>48</v>
      </c>
      <c r="B50" s="37">
        <v>48</v>
      </c>
      <c r="C50" s="38">
        <v>0.89500000000000002</v>
      </c>
      <c r="D50" s="38">
        <v>0.89800000000000002</v>
      </c>
      <c r="E50" s="38">
        <v>0.90100000000000002</v>
      </c>
      <c r="F50" s="38">
        <v>0.90400000000000003</v>
      </c>
      <c r="G50" s="38">
        <v>0.90700000000000003</v>
      </c>
      <c r="H50" s="38">
        <v>0.91</v>
      </c>
      <c r="I50" s="38">
        <v>0.91300000000000003</v>
      </c>
      <c r="J50" s="38">
        <v>0.91600000000000004</v>
      </c>
      <c r="K50" s="38">
        <v>0.91800000000000004</v>
      </c>
      <c r="L50" s="38">
        <v>0.92100000000000004</v>
      </c>
      <c r="M50" s="38">
        <v>0.92300000000000004</v>
      </c>
      <c r="N50" s="38">
        <v>0.92600000000000005</v>
      </c>
      <c r="O50" s="38">
        <v>0.92700000000000005</v>
      </c>
      <c r="P50" s="38">
        <v>0.93</v>
      </c>
      <c r="Q50" s="38">
        <v>0.93200000000000005</v>
      </c>
      <c r="R50" s="38">
        <v>0.93400000000000005</v>
      </c>
      <c r="S50" s="38">
        <v>0.93600000000000005</v>
      </c>
      <c r="T50" s="38">
        <v>0.93899999999999995</v>
      </c>
      <c r="U50" s="32">
        <v>0.94179999999999997</v>
      </c>
      <c r="V50" s="32">
        <v>0.94289999999999996</v>
      </c>
      <c r="W50" s="32">
        <v>0.94399999999999995</v>
      </c>
      <c r="X50" s="32">
        <v>0.94510000000000005</v>
      </c>
      <c r="Y50" s="32">
        <v>0.94620000000000004</v>
      </c>
      <c r="Z50" s="32">
        <v>0.94720000000000004</v>
      </c>
      <c r="AA50" s="32">
        <v>0.94820000000000004</v>
      </c>
      <c r="AB50" s="32">
        <v>0.94910000000000005</v>
      </c>
      <c r="AC50" s="32">
        <v>0.95</v>
      </c>
      <c r="AD50" s="32">
        <v>0.95079999999999998</v>
      </c>
      <c r="AE50" s="32">
        <v>0.9516</v>
      </c>
      <c r="AF50" s="32">
        <v>0.95240000000000002</v>
      </c>
      <c r="AG50" s="32">
        <v>0.95309999999999995</v>
      </c>
      <c r="AH50" s="32">
        <v>0.95379999999999998</v>
      </c>
      <c r="AI50" s="32">
        <v>0.95450000000000002</v>
      </c>
      <c r="AJ50" s="32">
        <v>0.95520000000000005</v>
      </c>
      <c r="AK50" s="32">
        <v>0.95589999999999997</v>
      </c>
      <c r="AL50" s="32">
        <v>0.95650000000000002</v>
      </c>
      <c r="AM50" s="32">
        <v>0.95720000000000005</v>
      </c>
      <c r="AN50" s="32">
        <v>0.95779999999999998</v>
      </c>
      <c r="AO50" s="32">
        <v>0.95840000000000003</v>
      </c>
      <c r="AP50" s="32">
        <v>0.95899999999999996</v>
      </c>
      <c r="AQ50" s="32">
        <v>0.95960000000000001</v>
      </c>
      <c r="AR50" s="32">
        <v>0.96020000000000005</v>
      </c>
      <c r="AS50" s="32">
        <v>0.96079999999999999</v>
      </c>
      <c r="AT50" s="32">
        <v>0.96140000000000003</v>
      </c>
      <c r="AU50" s="39">
        <v>0.96199999999999997</v>
      </c>
      <c r="AV50" s="32">
        <v>0.96250000000000002</v>
      </c>
      <c r="AW50" s="32">
        <v>0.96309999999999996</v>
      </c>
      <c r="AX50" s="32">
        <v>0.9637</v>
      </c>
      <c r="AY50" s="40">
        <v>0.96419999999999995</v>
      </c>
      <c r="AZ50" s="40">
        <v>0.96489999999999998</v>
      </c>
      <c r="BA50" s="40">
        <v>0.96550000000000002</v>
      </c>
      <c r="BB50" s="40">
        <v>0.96619999999999995</v>
      </c>
      <c r="BC50" s="40">
        <v>0.96679999999999999</v>
      </c>
      <c r="BD50" s="40">
        <v>0.96740000000000004</v>
      </c>
      <c r="BE50" s="40">
        <v>0.96789999999999998</v>
      </c>
      <c r="BF50" s="40">
        <v>0.96840000000000004</v>
      </c>
      <c r="BG50" s="40">
        <v>0.96899999999999997</v>
      </c>
      <c r="BH50" s="40">
        <v>0.96950000000000003</v>
      </c>
      <c r="BI50" s="40">
        <v>0.96989999999999998</v>
      </c>
      <c r="BJ50" s="40">
        <v>0.97040000000000004</v>
      </c>
      <c r="BK50" s="40">
        <v>0.9708</v>
      </c>
      <c r="BL50" s="40">
        <v>0.97119999999999995</v>
      </c>
      <c r="BM50" s="40">
        <v>0.97160000000000002</v>
      </c>
      <c r="BN50" s="40">
        <v>0.97199999999999998</v>
      </c>
      <c r="BO50" s="40">
        <v>0.97240000000000004</v>
      </c>
      <c r="BP50" s="40">
        <v>0.97270000000000001</v>
      </c>
      <c r="BQ50" s="40">
        <v>0.97299999999999998</v>
      </c>
      <c r="BR50" s="40">
        <v>0.97330000000000005</v>
      </c>
      <c r="BS50" s="40">
        <v>0.97360000000000002</v>
      </c>
      <c r="BT50" s="40">
        <v>0.97389999999999999</v>
      </c>
      <c r="BU50" s="40">
        <v>0.97419999999999995</v>
      </c>
      <c r="BV50" s="40">
        <v>0.97440000000000004</v>
      </c>
      <c r="BW50" s="40">
        <v>0.97470000000000001</v>
      </c>
      <c r="BX50" s="40">
        <v>0.97489999999999999</v>
      </c>
      <c r="BY50" s="40">
        <v>0.97509999999999997</v>
      </c>
      <c r="BZ50" s="40">
        <v>0.97529999999999994</v>
      </c>
      <c r="CA50" s="40">
        <v>0.97550000000000003</v>
      </c>
      <c r="CB50" s="40">
        <v>0.97570000000000001</v>
      </c>
      <c r="CC50" s="32">
        <v>0.97589999999999999</v>
      </c>
      <c r="CD50" s="40">
        <v>0.97609999999999997</v>
      </c>
      <c r="CE50" s="32">
        <v>0.97629999999999995</v>
      </c>
      <c r="CF50" s="32">
        <v>0.97640000000000005</v>
      </c>
      <c r="CG50" s="32">
        <v>0.97650000000000003</v>
      </c>
      <c r="CH50" s="32">
        <v>0.97670000000000001</v>
      </c>
      <c r="CI50" s="40">
        <v>0.97689999999999999</v>
      </c>
      <c r="CJ50" s="32">
        <v>0.97699999999999998</v>
      </c>
      <c r="CK50" s="32">
        <v>0.97709999999999997</v>
      </c>
      <c r="CL50" s="32">
        <v>0.97729999999999995</v>
      </c>
      <c r="CM50" s="40">
        <v>0.97740000000000005</v>
      </c>
      <c r="CN50" s="40">
        <v>0.97760000000000002</v>
      </c>
      <c r="CO50" s="40">
        <v>0.97770000000000001</v>
      </c>
      <c r="CP50" s="40">
        <v>0.9778</v>
      </c>
      <c r="CQ50" s="40">
        <v>0.97799999999999998</v>
      </c>
      <c r="CR50" s="32">
        <v>0.97809999999999997</v>
      </c>
      <c r="CS50" s="40">
        <v>0.97819999999999996</v>
      </c>
      <c r="CT50" s="32">
        <v>0.97840000000000005</v>
      </c>
      <c r="CU50" s="32">
        <v>0.97850000000000004</v>
      </c>
      <c r="CV50" s="32">
        <v>0.97860000000000003</v>
      </c>
      <c r="CW50" s="32">
        <v>0.97870000000000001</v>
      </c>
    </row>
    <row r="51" spans="1:101" ht="13.5" customHeight="1" x14ac:dyDescent="0.2">
      <c r="A51" s="36">
        <v>48.5</v>
      </c>
      <c r="B51" s="41">
        <v>49</v>
      </c>
      <c r="C51" s="38">
        <v>0.89300000000000002</v>
      </c>
      <c r="D51" s="38">
        <v>0.89600000000000002</v>
      </c>
      <c r="E51" s="38">
        <v>0.89900000000000002</v>
      </c>
      <c r="F51" s="38">
        <v>0.90200000000000002</v>
      </c>
      <c r="G51" s="38">
        <v>0.90600000000000003</v>
      </c>
      <c r="H51" s="38">
        <v>0.90800000000000003</v>
      </c>
      <c r="I51" s="38">
        <v>0.91100000000000003</v>
      </c>
      <c r="J51" s="38">
        <v>0.91400000000000003</v>
      </c>
      <c r="K51" s="38">
        <v>0.91700000000000004</v>
      </c>
      <c r="L51" s="38">
        <v>0.91900000000000004</v>
      </c>
      <c r="M51" s="38">
        <v>0.92200000000000004</v>
      </c>
      <c r="N51" s="38">
        <v>0.92400000000000004</v>
      </c>
      <c r="O51" s="38">
        <v>0.92600000000000005</v>
      </c>
      <c r="P51" s="38">
        <v>0.92800000000000005</v>
      </c>
      <c r="Q51" s="38">
        <v>0.93</v>
      </c>
      <c r="R51" s="38">
        <v>0.93300000000000005</v>
      </c>
      <c r="S51" s="38">
        <v>0.93500000000000005</v>
      </c>
      <c r="T51" s="38">
        <v>0.93799999999999994</v>
      </c>
      <c r="U51" s="32">
        <v>0.94089999999999996</v>
      </c>
      <c r="V51" s="32">
        <v>0.94210000000000005</v>
      </c>
      <c r="W51" s="32">
        <v>0.94320000000000004</v>
      </c>
      <c r="X51" s="32">
        <v>0.94430000000000003</v>
      </c>
      <c r="Y51" s="32">
        <v>0.94540000000000002</v>
      </c>
      <c r="Z51" s="32">
        <v>0.94640000000000002</v>
      </c>
      <c r="AA51" s="32">
        <v>0.94740000000000002</v>
      </c>
      <c r="AB51" s="32">
        <v>0.94830000000000003</v>
      </c>
      <c r="AC51" s="32">
        <v>0.94920000000000004</v>
      </c>
      <c r="AD51" s="32">
        <v>0.95</v>
      </c>
      <c r="AE51" s="32">
        <v>0.95079999999999998</v>
      </c>
      <c r="AF51" s="32">
        <v>0.9516</v>
      </c>
      <c r="AG51" s="32">
        <v>0.95240000000000002</v>
      </c>
      <c r="AH51" s="32">
        <v>0.95309999999999995</v>
      </c>
      <c r="AI51" s="32">
        <v>0.95379999999999998</v>
      </c>
      <c r="AJ51" s="32">
        <v>0.95450000000000002</v>
      </c>
      <c r="AK51" s="32">
        <v>0.95520000000000005</v>
      </c>
      <c r="AL51" s="32">
        <v>0.95589999999999997</v>
      </c>
      <c r="AM51" s="32">
        <v>0.95650000000000002</v>
      </c>
      <c r="AN51" s="32">
        <v>0.95709999999999995</v>
      </c>
      <c r="AO51" s="32">
        <v>0.95779999999999998</v>
      </c>
      <c r="AP51" s="32">
        <v>0.95840000000000003</v>
      </c>
      <c r="AQ51" s="32">
        <v>0.95899999999999996</v>
      </c>
      <c r="AR51" s="32">
        <v>0.95960000000000001</v>
      </c>
      <c r="AS51" s="32">
        <v>0.96020000000000005</v>
      </c>
      <c r="AT51" s="32">
        <v>0.96079999999999999</v>
      </c>
      <c r="AU51" s="39">
        <v>0.96140000000000003</v>
      </c>
      <c r="AV51" s="32">
        <v>0.96199999999999997</v>
      </c>
      <c r="AW51" s="32">
        <v>0.96260000000000001</v>
      </c>
      <c r="AX51" s="32">
        <v>0.96309999999999996</v>
      </c>
      <c r="AY51" s="40">
        <v>0.9637</v>
      </c>
      <c r="AZ51" s="40">
        <v>0.96430000000000005</v>
      </c>
      <c r="BA51" s="40">
        <v>0.96499999999999997</v>
      </c>
      <c r="BB51" s="40">
        <v>0.9657</v>
      </c>
      <c r="BC51" s="40">
        <v>0.96630000000000005</v>
      </c>
      <c r="BD51" s="40">
        <v>0.96689999999999998</v>
      </c>
      <c r="BE51" s="40">
        <v>0.96740000000000004</v>
      </c>
      <c r="BF51" s="40">
        <v>0.96799999999999997</v>
      </c>
      <c r="BG51" s="40">
        <v>0.96850000000000003</v>
      </c>
      <c r="BH51" s="40">
        <v>0.96899999999999997</v>
      </c>
      <c r="BI51" s="40">
        <v>0.96950000000000003</v>
      </c>
      <c r="BJ51" s="40">
        <v>0.97</v>
      </c>
      <c r="BK51" s="40">
        <v>0.97040000000000004</v>
      </c>
      <c r="BL51" s="40">
        <v>0.9708</v>
      </c>
      <c r="BM51" s="40">
        <v>0.97119999999999995</v>
      </c>
      <c r="BN51" s="40">
        <v>0.97160000000000002</v>
      </c>
      <c r="BO51" s="40">
        <v>0.97189999999999999</v>
      </c>
      <c r="BP51" s="40">
        <v>0.97230000000000005</v>
      </c>
      <c r="BQ51" s="40">
        <v>0.97260000000000002</v>
      </c>
      <c r="BR51" s="40">
        <v>0.97289999999999999</v>
      </c>
      <c r="BS51" s="40">
        <v>0.97319999999999995</v>
      </c>
      <c r="BT51" s="40">
        <v>0.97350000000000003</v>
      </c>
      <c r="BU51" s="40">
        <v>0.9738</v>
      </c>
      <c r="BV51" s="40">
        <v>0.97399999999999998</v>
      </c>
      <c r="BW51" s="40">
        <v>0.97430000000000005</v>
      </c>
      <c r="BX51" s="40">
        <v>0.97460000000000002</v>
      </c>
      <c r="BY51" s="40">
        <v>0.9748</v>
      </c>
      <c r="BZ51" s="40">
        <v>0.97499999999999998</v>
      </c>
      <c r="CA51" s="40">
        <v>0.97519999999999996</v>
      </c>
      <c r="CB51" s="40">
        <v>0.97540000000000004</v>
      </c>
      <c r="CC51" s="32">
        <v>0.97560000000000002</v>
      </c>
      <c r="CD51" s="32">
        <v>0.9758</v>
      </c>
      <c r="CE51" s="32">
        <v>0.97589999999999999</v>
      </c>
      <c r="CF51" s="40">
        <v>0.97609999999999997</v>
      </c>
      <c r="CG51" s="40">
        <v>0.97619999999999996</v>
      </c>
      <c r="CH51" s="32">
        <v>0.97640000000000005</v>
      </c>
      <c r="CI51" s="32">
        <v>0.97650000000000003</v>
      </c>
      <c r="CJ51" s="32">
        <v>0.97670000000000001</v>
      </c>
      <c r="CK51" s="32">
        <v>0.9768</v>
      </c>
      <c r="CL51" s="32">
        <v>0.97699999999999998</v>
      </c>
      <c r="CM51" s="32">
        <v>0.97709999999999997</v>
      </c>
      <c r="CN51" s="40">
        <v>0.97719999999999996</v>
      </c>
      <c r="CO51" s="32">
        <v>0.97729999999999995</v>
      </c>
      <c r="CP51" s="32">
        <v>0.97750000000000004</v>
      </c>
      <c r="CQ51" s="40">
        <v>0.97760000000000002</v>
      </c>
      <c r="CR51" s="40">
        <v>0.9778</v>
      </c>
      <c r="CS51" s="32">
        <v>0.97789999999999999</v>
      </c>
      <c r="CT51" s="40">
        <v>0.97799999999999998</v>
      </c>
      <c r="CU51" s="40">
        <v>0.97819999999999996</v>
      </c>
      <c r="CV51" s="32">
        <v>0.97829999999999995</v>
      </c>
      <c r="CW51" s="32">
        <v>0.97840000000000005</v>
      </c>
    </row>
    <row r="52" spans="1:101" ht="13.5" customHeight="1" x14ac:dyDescent="0.2">
      <c r="A52" s="36">
        <v>49</v>
      </c>
      <c r="B52" s="37">
        <v>50</v>
      </c>
      <c r="C52" s="38">
        <v>0.89100000000000001</v>
      </c>
      <c r="D52" s="38">
        <v>0.89400000000000002</v>
      </c>
      <c r="E52" s="38">
        <v>0.89700000000000002</v>
      </c>
      <c r="F52" s="38">
        <v>0.90100000000000002</v>
      </c>
      <c r="G52" s="38">
        <v>0.90400000000000003</v>
      </c>
      <c r="H52" s="38">
        <v>0.90700000000000003</v>
      </c>
      <c r="I52" s="38">
        <v>0.91</v>
      </c>
      <c r="J52" s="38">
        <v>0.91300000000000003</v>
      </c>
      <c r="K52" s="38">
        <v>0.91600000000000004</v>
      </c>
      <c r="L52" s="38">
        <v>0.91800000000000004</v>
      </c>
      <c r="M52" s="38">
        <v>0.92100000000000004</v>
      </c>
      <c r="N52" s="38">
        <v>0.92300000000000004</v>
      </c>
      <c r="O52" s="38">
        <v>0.92500000000000004</v>
      </c>
      <c r="P52" s="38">
        <v>0.92700000000000005</v>
      </c>
      <c r="Q52" s="38">
        <v>0.92900000000000005</v>
      </c>
      <c r="R52" s="38">
        <v>0.93200000000000005</v>
      </c>
      <c r="S52" s="38">
        <v>0.93400000000000005</v>
      </c>
      <c r="T52" s="38">
        <v>0.93700000000000006</v>
      </c>
      <c r="U52" s="32">
        <v>0.94</v>
      </c>
      <c r="V52" s="32">
        <v>0.94120000000000004</v>
      </c>
      <c r="W52" s="32">
        <v>0.94230000000000003</v>
      </c>
      <c r="X52" s="32">
        <v>0.94350000000000001</v>
      </c>
      <c r="Y52" s="32">
        <v>0.9446</v>
      </c>
      <c r="Z52" s="32">
        <v>0.9456</v>
      </c>
      <c r="AA52" s="32">
        <v>0.9466</v>
      </c>
      <c r="AB52" s="32">
        <v>0.94750000000000001</v>
      </c>
      <c r="AC52" s="32">
        <v>0.94840000000000002</v>
      </c>
      <c r="AD52" s="32">
        <v>0.94930000000000003</v>
      </c>
      <c r="AE52" s="32">
        <v>0.95009999999999994</v>
      </c>
      <c r="AF52" s="32">
        <v>0.95089999999999997</v>
      </c>
      <c r="AG52" s="32">
        <v>0.95169999999999999</v>
      </c>
      <c r="AH52" s="32">
        <v>0.95240000000000002</v>
      </c>
      <c r="AI52" s="32">
        <v>0.95309999999999995</v>
      </c>
      <c r="AJ52" s="32">
        <v>0.95379999999999998</v>
      </c>
      <c r="AK52" s="32">
        <v>0.95450000000000002</v>
      </c>
      <c r="AL52" s="32">
        <v>0.95520000000000005</v>
      </c>
      <c r="AM52" s="32">
        <v>0.95589999999999997</v>
      </c>
      <c r="AN52" s="32">
        <v>0.95650000000000002</v>
      </c>
      <c r="AO52" s="32">
        <v>0.95709999999999995</v>
      </c>
      <c r="AP52" s="32">
        <v>0.95779999999999998</v>
      </c>
      <c r="AQ52" s="32">
        <v>0.95840000000000003</v>
      </c>
      <c r="AR52" s="32">
        <v>0.95899999999999996</v>
      </c>
      <c r="AS52" s="32">
        <v>0.95960000000000001</v>
      </c>
      <c r="AT52" s="32">
        <v>0.96020000000000005</v>
      </c>
      <c r="AU52" s="39">
        <v>0.96079999999999999</v>
      </c>
      <c r="AV52" s="32">
        <v>0.96140000000000003</v>
      </c>
      <c r="AW52" s="32">
        <v>0.96199999999999997</v>
      </c>
      <c r="AX52" s="32">
        <v>0.96260000000000001</v>
      </c>
      <c r="AY52" s="40">
        <v>0.96309999999999996</v>
      </c>
      <c r="AZ52" s="40">
        <v>0.96379999999999999</v>
      </c>
      <c r="BA52" s="40">
        <v>0.96450000000000002</v>
      </c>
      <c r="BB52" s="40">
        <v>0.96509999999999996</v>
      </c>
      <c r="BC52" s="40">
        <v>0.96579999999999999</v>
      </c>
      <c r="BD52" s="40">
        <v>0.96640000000000004</v>
      </c>
      <c r="BE52" s="40">
        <v>0.96689999999999998</v>
      </c>
      <c r="BF52" s="40">
        <v>0.96750000000000003</v>
      </c>
      <c r="BG52" s="40">
        <v>0.96799999999999997</v>
      </c>
      <c r="BH52" s="40">
        <v>0.96860000000000002</v>
      </c>
      <c r="BI52" s="40">
        <v>0.96899999999999997</v>
      </c>
      <c r="BJ52" s="40">
        <v>0.96950000000000003</v>
      </c>
      <c r="BK52" s="40">
        <v>0.97</v>
      </c>
      <c r="BL52" s="40">
        <v>0.97040000000000004</v>
      </c>
      <c r="BM52" s="40">
        <v>0.97070000000000001</v>
      </c>
      <c r="BN52" s="40">
        <v>0.97109999999999996</v>
      </c>
      <c r="BO52" s="40">
        <v>0.97150000000000003</v>
      </c>
      <c r="BP52" s="40">
        <v>0.97189999999999999</v>
      </c>
      <c r="BQ52" s="40">
        <v>0.97219999999999995</v>
      </c>
      <c r="BR52" s="40">
        <v>0.97250000000000003</v>
      </c>
      <c r="BS52" s="40">
        <v>0.9728</v>
      </c>
      <c r="BT52" s="40">
        <v>0.97309999999999997</v>
      </c>
      <c r="BU52" s="40">
        <v>0.97340000000000004</v>
      </c>
      <c r="BV52" s="40">
        <v>0.97360000000000002</v>
      </c>
      <c r="BW52" s="40">
        <v>0.97389999999999999</v>
      </c>
      <c r="BX52" s="40">
        <v>0.97419999999999995</v>
      </c>
      <c r="BY52" s="40">
        <v>0.97440000000000004</v>
      </c>
      <c r="BZ52" s="40">
        <v>0.97460000000000002</v>
      </c>
      <c r="CA52" s="40">
        <v>0.9748</v>
      </c>
      <c r="CB52" s="40">
        <v>0.97499999999999998</v>
      </c>
      <c r="CC52" s="32">
        <v>0.97519999999999996</v>
      </c>
      <c r="CD52" s="40">
        <v>0.97540000000000004</v>
      </c>
      <c r="CE52" s="32">
        <v>0.97560000000000002</v>
      </c>
      <c r="CF52" s="40">
        <v>0.97570000000000001</v>
      </c>
      <c r="CG52" s="32">
        <v>0.9758</v>
      </c>
      <c r="CH52" s="32">
        <v>0.97599999999999998</v>
      </c>
      <c r="CI52" s="32">
        <v>0.97619999999999996</v>
      </c>
      <c r="CJ52" s="32">
        <v>0.97629999999999995</v>
      </c>
      <c r="CK52" s="32">
        <v>0.97650000000000003</v>
      </c>
      <c r="CL52" s="32">
        <v>0.97660000000000002</v>
      </c>
      <c r="CM52" s="32">
        <v>0.9768</v>
      </c>
      <c r="CN52" s="40">
        <v>0.97689999999999999</v>
      </c>
      <c r="CO52" s="32">
        <v>0.97699999999999998</v>
      </c>
      <c r="CP52" s="40">
        <v>0.97719999999999996</v>
      </c>
      <c r="CQ52" s="32">
        <v>0.97729999999999995</v>
      </c>
      <c r="CR52" s="32">
        <v>0.97750000000000004</v>
      </c>
      <c r="CS52" s="40">
        <v>0.97760000000000002</v>
      </c>
      <c r="CT52" s="40">
        <v>0.97770000000000001</v>
      </c>
      <c r="CU52" s="32">
        <v>0.97789999999999999</v>
      </c>
      <c r="CV52" s="40">
        <v>0.97799999999999998</v>
      </c>
      <c r="CW52" s="32">
        <v>0.97809999999999997</v>
      </c>
    </row>
    <row r="53" spans="1:101" ht="13.5" customHeight="1" x14ac:dyDescent="0.2">
      <c r="A53" s="36">
        <v>49.5</v>
      </c>
      <c r="B53" s="41">
        <v>51</v>
      </c>
      <c r="C53" s="38">
        <v>0.88900000000000001</v>
      </c>
      <c r="D53" s="38">
        <v>0.89300000000000002</v>
      </c>
      <c r="E53" s="38">
        <v>0.89600000000000002</v>
      </c>
      <c r="F53" s="38">
        <v>0.89900000000000002</v>
      </c>
      <c r="G53" s="38">
        <v>0.90300000000000002</v>
      </c>
      <c r="H53" s="38">
        <v>0.90500000000000003</v>
      </c>
      <c r="I53" s="38">
        <v>0.90800000000000003</v>
      </c>
      <c r="J53" s="38">
        <v>0.91100000000000003</v>
      </c>
      <c r="K53" s="38">
        <v>0.91400000000000003</v>
      </c>
      <c r="L53" s="38">
        <v>0.91700000000000004</v>
      </c>
      <c r="M53" s="38">
        <v>0.92</v>
      </c>
      <c r="N53" s="38">
        <v>0.92200000000000004</v>
      </c>
      <c r="O53" s="38">
        <v>0.92400000000000004</v>
      </c>
      <c r="P53" s="38">
        <v>0.92600000000000005</v>
      </c>
      <c r="Q53" s="38">
        <v>0.92800000000000005</v>
      </c>
      <c r="R53" s="38">
        <v>0.93</v>
      </c>
      <c r="S53" s="38">
        <v>0.93300000000000005</v>
      </c>
      <c r="T53" s="38">
        <v>0.93600000000000005</v>
      </c>
      <c r="U53" s="32">
        <v>0.93910000000000005</v>
      </c>
      <c r="V53" s="32">
        <v>0.94030000000000002</v>
      </c>
      <c r="W53" s="32">
        <v>0.9415</v>
      </c>
      <c r="X53" s="32">
        <v>0.94259999999999999</v>
      </c>
      <c r="Y53" s="32">
        <v>0.94369999999999998</v>
      </c>
      <c r="Z53" s="32">
        <v>0.94479999999999997</v>
      </c>
      <c r="AA53" s="32">
        <v>0.94579999999999997</v>
      </c>
      <c r="AB53" s="32">
        <v>0.94679999999999997</v>
      </c>
      <c r="AC53" s="32">
        <v>0.94777</v>
      </c>
      <c r="AD53" s="32">
        <v>0.94850000000000001</v>
      </c>
      <c r="AE53" s="32">
        <v>0.94940000000000002</v>
      </c>
      <c r="AF53" s="32">
        <v>0.95020000000000004</v>
      </c>
      <c r="AG53" s="32">
        <v>0.95089999999999997</v>
      </c>
      <c r="AH53" s="32">
        <v>0.95169999999999999</v>
      </c>
      <c r="AI53" s="32">
        <v>0.95240000000000002</v>
      </c>
      <c r="AJ53" s="32">
        <v>0.95309999999999995</v>
      </c>
      <c r="AK53" s="32">
        <v>0.95379999999999998</v>
      </c>
      <c r="AL53" s="32">
        <v>0.95450000000000002</v>
      </c>
      <c r="AM53" s="32">
        <v>0.95520000000000005</v>
      </c>
      <c r="AN53" s="32">
        <v>0.95589999999999997</v>
      </c>
      <c r="AO53" s="32">
        <v>0.95650000000000002</v>
      </c>
      <c r="AP53" s="32">
        <v>0.95709999999999995</v>
      </c>
      <c r="AQ53" s="32">
        <v>0.95779999999999998</v>
      </c>
      <c r="AR53" s="32">
        <v>0.95840000000000003</v>
      </c>
      <c r="AS53" s="32">
        <v>0.95899999999999996</v>
      </c>
      <c r="AT53" s="32">
        <v>0.9597</v>
      </c>
      <c r="AU53" s="39">
        <v>0.96030000000000004</v>
      </c>
      <c r="AV53" s="32">
        <v>0.96079999999999999</v>
      </c>
      <c r="AW53" s="32">
        <v>0.96140000000000003</v>
      </c>
      <c r="AX53" s="32">
        <v>0.96199999999999997</v>
      </c>
      <c r="AY53" s="40">
        <v>0.96260000000000001</v>
      </c>
      <c r="AZ53" s="40">
        <v>0.96319999999999995</v>
      </c>
      <c r="BA53" s="40">
        <v>0.96399999999999997</v>
      </c>
      <c r="BB53" s="40">
        <v>0.96460000000000001</v>
      </c>
      <c r="BC53" s="40">
        <v>0.96530000000000005</v>
      </c>
      <c r="BD53" s="40">
        <v>0.96589999999999998</v>
      </c>
      <c r="BE53" s="40">
        <v>0.96640000000000004</v>
      </c>
      <c r="BF53" s="40">
        <v>0.96699999999999997</v>
      </c>
      <c r="BG53" s="40">
        <v>0.96760000000000002</v>
      </c>
      <c r="BH53" s="40">
        <v>0.96809999999999996</v>
      </c>
      <c r="BI53" s="40">
        <v>9.6799999999999997E-2</v>
      </c>
      <c r="BJ53" s="40">
        <v>0.96909999999999996</v>
      </c>
      <c r="BK53" s="40">
        <v>0.96950000000000003</v>
      </c>
      <c r="BL53" s="40">
        <v>0.96989999999999998</v>
      </c>
      <c r="BM53" s="40">
        <v>0.97030000000000005</v>
      </c>
      <c r="BN53" s="40">
        <v>0.97070000000000001</v>
      </c>
      <c r="BO53" s="40">
        <v>0.97109999999999996</v>
      </c>
      <c r="BP53" s="40">
        <v>0.97150000000000003</v>
      </c>
      <c r="BQ53" s="40">
        <v>0.9718</v>
      </c>
      <c r="BR53" s="40">
        <v>0.97209999999999996</v>
      </c>
      <c r="BS53" s="40">
        <v>0.97240000000000004</v>
      </c>
      <c r="BT53" s="40">
        <v>0.97270000000000001</v>
      </c>
      <c r="BU53" s="40">
        <v>0.97299999999999998</v>
      </c>
      <c r="BV53" s="40">
        <v>0.97330000000000005</v>
      </c>
      <c r="BW53" s="40">
        <v>0.97350000000000003</v>
      </c>
      <c r="BX53" s="40">
        <v>0.9738</v>
      </c>
      <c r="BY53" s="40">
        <v>0.97399999999999998</v>
      </c>
      <c r="BZ53" s="40">
        <v>0.97419999999999995</v>
      </c>
      <c r="CA53" s="40">
        <v>0.97440000000000004</v>
      </c>
      <c r="CB53" s="40">
        <v>0.97460000000000002</v>
      </c>
      <c r="CC53" s="32">
        <v>0.9748</v>
      </c>
      <c r="CD53" s="40">
        <v>0.97499999999999998</v>
      </c>
      <c r="CE53" s="32">
        <v>0.97519999999999996</v>
      </c>
      <c r="CF53" s="32">
        <v>0.97529999999999994</v>
      </c>
      <c r="CG53" s="40">
        <v>0.97550000000000003</v>
      </c>
      <c r="CH53" s="40">
        <v>0.97570000000000001</v>
      </c>
      <c r="CI53" s="32">
        <v>0.9758</v>
      </c>
      <c r="CJ53" s="32">
        <v>0.97599999999999998</v>
      </c>
      <c r="CK53" s="40">
        <v>0.97609999999999997</v>
      </c>
      <c r="CL53" s="40">
        <v>0.97629999999999995</v>
      </c>
      <c r="CM53" s="32">
        <v>0.97640000000000005</v>
      </c>
      <c r="CN53" s="32">
        <v>0.97660000000000002</v>
      </c>
      <c r="CO53" s="40">
        <v>0.97670000000000001</v>
      </c>
      <c r="CP53" s="32">
        <v>0.9768</v>
      </c>
      <c r="CQ53" s="32">
        <v>0.97699999999999998</v>
      </c>
      <c r="CR53" s="40">
        <v>0.97709999999999997</v>
      </c>
      <c r="CS53" s="32">
        <v>0.97729999999999995</v>
      </c>
      <c r="CT53" s="32">
        <v>0.97740000000000005</v>
      </c>
      <c r="CU53" s="40">
        <v>0.97760000000000002</v>
      </c>
      <c r="CV53" s="40">
        <v>0.97760000000000002</v>
      </c>
      <c r="CW53" s="40">
        <v>0.9778</v>
      </c>
    </row>
    <row r="54" spans="1:101" s="42" customFormat="1" ht="13.5" customHeight="1" x14ac:dyDescent="0.2">
      <c r="A54" s="36">
        <v>50</v>
      </c>
      <c r="B54" s="37">
        <v>52</v>
      </c>
      <c r="C54" s="38">
        <v>0.88800000000000001</v>
      </c>
      <c r="D54" s="38">
        <v>0.89100000000000001</v>
      </c>
      <c r="E54" s="38">
        <v>0.89400000000000002</v>
      </c>
      <c r="F54" s="38">
        <v>0.89800000000000002</v>
      </c>
      <c r="G54" s="38">
        <v>0.90200000000000002</v>
      </c>
      <c r="H54" s="38">
        <v>0.90400000000000003</v>
      </c>
      <c r="I54" s="38">
        <v>0.90700000000000003</v>
      </c>
      <c r="J54" s="38">
        <v>0.91</v>
      </c>
      <c r="K54" s="38">
        <v>0.91300000000000003</v>
      </c>
      <c r="L54" s="38">
        <v>0.91500000000000004</v>
      </c>
      <c r="M54" s="38">
        <v>0.91900000000000004</v>
      </c>
      <c r="N54" s="38">
        <v>0.92100000000000004</v>
      </c>
      <c r="O54" s="38">
        <v>0.92300000000000004</v>
      </c>
      <c r="P54" s="38">
        <v>0.92500000000000004</v>
      </c>
      <c r="Q54" s="38">
        <v>0.92700000000000005</v>
      </c>
      <c r="R54" s="38">
        <v>0.92900000000000005</v>
      </c>
      <c r="S54" s="38">
        <v>0.93200000000000005</v>
      </c>
      <c r="T54" s="38">
        <v>0.93500000000000005</v>
      </c>
      <c r="U54" s="32">
        <v>0.93820000000000003</v>
      </c>
      <c r="V54" s="32">
        <v>0.93940000000000001</v>
      </c>
      <c r="W54" s="32">
        <v>0.94059999999999999</v>
      </c>
      <c r="X54" s="32">
        <v>0.94179999999999997</v>
      </c>
      <c r="Y54" s="32">
        <v>0.94289999999999996</v>
      </c>
      <c r="Z54" s="32">
        <v>0.94399999999999995</v>
      </c>
      <c r="AA54" s="32">
        <v>0.94499999999999995</v>
      </c>
      <c r="AB54" s="32">
        <v>0.94599999999999995</v>
      </c>
      <c r="AC54" s="32">
        <v>0.94699999999999995</v>
      </c>
      <c r="AD54" s="32">
        <v>0.94779999999999998</v>
      </c>
      <c r="AE54" s="32">
        <v>0.9486</v>
      </c>
      <c r="AF54" s="32">
        <v>0.94940000000000002</v>
      </c>
      <c r="AG54" s="32">
        <v>0.95020000000000004</v>
      </c>
      <c r="AH54" s="32">
        <v>0.95099999999999996</v>
      </c>
      <c r="AI54" s="32">
        <v>0.95169999999999999</v>
      </c>
      <c r="AJ54" s="32">
        <v>0.95250000000000001</v>
      </c>
      <c r="AK54" s="32">
        <v>0.95320000000000005</v>
      </c>
      <c r="AL54" s="32">
        <v>0.95389999999999997</v>
      </c>
      <c r="AM54" s="32">
        <v>0.9546</v>
      </c>
      <c r="AN54" s="32">
        <v>0.95520000000000005</v>
      </c>
      <c r="AO54" s="32">
        <v>0.95589999999999997</v>
      </c>
      <c r="AP54" s="32">
        <v>0.95650000000000002</v>
      </c>
      <c r="AQ54" s="32">
        <v>0.95720000000000005</v>
      </c>
      <c r="AR54" s="32">
        <v>0.95779999999999998</v>
      </c>
      <c r="AS54" s="32">
        <v>0.95840000000000003</v>
      </c>
      <c r="AT54" s="32">
        <v>0.95909999999999995</v>
      </c>
      <c r="AU54" s="39">
        <v>0.9597</v>
      </c>
      <c r="AV54" s="32">
        <v>0.96030000000000004</v>
      </c>
      <c r="AW54" s="32">
        <v>0.96089999999999998</v>
      </c>
      <c r="AX54" s="32">
        <v>0.96140000000000003</v>
      </c>
      <c r="AY54" s="40">
        <v>0.96199999999999997</v>
      </c>
      <c r="AZ54" s="40">
        <v>0.9627</v>
      </c>
      <c r="BA54" s="40">
        <v>0.96340000000000003</v>
      </c>
      <c r="BB54" s="40">
        <v>0.96409999999999996</v>
      </c>
      <c r="BC54" s="40">
        <v>0.96479999999999999</v>
      </c>
      <c r="BD54" s="40">
        <v>0.96540000000000004</v>
      </c>
      <c r="BE54" s="40">
        <v>0.96589999999999998</v>
      </c>
      <c r="BF54" s="40">
        <v>0.96650000000000003</v>
      </c>
      <c r="BG54" s="40">
        <v>0.96709999999999996</v>
      </c>
      <c r="BH54" s="40">
        <v>0.96760000000000002</v>
      </c>
      <c r="BI54" s="40">
        <v>0.96809999999999996</v>
      </c>
      <c r="BJ54" s="40">
        <v>0.96860000000000002</v>
      </c>
      <c r="BK54" s="40">
        <v>0.96909999999999996</v>
      </c>
      <c r="BL54" s="40">
        <v>0.96950000000000003</v>
      </c>
      <c r="BM54" s="40">
        <v>0.96989999999999998</v>
      </c>
      <c r="BN54" s="40">
        <v>0.97030000000000005</v>
      </c>
      <c r="BO54" s="40">
        <v>0.97070000000000001</v>
      </c>
      <c r="BP54" s="40">
        <v>0.97099999999999997</v>
      </c>
      <c r="BQ54" s="40">
        <v>0.97140000000000004</v>
      </c>
      <c r="BR54" s="40">
        <v>0.97170000000000001</v>
      </c>
      <c r="BS54" s="40">
        <v>0.97199999999999998</v>
      </c>
      <c r="BT54" s="40">
        <v>0.97230000000000005</v>
      </c>
      <c r="BU54" s="40">
        <v>0.97260000000000002</v>
      </c>
      <c r="BV54" s="40">
        <v>0.97289999999999999</v>
      </c>
      <c r="BW54" s="40">
        <v>0.97309999999999997</v>
      </c>
      <c r="BX54" s="40">
        <v>0.97340000000000004</v>
      </c>
      <c r="BY54" s="40">
        <v>0.97360000000000002</v>
      </c>
      <c r="BZ54" s="40">
        <v>0.97389999999999999</v>
      </c>
      <c r="CA54" s="40">
        <v>0.97409999999999997</v>
      </c>
      <c r="CB54" s="40">
        <v>0.97430000000000005</v>
      </c>
      <c r="CC54" s="32">
        <v>0.97450000000000003</v>
      </c>
      <c r="CD54" s="40">
        <v>0.97470000000000001</v>
      </c>
      <c r="CE54" s="32">
        <v>0.9748</v>
      </c>
      <c r="CF54" s="40">
        <v>0.97499999999999998</v>
      </c>
      <c r="CG54" s="40">
        <v>0.97509999999999997</v>
      </c>
      <c r="CH54" s="32">
        <v>0.97529999999999994</v>
      </c>
      <c r="CI54" s="40">
        <v>0.97550000000000003</v>
      </c>
      <c r="CJ54" s="40">
        <v>0.97560000000000002</v>
      </c>
      <c r="CK54" s="32">
        <v>0.9758</v>
      </c>
      <c r="CL54" s="32">
        <v>0.97589999999999999</v>
      </c>
      <c r="CM54" s="40">
        <v>0.97609999999999997</v>
      </c>
      <c r="CN54" s="32">
        <v>0.97619999999999996</v>
      </c>
      <c r="CO54" s="32">
        <v>0.97640000000000005</v>
      </c>
      <c r="CP54" s="32">
        <v>0.97650000000000003</v>
      </c>
      <c r="CQ54" s="40">
        <v>0.97670000000000001</v>
      </c>
      <c r="CR54" s="32">
        <v>0.9768</v>
      </c>
      <c r="CS54" s="32">
        <v>0.97699999999999998</v>
      </c>
      <c r="CT54" s="40">
        <v>0.97709999999999997</v>
      </c>
      <c r="CU54" s="32">
        <v>0.97719999999999996</v>
      </c>
      <c r="CV54" s="40">
        <v>0.97729999999999995</v>
      </c>
      <c r="CW54" s="32">
        <v>0.97750000000000004</v>
      </c>
    </row>
    <row r="55" spans="1:101" ht="13.5" customHeight="1" x14ac:dyDescent="0.2">
      <c r="A55" s="36">
        <v>50.5</v>
      </c>
      <c r="B55" s="41">
        <v>53</v>
      </c>
      <c r="C55" s="38">
        <v>0.88600000000000001</v>
      </c>
      <c r="D55" s="38">
        <v>0.88900000000000001</v>
      </c>
      <c r="E55" s="38">
        <v>0.89200000000000002</v>
      </c>
      <c r="F55" s="38">
        <v>0.89600000000000002</v>
      </c>
      <c r="G55" s="38">
        <v>0.9</v>
      </c>
      <c r="H55" s="38">
        <v>0.90200000000000002</v>
      </c>
      <c r="I55" s="38">
        <v>0.90500000000000003</v>
      </c>
      <c r="J55" s="38">
        <v>0.90800000000000003</v>
      </c>
      <c r="K55" s="38">
        <v>0.91100000000000003</v>
      </c>
      <c r="L55" s="38">
        <v>0.91400000000000003</v>
      </c>
      <c r="M55" s="38">
        <v>0.91700000000000004</v>
      </c>
      <c r="N55" s="38">
        <v>0.92</v>
      </c>
      <c r="O55" s="38">
        <v>0.92200000000000004</v>
      </c>
      <c r="P55" s="38">
        <v>0.92400000000000004</v>
      </c>
      <c r="Q55" s="38">
        <v>0.92600000000000005</v>
      </c>
      <c r="R55" s="38">
        <v>0.92800000000000005</v>
      </c>
      <c r="S55" s="38">
        <v>0.93100000000000005</v>
      </c>
      <c r="T55" s="38">
        <v>0.93400000000000005</v>
      </c>
      <c r="U55" s="32">
        <v>0.93730000000000002</v>
      </c>
      <c r="V55" s="32">
        <v>0.9385</v>
      </c>
      <c r="W55" s="32">
        <v>0.93969999999999998</v>
      </c>
      <c r="X55" s="32">
        <v>0.94089999999999996</v>
      </c>
      <c r="Y55" s="32">
        <v>0.94210000000000005</v>
      </c>
      <c r="Z55" s="32">
        <v>0.94320000000000004</v>
      </c>
      <c r="AA55" s="32">
        <v>0.94420000000000004</v>
      </c>
      <c r="AB55" s="32">
        <v>0.94520000000000004</v>
      </c>
      <c r="AC55" s="32">
        <v>0.94620000000000004</v>
      </c>
      <c r="AD55" s="32">
        <v>0.94699999999999995</v>
      </c>
      <c r="AE55" s="32">
        <v>0.94789999999999996</v>
      </c>
      <c r="AF55" s="32">
        <v>0.94869999999999999</v>
      </c>
      <c r="AG55" s="32">
        <v>0.94950000000000001</v>
      </c>
      <c r="AH55" s="32">
        <v>0.95030000000000003</v>
      </c>
      <c r="AI55" s="32">
        <v>0.95099999999999996</v>
      </c>
      <c r="AJ55" s="32">
        <v>0.95179999999999998</v>
      </c>
      <c r="AK55" s="32">
        <v>0.95250000000000001</v>
      </c>
      <c r="AL55" s="32">
        <v>0.95320000000000005</v>
      </c>
      <c r="AM55" s="32">
        <v>0.95389999999999997</v>
      </c>
      <c r="AN55" s="32">
        <v>0.9546</v>
      </c>
      <c r="AO55" s="32">
        <v>0.95520000000000005</v>
      </c>
      <c r="AP55" s="32">
        <v>0.95589999999999997</v>
      </c>
      <c r="AQ55" s="32">
        <v>0.95650000000000002</v>
      </c>
      <c r="AR55" s="32">
        <v>0.95720000000000005</v>
      </c>
      <c r="AS55" s="32">
        <v>0.95779999999999998</v>
      </c>
      <c r="AT55" s="32">
        <v>0.95850000000000002</v>
      </c>
      <c r="AU55" s="39">
        <v>0.95909999999999995</v>
      </c>
      <c r="AV55" s="32">
        <v>0.9597</v>
      </c>
      <c r="AW55" s="32">
        <v>0.96030000000000004</v>
      </c>
      <c r="AX55" s="32">
        <v>0.96089999999999998</v>
      </c>
      <c r="AY55" s="40">
        <v>0.96150000000000002</v>
      </c>
      <c r="AZ55" s="40">
        <v>0.96220000000000006</v>
      </c>
      <c r="BA55" s="40">
        <v>0.96289999999999998</v>
      </c>
      <c r="BB55" s="40">
        <v>0.96360000000000001</v>
      </c>
      <c r="BC55" s="40">
        <v>0.96430000000000005</v>
      </c>
      <c r="BD55" s="40">
        <v>0.96489999999999998</v>
      </c>
      <c r="BE55" s="40">
        <v>0.96550000000000002</v>
      </c>
      <c r="BF55" s="40">
        <v>0.96599999999999997</v>
      </c>
      <c r="BG55" s="40">
        <v>0.96660000000000001</v>
      </c>
      <c r="BH55" s="40">
        <v>0.96719999999999995</v>
      </c>
      <c r="BI55" s="40">
        <v>0.96760000000000002</v>
      </c>
      <c r="BJ55" s="40">
        <v>0.96819999999999995</v>
      </c>
      <c r="BK55" s="40">
        <v>0.96860000000000002</v>
      </c>
      <c r="BL55" s="40">
        <v>0.96899999999999997</v>
      </c>
      <c r="BM55" s="40">
        <v>0.96940000000000004</v>
      </c>
      <c r="BN55" s="40">
        <v>0.96989999999999998</v>
      </c>
      <c r="BO55" s="40">
        <v>0.97030000000000005</v>
      </c>
      <c r="BP55" s="40">
        <v>0.97060000000000002</v>
      </c>
      <c r="BQ55" s="40">
        <v>0.97099999999999997</v>
      </c>
      <c r="BR55" s="40">
        <v>0.97130000000000005</v>
      </c>
      <c r="BS55" s="40">
        <v>0.97160000000000002</v>
      </c>
      <c r="BT55" s="40">
        <v>0.97189999999999999</v>
      </c>
      <c r="BU55" s="40">
        <v>0.97219999999999995</v>
      </c>
      <c r="BV55" s="40">
        <v>0.97250000000000003</v>
      </c>
      <c r="BW55" s="40">
        <v>0.97270000000000001</v>
      </c>
      <c r="BX55" s="40">
        <v>0.97299999999999998</v>
      </c>
      <c r="BY55" s="40">
        <v>0.97330000000000005</v>
      </c>
      <c r="BZ55" s="40">
        <v>0.97350000000000003</v>
      </c>
      <c r="CA55" s="40">
        <v>0.97370000000000001</v>
      </c>
      <c r="CB55" s="40">
        <v>0.97389999999999999</v>
      </c>
      <c r="CC55" s="32">
        <v>0.97409999999999997</v>
      </c>
      <c r="CD55" s="40">
        <v>0.97430000000000005</v>
      </c>
      <c r="CE55" s="32">
        <v>0.97450000000000003</v>
      </c>
      <c r="CF55" s="40">
        <v>0.97460000000000002</v>
      </c>
      <c r="CG55" s="32">
        <v>0.97470000000000001</v>
      </c>
      <c r="CH55" s="40">
        <v>0.97499999999999998</v>
      </c>
      <c r="CI55" s="40">
        <v>0.97509999999999997</v>
      </c>
      <c r="CJ55" s="40">
        <v>0.97529999999999994</v>
      </c>
      <c r="CK55" s="40">
        <v>0.97540000000000004</v>
      </c>
      <c r="CL55" s="40">
        <v>0.97560000000000002</v>
      </c>
      <c r="CM55" s="40">
        <v>0.97570000000000001</v>
      </c>
      <c r="CN55" s="32">
        <v>0.97589999999999999</v>
      </c>
      <c r="CO55" s="32">
        <v>0.97599999999999998</v>
      </c>
      <c r="CP55" s="32">
        <v>0.97619999999999996</v>
      </c>
      <c r="CQ55" s="32">
        <v>0.97629999999999995</v>
      </c>
      <c r="CR55" s="32">
        <v>0.97650000000000003</v>
      </c>
      <c r="CS55" s="32">
        <v>0.97660000000000002</v>
      </c>
      <c r="CT55" s="40">
        <v>0.97670000000000001</v>
      </c>
      <c r="CU55" s="40">
        <v>0.97689999999999999</v>
      </c>
      <c r="CV55" s="32">
        <v>0.97699999999999998</v>
      </c>
      <c r="CW55" s="40">
        <v>0.97719999999999996</v>
      </c>
    </row>
    <row r="56" spans="1:101" ht="13.5" customHeight="1" x14ac:dyDescent="0.2">
      <c r="A56" s="36">
        <v>51</v>
      </c>
      <c r="B56" s="37">
        <v>54</v>
      </c>
      <c r="C56" s="38">
        <v>0.88400000000000001</v>
      </c>
      <c r="D56" s="38">
        <v>0.88700000000000001</v>
      </c>
      <c r="E56" s="38">
        <v>0.89</v>
      </c>
      <c r="F56" s="38">
        <v>0.89400000000000002</v>
      </c>
      <c r="G56" s="38">
        <v>0.89800000000000002</v>
      </c>
      <c r="H56" s="38">
        <v>0.90100000000000002</v>
      </c>
      <c r="I56" s="38">
        <v>0.90400000000000003</v>
      </c>
      <c r="J56" s="38">
        <v>0.90700000000000003</v>
      </c>
      <c r="K56" s="38">
        <v>0.91</v>
      </c>
      <c r="L56" s="38">
        <v>0.91300000000000003</v>
      </c>
      <c r="M56" s="38">
        <v>0.91600000000000004</v>
      </c>
      <c r="N56" s="38">
        <v>0.91800000000000004</v>
      </c>
      <c r="O56" s="38">
        <v>0.92</v>
      </c>
      <c r="P56" s="38">
        <v>0.92300000000000004</v>
      </c>
      <c r="Q56" s="38">
        <v>0.92500000000000004</v>
      </c>
      <c r="R56" s="38">
        <v>0.92700000000000005</v>
      </c>
      <c r="S56" s="38">
        <v>0.93</v>
      </c>
      <c r="T56" s="38">
        <v>0.93300000000000005</v>
      </c>
      <c r="U56" s="32">
        <v>0.93640000000000001</v>
      </c>
      <c r="V56" s="32">
        <v>0.93769999999999998</v>
      </c>
      <c r="W56" s="32">
        <v>0.93889999999999996</v>
      </c>
      <c r="X56" s="32">
        <v>0.94010000000000005</v>
      </c>
      <c r="Y56" s="32">
        <v>0.94130000000000003</v>
      </c>
      <c r="Z56" s="32">
        <v>0.94240000000000002</v>
      </c>
      <c r="AA56" s="32">
        <v>0.94340000000000002</v>
      </c>
      <c r="AB56" s="32">
        <v>0.94440000000000002</v>
      </c>
      <c r="AC56" s="32">
        <v>0.94540000000000002</v>
      </c>
      <c r="AD56" s="32" t="s">
        <v>7</v>
      </c>
      <c r="AE56" s="32">
        <v>0.94710000000000005</v>
      </c>
      <c r="AF56" s="32">
        <v>0.94799999999999995</v>
      </c>
      <c r="AG56" s="32">
        <v>0.94879999999999998</v>
      </c>
      <c r="AH56" s="32">
        <v>0.9496</v>
      </c>
      <c r="AI56" s="32">
        <v>0.95030000000000003</v>
      </c>
      <c r="AJ56" s="32">
        <v>0.95109999999999995</v>
      </c>
      <c r="AK56" s="32">
        <v>0.95179999999999998</v>
      </c>
      <c r="AL56" s="32">
        <v>0.95250000000000001</v>
      </c>
      <c r="AM56" s="32">
        <v>0.95320000000000005</v>
      </c>
      <c r="AN56" s="32">
        <v>0.95389999999999997</v>
      </c>
      <c r="AO56" s="32">
        <v>0.9546</v>
      </c>
      <c r="AP56" s="32">
        <v>0.95530000000000004</v>
      </c>
      <c r="AQ56" s="32">
        <v>0.95589999999999997</v>
      </c>
      <c r="AR56" s="32">
        <v>0.95660000000000001</v>
      </c>
      <c r="AS56" s="32">
        <v>0.95720000000000005</v>
      </c>
      <c r="AT56" s="32">
        <v>0.95789999999999997</v>
      </c>
      <c r="AU56" s="39">
        <v>0.95850000000000002</v>
      </c>
      <c r="AV56" s="32">
        <v>0.95909999999999995</v>
      </c>
      <c r="AW56" s="32">
        <v>0.9597</v>
      </c>
      <c r="AX56" s="32">
        <v>0.96030000000000004</v>
      </c>
      <c r="AY56" s="40">
        <v>0.96089999999999998</v>
      </c>
      <c r="AZ56" s="40">
        <v>0.96160000000000001</v>
      </c>
      <c r="BA56" s="40">
        <v>0.96240000000000003</v>
      </c>
      <c r="BB56" s="40">
        <v>0.96309999999999996</v>
      </c>
      <c r="BC56" s="40">
        <v>0.96379999999999999</v>
      </c>
      <c r="BD56" s="40">
        <v>0.96440000000000003</v>
      </c>
      <c r="BE56" s="40">
        <v>0.96499999999999997</v>
      </c>
      <c r="BF56" s="40">
        <v>0.96560000000000001</v>
      </c>
      <c r="BG56" s="40">
        <v>0.96619999999999995</v>
      </c>
      <c r="BH56" s="40">
        <v>0.9667</v>
      </c>
      <c r="BI56" s="40">
        <v>0.96719999999999995</v>
      </c>
      <c r="BJ56" s="40">
        <v>0.9677</v>
      </c>
      <c r="BK56" s="40">
        <v>0.96819999999999995</v>
      </c>
      <c r="BL56" s="40">
        <v>0.96860000000000002</v>
      </c>
      <c r="BM56" s="40">
        <v>0.96899999999999997</v>
      </c>
      <c r="BN56" s="40">
        <v>0.96940000000000004</v>
      </c>
      <c r="BO56" s="40">
        <v>0.9698</v>
      </c>
      <c r="BP56" s="40">
        <v>0.97019999999999995</v>
      </c>
      <c r="BQ56" s="40">
        <v>0.97060000000000002</v>
      </c>
      <c r="BR56" s="40">
        <v>0.97089999999999999</v>
      </c>
      <c r="BS56" s="40">
        <v>0.97119999999999995</v>
      </c>
      <c r="BT56" s="40">
        <v>0.97150000000000003</v>
      </c>
      <c r="BU56" s="40">
        <v>0.9718</v>
      </c>
      <c r="BV56" s="40">
        <v>0.97209999999999996</v>
      </c>
      <c r="BW56" s="40">
        <v>0.97240000000000004</v>
      </c>
      <c r="BX56" s="40">
        <v>0.97270000000000001</v>
      </c>
      <c r="BY56" s="40">
        <v>0.97289999999999999</v>
      </c>
      <c r="BZ56" s="40">
        <v>0.97309999999999997</v>
      </c>
      <c r="CA56" s="40">
        <v>0.97330000000000005</v>
      </c>
      <c r="CB56" s="40">
        <v>0.97350000000000003</v>
      </c>
      <c r="CC56" s="32">
        <v>0.9738</v>
      </c>
      <c r="CD56" s="32">
        <v>0.97399999999999998</v>
      </c>
      <c r="CE56" s="32">
        <v>0.97409999999999997</v>
      </c>
      <c r="CF56" s="40">
        <v>0.97430000000000005</v>
      </c>
      <c r="CG56" s="40">
        <v>0.97440000000000004</v>
      </c>
      <c r="CH56" s="40">
        <v>0.97460000000000002</v>
      </c>
      <c r="CI56" s="40">
        <v>0.9748</v>
      </c>
      <c r="CJ56" s="40">
        <v>0.97489999999999999</v>
      </c>
      <c r="CK56" s="40">
        <v>0.97509999999999997</v>
      </c>
      <c r="CL56" s="40">
        <v>0.97529999999999994</v>
      </c>
      <c r="CM56" s="40">
        <v>0.97540000000000004</v>
      </c>
      <c r="CN56" s="40">
        <v>0.97560000000000002</v>
      </c>
      <c r="CO56" s="40">
        <v>0.97570000000000001</v>
      </c>
      <c r="CP56" s="40">
        <v>0.9758</v>
      </c>
      <c r="CQ56" s="32">
        <v>0.97599999999999998</v>
      </c>
      <c r="CR56" s="32">
        <v>0.97609999999999997</v>
      </c>
      <c r="CS56" s="32">
        <v>0.97629999999999995</v>
      </c>
      <c r="CT56" s="32">
        <v>0.97640000000000005</v>
      </c>
      <c r="CU56" s="32">
        <v>0.97660000000000002</v>
      </c>
      <c r="CV56" s="40">
        <v>0.97670000000000001</v>
      </c>
      <c r="CW56" s="32">
        <v>0.9768</v>
      </c>
    </row>
    <row r="57" spans="1:101" ht="13.5" customHeight="1" x14ac:dyDescent="0.2">
      <c r="A57" s="36">
        <v>51.5</v>
      </c>
      <c r="B57" s="41">
        <v>55</v>
      </c>
      <c r="C57" s="38">
        <v>0.88200000000000001</v>
      </c>
      <c r="D57" s="38">
        <v>0.88600000000000001</v>
      </c>
      <c r="E57" s="38">
        <v>0.88900000000000001</v>
      </c>
      <c r="F57" s="38">
        <v>0.89200000000000002</v>
      </c>
      <c r="G57" s="38">
        <v>0.89600000000000002</v>
      </c>
      <c r="H57" s="38">
        <v>0.89900000000000002</v>
      </c>
      <c r="I57" s="38">
        <v>0.90200000000000002</v>
      </c>
      <c r="J57" s="38">
        <v>0.90500000000000003</v>
      </c>
      <c r="K57" s="38">
        <v>0.90800000000000003</v>
      </c>
      <c r="L57" s="38">
        <v>0.91100000000000003</v>
      </c>
      <c r="M57" s="38">
        <v>0.91400000000000003</v>
      </c>
      <c r="N57" s="38">
        <v>0.91700000000000004</v>
      </c>
      <c r="O57" s="38">
        <v>0.91900000000000004</v>
      </c>
      <c r="P57" s="38">
        <v>0.92200000000000004</v>
      </c>
      <c r="Q57" s="38">
        <v>0.92400000000000004</v>
      </c>
      <c r="R57" s="38">
        <v>0.92600000000000005</v>
      </c>
      <c r="S57" s="38">
        <v>0.92900000000000005</v>
      </c>
      <c r="T57" s="38">
        <v>0.93200000000000005</v>
      </c>
      <c r="U57" s="32">
        <v>0.9355</v>
      </c>
      <c r="V57" s="32">
        <v>0.93679999999999997</v>
      </c>
      <c r="W57" s="32">
        <v>0.93799999999999994</v>
      </c>
      <c r="X57" s="32">
        <v>0.93930000000000002</v>
      </c>
      <c r="Y57" s="32">
        <v>0.94040000000000001</v>
      </c>
      <c r="Z57" s="32">
        <v>0.9415</v>
      </c>
      <c r="AA57" s="32">
        <v>0.94259999999999999</v>
      </c>
      <c r="AB57" s="32">
        <v>0.94359999999999999</v>
      </c>
      <c r="AC57" s="32">
        <v>0.9446</v>
      </c>
      <c r="AD57" s="32">
        <v>0.94550000000000001</v>
      </c>
      <c r="AE57" s="32">
        <v>0.94640000000000002</v>
      </c>
      <c r="AF57" s="32">
        <v>0.94720000000000004</v>
      </c>
      <c r="AG57" s="32">
        <v>0.94810000000000005</v>
      </c>
      <c r="AH57" s="32">
        <v>0.94889999999999997</v>
      </c>
      <c r="AI57" s="32">
        <v>0.94969999999999999</v>
      </c>
      <c r="AJ57" s="32">
        <v>0.95040000000000002</v>
      </c>
      <c r="AK57" s="32">
        <v>0.95120000000000005</v>
      </c>
      <c r="AL57" s="32">
        <v>0.95189999999999997</v>
      </c>
      <c r="AM57" s="32">
        <v>0.9526</v>
      </c>
      <c r="AN57" s="32">
        <v>0.95330000000000004</v>
      </c>
      <c r="AO57" s="32">
        <v>0.95389999999999997</v>
      </c>
      <c r="AP57" s="32">
        <v>0.9546</v>
      </c>
      <c r="AQ57" s="32">
        <v>0.95530000000000004</v>
      </c>
      <c r="AR57" s="32">
        <v>0.95599999999999996</v>
      </c>
      <c r="AS57" s="32">
        <v>0.95660000000000001</v>
      </c>
      <c r="AT57" s="32">
        <v>0.95730000000000004</v>
      </c>
      <c r="AU57" s="39">
        <v>0.95789999999999997</v>
      </c>
      <c r="AV57" s="32">
        <v>0.95850000000000002</v>
      </c>
      <c r="AW57" s="32">
        <v>0.95920000000000005</v>
      </c>
      <c r="AX57" s="32">
        <v>0.95979999999999999</v>
      </c>
      <c r="AY57" s="40">
        <v>0.96040000000000003</v>
      </c>
      <c r="AZ57" s="40">
        <v>0.96109999999999995</v>
      </c>
      <c r="BA57" s="40">
        <v>0.96189999999999998</v>
      </c>
      <c r="BB57" s="40">
        <v>0.96260000000000001</v>
      </c>
      <c r="BC57" s="40">
        <v>0.96330000000000005</v>
      </c>
      <c r="BD57" s="40">
        <v>0.96389999999999998</v>
      </c>
      <c r="BE57" s="40">
        <v>0.96450000000000002</v>
      </c>
      <c r="BF57" s="40">
        <v>0.96509999999999996</v>
      </c>
      <c r="BG57" s="40">
        <v>0.9657</v>
      </c>
      <c r="BH57" s="40">
        <v>0.96619999999999995</v>
      </c>
      <c r="BI57" s="40">
        <v>0.9667</v>
      </c>
      <c r="BJ57" s="40">
        <v>0.96730000000000005</v>
      </c>
      <c r="BK57" s="40">
        <v>0.96779999999999999</v>
      </c>
      <c r="BL57" s="40">
        <v>0.96819999999999995</v>
      </c>
      <c r="BM57" s="40">
        <v>0.96860000000000002</v>
      </c>
      <c r="BN57" s="40">
        <v>0.96899999999999997</v>
      </c>
      <c r="BO57" s="40">
        <v>0.96940000000000004</v>
      </c>
      <c r="BP57" s="40">
        <v>0.9698</v>
      </c>
      <c r="BQ57" s="40">
        <v>0.97009999999999996</v>
      </c>
      <c r="BR57" s="40">
        <v>0.97050000000000003</v>
      </c>
      <c r="BS57" s="40">
        <v>0.9708</v>
      </c>
      <c r="BT57" s="40">
        <v>0.97109999999999996</v>
      </c>
      <c r="BU57" s="40">
        <v>0.97140000000000004</v>
      </c>
      <c r="BV57" s="40">
        <v>0.97170000000000001</v>
      </c>
      <c r="BW57" s="40">
        <v>0.97199999999999998</v>
      </c>
      <c r="BX57" s="40">
        <v>0.97230000000000005</v>
      </c>
      <c r="BY57" s="40">
        <v>0.97250000000000003</v>
      </c>
      <c r="BZ57" s="40">
        <v>0.9728</v>
      </c>
      <c r="CA57" s="40">
        <v>0.97299999999999998</v>
      </c>
      <c r="CB57" s="40">
        <v>0.97319999999999995</v>
      </c>
      <c r="CC57" s="40">
        <v>0.97340000000000004</v>
      </c>
      <c r="CD57" s="40">
        <v>0.97360000000000002</v>
      </c>
      <c r="CE57" s="40">
        <v>0.9738</v>
      </c>
      <c r="CF57" s="40">
        <v>0.97389999999999999</v>
      </c>
      <c r="CG57" s="32">
        <v>0.97409999999999997</v>
      </c>
      <c r="CH57" s="40">
        <v>0.97430000000000005</v>
      </c>
      <c r="CI57" s="40">
        <v>0.97440000000000004</v>
      </c>
      <c r="CJ57" s="40">
        <v>0.97450000000000003</v>
      </c>
      <c r="CK57" s="40">
        <v>0.97470000000000001</v>
      </c>
      <c r="CL57" s="40">
        <v>0.97489999999999999</v>
      </c>
      <c r="CM57" s="40">
        <v>0.97509999999999997</v>
      </c>
      <c r="CN57" s="40">
        <v>0.97519999999999996</v>
      </c>
      <c r="CO57" s="40">
        <v>0.97540000000000004</v>
      </c>
      <c r="CP57" s="40">
        <v>0.97550000000000003</v>
      </c>
      <c r="CQ57" s="40">
        <v>0.97570000000000001</v>
      </c>
      <c r="CR57" s="40">
        <v>0.9758</v>
      </c>
      <c r="CS57" s="32">
        <v>0.97599999999999998</v>
      </c>
      <c r="CT57" s="32">
        <v>0.97609999999999997</v>
      </c>
      <c r="CU57" s="32">
        <v>0.97629999999999995</v>
      </c>
      <c r="CV57" s="32">
        <v>0.97640000000000005</v>
      </c>
      <c r="CW57" s="32">
        <v>0.97650000000000003</v>
      </c>
    </row>
    <row r="58" spans="1:101" ht="13.5" customHeight="1" x14ac:dyDescent="0.2">
      <c r="A58" s="36">
        <v>52</v>
      </c>
      <c r="B58" s="37">
        <v>56</v>
      </c>
      <c r="C58" s="38">
        <v>0.88</v>
      </c>
      <c r="D58" s="38">
        <v>0.88400000000000001</v>
      </c>
      <c r="E58" s="38">
        <v>0.88700000000000001</v>
      </c>
      <c r="F58" s="38">
        <v>0.89100000000000001</v>
      </c>
      <c r="G58" s="38">
        <v>0.89500000000000002</v>
      </c>
      <c r="H58" s="38">
        <v>0.89800000000000002</v>
      </c>
      <c r="I58" s="38">
        <v>0.90100000000000002</v>
      </c>
      <c r="J58" s="38">
        <v>0.90400000000000003</v>
      </c>
      <c r="K58" s="38">
        <v>0.90700000000000003</v>
      </c>
      <c r="L58" s="38">
        <v>0.91</v>
      </c>
      <c r="M58" s="38">
        <v>0.91300000000000003</v>
      </c>
      <c r="N58" s="38">
        <v>0.91600000000000004</v>
      </c>
      <c r="O58" s="38">
        <v>0.91800000000000004</v>
      </c>
      <c r="P58" s="38">
        <v>0.92</v>
      </c>
      <c r="Q58" s="38">
        <v>0.92200000000000004</v>
      </c>
      <c r="R58" s="38">
        <v>0.92500000000000004</v>
      </c>
      <c r="S58" s="38">
        <v>0.92800000000000005</v>
      </c>
      <c r="T58" s="38">
        <v>0.93100000000000005</v>
      </c>
      <c r="U58" s="32">
        <v>0.93459999999999999</v>
      </c>
      <c r="V58" s="32">
        <v>0.93589999999999995</v>
      </c>
      <c r="W58" s="32">
        <v>0.93720000000000003</v>
      </c>
      <c r="X58" s="32">
        <v>0.93840000000000001</v>
      </c>
      <c r="Y58" s="32">
        <v>0.93959999999999999</v>
      </c>
      <c r="Z58" s="32">
        <v>0.94069999999999998</v>
      </c>
      <c r="AA58" s="32">
        <v>0.94179999999999997</v>
      </c>
      <c r="AB58" s="32">
        <v>0.94289999999999996</v>
      </c>
      <c r="AC58" s="32">
        <v>0.94389999999999996</v>
      </c>
      <c r="AD58" s="32">
        <v>0.94479999999999997</v>
      </c>
      <c r="AE58" s="32">
        <v>0.9456</v>
      </c>
      <c r="AF58" s="32">
        <v>0.94650000000000001</v>
      </c>
      <c r="AG58" s="32">
        <v>0.94730000000000003</v>
      </c>
      <c r="AH58" s="32">
        <v>0.94820000000000004</v>
      </c>
      <c r="AI58" s="32">
        <v>0.94899999999999995</v>
      </c>
      <c r="AJ58" s="32">
        <v>0.94969999999999999</v>
      </c>
      <c r="AK58" s="32">
        <v>0.95050000000000001</v>
      </c>
      <c r="AL58" s="32">
        <v>0.95120000000000005</v>
      </c>
      <c r="AM58" s="32">
        <v>0.95189999999999997</v>
      </c>
      <c r="AN58" s="32">
        <v>0.9526</v>
      </c>
      <c r="AO58" s="32">
        <v>0.95330000000000004</v>
      </c>
      <c r="AP58" s="32">
        <v>0.95399999999999996</v>
      </c>
      <c r="AQ58" s="32">
        <v>0.95469999999999999</v>
      </c>
      <c r="AR58" s="32">
        <v>0.95540000000000003</v>
      </c>
      <c r="AS58" s="32">
        <v>0.95599999999999996</v>
      </c>
      <c r="AT58" s="32">
        <v>0.95669999999999999</v>
      </c>
      <c r="AU58" s="39">
        <v>0.95740000000000003</v>
      </c>
      <c r="AV58" s="32">
        <v>0.95799999999999996</v>
      </c>
      <c r="AW58" s="32">
        <v>0.95860000000000001</v>
      </c>
      <c r="AX58" s="32">
        <v>0.95920000000000005</v>
      </c>
      <c r="AY58" s="40">
        <v>0.95979999999999999</v>
      </c>
      <c r="AZ58" s="40">
        <v>0.96060000000000001</v>
      </c>
      <c r="BA58" s="40">
        <v>0.96130000000000004</v>
      </c>
      <c r="BB58" s="40">
        <v>0.96199999999999997</v>
      </c>
      <c r="BC58" s="40">
        <v>0.9627</v>
      </c>
      <c r="BD58" s="40">
        <v>0.96340000000000003</v>
      </c>
      <c r="BE58" s="40">
        <v>0.96399999999999997</v>
      </c>
      <c r="BF58" s="40">
        <v>0.96460000000000001</v>
      </c>
      <c r="BG58" s="40">
        <v>0.96519999999999995</v>
      </c>
      <c r="BH58" s="40">
        <v>0.96579999999999999</v>
      </c>
      <c r="BI58" s="40">
        <v>0.96630000000000005</v>
      </c>
      <c r="BJ58" s="40">
        <v>0.96679999999999999</v>
      </c>
      <c r="BK58" s="40">
        <v>0.96730000000000005</v>
      </c>
      <c r="BL58" s="40">
        <v>0.9677</v>
      </c>
      <c r="BM58" s="40">
        <v>0.96819999999999995</v>
      </c>
      <c r="BN58" s="40">
        <v>0.96860000000000002</v>
      </c>
      <c r="BO58" s="40">
        <v>0.96899999999999997</v>
      </c>
      <c r="BP58" s="40">
        <v>0.96940000000000004</v>
      </c>
      <c r="BQ58" s="40">
        <v>0.96970000000000001</v>
      </c>
      <c r="BR58" s="40">
        <v>0.97009999999999996</v>
      </c>
      <c r="BS58" s="40">
        <v>0.97040000000000004</v>
      </c>
      <c r="BT58" s="40">
        <v>0.97070000000000001</v>
      </c>
      <c r="BU58" s="40">
        <v>0.97099999999999997</v>
      </c>
      <c r="BV58" s="40">
        <v>0.97130000000000005</v>
      </c>
      <c r="BW58" s="40">
        <v>0.97160000000000002</v>
      </c>
      <c r="BX58" s="40">
        <v>0.97189999999999999</v>
      </c>
      <c r="BY58" s="40">
        <v>0.97209999999999996</v>
      </c>
      <c r="BZ58" s="40">
        <v>0.97240000000000004</v>
      </c>
      <c r="CA58" s="40">
        <v>0.97260000000000002</v>
      </c>
      <c r="CB58" s="40">
        <v>0.9728</v>
      </c>
      <c r="CC58" s="40">
        <v>0.97309999999999997</v>
      </c>
      <c r="CD58" s="40">
        <v>0.97330000000000005</v>
      </c>
      <c r="CE58" s="40">
        <v>0.97340000000000004</v>
      </c>
      <c r="CF58" s="40">
        <v>0.97360000000000002</v>
      </c>
      <c r="CG58" s="40">
        <v>0.97370000000000001</v>
      </c>
      <c r="CH58" s="40">
        <v>0.97389999999999999</v>
      </c>
      <c r="CI58" s="32">
        <v>0.97409999999999997</v>
      </c>
      <c r="CJ58" s="40">
        <v>0.97430000000000005</v>
      </c>
      <c r="CK58" s="40">
        <v>0.97440000000000004</v>
      </c>
      <c r="CL58" s="40">
        <v>0.97460000000000002</v>
      </c>
      <c r="CM58" s="40">
        <v>0.97470000000000001</v>
      </c>
      <c r="CN58" s="40">
        <v>0.97489999999999999</v>
      </c>
      <c r="CO58" s="40">
        <v>0.97499999999999998</v>
      </c>
      <c r="CP58" s="40">
        <v>0.97519999999999996</v>
      </c>
      <c r="CQ58" s="40">
        <v>0.97529999999999994</v>
      </c>
      <c r="CR58" s="40">
        <v>0.97550000000000003</v>
      </c>
      <c r="CS58" s="40">
        <v>0.97570000000000001</v>
      </c>
      <c r="CT58" s="40">
        <v>0.9758</v>
      </c>
      <c r="CU58" s="32">
        <v>0.97589999999999999</v>
      </c>
      <c r="CV58" s="32">
        <v>0.97609999999999997</v>
      </c>
      <c r="CW58" s="32">
        <v>0.97619999999999996</v>
      </c>
    </row>
    <row r="59" spans="1:101" ht="13.5" customHeight="1" x14ac:dyDescent="0.2">
      <c r="A59" s="36">
        <v>52.5</v>
      </c>
      <c r="B59" s="41">
        <v>57</v>
      </c>
      <c r="C59" s="38">
        <v>0.878</v>
      </c>
      <c r="D59" s="38">
        <v>0.88200000000000001</v>
      </c>
      <c r="E59" s="38">
        <v>0.88500000000000001</v>
      </c>
      <c r="F59" s="38">
        <v>0.88900000000000001</v>
      </c>
      <c r="G59" s="38">
        <v>0.89300000000000002</v>
      </c>
      <c r="H59" s="38">
        <v>0.89600000000000002</v>
      </c>
      <c r="I59" s="38">
        <v>0.89900000000000002</v>
      </c>
      <c r="J59" s="38">
        <v>0.90200000000000002</v>
      </c>
      <c r="K59" s="38">
        <v>0.90500000000000003</v>
      </c>
      <c r="L59" s="38">
        <v>0.90900000000000003</v>
      </c>
      <c r="M59" s="38">
        <v>0.91200000000000003</v>
      </c>
      <c r="N59" s="38">
        <v>0.91400000000000003</v>
      </c>
      <c r="O59" s="38">
        <v>0.91700000000000004</v>
      </c>
      <c r="P59" s="38">
        <v>0.91900000000000004</v>
      </c>
      <c r="Q59" s="38">
        <v>0.92100000000000004</v>
      </c>
      <c r="R59" s="38">
        <v>0.92400000000000004</v>
      </c>
      <c r="S59" s="38">
        <v>0.92700000000000005</v>
      </c>
      <c r="T59" s="38">
        <v>0.93</v>
      </c>
      <c r="U59" s="32">
        <v>0.93369999999999997</v>
      </c>
      <c r="V59" s="32">
        <v>0.93500000000000005</v>
      </c>
      <c r="W59" s="32">
        <v>0.93630000000000002</v>
      </c>
      <c r="X59" s="32">
        <v>0.93759999999999999</v>
      </c>
      <c r="Y59" s="32">
        <v>0.93879999999999997</v>
      </c>
      <c r="Z59" s="32">
        <v>0.93989999999999996</v>
      </c>
      <c r="AA59" s="32">
        <v>0.94099999999999995</v>
      </c>
      <c r="AB59" s="32">
        <v>0.94210000000000005</v>
      </c>
      <c r="AC59" s="32">
        <v>0.94310000000000005</v>
      </c>
      <c r="AD59" s="32">
        <v>0.94399999999999995</v>
      </c>
      <c r="AE59" s="32">
        <v>0.94489999999999996</v>
      </c>
      <c r="AF59" s="32">
        <v>0.94579999999999997</v>
      </c>
      <c r="AG59" s="32">
        <v>0.9466</v>
      </c>
      <c r="AH59" s="32">
        <v>0.94740000000000002</v>
      </c>
      <c r="AI59" s="32">
        <v>0.94820000000000004</v>
      </c>
      <c r="AJ59" s="32">
        <v>0.94899999999999995</v>
      </c>
      <c r="AK59" s="32">
        <v>0.94979999999999998</v>
      </c>
      <c r="AL59" s="32">
        <v>0.95050000000000001</v>
      </c>
      <c r="AM59" s="32">
        <v>0.95130000000000003</v>
      </c>
      <c r="AN59" s="32">
        <v>0.95199999999999996</v>
      </c>
      <c r="AO59" s="32">
        <v>0.95269999999999999</v>
      </c>
      <c r="AP59" s="32">
        <v>0.95340000000000003</v>
      </c>
      <c r="AQ59" s="32">
        <v>0.95409999999999995</v>
      </c>
      <c r="AR59" s="32">
        <v>0.95479999999999998</v>
      </c>
      <c r="AS59" s="32">
        <v>0.95540000000000003</v>
      </c>
      <c r="AT59" s="32">
        <v>0.95609999999999995</v>
      </c>
      <c r="AU59" s="39">
        <v>0.95679999999999998</v>
      </c>
      <c r="AV59" s="32">
        <v>0.95740000000000003</v>
      </c>
      <c r="AW59" s="32">
        <v>0.95809999999999995</v>
      </c>
      <c r="AX59" s="32">
        <v>0.9587</v>
      </c>
      <c r="AY59" s="40">
        <v>0.95930000000000004</v>
      </c>
      <c r="AZ59" s="40">
        <v>0.96</v>
      </c>
      <c r="BA59" s="40">
        <v>0.96079999999999999</v>
      </c>
      <c r="BB59" s="40">
        <v>0.96150000000000002</v>
      </c>
      <c r="BC59" s="40">
        <v>0.96220000000000006</v>
      </c>
      <c r="BD59" s="40">
        <v>0.96289999999999998</v>
      </c>
      <c r="BE59" s="40">
        <v>0.96350000000000002</v>
      </c>
      <c r="BF59" s="40">
        <v>0.96409999999999996</v>
      </c>
      <c r="BG59" s="40">
        <v>0.9647</v>
      </c>
      <c r="BH59" s="40">
        <v>0.96530000000000005</v>
      </c>
      <c r="BI59" s="40">
        <v>0.96579999999999999</v>
      </c>
      <c r="BJ59" s="40">
        <v>0.96640000000000004</v>
      </c>
      <c r="BK59" s="40">
        <v>0.96689999999999998</v>
      </c>
      <c r="BL59" s="40">
        <v>0.96730000000000005</v>
      </c>
      <c r="BM59" s="40">
        <v>0.9677</v>
      </c>
      <c r="BN59" s="40">
        <v>0.96819999999999995</v>
      </c>
      <c r="BO59" s="40">
        <v>0.96860000000000002</v>
      </c>
      <c r="BP59" s="40">
        <v>0.96899999999999997</v>
      </c>
      <c r="BQ59" s="40">
        <v>0.96930000000000005</v>
      </c>
      <c r="BR59" s="40">
        <v>0.96970000000000001</v>
      </c>
      <c r="BS59" s="40">
        <v>0.97</v>
      </c>
      <c r="BT59" s="40">
        <v>0.97040000000000004</v>
      </c>
      <c r="BU59" s="40">
        <v>0.97070000000000001</v>
      </c>
      <c r="BV59" s="40">
        <v>0.97089999999999999</v>
      </c>
      <c r="BW59" s="40">
        <v>0.97119999999999995</v>
      </c>
      <c r="BX59" s="40">
        <v>0.97150000000000003</v>
      </c>
      <c r="BY59" s="40">
        <v>0.9718</v>
      </c>
      <c r="BZ59" s="40">
        <v>0.97199999999999998</v>
      </c>
      <c r="CA59" s="40">
        <v>0.97219999999999995</v>
      </c>
      <c r="CB59" s="40">
        <v>0.97250000000000003</v>
      </c>
      <c r="CC59" s="40">
        <v>0.97270000000000001</v>
      </c>
      <c r="CD59" s="40">
        <v>0.97289999999999999</v>
      </c>
      <c r="CE59" s="40">
        <v>0.97309999999999997</v>
      </c>
      <c r="CF59" s="40">
        <v>0.97319999999999995</v>
      </c>
      <c r="CG59" s="40">
        <v>0.97340000000000004</v>
      </c>
      <c r="CH59" s="40">
        <v>0.97360000000000002</v>
      </c>
      <c r="CI59" s="40">
        <v>0.9738</v>
      </c>
      <c r="CJ59" s="40">
        <v>0.97389999999999999</v>
      </c>
      <c r="CK59" s="32">
        <v>0.97409999999999997</v>
      </c>
      <c r="CL59" s="40">
        <v>0.97419999999999995</v>
      </c>
      <c r="CM59" s="40">
        <v>0.97440000000000004</v>
      </c>
      <c r="CN59" s="40">
        <v>0.97460000000000002</v>
      </c>
      <c r="CO59" s="40">
        <v>0.97470000000000001</v>
      </c>
      <c r="CP59" s="40">
        <v>0.9748</v>
      </c>
      <c r="CQ59" s="40">
        <v>0.97499999999999998</v>
      </c>
      <c r="CR59" s="40">
        <v>0.97519999999999996</v>
      </c>
      <c r="CS59" s="40">
        <v>0.97529999999999994</v>
      </c>
      <c r="CT59" s="40">
        <v>0.97550000000000003</v>
      </c>
      <c r="CU59" s="40">
        <v>0.97560000000000002</v>
      </c>
      <c r="CV59" s="40">
        <v>0.97570000000000001</v>
      </c>
      <c r="CW59" s="32">
        <v>0.97589999999999999</v>
      </c>
    </row>
    <row r="60" spans="1:101" ht="13.5" customHeight="1" x14ac:dyDescent="0.2">
      <c r="A60" s="36">
        <v>53</v>
      </c>
      <c r="B60" s="37">
        <v>58</v>
      </c>
      <c r="C60" s="38">
        <v>0.876</v>
      </c>
      <c r="D60" s="38">
        <v>0.88</v>
      </c>
      <c r="E60" s="38">
        <v>0.88300000000000001</v>
      </c>
      <c r="F60" s="38">
        <v>0.88700000000000001</v>
      </c>
      <c r="G60" s="38">
        <v>0.89100000000000001</v>
      </c>
      <c r="H60" s="38">
        <v>0.89500000000000002</v>
      </c>
      <c r="I60" s="38">
        <v>0.89800000000000002</v>
      </c>
      <c r="J60" s="38">
        <v>0.90100000000000002</v>
      </c>
      <c r="K60" s="38">
        <v>0.90400000000000003</v>
      </c>
      <c r="L60" s="38">
        <v>0.90700000000000003</v>
      </c>
      <c r="M60" s="38">
        <v>0.91</v>
      </c>
      <c r="N60" s="38">
        <v>0.91300000000000003</v>
      </c>
      <c r="O60" s="38">
        <v>0.91500000000000004</v>
      </c>
      <c r="P60" s="38">
        <v>0.91800000000000004</v>
      </c>
      <c r="Q60" s="38">
        <v>0.92</v>
      </c>
      <c r="R60" s="38">
        <v>0.92300000000000004</v>
      </c>
      <c r="S60" s="38">
        <v>0.92600000000000005</v>
      </c>
      <c r="T60" s="38">
        <v>0.92900000000000005</v>
      </c>
      <c r="U60" s="32">
        <v>0.93279999999999996</v>
      </c>
      <c r="V60" s="32">
        <v>0.93420000000000003</v>
      </c>
      <c r="W60" s="32">
        <v>0.93540000000000001</v>
      </c>
      <c r="X60" s="32">
        <v>0.93669999999999998</v>
      </c>
      <c r="Y60" s="32">
        <v>0.93799999999999994</v>
      </c>
      <c r="Z60" s="32">
        <v>0.93910000000000005</v>
      </c>
      <c r="AA60" s="32">
        <v>0.94020000000000004</v>
      </c>
      <c r="AB60" s="32">
        <v>0.94130000000000003</v>
      </c>
      <c r="AC60" s="32">
        <v>0.94230000000000003</v>
      </c>
      <c r="AD60" s="32">
        <v>0.94320000000000004</v>
      </c>
      <c r="AE60" s="32">
        <v>0.94410000000000005</v>
      </c>
      <c r="AF60" s="32">
        <v>0.94499999999999995</v>
      </c>
      <c r="AG60" s="32">
        <v>0.94589999999999996</v>
      </c>
      <c r="AH60" s="32">
        <v>0.94669999999999999</v>
      </c>
      <c r="AI60" s="32">
        <v>0.94750000000000001</v>
      </c>
      <c r="AJ60" s="32">
        <v>0.94830000000000003</v>
      </c>
      <c r="AK60" s="32">
        <v>0.94910000000000005</v>
      </c>
      <c r="AL60" s="32">
        <v>0.94989999999999997</v>
      </c>
      <c r="AM60" s="32">
        <v>0.9506</v>
      </c>
      <c r="AN60" s="32">
        <v>0.95130000000000003</v>
      </c>
      <c r="AO60" s="32">
        <v>0.95199999999999996</v>
      </c>
      <c r="AP60" s="32">
        <v>0.95269999999999999</v>
      </c>
      <c r="AQ60" s="32">
        <v>0.95350000000000001</v>
      </c>
      <c r="AR60" s="32">
        <v>0.95420000000000005</v>
      </c>
      <c r="AS60" s="32">
        <v>0.95479999999999998</v>
      </c>
      <c r="AT60" s="32">
        <v>0.95550000000000002</v>
      </c>
      <c r="AU60" s="39">
        <v>0.95620000000000005</v>
      </c>
      <c r="AV60" s="32">
        <v>0.95679999999999998</v>
      </c>
      <c r="AW60" s="32">
        <v>0.95750000000000002</v>
      </c>
      <c r="AX60" s="32">
        <v>0.95809999999999995</v>
      </c>
      <c r="AY60" s="40">
        <v>0.95879999999999999</v>
      </c>
      <c r="AZ60" s="40">
        <v>0.95950000000000002</v>
      </c>
      <c r="BA60" s="40">
        <v>0.96030000000000004</v>
      </c>
      <c r="BB60" s="40">
        <v>0.96099999999999997</v>
      </c>
      <c r="BC60" s="40">
        <v>0.9617</v>
      </c>
      <c r="BD60" s="40">
        <v>0.96240000000000003</v>
      </c>
      <c r="BE60" s="40">
        <v>0.96299999999999997</v>
      </c>
      <c r="BF60" s="40">
        <v>0.96360000000000001</v>
      </c>
      <c r="BG60" s="40">
        <v>0.96430000000000005</v>
      </c>
      <c r="BH60" s="40">
        <v>0.96489999999999998</v>
      </c>
      <c r="BI60" s="40">
        <v>0.96540000000000004</v>
      </c>
      <c r="BJ60" s="40">
        <v>0.96589999999999998</v>
      </c>
      <c r="BK60" s="40">
        <v>0.96640000000000004</v>
      </c>
      <c r="BL60" s="40">
        <v>0.96689999999999998</v>
      </c>
      <c r="BM60" s="40">
        <v>0.96730000000000005</v>
      </c>
      <c r="BN60" s="40">
        <v>0.9677</v>
      </c>
      <c r="BO60" s="40">
        <v>0.96819999999999995</v>
      </c>
      <c r="BP60" s="40">
        <v>0.96860000000000002</v>
      </c>
      <c r="BQ60" s="40">
        <v>0.96889999999999998</v>
      </c>
      <c r="BR60" s="40">
        <v>0.96930000000000005</v>
      </c>
      <c r="BS60" s="40">
        <v>0.96960000000000002</v>
      </c>
      <c r="BT60" s="40">
        <v>0.97</v>
      </c>
      <c r="BU60" s="40">
        <v>0.97030000000000005</v>
      </c>
      <c r="BV60" s="40">
        <v>0.97060000000000002</v>
      </c>
      <c r="BW60" s="40">
        <v>0.9708</v>
      </c>
      <c r="BX60" s="40">
        <v>0.97119999999999995</v>
      </c>
      <c r="BY60" s="40">
        <v>0.97140000000000004</v>
      </c>
      <c r="BZ60" s="40">
        <v>0.97160000000000002</v>
      </c>
      <c r="CA60" s="40">
        <v>0.9718</v>
      </c>
      <c r="CB60" s="40">
        <v>0.97209999999999996</v>
      </c>
      <c r="CC60" s="40">
        <v>0.97230000000000005</v>
      </c>
      <c r="CD60" s="40">
        <v>0.97250000000000003</v>
      </c>
      <c r="CE60" s="40">
        <v>0.97270000000000001</v>
      </c>
      <c r="CF60" s="40">
        <v>0.97289999999999999</v>
      </c>
      <c r="CG60" s="40">
        <v>0.97299999999999998</v>
      </c>
      <c r="CH60" s="40">
        <v>0.97319999999999995</v>
      </c>
      <c r="CI60" s="40">
        <v>0.97340000000000004</v>
      </c>
      <c r="CJ60" s="40">
        <v>0.97360000000000002</v>
      </c>
      <c r="CK60" s="40">
        <v>0.97370000000000001</v>
      </c>
      <c r="CL60" s="40">
        <v>0.97389999999999999</v>
      </c>
      <c r="CM60" s="32">
        <v>0.97409999999999997</v>
      </c>
      <c r="CN60" s="40">
        <v>0.97419999999999995</v>
      </c>
      <c r="CO60" s="40">
        <v>0.97440000000000004</v>
      </c>
      <c r="CP60" s="40">
        <v>0.97450000000000003</v>
      </c>
      <c r="CQ60" s="40">
        <v>0.97470000000000001</v>
      </c>
      <c r="CR60" s="40">
        <v>0.9748</v>
      </c>
      <c r="CS60" s="40">
        <v>0.97499999999999998</v>
      </c>
      <c r="CT60" s="40">
        <v>0.97513333333333296</v>
      </c>
      <c r="CU60" s="40">
        <v>0.97528333333333195</v>
      </c>
      <c r="CV60" s="40">
        <v>0.97540000000000004</v>
      </c>
      <c r="CW60" s="40">
        <v>0.97550000000000003</v>
      </c>
    </row>
    <row r="61" spans="1:101" ht="13.5" customHeight="1" x14ac:dyDescent="0.2">
      <c r="A61" s="36">
        <v>53.5</v>
      </c>
      <c r="B61" s="41">
        <v>59</v>
      </c>
      <c r="C61" s="38">
        <v>0.874</v>
      </c>
      <c r="D61" s="38">
        <v>0.878</v>
      </c>
      <c r="E61" s="38">
        <v>0.88200000000000001</v>
      </c>
      <c r="F61" s="38">
        <v>0.88500000000000001</v>
      </c>
      <c r="G61" s="38">
        <v>0.88900000000000001</v>
      </c>
      <c r="H61" s="38">
        <v>0.89300000000000002</v>
      </c>
      <c r="I61" s="38">
        <v>0.89600000000000002</v>
      </c>
      <c r="J61" s="38">
        <v>0.89900000000000002</v>
      </c>
      <c r="K61" s="38">
        <v>0.90200000000000002</v>
      </c>
      <c r="L61" s="38">
        <v>0.90600000000000003</v>
      </c>
      <c r="M61" s="38">
        <v>0.90900000000000003</v>
      </c>
      <c r="N61" s="38">
        <v>0.91200000000000003</v>
      </c>
      <c r="O61" s="38">
        <v>0.91400000000000003</v>
      </c>
      <c r="P61" s="38">
        <v>0.91700000000000004</v>
      </c>
      <c r="Q61" s="38">
        <v>0.91900000000000004</v>
      </c>
      <c r="R61" s="38">
        <v>0.92200000000000004</v>
      </c>
      <c r="S61" s="38">
        <v>0.92500000000000004</v>
      </c>
      <c r="T61" s="38">
        <v>0.92900000000000005</v>
      </c>
      <c r="U61" s="32">
        <v>0.93189999999999995</v>
      </c>
      <c r="V61" s="32">
        <v>0.93330000000000002</v>
      </c>
      <c r="W61" s="32">
        <v>0.93459999999999999</v>
      </c>
      <c r="X61" s="32">
        <v>0.93589999999999995</v>
      </c>
      <c r="Y61" s="32">
        <v>0.93710000000000004</v>
      </c>
      <c r="Z61" s="32">
        <v>0.93830000000000002</v>
      </c>
      <c r="AA61" s="32">
        <v>0.93940000000000001</v>
      </c>
      <c r="AB61" s="32">
        <v>0.9405</v>
      </c>
      <c r="AC61" s="32">
        <v>0.94159999999999999</v>
      </c>
      <c r="AD61" s="32">
        <v>0.9425</v>
      </c>
      <c r="AE61" s="32">
        <v>0.94340000000000002</v>
      </c>
      <c r="AF61" s="32">
        <v>0.94430000000000003</v>
      </c>
      <c r="AG61" s="32">
        <v>0.94520000000000004</v>
      </c>
      <c r="AH61" s="32">
        <v>0.94599999999999995</v>
      </c>
      <c r="AI61" s="32">
        <v>0.94689999999999996</v>
      </c>
      <c r="AJ61" s="32">
        <v>0.94769999999999999</v>
      </c>
      <c r="AK61" s="32">
        <v>0.94850000000000001</v>
      </c>
      <c r="AL61" s="32">
        <v>0.94920000000000004</v>
      </c>
      <c r="AM61" s="32">
        <v>0.95</v>
      </c>
      <c r="AN61" s="32">
        <v>0.95069999999999999</v>
      </c>
      <c r="AO61" s="32">
        <v>0.95140000000000002</v>
      </c>
      <c r="AP61" s="32">
        <v>0.95209999999999995</v>
      </c>
      <c r="AQ61" s="32">
        <v>0.95279999999999998</v>
      </c>
      <c r="AR61" s="32">
        <v>0.95350000000000001</v>
      </c>
      <c r="AS61" s="32">
        <v>0.95420000000000005</v>
      </c>
      <c r="AT61" s="32">
        <v>0.95489999999999997</v>
      </c>
      <c r="AU61" s="39">
        <v>0.9556</v>
      </c>
      <c r="AV61" s="32">
        <v>0.95630000000000004</v>
      </c>
      <c r="AW61" s="32">
        <v>0.95689999999999997</v>
      </c>
      <c r="AX61" s="32">
        <v>0.95760000000000001</v>
      </c>
      <c r="AY61" s="40">
        <v>0.95820000000000005</v>
      </c>
      <c r="AZ61" s="40">
        <v>0.95899999999999996</v>
      </c>
      <c r="BA61" s="40">
        <v>0.9597</v>
      </c>
      <c r="BB61" s="40">
        <v>0.96050000000000002</v>
      </c>
      <c r="BC61" s="40">
        <v>0.96120000000000005</v>
      </c>
      <c r="BD61" s="40">
        <v>0.96189999999999998</v>
      </c>
      <c r="BE61" s="40">
        <v>0.96250000000000002</v>
      </c>
      <c r="BF61" s="40">
        <v>0.96319999999999995</v>
      </c>
      <c r="BG61" s="40">
        <v>0.96379999999999999</v>
      </c>
      <c r="BH61" s="40">
        <v>0.96440000000000003</v>
      </c>
      <c r="BI61" s="40">
        <v>0.96489999999999998</v>
      </c>
      <c r="BJ61" s="40">
        <v>0.96550000000000002</v>
      </c>
      <c r="BK61" s="40">
        <v>0.96599999999999997</v>
      </c>
      <c r="BL61" s="40">
        <v>0.96640000000000004</v>
      </c>
      <c r="BM61" s="40">
        <v>0.96689999999999998</v>
      </c>
      <c r="BN61" s="40">
        <v>0.96730000000000005</v>
      </c>
      <c r="BO61" s="40">
        <v>0.96779999999999999</v>
      </c>
      <c r="BP61" s="40">
        <v>0.96819999999999995</v>
      </c>
      <c r="BQ61" s="40">
        <v>0.96850000000000003</v>
      </c>
      <c r="BR61" s="40">
        <v>0.96889999999999998</v>
      </c>
      <c r="BS61" s="40">
        <v>0.96919999999999995</v>
      </c>
      <c r="BT61" s="40">
        <v>0.96960000000000002</v>
      </c>
      <c r="BU61" s="40">
        <v>0.96989999999999998</v>
      </c>
      <c r="BV61" s="40">
        <v>0.97019999999999995</v>
      </c>
      <c r="BW61" s="40">
        <v>0.97050000000000003</v>
      </c>
      <c r="BX61" s="40">
        <v>0.9708</v>
      </c>
      <c r="BY61" s="40">
        <v>0.97099999999999997</v>
      </c>
      <c r="BZ61" s="40">
        <v>0.97130000000000005</v>
      </c>
      <c r="CA61" s="40">
        <v>0.97150000000000003</v>
      </c>
      <c r="CB61" s="40">
        <v>0.97170000000000001</v>
      </c>
      <c r="CC61" s="40">
        <v>0.97199999999999998</v>
      </c>
      <c r="CD61" s="40">
        <v>0.97219999999999995</v>
      </c>
      <c r="CE61" s="40">
        <v>0.97230000000000005</v>
      </c>
      <c r="CF61" s="40">
        <v>0.97250000000000003</v>
      </c>
      <c r="CG61" s="40">
        <v>0.97270000000000001</v>
      </c>
      <c r="CH61" s="40">
        <v>0.97289999999999999</v>
      </c>
      <c r="CI61" s="40">
        <v>0.97309999999999997</v>
      </c>
      <c r="CJ61" s="40">
        <v>0.97319999999999995</v>
      </c>
      <c r="CK61" s="40">
        <v>0.97340000000000004</v>
      </c>
      <c r="CL61" s="40">
        <v>0.97360000000000002</v>
      </c>
      <c r="CM61" s="40">
        <v>0.97370000000000001</v>
      </c>
      <c r="CN61" s="40">
        <v>0.97389999999999999</v>
      </c>
      <c r="CO61" s="40">
        <v>0.97399999999999998</v>
      </c>
      <c r="CP61" s="40">
        <v>0.97419999999999995</v>
      </c>
      <c r="CQ61" s="40">
        <v>0.97440000000000004</v>
      </c>
      <c r="CR61" s="40">
        <v>0.97450000000000003</v>
      </c>
      <c r="CS61" s="40">
        <v>0.97470000000000001</v>
      </c>
      <c r="CT61" s="40">
        <v>0.9748</v>
      </c>
      <c r="CU61" s="40">
        <v>0.97499999999999998</v>
      </c>
      <c r="CV61" s="40">
        <v>0.97509999999999997</v>
      </c>
      <c r="CW61" s="40">
        <v>0.97529999999999994</v>
      </c>
    </row>
    <row r="62" spans="1:101" ht="13.5" customHeight="1" x14ac:dyDescent="0.2">
      <c r="A62" s="36">
        <v>54</v>
      </c>
      <c r="B62" s="37">
        <v>60</v>
      </c>
      <c r="C62" s="38">
        <v>0.873</v>
      </c>
      <c r="D62" s="38">
        <v>0.877</v>
      </c>
      <c r="E62" s="38">
        <v>0.88</v>
      </c>
      <c r="F62" s="38">
        <v>0.88400000000000001</v>
      </c>
      <c r="G62" s="38">
        <v>0.88800000000000001</v>
      </c>
      <c r="H62" s="38">
        <v>0.89200000000000002</v>
      </c>
      <c r="I62" s="38">
        <v>0.89500000000000002</v>
      </c>
      <c r="J62" s="38">
        <v>0.89800000000000002</v>
      </c>
      <c r="K62" s="38">
        <v>0.90100000000000002</v>
      </c>
      <c r="L62" s="38">
        <v>0.90500000000000003</v>
      </c>
      <c r="M62" s="38">
        <v>0.90800000000000003</v>
      </c>
      <c r="N62" s="38">
        <v>0.91100000000000003</v>
      </c>
      <c r="O62" s="38">
        <v>0.91300000000000003</v>
      </c>
      <c r="P62" s="38">
        <v>0.91600000000000004</v>
      </c>
      <c r="Q62" s="38">
        <v>0.91800000000000004</v>
      </c>
      <c r="R62" s="38">
        <v>0.92100000000000004</v>
      </c>
      <c r="S62" s="38">
        <v>0.92400000000000004</v>
      </c>
      <c r="T62" s="38">
        <v>0.92800000000000005</v>
      </c>
      <c r="U62" s="32">
        <v>0.93100000000000005</v>
      </c>
      <c r="V62" s="32">
        <v>0.93240000000000001</v>
      </c>
      <c r="W62" s="32">
        <v>0.93369999999999997</v>
      </c>
      <c r="X62" s="32">
        <v>0.93500000000000005</v>
      </c>
      <c r="Y62" s="32">
        <v>0.93630000000000002</v>
      </c>
      <c r="Z62" s="32">
        <v>0.9375</v>
      </c>
      <c r="AA62" s="32">
        <v>0.93859999999999999</v>
      </c>
      <c r="AB62" s="32">
        <v>0.93969999999999998</v>
      </c>
      <c r="AC62" s="32">
        <v>0.94069999999999998</v>
      </c>
      <c r="AD62" s="32">
        <v>0.94169999999999998</v>
      </c>
      <c r="AE62" s="32">
        <v>0.94269999999999998</v>
      </c>
      <c r="AF62" s="32">
        <v>0.94359999999999999</v>
      </c>
      <c r="AG62" s="32">
        <v>0.94450000000000001</v>
      </c>
      <c r="AH62" s="32">
        <v>0.94530000000000003</v>
      </c>
      <c r="AI62" s="32">
        <v>0.94620000000000004</v>
      </c>
      <c r="AJ62" s="32">
        <v>0.94699999999999995</v>
      </c>
      <c r="AK62" s="32">
        <v>0.94779999999999998</v>
      </c>
      <c r="AL62" s="32">
        <v>0.94850000000000001</v>
      </c>
      <c r="AM62" s="32">
        <v>0.94930000000000003</v>
      </c>
      <c r="AN62" s="32">
        <v>0.95</v>
      </c>
      <c r="AO62" s="32">
        <v>0.95079999999999998</v>
      </c>
      <c r="AP62" s="32">
        <v>0.95150000000000001</v>
      </c>
      <c r="AQ62" s="32">
        <v>0.95220000000000005</v>
      </c>
      <c r="AR62" s="32">
        <v>0.95289999999999997</v>
      </c>
      <c r="AS62" s="32">
        <v>0.9536</v>
      </c>
      <c r="AT62" s="32">
        <v>0.95430000000000004</v>
      </c>
      <c r="AU62" s="39">
        <v>0.95499999999999996</v>
      </c>
      <c r="AV62" s="32">
        <v>0.95569999999999999</v>
      </c>
      <c r="AW62" s="32">
        <v>0.95640000000000003</v>
      </c>
      <c r="AX62" s="32">
        <v>0.95699999999999996</v>
      </c>
      <c r="AY62" s="40">
        <v>0.9577</v>
      </c>
      <c r="AZ62" s="40">
        <v>0.95840000000000003</v>
      </c>
      <c r="BA62" s="40">
        <v>0.95920000000000005</v>
      </c>
      <c r="BB62" s="40">
        <v>0.96</v>
      </c>
      <c r="BC62" s="40">
        <v>0.9607</v>
      </c>
      <c r="BD62" s="40">
        <v>0.96140000000000003</v>
      </c>
      <c r="BE62" s="40">
        <v>0.96199999999999997</v>
      </c>
      <c r="BF62" s="40">
        <v>0.9627</v>
      </c>
      <c r="BG62" s="40">
        <v>0.96330000000000005</v>
      </c>
      <c r="BH62" s="40">
        <v>0.96389999999999998</v>
      </c>
      <c r="BI62" s="40">
        <v>0.96450000000000002</v>
      </c>
      <c r="BJ62" s="40">
        <v>0.96499999999999997</v>
      </c>
      <c r="BK62" s="40">
        <v>0.96550000000000002</v>
      </c>
      <c r="BL62" s="40">
        <v>0.96599999999999997</v>
      </c>
      <c r="BM62" s="40">
        <v>0.96640000000000004</v>
      </c>
      <c r="BN62" s="40">
        <v>0.96689999999999998</v>
      </c>
      <c r="BO62" s="40">
        <v>0.96730000000000005</v>
      </c>
      <c r="BP62" s="40">
        <v>0.9677</v>
      </c>
      <c r="BQ62" s="40">
        <v>0.96809999999999996</v>
      </c>
      <c r="BR62" s="40">
        <v>0.96850000000000003</v>
      </c>
      <c r="BS62" s="40">
        <v>0.96879999999999999</v>
      </c>
      <c r="BT62" s="40">
        <v>0.96919999999999995</v>
      </c>
      <c r="BU62" s="40">
        <v>0.96950000000000003</v>
      </c>
      <c r="BV62" s="40">
        <v>0.9698</v>
      </c>
      <c r="BW62" s="40">
        <v>0.97009999999999996</v>
      </c>
      <c r="BX62" s="40">
        <v>0.97040000000000004</v>
      </c>
      <c r="BY62" s="40">
        <v>0.97070000000000001</v>
      </c>
      <c r="BZ62" s="40">
        <v>0.97089999999999999</v>
      </c>
      <c r="CA62" s="40">
        <v>0.97109999999999996</v>
      </c>
      <c r="CB62" s="40">
        <v>0.97140000000000004</v>
      </c>
      <c r="CC62" s="40">
        <v>0.97160000000000002</v>
      </c>
      <c r="CD62" s="40">
        <v>0.9718</v>
      </c>
      <c r="CE62" s="40">
        <v>0.97199999999999998</v>
      </c>
      <c r="CF62" s="40">
        <v>0.97219999999999995</v>
      </c>
      <c r="CG62" s="40">
        <v>0.97230000000000005</v>
      </c>
      <c r="CH62" s="40">
        <v>0.97250000000000003</v>
      </c>
      <c r="CI62" s="40">
        <v>0.97270000000000001</v>
      </c>
      <c r="CJ62" s="40">
        <v>0.97289999999999999</v>
      </c>
      <c r="CK62" s="40">
        <v>0.97309999999999997</v>
      </c>
      <c r="CL62" s="40">
        <v>0.97319999999999995</v>
      </c>
      <c r="CM62" s="40">
        <v>0.97340000000000004</v>
      </c>
      <c r="CN62" s="40">
        <v>0.97360000000000002</v>
      </c>
      <c r="CO62" s="40">
        <v>0.97370000000000001</v>
      </c>
      <c r="CP62" s="40">
        <v>0.97389999999999999</v>
      </c>
      <c r="CQ62" s="40">
        <v>0.97399999999999998</v>
      </c>
      <c r="CR62" s="40">
        <v>0.97419999999999995</v>
      </c>
      <c r="CS62" s="40">
        <v>0.97440000000000004</v>
      </c>
      <c r="CT62" s="40">
        <v>0.97450000000000003</v>
      </c>
      <c r="CU62" s="40">
        <v>0.97470000000000001</v>
      </c>
      <c r="CV62" s="40">
        <v>0.9748</v>
      </c>
      <c r="CW62" s="40">
        <v>0.97489999999999999</v>
      </c>
    </row>
    <row r="63" spans="1:101" ht="13.5" customHeight="1" x14ac:dyDescent="0.2">
      <c r="A63" s="36">
        <v>54.5</v>
      </c>
      <c r="B63" s="41">
        <v>61</v>
      </c>
      <c r="C63" s="38">
        <v>0.871</v>
      </c>
      <c r="D63" s="38">
        <v>0.875</v>
      </c>
      <c r="E63" s="38">
        <v>0.878</v>
      </c>
      <c r="F63" s="38">
        <v>0.88200000000000001</v>
      </c>
      <c r="G63" s="38">
        <v>0.88600000000000001</v>
      </c>
      <c r="H63" s="38">
        <v>0.89</v>
      </c>
      <c r="I63" s="38">
        <v>0.89300000000000002</v>
      </c>
      <c r="J63" s="38">
        <v>0.89600000000000002</v>
      </c>
      <c r="K63" s="38">
        <v>0.89900000000000002</v>
      </c>
      <c r="L63" s="38">
        <v>0.90300000000000002</v>
      </c>
      <c r="M63" s="38">
        <v>0.90600000000000003</v>
      </c>
      <c r="N63" s="38">
        <v>0.90900000000000003</v>
      </c>
      <c r="O63" s="38">
        <v>0.91200000000000003</v>
      </c>
      <c r="P63" s="38">
        <v>0.91500000000000004</v>
      </c>
      <c r="Q63" s="38">
        <v>0.91700000000000004</v>
      </c>
      <c r="R63" s="38">
        <v>0.92</v>
      </c>
      <c r="S63" s="38">
        <v>0.92300000000000004</v>
      </c>
      <c r="T63" s="38">
        <v>0.92700000000000005</v>
      </c>
      <c r="U63" s="32">
        <v>0.93010000000000004</v>
      </c>
      <c r="V63" s="32">
        <v>0.93149999999999999</v>
      </c>
      <c r="W63" s="32">
        <v>0.93289999999999995</v>
      </c>
      <c r="X63" s="32">
        <v>0.93420000000000003</v>
      </c>
      <c r="Y63" s="32">
        <v>0.9355</v>
      </c>
      <c r="Z63" s="32">
        <v>0.93669999999999998</v>
      </c>
      <c r="AA63" s="32">
        <v>0.93779999999999997</v>
      </c>
      <c r="AB63" s="32">
        <v>0.93889999999999996</v>
      </c>
      <c r="AC63" s="32">
        <v>0.94</v>
      </c>
      <c r="AD63" s="32">
        <v>0.94099999999999995</v>
      </c>
      <c r="AE63" s="32">
        <v>0.94189999999999996</v>
      </c>
      <c r="AF63" s="32">
        <v>0.94279999999999997</v>
      </c>
      <c r="AG63" s="32">
        <v>0.94369999999999998</v>
      </c>
      <c r="AH63" s="32">
        <v>0.9446</v>
      </c>
      <c r="AI63" s="32">
        <v>0.94550000000000001</v>
      </c>
      <c r="AJ63" s="32">
        <v>0.94630000000000003</v>
      </c>
      <c r="AK63" s="32">
        <v>0.94710000000000005</v>
      </c>
      <c r="AL63" s="32">
        <v>0.94789999999999996</v>
      </c>
      <c r="AM63" s="32">
        <v>0.94869999999999999</v>
      </c>
      <c r="AN63" s="32">
        <v>0.94940000000000002</v>
      </c>
      <c r="AO63" s="32">
        <v>0.95009999999999994</v>
      </c>
      <c r="AP63" s="32">
        <v>0.95089999999999997</v>
      </c>
      <c r="AQ63" s="32">
        <v>0.9516</v>
      </c>
      <c r="AR63" s="32">
        <v>0.95230000000000004</v>
      </c>
      <c r="AS63" s="32">
        <v>0.95299999999999996</v>
      </c>
      <c r="AT63" s="32">
        <v>0.95379999999999998</v>
      </c>
      <c r="AU63" s="39">
        <v>0.95450000000000002</v>
      </c>
      <c r="AV63" s="32">
        <v>0.95509999999999995</v>
      </c>
      <c r="AW63" s="32">
        <v>0.95579999999999998</v>
      </c>
      <c r="AX63" s="32">
        <v>0.95650000000000002</v>
      </c>
      <c r="AY63" s="40">
        <v>0.95709999999999995</v>
      </c>
      <c r="AZ63" s="40">
        <v>0.95789999999999997</v>
      </c>
      <c r="BA63" s="40">
        <v>0.9587</v>
      </c>
      <c r="BB63" s="40">
        <v>0.95950000000000002</v>
      </c>
      <c r="BC63" s="40">
        <v>0.96020000000000005</v>
      </c>
      <c r="BD63" s="40">
        <v>0.96089999999999998</v>
      </c>
      <c r="BE63" s="40">
        <v>0.96150000000000002</v>
      </c>
      <c r="BF63" s="40">
        <v>0.96220000000000006</v>
      </c>
      <c r="BG63" s="40">
        <v>0.96289999999999998</v>
      </c>
      <c r="BH63" s="40">
        <v>0.96350000000000002</v>
      </c>
      <c r="BI63" s="40">
        <v>0.96399999999999997</v>
      </c>
      <c r="BJ63" s="40">
        <v>0.96460000000000001</v>
      </c>
      <c r="BK63" s="40">
        <v>0.96509999999999996</v>
      </c>
      <c r="BL63" s="40">
        <v>0.96560000000000001</v>
      </c>
      <c r="BM63" s="40">
        <v>0.96599999999999997</v>
      </c>
      <c r="BN63" s="40">
        <v>0.96650000000000003</v>
      </c>
      <c r="BO63" s="40">
        <v>0.96689999999999998</v>
      </c>
      <c r="BP63" s="40">
        <v>0.96730000000000005</v>
      </c>
      <c r="BQ63" s="40">
        <v>0.9677</v>
      </c>
      <c r="BR63" s="40">
        <v>0.96809999999999996</v>
      </c>
      <c r="BS63" s="40">
        <v>0.96840000000000004</v>
      </c>
      <c r="BT63" s="40">
        <v>0.96879999999999999</v>
      </c>
      <c r="BU63" s="40">
        <v>0.96909999999999996</v>
      </c>
      <c r="BV63" s="40">
        <v>0.96940000000000004</v>
      </c>
      <c r="BW63" s="40">
        <v>0.96970000000000001</v>
      </c>
      <c r="BX63" s="40">
        <v>0.97</v>
      </c>
      <c r="BY63" s="40">
        <v>0.97030000000000005</v>
      </c>
      <c r="BZ63" s="40">
        <v>0.97050000000000003</v>
      </c>
      <c r="CA63" s="40">
        <v>0.97070000000000001</v>
      </c>
      <c r="CB63" s="40">
        <v>0.97099999999999997</v>
      </c>
      <c r="CC63" s="40">
        <v>0.97130000000000005</v>
      </c>
      <c r="CD63" s="40">
        <v>0.97150000000000003</v>
      </c>
      <c r="CE63" s="40">
        <v>0.97160000000000002</v>
      </c>
      <c r="CF63" s="40">
        <v>0.9718</v>
      </c>
      <c r="CG63" s="40">
        <v>0.97199999999999998</v>
      </c>
      <c r="CH63" s="40">
        <v>0.97219999999999995</v>
      </c>
      <c r="CI63" s="40">
        <v>0.97240000000000004</v>
      </c>
      <c r="CJ63" s="40">
        <v>0.97250000000000003</v>
      </c>
      <c r="CK63" s="40">
        <v>0.97270000000000001</v>
      </c>
      <c r="CL63" s="40">
        <v>0.97289999999999999</v>
      </c>
      <c r="CM63" s="40">
        <v>0.97309999999999997</v>
      </c>
      <c r="CN63" s="40">
        <v>0.97319999999999995</v>
      </c>
      <c r="CO63" s="40">
        <v>0.97340000000000004</v>
      </c>
      <c r="CP63" s="40">
        <v>0.97350000000000003</v>
      </c>
      <c r="CQ63" s="40">
        <v>0.97370000000000001</v>
      </c>
      <c r="CR63" s="40">
        <v>0.97389999999999999</v>
      </c>
      <c r="CS63" s="40">
        <v>0.97399999999999998</v>
      </c>
      <c r="CT63" s="40">
        <v>0.97419999999999995</v>
      </c>
      <c r="CU63" s="40">
        <v>0.97430000000000005</v>
      </c>
      <c r="CV63" s="40">
        <v>0.97450000000000003</v>
      </c>
      <c r="CW63" s="40">
        <v>0.97460000000000002</v>
      </c>
    </row>
    <row r="64" spans="1:101" ht="13.5" customHeight="1" x14ac:dyDescent="0.2">
      <c r="A64" s="36">
        <v>55</v>
      </c>
      <c r="B64" s="37">
        <v>62</v>
      </c>
      <c r="C64" s="38">
        <v>0.86899999999999999</v>
      </c>
      <c r="D64" s="38">
        <v>0.873</v>
      </c>
      <c r="E64" s="38">
        <v>0.876</v>
      </c>
      <c r="F64" s="38">
        <v>0.88</v>
      </c>
      <c r="G64" s="38">
        <v>0.88400000000000001</v>
      </c>
      <c r="H64" s="38">
        <v>0.88800000000000001</v>
      </c>
      <c r="I64" s="38">
        <v>0.89200000000000002</v>
      </c>
      <c r="J64" s="38">
        <v>0.89500000000000002</v>
      </c>
      <c r="K64" s="38">
        <v>0.89800000000000002</v>
      </c>
      <c r="L64" s="38">
        <v>0.90200000000000002</v>
      </c>
      <c r="M64" s="38">
        <v>0.90500000000000003</v>
      </c>
      <c r="N64" s="38">
        <v>0.90800000000000003</v>
      </c>
      <c r="O64" s="38">
        <v>0.91100000000000003</v>
      </c>
      <c r="P64" s="38">
        <v>0.91300000000000003</v>
      </c>
      <c r="Q64" s="38">
        <v>0.91600000000000004</v>
      </c>
      <c r="R64" s="38">
        <v>0.91900000000000004</v>
      </c>
      <c r="S64" s="38">
        <v>0.92200000000000004</v>
      </c>
      <c r="T64" s="38">
        <v>0.92600000000000005</v>
      </c>
      <c r="U64" s="32">
        <v>0.92920000000000003</v>
      </c>
      <c r="V64" s="32">
        <v>0.93059999999999998</v>
      </c>
      <c r="W64" s="32">
        <v>0.93200000000000005</v>
      </c>
      <c r="X64" s="32">
        <v>0.93330000000000002</v>
      </c>
      <c r="Y64" s="32">
        <v>0.93469999999999998</v>
      </c>
      <c r="Z64" s="32">
        <v>0.93579999999999997</v>
      </c>
      <c r="AA64" s="32">
        <v>0.93700000000000006</v>
      </c>
      <c r="AB64" s="32">
        <v>0.93820000000000003</v>
      </c>
      <c r="AC64" s="32">
        <v>0.93920000000000003</v>
      </c>
      <c r="AD64" s="32">
        <v>0.94020000000000004</v>
      </c>
      <c r="AE64" s="32">
        <v>0.94120000000000004</v>
      </c>
      <c r="AF64" s="32">
        <v>0.94210000000000005</v>
      </c>
      <c r="AG64" s="32">
        <v>0.94299999999999995</v>
      </c>
      <c r="AH64" s="32">
        <v>0.94389999999999996</v>
      </c>
      <c r="AI64" s="32">
        <v>0.94479999999999997</v>
      </c>
      <c r="AJ64" s="32">
        <v>0.9456</v>
      </c>
      <c r="AK64" s="32">
        <v>0.94640000000000002</v>
      </c>
      <c r="AL64" s="32">
        <v>0.94720000000000004</v>
      </c>
      <c r="AM64" s="32">
        <v>0.94799999999999995</v>
      </c>
      <c r="AN64" s="32">
        <v>0.94869999999999999</v>
      </c>
      <c r="AO64" s="32">
        <v>0.94950000000000001</v>
      </c>
      <c r="AP64" s="32">
        <v>0.95020000000000004</v>
      </c>
      <c r="AQ64" s="32">
        <v>0.95099999999999996</v>
      </c>
      <c r="AR64" s="32">
        <v>0.95169999999999999</v>
      </c>
      <c r="AS64" s="32">
        <v>0.95240000000000002</v>
      </c>
      <c r="AT64" s="32">
        <v>0.95320000000000005</v>
      </c>
      <c r="AU64" s="39">
        <v>0.95389999999999997</v>
      </c>
      <c r="AV64" s="32">
        <v>0.95450000000000002</v>
      </c>
      <c r="AW64" s="32">
        <v>0.95520000000000005</v>
      </c>
      <c r="AX64" s="32">
        <v>0.95589999999999997</v>
      </c>
      <c r="AY64" s="40">
        <v>0.95660000000000001</v>
      </c>
      <c r="AZ64" s="40">
        <v>0.95740000000000003</v>
      </c>
      <c r="BA64" s="40">
        <v>0.95820000000000005</v>
      </c>
      <c r="BB64" s="40">
        <v>0.95899999999999996</v>
      </c>
      <c r="BC64" s="40">
        <v>0.9597</v>
      </c>
      <c r="BD64" s="40">
        <v>0.96040000000000003</v>
      </c>
      <c r="BE64" s="40">
        <v>0.96109999999999995</v>
      </c>
      <c r="BF64" s="40">
        <v>0.9617</v>
      </c>
      <c r="BG64" s="40">
        <v>0.96240000000000003</v>
      </c>
      <c r="BH64" s="40">
        <v>0.96299999999999997</v>
      </c>
      <c r="BI64" s="40">
        <v>0.96350000000000002</v>
      </c>
      <c r="BJ64" s="40">
        <v>0.96409999999999996</v>
      </c>
      <c r="BK64" s="40">
        <v>0.9647</v>
      </c>
      <c r="BL64" s="40">
        <v>0.96509999999999996</v>
      </c>
      <c r="BM64" s="40">
        <v>0.96560000000000001</v>
      </c>
      <c r="BN64" s="40">
        <v>0.96599999999999997</v>
      </c>
      <c r="BO64" s="40">
        <v>0.96650000000000003</v>
      </c>
      <c r="BP64" s="40">
        <v>0.96689999999999998</v>
      </c>
      <c r="BQ64" s="40">
        <v>0.96730000000000005</v>
      </c>
      <c r="BR64" s="40">
        <v>0.9677</v>
      </c>
      <c r="BS64" s="40">
        <v>0.96799999999999997</v>
      </c>
      <c r="BT64" s="40">
        <v>0.96840000000000004</v>
      </c>
      <c r="BU64" s="40">
        <v>0.96870000000000001</v>
      </c>
      <c r="BV64" s="40">
        <v>0.96899999999999997</v>
      </c>
      <c r="BW64" s="40">
        <v>0.96930000000000005</v>
      </c>
      <c r="BX64" s="40">
        <v>0.96960000000000002</v>
      </c>
      <c r="BY64" s="40">
        <v>0.96989999999999998</v>
      </c>
      <c r="BZ64" s="40">
        <v>0.97019999999999995</v>
      </c>
      <c r="CA64" s="40">
        <v>0.97040000000000004</v>
      </c>
      <c r="CB64" s="40">
        <v>0.97060000000000002</v>
      </c>
      <c r="CC64" s="40">
        <v>0.97089999999999999</v>
      </c>
      <c r="CD64" s="40">
        <v>0.97109999999999996</v>
      </c>
      <c r="CE64" s="40">
        <v>0.97130000000000005</v>
      </c>
      <c r="CF64" s="40">
        <v>0.97150000000000003</v>
      </c>
      <c r="CG64" s="40">
        <v>0.97160000000000002</v>
      </c>
      <c r="CH64" s="40">
        <v>0.9718</v>
      </c>
      <c r="CI64" s="40">
        <v>0.97199999999999998</v>
      </c>
      <c r="CJ64" s="40">
        <v>0.97209999999999996</v>
      </c>
      <c r="CK64" s="40">
        <v>0.97230000000000005</v>
      </c>
      <c r="CL64" s="40">
        <v>0.97250000000000003</v>
      </c>
      <c r="CM64" s="40">
        <v>0.97270000000000001</v>
      </c>
      <c r="CN64" s="40">
        <v>0.97289999999999999</v>
      </c>
      <c r="CO64" s="40">
        <v>0.97299999999999998</v>
      </c>
      <c r="CP64" s="40">
        <v>0.97319999999999995</v>
      </c>
      <c r="CQ64" s="40">
        <v>0.97340000000000004</v>
      </c>
      <c r="CR64" s="40">
        <v>0.97360000000000002</v>
      </c>
      <c r="CS64" s="40">
        <v>0.97370000000000001</v>
      </c>
      <c r="CT64" s="40">
        <v>0.97389999999999999</v>
      </c>
      <c r="CU64" s="40">
        <v>0.97399999999999998</v>
      </c>
      <c r="CV64" s="40">
        <v>0.97419999999999995</v>
      </c>
      <c r="CW64" s="40">
        <v>0.97430000000000005</v>
      </c>
    </row>
    <row r="65" spans="1:101" ht="13.5" customHeight="1" x14ac:dyDescent="0.2">
      <c r="A65" s="36">
        <v>55.5</v>
      </c>
      <c r="B65" s="41">
        <v>63</v>
      </c>
      <c r="C65" s="38">
        <v>0.86699999999999999</v>
      </c>
      <c r="D65" s="38">
        <v>0.871</v>
      </c>
      <c r="E65" s="38">
        <v>0.874</v>
      </c>
      <c r="F65" s="38">
        <v>0.879</v>
      </c>
      <c r="G65" s="38">
        <v>0.88300000000000001</v>
      </c>
      <c r="H65" s="38">
        <v>0.88700000000000001</v>
      </c>
      <c r="I65" s="38">
        <v>0.89</v>
      </c>
      <c r="J65" s="38">
        <v>0.89300000000000002</v>
      </c>
      <c r="K65" s="38">
        <v>0.89700000000000002</v>
      </c>
      <c r="L65" s="38">
        <v>0.90100000000000002</v>
      </c>
      <c r="M65" s="38">
        <v>0.90400000000000003</v>
      </c>
      <c r="N65" s="38">
        <v>0.90700000000000003</v>
      </c>
      <c r="O65" s="38">
        <v>0.90900000000000003</v>
      </c>
      <c r="P65" s="38">
        <v>0.91200000000000003</v>
      </c>
      <c r="Q65" s="38">
        <v>0.91400000000000003</v>
      </c>
      <c r="R65" s="38">
        <v>0.91700000000000004</v>
      </c>
      <c r="S65" s="38">
        <v>0.92100000000000004</v>
      </c>
      <c r="T65" s="38">
        <v>0.92500000000000004</v>
      </c>
      <c r="U65" s="32">
        <v>0.92830000000000001</v>
      </c>
      <c r="V65" s="32">
        <v>0.92969999999999997</v>
      </c>
      <c r="W65" s="32">
        <v>0.93110000000000004</v>
      </c>
      <c r="X65" s="32">
        <v>0.9325</v>
      </c>
      <c r="Y65" s="32">
        <v>0.93379999999999996</v>
      </c>
      <c r="Z65" s="32">
        <v>0.93500000000000005</v>
      </c>
      <c r="AA65" s="32">
        <v>0.93620000000000003</v>
      </c>
      <c r="AB65" s="32">
        <v>0.93740000000000001</v>
      </c>
      <c r="AC65" s="32">
        <v>0.9385</v>
      </c>
      <c r="AD65" s="32">
        <v>0.9395</v>
      </c>
      <c r="AE65" s="32">
        <v>0.94040000000000001</v>
      </c>
      <c r="AF65" s="32">
        <v>0.94140000000000001</v>
      </c>
      <c r="AG65" s="32">
        <v>0.94230000000000003</v>
      </c>
      <c r="AH65" s="32">
        <v>0.94320000000000004</v>
      </c>
      <c r="AI65" s="32">
        <v>0.94410000000000005</v>
      </c>
      <c r="AJ65" s="32">
        <v>0.94489999999999996</v>
      </c>
      <c r="AK65" s="32">
        <v>0.94569999999999999</v>
      </c>
      <c r="AL65" s="32">
        <v>0.94650000000000001</v>
      </c>
      <c r="AM65" s="32">
        <v>0.94730000000000003</v>
      </c>
      <c r="AN65" s="32">
        <v>0.94810000000000005</v>
      </c>
      <c r="AO65" s="32">
        <v>0.94879999999999998</v>
      </c>
      <c r="AP65" s="32">
        <v>0.9496</v>
      </c>
      <c r="AQ65" s="32">
        <v>0.95040000000000002</v>
      </c>
      <c r="AR65" s="32">
        <v>0.95109999999999995</v>
      </c>
      <c r="AS65" s="32">
        <v>0.95179999999999998</v>
      </c>
      <c r="AT65" s="32">
        <v>0.9526</v>
      </c>
      <c r="AU65" s="39">
        <v>0.95330000000000004</v>
      </c>
      <c r="AV65" s="32">
        <v>0.95399999999999996</v>
      </c>
      <c r="AW65" s="32">
        <v>0.95469999999999999</v>
      </c>
      <c r="AX65" s="32">
        <v>0.95540000000000003</v>
      </c>
      <c r="AY65" s="40">
        <v>0.95599999999999996</v>
      </c>
      <c r="AZ65" s="40">
        <v>0.95679999999999998</v>
      </c>
      <c r="BA65" s="40">
        <v>0.95760000000000001</v>
      </c>
      <c r="BB65" s="40">
        <v>0.95840000000000003</v>
      </c>
      <c r="BC65" s="40">
        <v>0.95920000000000005</v>
      </c>
      <c r="BD65" s="40">
        <v>0.95989999999999998</v>
      </c>
      <c r="BE65" s="40">
        <v>0.96060000000000001</v>
      </c>
      <c r="BF65" s="40">
        <v>0.96120000000000005</v>
      </c>
      <c r="BG65" s="40">
        <v>0.96189999999999998</v>
      </c>
      <c r="BH65" s="40">
        <v>0.96250000000000002</v>
      </c>
      <c r="BI65" s="40">
        <v>0.96309999999999996</v>
      </c>
      <c r="BJ65" s="40">
        <v>0.9637</v>
      </c>
      <c r="BK65" s="40">
        <v>0.96419999999999995</v>
      </c>
      <c r="BL65" s="40">
        <v>0.9647</v>
      </c>
      <c r="BM65" s="40">
        <v>0.96509999999999996</v>
      </c>
      <c r="BN65" s="40">
        <v>0.96560000000000001</v>
      </c>
      <c r="BO65" s="40">
        <v>0.96609999999999996</v>
      </c>
      <c r="BP65" s="40">
        <v>0.96650000000000003</v>
      </c>
      <c r="BQ65" s="40">
        <v>0.96689999999999998</v>
      </c>
      <c r="BR65" s="40">
        <v>0.96730000000000005</v>
      </c>
      <c r="BS65" s="40">
        <v>0.96760000000000002</v>
      </c>
      <c r="BT65" s="40">
        <v>0.96799999999999997</v>
      </c>
      <c r="BU65" s="40">
        <v>0.96830000000000005</v>
      </c>
      <c r="BV65" s="40">
        <v>0.96860000000000002</v>
      </c>
      <c r="BW65" s="40">
        <v>0.96889999999999998</v>
      </c>
      <c r="BX65" s="40">
        <v>0.96919999999999995</v>
      </c>
      <c r="BY65" s="40">
        <v>0.96950000000000003</v>
      </c>
      <c r="BZ65" s="40">
        <v>0.9698</v>
      </c>
      <c r="CA65" s="40">
        <v>0.97</v>
      </c>
      <c r="CB65" s="40">
        <v>0.97030000000000005</v>
      </c>
      <c r="CC65" s="40">
        <v>0.97050000000000003</v>
      </c>
      <c r="CD65" s="40">
        <v>0.97070000000000001</v>
      </c>
      <c r="CE65" s="40">
        <v>0.97089999999999999</v>
      </c>
      <c r="CF65" s="40">
        <v>0.97109999999999996</v>
      </c>
      <c r="CG65" s="40">
        <v>0.97130000000000005</v>
      </c>
      <c r="CH65" s="40">
        <v>0.97150000000000003</v>
      </c>
      <c r="CI65" s="40">
        <v>0.97170000000000001</v>
      </c>
      <c r="CJ65" s="40">
        <v>0.97189999999999999</v>
      </c>
      <c r="CK65" s="40">
        <v>0.97199999999999998</v>
      </c>
      <c r="CL65" s="40">
        <v>0.97219999999999995</v>
      </c>
      <c r="CM65" s="40">
        <v>0.97240000000000004</v>
      </c>
      <c r="CN65" s="40">
        <v>0.97260000000000002</v>
      </c>
      <c r="CO65" s="40">
        <v>0.97270000000000001</v>
      </c>
      <c r="CP65" s="40">
        <v>0.97289999999999999</v>
      </c>
      <c r="CQ65" s="40">
        <v>0.97309999999999997</v>
      </c>
      <c r="CR65" s="40">
        <v>0.97319999999999995</v>
      </c>
      <c r="CS65" s="40">
        <v>0.97340000000000004</v>
      </c>
      <c r="CT65" s="40">
        <v>0.97350000000000003</v>
      </c>
      <c r="CU65" s="40">
        <v>0.97370000000000001</v>
      </c>
      <c r="CV65" s="40">
        <v>0.9738</v>
      </c>
      <c r="CW65" s="40">
        <v>0.97399999999999998</v>
      </c>
    </row>
    <row r="66" spans="1:101" ht="13.5" customHeight="1" x14ac:dyDescent="0.2">
      <c r="A66" s="36">
        <v>56</v>
      </c>
      <c r="B66" s="37">
        <v>64</v>
      </c>
      <c r="C66" s="38">
        <v>0.86499999999999999</v>
      </c>
      <c r="D66" s="38">
        <v>0.86899999999999999</v>
      </c>
      <c r="E66" s="38">
        <v>0.873</v>
      </c>
      <c r="F66" s="38">
        <v>0.877</v>
      </c>
      <c r="G66" s="38">
        <v>0.88100000000000001</v>
      </c>
      <c r="H66" s="38">
        <v>0.88500000000000001</v>
      </c>
      <c r="I66" s="38">
        <v>0.88900000000000001</v>
      </c>
      <c r="J66" s="38">
        <v>0.89200000000000002</v>
      </c>
      <c r="K66" s="38">
        <v>0.89500000000000002</v>
      </c>
      <c r="L66" s="38">
        <v>0.89900000000000002</v>
      </c>
      <c r="M66" s="38">
        <v>0.90200000000000002</v>
      </c>
      <c r="N66" s="38">
        <v>0.90500000000000003</v>
      </c>
      <c r="O66" s="38">
        <v>0.90800000000000003</v>
      </c>
      <c r="P66" s="38">
        <v>0.91100000000000003</v>
      </c>
      <c r="Q66" s="38">
        <v>0.91300000000000003</v>
      </c>
      <c r="R66" s="38">
        <v>0.91600000000000004</v>
      </c>
      <c r="S66" s="38">
        <v>0.91900000000000004</v>
      </c>
      <c r="T66" s="38">
        <v>0.92400000000000004</v>
      </c>
      <c r="U66" s="32">
        <v>0.9274</v>
      </c>
      <c r="V66" s="32">
        <v>0.92889999999999995</v>
      </c>
      <c r="W66" s="32">
        <v>0.93030000000000002</v>
      </c>
      <c r="X66" s="32">
        <v>0.93169999999999997</v>
      </c>
      <c r="Y66" s="32">
        <v>0.93300000000000005</v>
      </c>
      <c r="Z66" s="32">
        <v>0.93420000000000003</v>
      </c>
      <c r="AA66" s="32">
        <v>0.93540000000000001</v>
      </c>
      <c r="AB66" s="32">
        <v>0.93659999999999999</v>
      </c>
      <c r="AC66" s="32">
        <v>0.93769999999999998</v>
      </c>
      <c r="AD66" s="32">
        <v>0.93869999999999998</v>
      </c>
      <c r="AE66" s="32">
        <v>0.93969999999999998</v>
      </c>
      <c r="AF66" s="32">
        <v>0.94069999999999998</v>
      </c>
      <c r="AG66" s="32">
        <v>0.94159999999999999</v>
      </c>
      <c r="AH66" s="32">
        <v>0.9425</v>
      </c>
      <c r="AI66" s="32">
        <v>0.94340000000000002</v>
      </c>
      <c r="AJ66" s="32">
        <v>0.94420000000000004</v>
      </c>
      <c r="AK66" s="32">
        <v>0.94510000000000005</v>
      </c>
      <c r="AL66" s="32">
        <v>0.94589999999999996</v>
      </c>
      <c r="AM66" s="32">
        <v>0.94669999999999999</v>
      </c>
      <c r="AN66" s="32">
        <v>0.94740000000000002</v>
      </c>
      <c r="AO66" s="32">
        <v>0.94820000000000004</v>
      </c>
      <c r="AP66" s="32">
        <v>0.94899999999999995</v>
      </c>
      <c r="AQ66" s="32">
        <v>0.94969999999999999</v>
      </c>
      <c r="AR66" s="32">
        <v>0.95050000000000001</v>
      </c>
      <c r="AS66" s="32">
        <v>0.95120000000000005</v>
      </c>
      <c r="AT66" s="32">
        <v>0.95199999999999996</v>
      </c>
      <c r="AU66" s="39">
        <v>0.95269999999999999</v>
      </c>
      <c r="AV66" s="32">
        <v>0.95340000000000003</v>
      </c>
      <c r="AW66" s="32">
        <v>0.95409999999999995</v>
      </c>
      <c r="AX66" s="32">
        <v>0.95479999999999998</v>
      </c>
      <c r="AY66" s="40">
        <v>0.95550000000000002</v>
      </c>
      <c r="AZ66" s="40">
        <v>0.95630000000000004</v>
      </c>
      <c r="BA66" s="40">
        <v>0.95709999999999995</v>
      </c>
      <c r="BB66" s="40">
        <v>0.95789999999999997</v>
      </c>
      <c r="BC66" s="40">
        <v>0.9587</v>
      </c>
      <c r="BD66" s="40">
        <v>0.95940000000000003</v>
      </c>
      <c r="BE66" s="40">
        <v>0.96009999999999995</v>
      </c>
      <c r="BF66" s="40">
        <v>0.96079999999999999</v>
      </c>
      <c r="BG66" s="40">
        <v>0.96140000000000003</v>
      </c>
      <c r="BH66" s="40">
        <v>0.96209999999999996</v>
      </c>
      <c r="BI66" s="40">
        <v>0.96260000000000001</v>
      </c>
      <c r="BJ66" s="40">
        <v>0.96319999999999995</v>
      </c>
      <c r="BK66" s="40">
        <v>0.96379999999999999</v>
      </c>
      <c r="BL66" s="40">
        <v>0.96419999999999995</v>
      </c>
      <c r="BM66" s="40">
        <v>0.9647</v>
      </c>
      <c r="BN66" s="40">
        <v>0.96519999999999995</v>
      </c>
      <c r="BO66" s="40">
        <v>0.9657</v>
      </c>
      <c r="BP66" s="40">
        <v>0.96609999999999996</v>
      </c>
      <c r="BQ66" s="40">
        <v>0.96650000000000003</v>
      </c>
      <c r="BR66" s="40">
        <v>0.96689999999999998</v>
      </c>
      <c r="BS66" s="40">
        <v>0.96730000000000005</v>
      </c>
      <c r="BT66" s="40">
        <v>0.96760000000000002</v>
      </c>
      <c r="BU66" s="40">
        <v>0.96789999999999998</v>
      </c>
      <c r="BV66" s="40">
        <v>0.96819999999999995</v>
      </c>
      <c r="BW66" s="40">
        <v>0.96860000000000002</v>
      </c>
      <c r="BX66" s="40">
        <v>0.96889999999999998</v>
      </c>
      <c r="BY66" s="40">
        <v>0.96919999999999995</v>
      </c>
      <c r="BZ66" s="40">
        <v>0.96940000000000004</v>
      </c>
      <c r="CA66" s="40">
        <v>0.96960000000000002</v>
      </c>
      <c r="CB66" s="40">
        <v>0.96989999999999998</v>
      </c>
      <c r="CC66" s="40">
        <v>0.97019999999999995</v>
      </c>
      <c r="CD66" s="40">
        <v>0.97040000000000004</v>
      </c>
      <c r="CE66" s="40">
        <v>0.97060000000000002</v>
      </c>
      <c r="CF66" s="40">
        <v>0.9708</v>
      </c>
      <c r="CG66" s="40">
        <v>0.97089999999999999</v>
      </c>
      <c r="CH66" s="40">
        <v>0.97119999999999995</v>
      </c>
      <c r="CI66" s="40">
        <v>0.97130000000000005</v>
      </c>
      <c r="CJ66" s="40">
        <v>0.97150000000000003</v>
      </c>
      <c r="CK66" s="40">
        <v>0.97170000000000001</v>
      </c>
      <c r="CL66" s="40">
        <v>0.97189999999999999</v>
      </c>
      <c r="CM66" s="40">
        <v>0.97209999999999996</v>
      </c>
      <c r="CN66" s="40">
        <v>0.97219999999999995</v>
      </c>
      <c r="CO66" s="40">
        <v>0.97240000000000004</v>
      </c>
      <c r="CP66" s="40">
        <v>0.97250000000000003</v>
      </c>
      <c r="CQ66" s="40">
        <v>0.97270000000000001</v>
      </c>
      <c r="CR66" s="40">
        <v>0.97289999999999999</v>
      </c>
      <c r="CS66" s="40">
        <v>0.97309999999999997</v>
      </c>
      <c r="CT66" s="40">
        <v>0.97319999999999995</v>
      </c>
      <c r="CU66" s="40">
        <v>0.97340000000000004</v>
      </c>
      <c r="CV66" s="40">
        <v>0.97350000000000003</v>
      </c>
      <c r="CW66" s="40">
        <v>0.97370000000000001</v>
      </c>
    </row>
    <row r="67" spans="1:101" ht="13.5" customHeight="1" x14ac:dyDescent="0.2">
      <c r="A67" s="36">
        <v>56.5</v>
      </c>
      <c r="B67" s="41">
        <v>65</v>
      </c>
      <c r="C67" s="38">
        <v>0.86299999999999999</v>
      </c>
      <c r="D67" s="38">
        <v>0.86799999999999999</v>
      </c>
      <c r="E67" s="38">
        <v>0.871</v>
      </c>
      <c r="F67" s="38">
        <v>0.876</v>
      </c>
      <c r="G67" s="38">
        <v>0.88</v>
      </c>
      <c r="H67" s="38">
        <v>0.88400000000000001</v>
      </c>
      <c r="I67" s="38">
        <v>0.88700000000000001</v>
      </c>
      <c r="J67" s="38">
        <v>0.89</v>
      </c>
      <c r="K67" s="38">
        <v>0.89400000000000002</v>
      </c>
      <c r="L67" s="38">
        <v>0.89800000000000002</v>
      </c>
      <c r="M67" s="38">
        <v>0.90100000000000002</v>
      </c>
      <c r="N67" s="38">
        <v>0.90400000000000003</v>
      </c>
      <c r="O67" s="38">
        <v>0.90700000000000003</v>
      </c>
      <c r="P67" s="38">
        <v>0.91</v>
      </c>
      <c r="Q67" s="38">
        <v>0.91200000000000003</v>
      </c>
      <c r="R67" s="38">
        <v>0.91500000000000004</v>
      </c>
      <c r="S67" s="38">
        <v>0.91800000000000004</v>
      </c>
      <c r="T67" s="38">
        <v>0.92300000000000004</v>
      </c>
      <c r="U67" s="32">
        <v>0.92649999999999999</v>
      </c>
      <c r="V67" s="32">
        <v>0.92800000000000005</v>
      </c>
      <c r="W67" s="32">
        <v>0.9294</v>
      </c>
      <c r="X67" s="32">
        <v>0.93079999999999996</v>
      </c>
      <c r="Y67" s="32">
        <v>0.93220000000000003</v>
      </c>
      <c r="Z67" s="32">
        <v>0.93340000000000001</v>
      </c>
      <c r="AA67" s="32">
        <v>0.93459999999999999</v>
      </c>
      <c r="AB67" s="32">
        <v>0.93579999999999997</v>
      </c>
      <c r="AC67" s="32">
        <v>0.93689999999999996</v>
      </c>
      <c r="AD67" s="32">
        <v>0.93789999999999996</v>
      </c>
      <c r="AE67" s="32">
        <v>0.93889999999999996</v>
      </c>
      <c r="AF67" s="32">
        <v>0.93989999999999996</v>
      </c>
      <c r="AG67" s="32">
        <v>0.94089999999999996</v>
      </c>
      <c r="AH67" s="32">
        <v>0.94179999999999997</v>
      </c>
      <c r="AI67" s="32">
        <v>0.94269999999999998</v>
      </c>
      <c r="AJ67" s="32">
        <v>0.94350000000000001</v>
      </c>
      <c r="AK67" s="32">
        <v>0.94440000000000002</v>
      </c>
      <c r="AL67" s="32">
        <v>0.94520000000000004</v>
      </c>
      <c r="AM67" s="32">
        <v>0.94599999999999995</v>
      </c>
      <c r="AN67" s="32">
        <v>0.94679999999999997</v>
      </c>
      <c r="AO67" s="32">
        <v>0.9476</v>
      </c>
      <c r="AP67" s="32">
        <v>0.94830000000000003</v>
      </c>
      <c r="AQ67" s="32">
        <v>0.94910000000000005</v>
      </c>
      <c r="AR67" s="32">
        <v>0.94989999999999997</v>
      </c>
      <c r="AS67" s="32">
        <v>0.9506</v>
      </c>
      <c r="AT67" s="32">
        <v>0.95140000000000002</v>
      </c>
      <c r="AU67" s="39">
        <v>0.95209999999999995</v>
      </c>
      <c r="AV67" s="32">
        <v>0.95279999999999998</v>
      </c>
      <c r="AW67" s="32">
        <v>0.95350000000000001</v>
      </c>
      <c r="AX67" s="32">
        <v>0.95420000000000005</v>
      </c>
      <c r="AY67" s="40">
        <v>0.95489999999999997</v>
      </c>
      <c r="AZ67" s="40">
        <v>0.95569999999999999</v>
      </c>
      <c r="BA67" s="40">
        <v>0.95660000000000001</v>
      </c>
      <c r="BB67" s="40">
        <v>0.95740000000000003</v>
      </c>
      <c r="BC67" s="40">
        <v>0.95820000000000005</v>
      </c>
      <c r="BD67" s="40">
        <v>0.95889999999999997</v>
      </c>
      <c r="BE67" s="40">
        <v>0.95960000000000001</v>
      </c>
      <c r="BF67" s="40">
        <v>0.96030000000000004</v>
      </c>
      <c r="BG67" s="40">
        <v>0.96099999999999997</v>
      </c>
      <c r="BH67" s="40">
        <v>0.96160000000000001</v>
      </c>
      <c r="BI67" s="40">
        <v>0.96220000000000006</v>
      </c>
      <c r="BJ67" s="40">
        <v>0.96279999999999999</v>
      </c>
      <c r="BK67" s="40">
        <v>0.96330000000000005</v>
      </c>
      <c r="BL67" s="40">
        <v>0.96379999999999999</v>
      </c>
      <c r="BM67" s="40">
        <v>0.96430000000000005</v>
      </c>
      <c r="BN67" s="40">
        <v>0.96479999999999999</v>
      </c>
      <c r="BO67" s="40">
        <v>0.96519999999999995</v>
      </c>
      <c r="BP67" s="40">
        <v>0.9657</v>
      </c>
      <c r="BQ67" s="40">
        <v>0.96609999999999996</v>
      </c>
      <c r="BR67" s="40">
        <v>0.96650000000000003</v>
      </c>
      <c r="BS67" s="40">
        <v>0.96689999999999998</v>
      </c>
      <c r="BT67" s="40">
        <v>0.96719999999999995</v>
      </c>
      <c r="BU67" s="40">
        <v>0.96760000000000002</v>
      </c>
      <c r="BV67" s="40">
        <v>0.96789999999999998</v>
      </c>
      <c r="BW67" s="40">
        <v>0.96819999999999995</v>
      </c>
      <c r="BX67" s="40">
        <v>0.96850000000000003</v>
      </c>
      <c r="BY67" s="40">
        <v>0.96879999999999999</v>
      </c>
      <c r="BZ67" s="40">
        <v>0.96909999999999996</v>
      </c>
      <c r="CA67" s="40">
        <v>0.96930000000000005</v>
      </c>
      <c r="CB67" s="40">
        <v>0.96950000000000003</v>
      </c>
      <c r="CC67" s="40">
        <v>0.9698</v>
      </c>
      <c r="CD67" s="40">
        <v>0.97</v>
      </c>
      <c r="CE67" s="40">
        <v>0.97019999999999995</v>
      </c>
      <c r="CF67" s="40">
        <v>0.97040000000000004</v>
      </c>
      <c r="CG67" s="40">
        <v>0.97060000000000002</v>
      </c>
      <c r="CH67" s="40">
        <v>0.9708</v>
      </c>
      <c r="CI67" s="40">
        <v>0.97099999999999997</v>
      </c>
      <c r="CJ67" s="40">
        <v>0.97119999999999995</v>
      </c>
      <c r="CK67" s="40">
        <v>0.97140000000000004</v>
      </c>
      <c r="CL67" s="40">
        <v>0.97150000000000003</v>
      </c>
      <c r="CM67" s="40">
        <v>0.97170000000000001</v>
      </c>
      <c r="CN67" s="40">
        <v>0.97189999999999999</v>
      </c>
      <c r="CO67" s="40">
        <v>0.97199999999999998</v>
      </c>
      <c r="CP67" s="40">
        <v>0.97219999999999995</v>
      </c>
      <c r="CQ67" s="40">
        <v>0.97240000000000004</v>
      </c>
      <c r="CR67" s="40">
        <v>0.97260000000000002</v>
      </c>
      <c r="CS67" s="40">
        <v>0.9728</v>
      </c>
      <c r="CT67" s="40">
        <v>0.97289999999999999</v>
      </c>
      <c r="CU67" s="40">
        <v>0.97309999999999997</v>
      </c>
      <c r="CV67" s="40">
        <v>0.97319999999999995</v>
      </c>
      <c r="CW67" s="40">
        <v>0.97340000000000004</v>
      </c>
    </row>
    <row r="68" spans="1:101" ht="13.5" customHeight="1" x14ac:dyDescent="0.2">
      <c r="A68" s="36">
        <v>57</v>
      </c>
      <c r="B68" s="37">
        <v>66</v>
      </c>
      <c r="C68" s="38">
        <v>0.86099999999999999</v>
      </c>
      <c r="D68" s="38">
        <v>0.86599999999999999</v>
      </c>
      <c r="E68" s="38">
        <v>0.86899999999999999</v>
      </c>
      <c r="F68" s="38">
        <v>0.874</v>
      </c>
      <c r="G68" s="38">
        <v>0.878</v>
      </c>
      <c r="H68" s="38">
        <v>0.88200000000000001</v>
      </c>
      <c r="I68" s="38">
        <v>0.88600000000000001</v>
      </c>
      <c r="J68" s="38">
        <v>0.88900000000000001</v>
      </c>
      <c r="K68" s="38">
        <v>0.89300000000000002</v>
      </c>
      <c r="L68" s="38">
        <v>0.89700000000000002</v>
      </c>
      <c r="M68" s="38">
        <v>0.9</v>
      </c>
      <c r="N68" s="38">
        <v>0.90300000000000002</v>
      </c>
      <c r="O68" s="38">
        <v>0.90600000000000003</v>
      </c>
      <c r="P68" s="38">
        <v>0.90900000000000003</v>
      </c>
      <c r="Q68" s="38">
        <v>0.91100000000000003</v>
      </c>
      <c r="R68" s="38">
        <v>0.91400000000000003</v>
      </c>
      <c r="S68" s="38">
        <v>0.91700000000000004</v>
      </c>
      <c r="T68" s="38">
        <v>0.92200000000000004</v>
      </c>
      <c r="U68" s="32">
        <v>0.92559999999999998</v>
      </c>
      <c r="V68" s="32">
        <v>0.92710000000000004</v>
      </c>
      <c r="W68" s="32">
        <v>0.92849999999999999</v>
      </c>
      <c r="X68" s="32">
        <v>0.92989999999999995</v>
      </c>
      <c r="Y68" s="32">
        <v>0.93313000000000001</v>
      </c>
      <c r="Z68" s="32">
        <v>0.93259999999999998</v>
      </c>
      <c r="AA68" s="32">
        <v>0.93379999999999996</v>
      </c>
      <c r="AB68" s="32">
        <v>0.93500000000000005</v>
      </c>
      <c r="AC68" s="32">
        <v>0.93620000000000003</v>
      </c>
      <c r="AD68" s="32">
        <v>0.93720000000000003</v>
      </c>
      <c r="AE68" s="32">
        <v>0.93820000000000003</v>
      </c>
      <c r="AF68" s="32">
        <v>0.93920000000000003</v>
      </c>
      <c r="AG68" s="32">
        <v>0.94010000000000005</v>
      </c>
      <c r="AH68" s="32">
        <v>0.94110000000000005</v>
      </c>
      <c r="AI68" s="32">
        <v>0.94199999999999995</v>
      </c>
      <c r="AJ68" s="32">
        <v>0.94279999999999997</v>
      </c>
      <c r="AK68" s="32">
        <v>0.94369999999999998</v>
      </c>
      <c r="AL68" s="32">
        <v>0.94450000000000001</v>
      </c>
      <c r="AM68" s="32">
        <v>0.94540000000000002</v>
      </c>
      <c r="AN68" s="32">
        <v>0.94610000000000005</v>
      </c>
      <c r="AO68" s="32">
        <v>0.94689999999999996</v>
      </c>
      <c r="AP68" s="32">
        <v>0.94769999999999999</v>
      </c>
      <c r="AQ68" s="32">
        <v>0.94850000000000001</v>
      </c>
      <c r="AR68" s="32">
        <v>0.94930000000000003</v>
      </c>
      <c r="AS68" s="32">
        <v>0.95</v>
      </c>
      <c r="AT68" s="32">
        <v>0.95079999999999998</v>
      </c>
      <c r="AU68" s="39">
        <v>0.95150000000000001</v>
      </c>
      <c r="AV68" s="32">
        <v>0.95220000000000005</v>
      </c>
      <c r="AW68" s="32">
        <v>0.95299999999999996</v>
      </c>
      <c r="AX68" s="32">
        <v>0.95369999999999999</v>
      </c>
      <c r="AY68" s="40">
        <v>0.95440000000000003</v>
      </c>
      <c r="AZ68" s="40">
        <v>0.95520000000000005</v>
      </c>
      <c r="BA68" s="40">
        <v>0.95609999999999995</v>
      </c>
      <c r="BB68" s="40">
        <v>0.95689999999999997</v>
      </c>
      <c r="BC68" s="40">
        <v>0.9577</v>
      </c>
      <c r="BD68" s="40">
        <v>0.95840000000000003</v>
      </c>
      <c r="BE68" s="40">
        <v>0.95909999999999995</v>
      </c>
      <c r="BF68" s="40">
        <v>0.95979999999999999</v>
      </c>
      <c r="BG68" s="40">
        <v>0.96050000000000002</v>
      </c>
      <c r="BH68" s="40">
        <v>0.96109999999999995</v>
      </c>
      <c r="BI68" s="40">
        <v>0.9617</v>
      </c>
      <c r="BJ68" s="40">
        <v>0.96230000000000004</v>
      </c>
      <c r="BK68" s="40">
        <v>0.96289999999999998</v>
      </c>
      <c r="BL68" s="40">
        <v>0.96340000000000003</v>
      </c>
      <c r="BM68" s="40">
        <v>0.96389999999999998</v>
      </c>
      <c r="BN68" s="40">
        <v>0.96430000000000005</v>
      </c>
      <c r="BO68" s="40">
        <v>0.96479999999999999</v>
      </c>
      <c r="BP68" s="40">
        <v>0.96530000000000005</v>
      </c>
      <c r="BQ68" s="40">
        <v>0.9657</v>
      </c>
      <c r="BR68" s="40">
        <v>0.96609999999999996</v>
      </c>
      <c r="BS68" s="40">
        <v>0.96650000000000003</v>
      </c>
      <c r="BT68" s="40">
        <v>0.96679999999999999</v>
      </c>
      <c r="BU68" s="40">
        <v>0.96719999999999995</v>
      </c>
      <c r="BV68" s="40">
        <v>0.96750000000000003</v>
      </c>
      <c r="BW68" s="40">
        <v>0.96779999999999999</v>
      </c>
      <c r="BX68" s="40">
        <v>0.96809999999999996</v>
      </c>
      <c r="BY68" s="40">
        <v>0.96840000000000004</v>
      </c>
      <c r="BZ68" s="40">
        <v>0.96870000000000001</v>
      </c>
      <c r="CA68" s="40">
        <v>0.96889999999999998</v>
      </c>
      <c r="CB68" s="40">
        <v>0.96919999999999995</v>
      </c>
      <c r="CC68" s="40">
        <v>0.96950000000000003</v>
      </c>
      <c r="CD68" s="40">
        <v>0.96970000000000001</v>
      </c>
      <c r="CE68" s="40">
        <v>0.96989999999999998</v>
      </c>
      <c r="CF68" s="40">
        <v>0.97009999999999996</v>
      </c>
      <c r="CG68" s="40">
        <v>0.97030000000000005</v>
      </c>
      <c r="CH68" s="40">
        <v>0.97050000000000003</v>
      </c>
      <c r="CI68" s="40">
        <v>0.97060000000000002</v>
      </c>
      <c r="CJ68" s="40">
        <v>0.9708</v>
      </c>
      <c r="CK68" s="40">
        <v>0.97099999999999997</v>
      </c>
      <c r="CL68" s="40">
        <v>0.97119999999999995</v>
      </c>
      <c r="CM68" s="40">
        <v>0.97140000000000004</v>
      </c>
      <c r="CN68" s="40">
        <v>0.97160000000000002</v>
      </c>
      <c r="CO68" s="40">
        <v>0.97170000000000001</v>
      </c>
      <c r="CP68" s="40">
        <v>0.97189999999999999</v>
      </c>
      <c r="CQ68" s="40">
        <v>0.97209999999999996</v>
      </c>
      <c r="CR68" s="40">
        <v>0.97230000000000005</v>
      </c>
      <c r="CS68" s="40">
        <v>0.97240000000000004</v>
      </c>
      <c r="CT68" s="40">
        <v>0.97260000000000002</v>
      </c>
      <c r="CU68" s="40">
        <v>0.9728</v>
      </c>
      <c r="CV68" s="40">
        <v>0.97289999999999999</v>
      </c>
      <c r="CW68" s="40">
        <v>0.97309999999999997</v>
      </c>
    </row>
    <row r="69" spans="1:101" ht="13.5" customHeight="1" x14ac:dyDescent="0.2">
      <c r="A69" s="36">
        <v>57.5</v>
      </c>
      <c r="B69" s="41">
        <v>67</v>
      </c>
      <c r="C69" s="38">
        <v>0.85899999999999999</v>
      </c>
      <c r="D69" s="38">
        <v>0.86399999999999999</v>
      </c>
      <c r="E69" s="38">
        <v>0.86799999999999999</v>
      </c>
      <c r="F69" s="38">
        <v>0.872</v>
      </c>
      <c r="G69" s="38">
        <v>0.876</v>
      </c>
      <c r="H69" s="38">
        <v>0.88</v>
      </c>
      <c r="I69" s="38">
        <v>0.88500000000000001</v>
      </c>
      <c r="J69" s="38">
        <v>0.88800000000000001</v>
      </c>
      <c r="K69" s="38">
        <v>0.89100000000000001</v>
      </c>
      <c r="L69" s="38">
        <v>0.89500000000000002</v>
      </c>
      <c r="M69" s="38">
        <v>0.89800000000000002</v>
      </c>
      <c r="N69" s="38">
        <v>0.90100000000000002</v>
      </c>
      <c r="O69" s="38">
        <v>0.90500000000000003</v>
      </c>
      <c r="P69" s="38">
        <v>0.90800000000000003</v>
      </c>
      <c r="Q69" s="38">
        <v>0.91</v>
      </c>
      <c r="R69" s="38">
        <v>0.91300000000000003</v>
      </c>
      <c r="S69" s="38">
        <v>0.91700000000000004</v>
      </c>
      <c r="T69" s="38">
        <v>0.92100000000000004</v>
      </c>
      <c r="U69" s="32">
        <v>0.92469999999999997</v>
      </c>
      <c r="V69" s="32">
        <v>0.92620000000000002</v>
      </c>
      <c r="W69" s="32">
        <v>0.92769999999999997</v>
      </c>
      <c r="X69" s="32">
        <v>0.92910000000000004</v>
      </c>
      <c r="Y69" s="32">
        <v>0.93049999999999999</v>
      </c>
      <c r="Z69" s="32">
        <v>0.93179999999999996</v>
      </c>
      <c r="AA69" s="32">
        <v>0.93300000000000005</v>
      </c>
      <c r="AB69" s="32">
        <v>0.93420000000000003</v>
      </c>
      <c r="AC69" s="32">
        <v>0.93540000000000001</v>
      </c>
      <c r="AD69" s="32">
        <v>0.93640000000000001</v>
      </c>
      <c r="AE69" s="32">
        <v>0.93740000000000001</v>
      </c>
      <c r="AF69" s="32">
        <v>0.93840000000000001</v>
      </c>
      <c r="AG69" s="32">
        <v>0.93940000000000001</v>
      </c>
      <c r="AH69" s="32">
        <v>0.94030000000000002</v>
      </c>
      <c r="AI69" s="32">
        <v>0.94120000000000004</v>
      </c>
      <c r="AJ69" s="32">
        <v>0.94210000000000005</v>
      </c>
      <c r="AK69" s="32">
        <v>0.94299999999999995</v>
      </c>
      <c r="AL69" s="32">
        <v>0.94389999999999996</v>
      </c>
      <c r="AM69" s="32">
        <v>0.94469999999999998</v>
      </c>
      <c r="AN69" s="32">
        <v>0.94550000000000001</v>
      </c>
      <c r="AO69" s="32">
        <v>0.94630000000000003</v>
      </c>
      <c r="AP69" s="32">
        <v>0.94710000000000005</v>
      </c>
      <c r="AQ69" s="32">
        <v>0.94789999999999996</v>
      </c>
      <c r="AR69" s="32">
        <v>0.94869999999999999</v>
      </c>
      <c r="AS69" s="32">
        <v>0.94940000000000002</v>
      </c>
      <c r="AT69" s="32">
        <v>0.95020000000000004</v>
      </c>
      <c r="AU69" s="39">
        <v>0.95099999999999996</v>
      </c>
      <c r="AV69" s="32">
        <v>0.95169999999999999</v>
      </c>
      <c r="AW69" s="32">
        <v>0.95240000000000002</v>
      </c>
      <c r="AX69" s="32">
        <v>0.95309999999999995</v>
      </c>
      <c r="AY69" s="40">
        <v>0.95379999999999998</v>
      </c>
      <c r="AZ69" s="40">
        <v>0.95469999999999999</v>
      </c>
      <c r="BA69" s="40">
        <v>0.95550000000000002</v>
      </c>
      <c r="BB69" s="40">
        <v>0.95640000000000003</v>
      </c>
      <c r="BC69" s="40">
        <v>0.95720000000000005</v>
      </c>
      <c r="BD69" s="40">
        <v>0.95789999999999997</v>
      </c>
      <c r="BE69" s="40">
        <v>0.95860000000000001</v>
      </c>
      <c r="BF69" s="40">
        <v>0.95930000000000004</v>
      </c>
      <c r="BG69" s="40">
        <v>0.96</v>
      </c>
      <c r="BH69" s="40">
        <v>0.9607</v>
      </c>
      <c r="BI69" s="40">
        <v>0.96130000000000004</v>
      </c>
      <c r="BJ69" s="40">
        <v>0.96189999999999998</v>
      </c>
      <c r="BK69" s="40">
        <v>0.96240000000000003</v>
      </c>
      <c r="BL69" s="40">
        <v>0.96289999999999998</v>
      </c>
      <c r="BM69" s="40">
        <v>0.96340000000000003</v>
      </c>
      <c r="BN69" s="40">
        <v>0.96389999999999998</v>
      </c>
      <c r="BO69" s="40">
        <v>0.96440000000000003</v>
      </c>
      <c r="BP69" s="40">
        <v>0.96489999999999998</v>
      </c>
      <c r="BQ69" s="40">
        <v>0.96530000000000005</v>
      </c>
      <c r="BR69" s="40">
        <v>0.9657</v>
      </c>
      <c r="BS69" s="40">
        <v>0.96609999999999996</v>
      </c>
      <c r="BT69" s="40">
        <v>0.96640000000000004</v>
      </c>
      <c r="BU69" s="40">
        <v>0.96679999999999999</v>
      </c>
      <c r="BV69" s="40">
        <v>0.96709999999999996</v>
      </c>
      <c r="BW69" s="40">
        <v>0.96740000000000004</v>
      </c>
      <c r="BX69" s="40">
        <v>0.9677</v>
      </c>
      <c r="BY69" s="40">
        <v>0.96799999999999997</v>
      </c>
      <c r="BZ69" s="40">
        <v>0.96830000000000005</v>
      </c>
      <c r="CA69" s="40">
        <v>0.96850000000000003</v>
      </c>
      <c r="CB69" s="40">
        <v>0.96879999999999999</v>
      </c>
      <c r="CC69" s="40">
        <v>0.96899999999999997</v>
      </c>
      <c r="CD69" s="40">
        <v>0.96930000000000005</v>
      </c>
      <c r="CE69" s="40">
        <v>0.96950000000000003</v>
      </c>
      <c r="CF69" s="40">
        <v>0.96970000000000001</v>
      </c>
      <c r="CG69" s="40">
        <v>0.96989999999999998</v>
      </c>
      <c r="CH69" s="40">
        <v>0.97009999999999996</v>
      </c>
      <c r="CI69" s="40">
        <v>0.97030000000000005</v>
      </c>
      <c r="CJ69" s="40">
        <v>0.97050000000000003</v>
      </c>
      <c r="CK69" s="40">
        <v>0.97070000000000001</v>
      </c>
      <c r="CL69" s="40">
        <v>0.97089999999999999</v>
      </c>
      <c r="CM69" s="40">
        <v>0.97099999999999997</v>
      </c>
      <c r="CN69" s="40">
        <v>0.97119999999999995</v>
      </c>
      <c r="CO69" s="40">
        <v>0.97140000000000004</v>
      </c>
      <c r="CP69" s="40">
        <v>0.97160000000000002</v>
      </c>
      <c r="CQ69" s="40">
        <v>0.97170000000000001</v>
      </c>
      <c r="CR69" s="40">
        <v>0.97189999999999999</v>
      </c>
      <c r="CS69" s="40">
        <v>0.97209999999999996</v>
      </c>
      <c r="CT69" s="40">
        <v>0.97230000000000005</v>
      </c>
      <c r="CU69" s="40">
        <v>0.97240000000000004</v>
      </c>
      <c r="CV69" s="40">
        <v>0.97260000000000002</v>
      </c>
      <c r="CW69" s="40">
        <v>0.9728</v>
      </c>
    </row>
    <row r="70" spans="1:101" ht="13.5" customHeight="1" x14ac:dyDescent="0.2">
      <c r="A70" s="36">
        <v>58</v>
      </c>
      <c r="B70" s="37">
        <v>68</v>
      </c>
      <c r="C70" s="38">
        <v>0.85699999999999998</v>
      </c>
      <c r="D70" s="38">
        <v>0.86199999999999999</v>
      </c>
      <c r="E70" s="38">
        <v>0.86599999999999999</v>
      </c>
      <c r="F70" s="38">
        <v>0.871</v>
      </c>
      <c r="G70" s="38">
        <v>0.875</v>
      </c>
      <c r="H70" s="38">
        <v>0.879</v>
      </c>
      <c r="I70" s="38">
        <v>0.88300000000000001</v>
      </c>
      <c r="J70" s="38">
        <v>0.88600000000000001</v>
      </c>
      <c r="K70" s="38">
        <v>0.89</v>
      </c>
      <c r="L70" s="38">
        <v>0.89400000000000002</v>
      </c>
      <c r="M70" s="38">
        <v>0.89700000000000002</v>
      </c>
      <c r="N70" s="38">
        <v>0.9</v>
      </c>
      <c r="O70" s="38">
        <v>0.90300000000000002</v>
      </c>
      <c r="P70" s="38">
        <v>0.90600000000000003</v>
      </c>
      <c r="Q70" s="38">
        <v>0.90800000000000003</v>
      </c>
      <c r="R70" s="38">
        <v>0.91100000000000003</v>
      </c>
      <c r="S70" s="38">
        <v>0.91500000000000004</v>
      </c>
      <c r="T70" s="38">
        <v>0.92</v>
      </c>
      <c r="U70" s="32">
        <v>0.92379999999999995</v>
      </c>
      <c r="V70" s="32">
        <v>0.92530000000000001</v>
      </c>
      <c r="W70" s="32">
        <v>0.92679999999999996</v>
      </c>
      <c r="X70" s="32">
        <v>0.92830000000000001</v>
      </c>
      <c r="Y70" s="32">
        <v>0.92969999999999997</v>
      </c>
      <c r="Z70" s="32">
        <v>0.93100000000000005</v>
      </c>
      <c r="AA70" s="32">
        <v>0.93220000000000003</v>
      </c>
      <c r="AB70" s="32">
        <v>0.93340000000000001</v>
      </c>
      <c r="AC70" s="32">
        <v>0.93459999999999999</v>
      </c>
      <c r="AD70" s="32">
        <v>0.93569999999999998</v>
      </c>
      <c r="AE70" s="32">
        <v>0.93669999999999998</v>
      </c>
      <c r="AF70" s="32">
        <v>0.93769999999999998</v>
      </c>
      <c r="AG70" s="32">
        <v>0.93869999999999998</v>
      </c>
      <c r="AH70" s="32">
        <v>0.93959999999999999</v>
      </c>
      <c r="AI70" s="32">
        <v>0.94059999999999999</v>
      </c>
      <c r="AJ70" s="32">
        <v>0.9415</v>
      </c>
      <c r="AK70" s="32">
        <v>0.94240000000000002</v>
      </c>
      <c r="AL70" s="32">
        <v>0.94320000000000004</v>
      </c>
      <c r="AM70" s="32">
        <v>0.94399999999999995</v>
      </c>
      <c r="AN70" s="32">
        <v>0.94489999999999996</v>
      </c>
      <c r="AO70" s="32">
        <v>0.94569999999999999</v>
      </c>
      <c r="AP70" s="32">
        <v>0.94650000000000001</v>
      </c>
      <c r="AQ70" s="32">
        <v>0.94730000000000003</v>
      </c>
      <c r="AR70" s="32">
        <v>0.94810000000000005</v>
      </c>
      <c r="AS70" s="32">
        <v>0.94879999999999998</v>
      </c>
      <c r="AT70" s="32">
        <v>0.9496</v>
      </c>
      <c r="AU70" s="39">
        <v>0.95040000000000002</v>
      </c>
      <c r="AV70" s="32">
        <v>0.95109999999999995</v>
      </c>
      <c r="AW70" s="32">
        <v>0.95189999999999997</v>
      </c>
      <c r="AX70" s="32">
        <v>0.9526</v>
      </c>
      <c r="AY70" s="40">
        <v>0.95330000000000004</v>
      </c>
      <c r="AZ70" s="40">
        <v>0.95409999999999995</v>
      </c>
      <c r="BA70" s="40">
        <v>0.95499999999999996</v>
      </c>
      <c r="BB70" s="40">
        <v>0.95589999999999997</v>
      </c>
      <c r="BC70" s="40">
        <v>0.95669999999999999</v>
      </c>
      <c r="BD70" s="40">
        <v>0.95740000000000003</v>
      </c>
      <c r="BE70" s="40">
        <v>0.95809999999999995</v>
      </c>
      <c r="BF70" s="40">
        <v>0.95879999999999999</v>
      </c>
      <c r="BG70" s="40">
        <v>0.95950000000000002</v>
      </c>
      <c r="BH70" s="40">
        <v>0.96020000000000005</v>
      </c>
      <c r="BI70" s="40">
        <v>0.96079999999999999</v>
      </c>
      <c r="BJ70" s="40">
        <v>0.96140000000000003</v>
      </c>
      <c r="BK70" s="40">
        <v>0.96199999999999997</v>
      </c>
      <c r="BL70" s="40">
        <v>0.96250000000000002</v>
      </c>
      <c r="BM70" s="40">
        <v>0.96299999999999997</v>
      </c>
      <c r="BN70" s="40">
        <v>0.96350000000000002</v>
      </c>
      <c r="BO70" s="40">
        <v>0.96399999999999997</v>
      </c>
      <c r="BP70" s="40">
        <v>0.96440000000000003</v>
      </c>
      <c r="BQ70" s="40">
        <v>0.96479999999999999</v>
      </c>
      <c r="BR70" s="40">
        <v>0.96530000000000005</v>
      </c>
      <c r="BS70" s="40">
        <v>0.9657</v>
      </c>
      <c r="BT70" s="40">
        <v>0.96599999999999997</v>
      </c>
      <c r="BU70" s="40">
        <v>0.96640000000000004</v>
      </c>
      <c r="BV70" s="40">
        <v>0.9667</v>
      </c>
      <c r="BW70" s="40">
        <v>0.96699999999999997</v>
      </c>
      <c r="BX70" s="40">
        <v>0.96740000000000004</v>
      </c>
      <c r="BY70" s="40">
        <v>0.9677</v>
      </c>
      <c r="BZ70" s="40">
        <v>0.96789999999999998</v>
      </c>
      <c r="CA70" s="40">
        <v>0.96819999999999995</v>
      </c>
      <c r="CB70" s="40">
        <v>0.96850000000000003</v>
      </c>
      <c r="CC70" s="40">
        <v>0.96870000000000001</v>
      </c>
      <c r="CD70" s="40">
        <v>0.96899999999999997</v>
      </c>
      <c r="CE70" s="40">
        <v>0.96919999999999995</v>
      </c>
      <c r="CF70" s="40">
        <v>0.96930000000000005</v>
      </c>
      <c r="CG70" s="40">
        <v>0.96950000000000003</v>
      </c>
      <c r="CH70" s="40">
        <v>0.9698</v>
      </c>
      <c r="CI70" s="40">
        <v>0.97</v>
      </c>
      <c r="CJ70" s="40">
        <v>0.97009999999999996</v>
      </c>
      <c r="CK70" s="40">
        <v>0.97030000000000005</v>
      </c>
      <c r="CL70" s="40">
        <v>0.97050000000000003</v>
      </c>
      <c r="CM70" s="40">
        <v>0.97070000000000001</v>
      </c>
      <c r="CN70" s="40">
        <v>0.97089999999999999</v>
      </c>
      <c r="CO70" s="40">
        <v>0.97099999999999997</v>
      </c>
      <c r="CP70" s="40">
        <v>0.97119999999999995</v>
      </c>
      <c r="CQ70" s="40">
        <v>0.97140000000000004</v>
      </c>
      <c r="CR70" s="40">
        <v>0.97160000000000002</v>
      </c>
      <c r="CS70" s="40">
        <v>0.9718</v>
      </c>
      <c r="CT70" s="40">
        <v>0.97189999999999999</v>
      </c>
      <c r="CU70" s="40">
        <v>0.97209999999999996</v>
      </c>
      <c r="CV70" s="40">
        <v>0.97230000000000005</v>
      </c>
      <c r="CW70" s="40">
        <v>0.97240000000000004</v>
      </c>
    </row>
    <row r="71" spans="1:101" ht="13.5" customHeight="1" x14ac:dyDescent="0.2">
      <c r="A71" s="36">
        <v>58.5</v>
      </c>
      <c r="B71" s="41">
        <v>69</v>
      </c>
      <c r="C71" s="38">
        <v>0.85599999999999998</v>
      </c>
      <c r="D71" s="38">
        <v>0.86</v>
      </c>
      <c r="E71" s="38">
        <v>0.86399999999999999</v>
      </c>
      <c r="F71" s="38">
        <v>0.86899999999999999</v>
      </c>
      <c r="G71" s="38">
        <v>0.873</v>
      </c>
      <c r="H71" s="38">
        <v>0.877</v>
      </c>
      <c r="I71" s="38">
        <v>0.88200000000000001</v>
      </c>
      <c r="J71" s="38">
        <v>0.88500000000000001</v>
      </c>
      <c r="K71" s="38">
        <v>0.88900000000000001</v>
      </c>
      <c r="L71" s="38">
        <v>0.89300000000000002</v>
      </c>
      <c r="M71" s="38">
        <v>0.89600000000000002</v>
      </c>
      <c r="N71" s="38">
        <v>0.89900000000000002</v>
      </c>
      <c r="O71" s="38">
        <v>0.90200000000000002</v>
      </c>
      <c r="P71" s="38">
        <v>0.90500000000000003</v>
      </c>
      <c r="Q71" s="38">
        <v>0.90700000000000003</v>
      </c>
      <c r="R71" s="38">
        <v>0.91</v>
      </c>
      <c r="S71" s="38">
        <v>0.91400000000000003</v>
      </c>
      <c r="T71" s="38">
        <v>0.91900000000000004</v>
      </c>
      <c r="U71" s="32">
        <v>0.92290000000000005</v>
      </c>
      <c r="V71" s="32">
        <v>0.9244</v>
      </c>
      <c r="W71" s="32">
        <v>0.92589999999999995</v>
      </c>
      <c r="X71" s="32">
        <v>0.9274</v>
      </c>
      <c r="Y71" s="32">
        <v>0.92879999999999996</v>
      </c>
      <c r="Z71" s="32">
        <v>0.93010000000000004</v>
      </c>
      <c r="AA71" s="32">
        <v>0.93140000000000001</v>
      </c>
      <c r="AB71" s="32">
        <v>0.93269999999999997</v>
      </c>
      <c r="AC71" s="32">
        <v>0.93389999999999995</v>
      </c>
      <c r="AD71" s="32">
        <v>0.93489999999999995</v>
      </c>
      <c r="AE71" s="32">
        <v>0.93589999999999995</v>
      </c>
      <c r="AF71" s="32">
        <v>0.93700000000000006</v>
      </c>
      <c r="AG71" s="32">
        <v>0.93799999999999994</v>
      </c>
      <c r="AH71" s="32">
        <v>0.93889999999999996</v>
      </c>
      <c r="AI71" s="32">
        <v>0.93989999999999996</v>
      </c>
      <c r="AJ71" s="32">
        <v>0.94079999999999997</v>
      </c>
      <c r="AK71" s="32">
        <v>0.94169999999999998</v>
      </c>
      <c r="AL71" s="32">
        <v>0.9425</v>
      </c>
      <c r="AM71" s="32">
        <v>0.94340000000000002</v>
      </c>
      <c r="AN71" s="32">
        <v>0.94420000000000004</v>
      </c>
      <c r="AO71" s="32">
        <v>0.94499999999999995</v>
      </c>
      <c r="AP71" s="32">
        <v>0.94579999999999997</v>
      </c>
      <c r="AQ71" s="32">
        <v>0.9466</v>
      </c>
      <c r="AR71" s="32">
        <v>0.94750000000000001</v>
      </c>
      <c r="AS71" s="32">
        <v>0.94820000000000004</v>
      </c>
      <c r="AT71" s="32">
        <v>0.94899999999999995</v>
      </c>
      <c r="AU71" s="39">
        <v>0.94979999999999998</v>
      </c>
      <c r="AV71" s="32">
        <v>0.95050000000000001</v>
      </c>
      <c r="AW71" s="32">
        <v>0.95130000000000003</v>
      </c>
      <c r="AX71" s="32">
        <v>0.95199999999999996</v>
      </c>
      <c r="AY71" s="40">
        <v>0.95269999999999999</v>
      </c>
      <c r="AZ71" s="40">
        <v>0.9536</v>
      </c>
      <c r="BA71" s="40">
        <v>0.95450000000000002</v>
      </c>
      <c r="BB71" s="40">
        <v>0.95530000000000004</v>
      </c>
      <c r="BC71" s="40">
        <v>0.95620000000000005</v>
      </c>
      <c r="BD71" s="40">
        <v>0.95689999999999997</v>
      </c>
      <c r="BE71" s="40">
        <v>0.85760000000000003</v>
      </c>
      <c r="BF71" s="40">
        <v>0.95840000000000003</v>
      </c>
      <c r="BG71" s="40">
        <v>0.95909999999999995</v>
      </c>
      <c r="BH71" s="40">
        <v>0.95979999999999999</v>
      </c>
      <c r="BI71" s="40">
        <v>0.96040000000000003</v>
      </c>
      <c r="BJ71" s="40">
        <v>0.96099999999999997</v>
      </c>
      <c r="BK71" s="40">
        <v>0.96160000000000001</v>
      </c>
      <c r="BL71" s="40">
        <v>0.96209999999999996</v>
      </c>
      <c r="BM71" s="40">
        <v>0.96260000000000001</v>
      </c>
      <c r="BN71" s="40">
        <v>0.96309999999999996</v>
      </c>
      <c r="BO71" s="40">
        <v>0.96360000000000001</v>
      </c>
      <c r="BP71" s="40">
        <v>0.96399999999999997</v>
      </c>
      <c r="BQ71" s="40">
        <v>0.96440000000000003</v>
      </c>
      <c r="BR71" s="40">
        <v>0.96489999999999998</v>
      </c>
      <c r="BS71" s="40">
        <v>0.96530000000000005</v>
      </c>
      <c r="BT71" s="40">
        <v>0.96560000000000001</v>
      </c>
      <c r="BU71" s="40">
        <v>0.96599999999999997</v>
      </c>
      <c r="BV71" s="40">
        <v>0.96630000000000005</v>
      </c>
      <c r="BW71" s="40">
        <v>0.96660000000000001</v>
      </c>
      <c r="BX71" s="40">
        <v>0.96699999999999997</v>
      </c>
      <c r="BY71" s="40">
        <v>0.96730000000000005</v>
      </c>
      <c r="BZ71" s="40">
        <v>0.96760000000000002</v>
      </c>
      <c r="CA71" s="40">
        <v>0.96779999999999999</v>
      </c>
      <c r="CB71" s="40">
        <v>0.96809999999999996</v>
      </c>
      <c r="CC71" s="40">
        <v>0.96840000000000004</v>
      </c>
      <c r="CD71" s="40">
        <v>0.96860000000000002</v>
      </c>
      <c r="CE71" s="40">
        <v>0.96879999999999999</v>
      </c>
      <c r="CF71" s="40">
        <v>0.96899999999999997</v>
      </c>
      <c r="CG71" s="40">
        <v>0.96919999999999995</v>
      </c>
      <c r="CH71" s="40">
        <v>0.96940000000000004</v>
      </c>
      <c r="CI71" s="40">
        <v>0.96960000000000002</v>
      </c>
      <c r="CJ71" s="40">
        <v>0.9698</v>
      </c>
      <c r="CK71" s="40">
        <v>0.97</v>
      </c>
      <c r="CL71" s="40">
        <v>0.97019999999999995</v>
      </c>
      <c r="CM71" s="40">
        <v>0.97040000000000004</v>
      </c>
      <c r="CN71" s="40">
        <v>0.97060000000000002</v>
      </c>
      <c r="CO71" s="40">
        <v>0.97070000000000001</v>
      </c>
      <c r="CP71" s="40">
        <v>0.97089999999999999</v>
      </c>
      <c r="CQ71" s="40">
        <v>0.97109999999999996</v>
      </c>
      <c r="CR71" s="40">
        <v>0.97130000000000005</v>
      </c>
      <c r="CS71" s="40">
        <v>0.97150000000000003</v>
      </c>
      <c r="CT71" s="40">
        <v>0.97160000000000002</v>
      </c>
      <c r="CU71" s="40">
        <v>0.9718</v>
      </c>
      <c r="CV71" s="40">
        <v>0.97199999999999998</v>
      </c>
      <c r="CW71" s="40">
        <v>0.97209999999999996</v>
      </c>
    </row>
    <row r="72" spans="1:101" ht="13.5" customHeight="1" x14ac:dyDescent="0.2">
      <c r="A72" s="36">
        <v>59</v>
      </c>
      <c r="B72" s="37">
        <v>70</v>
      </c>
      <c r="C72" s="38">
        <v>0.85399999999999998</v>
      </c>
      <c r="D72" s="38">
        <v>0.85899999999999999</v>
      </c>
      <c r="E72" s="38">
        <v>0.86299999999999999</v>
      </c>
      <c r="F72" s="38">
        <v>0.86699999999999999</v>
      </c>
      <c r="G72" s="38">
        <v>0.871</v>
      </c>
      <c r="H72" s="38">
        <v>0.875</v>
      </c>
      <c r="I72" s="38">
        <v>0.88</v>
      </c>
      <c r="J72" s="38">
        <v>0.88300000000000001</v>
      </c>
      <c r="K72" s="38">
        <v>0.88700000000000001</v>
      </c>
      <c r="L72" s="38">
        <v>0.89100000000000001</v>
      </c>
      <c r="M72" s="38">
        <v>0.89400000000000002</v>
      </c>
      <c r="N72" s="38">
        <v>0.89700000000000002</v>
      </c>
      <c r="O72" s="38">
        <v>0.90100000000000002</v>
      </c>
      <c r="P72" s="38">
        <v>0.90400000000000003</v>
      </c>
      <c r="Q72" s="38">
        <v>0.90600000000000003</v>
      </c>
      <c r="R72" s="38">
        <v>0.90900000000000003</v>
      </c>
      <c r="S72" s="38">
        <v>0.91300000000000003</v>
      </c>
      <c r="T72" s="38">
        <v>0.91800000000000004</v>
      </c>
      <c r="U72" s="32">
        <v>0.92200000000000004</v>
      </c>
      <c r="V72" s="32">
        <v>0.92359999999999998</v>
      </c>
      <c r="W72" s="32">
        <v>0.92510000000000003</v>
      </c>
      <c r="X72" s="32">
        <v>0.92659999999999998</v>
      </c>
      <c r="Y72" s="32">
        <v>0.92800000000000005</v>
      </c>
      <c r="Z72" s="32">
        <v>0.92930000000000001</v>
      </c>
      <c r="AA72" s="32">
        <v>0.93059999999999998</v>
      </c>
      <c r="AB72" s="32">
        <v>0.93189999999999995</v>
      </c>
      <c r="AC72" s="32">
        <v>0.93310000000000004</v>
      </c>
      <c r="AD72" s="32">
        <v>0.93410000000000004</v>
      </c>
      <c r="AE72" s="32">
        <v>0.93520000000000003</v>
      </c>
      <c r="AF72" s="32">
        <v>0.93620000000000003</v>
      </c>
      <c r="AG72" s="32">
        <v>0.93720000000000003</v>
      </c>
      <c r="AH72" s="32">
        <v>0.93820000000000003</v>
      </c>
      <c r="AI72" s="32">
        <v>0.93920000000000003</v>
      </c>
      <c r="AJ72" s="32">
        <v>0.94010000000000005</v>
      </c>
      <c r="AK72" s="32">
        <v>0.94099999999999995</v>
      </c>
      <c r="AL72" s="32">
        <v>0.94189999999999996</v>
      </c>
      <c r="AM72" s="32">
        <v>0.94269999999999998</v>
      </c>
      <c r="AN72" s="32">
        <v>0.94359999999999999</v>
      </c>
      <c r="AO72" s="32">
        <v>0.94440000000000002</v>
      </c>
      <c r="AP72" s="32">
        <v>0.94520000000000004</v>
      </c>
      <c r="AQ72" s="32">
        <v>0.94599999999999995</v>
      </c>
      <c r="AR72" s="32">
        <v>0.94679999999999997</v>
      </c>
      <c r="AS72" s="32">
        <v>0.9476</v>
      </c>
      <c r="AT72" s="32">
        <v>0.94840000000000002</v>
      </c>
      <c r="AU72" s="39">
        <v>0.94920000000000004</v>
      </c>
      <c r="AV72" s="32">
        <v>0.95</v>
      </c>
      <c r="AW72" s="32">
        <v>0.95069999999999999</v>
      </c>
      <c r="AX72" s="32">
        <v>0.95150000000000001</v>
      </c>
      <c r="AY72" s="40">
        <v>0.95220000000000005</v>
      </c>
      <c r="AZ72" s="40">
        <v>0.95309999999999995</v>
      </c>
      <c r="BA72" s="40">
        <v>0.95399999999999996</v>
      </c>
      <c r="BB72" s="40">
        <v>0.95479999999999998</v>
      </c>
      <c r="BC72" s="40">
        <v>0.95569999999999999</v>
      </c>
      <c r="BD72" s="40">
        <v>0.95640000000000003</v>
      </c>
      <c r="BE72" s="40">
        <v>0.95709999999999995</v>
      </c>
      <c r="BF72" s="40">
        <v>0.95789999999999997</v>
      </c>
      <c r="BG72" s="40">
        <v>0.95860000000000001</v>
      </c>
      <c r="BH72" s="40">
        <v>0.95930000000000004</v>
      </c>
      <c r="BI72" s="40">
        <v>0.95989999999999998</v>
      </c>
      <c r="BJ72" s="40">
        <v>0.96050000000000002</v>
      </c>
      <c r="BK72" s="40">
        <v>0.96109999999999995</v>
      </c>
      <c r="BL72" s="40">
        <v>0.96160000000000001</v>
      </c>
      <c r="BM72" s="40">
        <v>0.96209999999999996</v>
      </c>
      <c r="BN72" s="40">
        <v>0.96260000000000001</v>
      </c>
      <c r="BO72" s="40">
        <v>0.96309999999999996</v>
      </c>
      <c r="BP72" s="40">
        <v>0.96360000000000001</v>
      </c>
      <c r="BQ72" s="40">
        <v>0.96399999999999997</v>
      </c>
      <c r="BR72" s="40">
        <v>0.96440000000000003</v>
      </c>
      <c r="BS72" s="40">
        <v>0.96479999999999999</v>
      </c>
      <c r="BT72" s="40">
        <v>0.96519999999999995</v>
      </c>
      <c r="BU72" s="40">
        <v>0.96560000000000001</v>
      </c>
      <c r="BV72" s="40">
        <v>0.96589999999999998</v>
      </c>
      <c r="BW72" s="40">
        <v>0.96630000000000005</v>
      </c>
      <c r="BX72" s="40">
        <v>0.96660000000000001</v>
      </c>
      <c r="BY72" s="40">
        <v>0.96689999999999998</v>
      </c>
      <c r="BZ72" s="40">
        <v>0.96719999999999995</v>
      </c>
      <c r="CA72" s="40">
        <v>0.96740000000000004</v>
      </c>
      <c r="CB72" s="40">
        <v>0.9677</v>
      </c>
      <c r="CC72" s="40">
        <v>0.96799999999999997</v>
      </c>
      <c r="CD72" s="40">
        <v>0.96819999999999995</v>
      </c>
      <c r="CE72" s="40">
        <v>0.96840000000000004</v>
      </c>
      <c r="CF72" s="40">
        <v>0.96860000000000002</v>
      </c>
      <c r="CG72" s="40">
        <v>0.96879999999999999</v>
      </c>
      <c r="CH72" s="40">
        <v>0.96909999999999996</v>
      </c>
      <c r="CI72" s="40">
        <v>0.96930000000000005</v>
      </c>
      <c r="CJ72" s="40">
        <v>0.96950000000000003</v>
      </c>
      <c r="CK72" s="40">
        <v>0.96970000000000001</v>
      </c>
      <c r="CL72" s="40">
        <v>0.9698</v>
      </c>
      <c r="CM72" s="40">
        <v>0.97</v>
      </c>
      <c r="CN72" s="40">
        <v>0.97019999999999995</v>
      </c>
      <c r="CO72" s="40">
        <v>0.97040000000000004</v>
      </c>
      <c r="CP72" s="40">
        <v>0.97060000000000002</v>
      </c>
      <c r="CQ72" s="40">
        <v>0.9708</v>
      </c>
      <c r="CR72" s="40">
        <v>0.97099999999999997</v>
      </c>
      <c r="CS72" s="40">
        <v>0.97119999999999995</v>
      </c>
      <c r="CT72" s="40">
        <v>0.97130000000000005</v>
      </c>
      <c r="CU72" s="40">
        <v>0.97150000000000003</v>
      </c>
      <c r="CV72" s="40">
        <v>0.97160000000000002</v>
      </c>
      <c r="CW72" s="40">
        <v>0.9718</v>
      </c>
    </row>
    <row r="73" spans="1:101" ht="13.5" customHeight="1" x14ac:dyDescent="0.2">
      <c r="A73" s="36">
        <v>59.5</v>
      </c>
      <c r="B73" s="41">
        <v>71</v>
      </c>
      <c r="C73" s="38">
        <v>0.85199999999999998</v>
      </c>
      <c r="D73" s="38">
        <v>0.85699999999999998</v>
      </c>
      <c r="E73" s="38">
        <v>0.86099999999999999</v>
      </c>
      <c r="F73" s="38">
        <v>0.86599999999999999</v>
      </c>
      <c r="G73" s="38">
        <v>0.87</v>
      </c>
      <c r="H73" s="38">
        <v>0.874</v>
      </c>
      <c r="I73" s="38">
        <v>0.879</v>
      </c>
      <c r="J73" s="38">
        <v>0.88200000000000001</v>
      </c>
      <c r="K73" s="38">
        <v>0.88600000000000001</v>
      </c>
      <c r="L73" s="38">
        <v>0.89</v>
      </c>
      <c r="M73" s="38">
        <v>0.89300000000000002</v>
      </c>
      <c r="N73" s="38">
        <v>0.89600000000000002</v>
      </c>
      <c r="O73" s="38">
        <v>0.9</v>
      </c>
      <c r="P73" s="38">
        <v>0.90300000000000002</v>
      </c>
      <c r="Q73" s="38">
        <v>0.90500000000000003</v>
      </c>
      <c r="R73" s="38">
        <v>0.90800000000000003</v>
      </c>
      <c r="S73" s="38">
        <v>0.91200000000000003</v>
      </c>
      <c r="T73" s="38">
        <v>0.91700000000000004</v>
      </c>
      <c r="U73" s="32">
        <v>0.92110000000000003</v>
      </c>
      <c r="V73" s="32">
        <v>0.92269999999999996</v>
      </c>
      <c r="W73" s="32">
        <v>0.92420000000000002</v>
      </c>
      <c r="X73" s="32">
        <v>0.92569999999999997</v>
      </c>
      <c r="Y73" s="32">
        <v>0.92710000000000004</v>
      </c>
      <c r="Z73" s="32">
        <v>0.92849999999999999</v>
      </c>
      <c r="AA73" s="32">
        <v>0.92979999999999996</v>
      </c>
      <c r="AB73" s="32">
        <v>0.93110000000000004</v>
      </c>
      <c r="AC73" s="32">
        <v>0.93230000000000002</v>
      </c>
      <c r="AD73" s="32">
        <v>0.93340000000000001</v>
      </c>
      <c r="AE73" s="32">
        <v>0.93440000000000001</v>
      </c>
      <c r="AF73" s="32">
        <v>0.9355</v>
      </c>
      <c r="AG73" s="32">
        <v>0.9365</v>
      </c>
      <c r="AH73" s="32">
        <v>0.9375</v>
      </c>
      <c r="AI73" s="32">
        <v>0.9385</v>
      </c>
      <c r="AJ73" s="32">
        <v>0.93940000000000001</v>
      </c>
      <c r="AK73" s="32">
        <v>0.94030000000000002</v>
      </c>
      <c r="AL73" s="32">
        <v>0.94120000000000004</v>
      </c>
      <c r="AM73" s="32">
        <v>0.94210000000000005</v>
      </c>
      <c r="AN73" s="32">
        <v>0.94289999999999996</v>
      </c>
      <c r="AO73" s="32">
        <v>0.94369999999999998</v>
      </c>
      <c r="AP73" s="32">
        <v>0.9446</v>
      </c>
      <c r="AQ73" s="32">
        <v>0.94540000000000002</v>
      </c>
      <c r="AR73" s="32">
        <v>0.94620000000000004</v>
      </c>
      <c r="AS73" s="32">
        <v>0.94699999999999995</v>
      </c>
      <c r="AT73" s="32">
        <v>0.94779999999999998</v>
      </c>
      <c r="AU73" s="39">
        <v>0.9486</v>
      </c>
      <c r="AV73" s="32">
        <v>0.94940000000000002</v>
      </c>
      <c r="AW73" s="32">
        <v>0.95020000000000004</v>
      </c>
      <c r="AX73" s="32">
        <v>0.95089999999999997</v>
      </c>
      <c r="AY73" s="40">
        <v>0.9516</v>
      </c>
      <c r="AZ73" s="40">
        <v>0.95250000000000001</v>
      </c>
      <c r="BA73" s="40">
        <v>0.95340000000000003</v>
      </c>
      <c r="BB73" s="40">
        <v>0.95430000000000004</v>
      </c>
      <c r="BC73" s="40">
        <v>0.95509999999999995</v>
      </c>
      <c r="BD73" s="40">
        <v>0.95589999999999997</v>
      </c>
      <c r="BE73" s="40">
        <v>0.95669999999999999</v>
      </c>
      <c r="BF73" s="40">
        <v>0.95740000000000003</v>
      </c>
      <c r="BG73" s="40">
        <v>0.95809999999999995</v>
      </c>
      <c r="BH73" s="40">
        <v>0.95879999999999999</v>
      </c>
      <c r="BI73" s="40">
        <v>0.95940000000000003</v>
      </c>
      <c r="BJ73" s="40">
        <v>0.96009999999999995</v>
      </c>
      <c r="BK73" s="40">
        <v>0.9607</v>
      </c>
      <c r="BL73" s="40">
        <v>0.96120000000000005</v>
      </c>
      <c r="BM73" s="40">
        <v>0.9617</v>
      </c>
      <c r="BN73" s="40">
        <v>0.96220000000000006</v>
      </c>
      <c r="BO73" s="40">
        <v>0.9627</v>
      </c>
      <c r="BP73" s="40">
        <v>0.96319999999999995</v>
      </c>
      <c r="BQ73" s="40">
        <v>0.96360000000000001</v>
      </c>
      <c r="BR73" s="40">
        <v>0.96399999999999997</v>
      </c>
      <c r="BS73" s="40">
        <v>0.96440000000000003</v>
      </c>
      <c r="BT73" s="40">
        <v>0.96479999999999999</v>
      </c>
      <c r="BU73" s="40">
        <v>0.96519999999999995</v>
      </c>
      <c r="BV73" s="40">
        <v>0.96560000000000001</v>
      </c>
      <c r="BW73" s="40">
        <v>0.96589999999999998</v>
      </c>
      <c r="BX73" s="40">
        <v>0.96630000000000005</v>
      </c>
      <c r="BY73" s="40">
        <v>0.96660000000000001</v>
      </c>
      <c r="BZ73" s="40">
        <v>0.96679999999999999</v>
      </c>
      <c r="CA73" s="40">
        <v>0.96709999999999996</v>
      </c>
      <c r="CB73" s="40">
        <v>0.96740000000000004</v>
      </c>
      <c r="CC73" s="40">
        <v>0.9677</v>
      </c>
      <c r="CD73" s="40">
        <v>0.96789999999999998</v>
      </c>
      <c r="CE73" s="40">
        <v>0.96809999999999996</v>
      </c>
      <c r="CF73" s="40">
        <v>0.96830000000000005</v>
      </c>
      <c r="CG73" s="40">
        <v>0.96850000000000003</v>
      </c>
      <c r="CH73" s="40">
        <v>0.96870000000000001</v>
      </c>
      <c r="CI73" s="40">
        <v>0.96889999999999998</v>
      </c>
      <c r="CJ73" s="40">
        <v>0.96909999999999996</v>
      </c>
      <c r="CK73" s="40">
        <v>0.96930000000000005</v>
      </c>
      <c r="CL73" s="40">
        <v>0.96950000000000003</v>
      </c>
      <c r="CM73" s="40">
        <v>0.96970000000000001</v>
      </c>
      <c r="CN73" s="40">
        <v>0.96989999999999998</v>
      </c>
      <c r="CO73" s="40">
        <v>0.97009999999999996</v>
      </c>
      <c r="CP73" s="40">
        <v>0.97019999999999995</v>
      </c>
      <c r="CQ73" s="40">
        <v>0.97040000000000004</v>
      </c>
      <c r="CR73" s="40">
        <v>0.97060000000000002</v>
      </c>
      <c r="CS73" s="40">
        <v>0.9708</v>
      </c>
      <c r="CT73" s="40">
        <v>0.97099999999999997</v>
      </c>
      <c r="CU73" s="40">
        <v>0.97119999999999995</v>
      </c>
      <c r="CV73" s="40">
        <v>0.97130000000000005</v>
      </c>
      <c r="CW73" s="40">
        <v>0.97150000000000003</v>
      </c>
    </row>
    <row r="74" spans="1:101" ht="13.5" customHeight="1" x14ac:dyDescent="0.2">
      <c r="A74" s="36">
        <v>60</v>
      </c>
      <c r="B74" s="37">
        <v>72</v>
      </c>
      <c r="C74" s="38">
        <v>0.85</v>
      </c>
      <c r="D74" s="38">
        <v>0.85499999999999998</v>
      </c>
      <c r="E74" s="38">
        <v>0.85899999999999999</v>
      </c>
      <c r="F74" s="38">
        <v>0.86399999999999999</v>
      </c>
      <c r="G74" s="38">
        <v>0.86799999999999999</v>
      </c>
      <c r="H74" s="38">
        <v>0.872</v>
      </c>
      <c r="I74" s="38">
        <v>0.877</v>
      </c>
      <c r="J74" s="38">
        <v>0.88100000000000001</v>
      </c>
      <c r="K74" s="38">
        <v>0.88500000000000001</v>
      </c>
      <c r="L74" s="38">
        <v>0.88900000000000001</v>
      </c>
      <c r="M74" s="38">
        <v>0.89200000000000002</v>
      </c>
      <c r="N74" s="38">
        <v>0.89500000000000002</v>
      </c>
      <c r="O74" s="38">
        <v>0.89900000000000002</v>
      </c>
      <c r="P74" s="38">
        <v>0.90200000000000002</v>
      </c>
      <c r="Q74" s="38">
        <v>0.90400000000000003</v>
      </c>
      <c r="R74" s="38">
        <v>0.90700000000000003</v>
      </c>
      <c r="S74" s="38">
        <v>0.91100000000000003</v>
      </c>
      <c r="T74" s="38">
        <v>0.91600000000000004</v>
      </c>
      <c r="U74" s="32">
        <v>0.92020000000000002</v>
      </c>
      <c r="V74" s="32">
        <v>0.92179999999999995</v>
      </c>
      <c r="W74" s="32">
        <v>0.92330000000000001</v>
      </c>
      <c r="X74" s="32">
        <v>0.92479999999999996</v>
      </c>
      <c r="Y74" s="32">
        <v>0.92630000000000001</v>
      </c>
      <c r="Z74" s="32">
        <v>0.92769999999999997</v>
      </c>
      <c r="AA74" s="32">
        <v>0.92900000000000005</v>
      </c>
      <c r="AB74" s="32">
        <v>0.93030000000000002</v>
      </c>
      <c r="AC74" s="32">
        <v>0.93149999999999999</v>
      </c>
      <c r="AD74" s="32">
        <v>0.93259999999999998</v>
      </c>
      <c r="AE74" s="32">
        <v>0.93369999999999997</v>
      </c>
      <c r="AF74" s="32">
        <v>0.93479999999999996</v>
      </c>
      <c r="AG74" s="32">
        <v>0.93579999999999997</v>
      </c>
      <c r="AH74" s="32">
        <v>0.93679999999999997</v>
      </c>
      <c r="AI74" s="32">
        <v>0.93779999999999997</v>
      </c>
      <c r="AJ74" s="32">
        <v>0.93869999999999998</v>
      </c>
      <c r="AK74" s="32">
        <v>0.93959999999999999</v>
      </c>
      <c r="AL74" s="32">
        <v>0.9405</v>
      </c>
      <c r="AM74" s="32">
        <v>0.94140000000000001</v>
      </c>
      <c r="AN74" s="32">
        <v>0.94230000000000003</v>
      </c>
      <c r="AO74" s="32">
        <v>0.94310000000000005</v>
      </c>
      <c r="AP74" s="32">
        <v>0.94389999999999996</v>
      </c>
      <c r="AQ74" s="32">
        <v>0.94479999999999997</v>
      </c>
      <c r="AR74" s="32">
        <v>0.9456</v>
      </c>
      <c r="AS74" s="32">
        <v>0.94640000000000002</v>
      </c>
      <c r="AT74" s="32">
        <v>0.94730000000000003</v>
      </c>
      <c r="AU74" s="39">
        <v>0.94810000000000005</v>
      </c>
      <c r="AV74" s="32">
        <v>0.94879999999999998</v>
      </c>
      <c r="AW74" s="32">
        <v>0.9496</v>
      </c>
      <c r="AX74" s="32">
        <v>0.95040000000000002</v>
      </c>
      <c r="AY74" s="40">
        <v>0.95109999999999995</v>
      </c>
      <c r="AZ74" s="40">
        <v>0.95199999999999996</v>
      </c>
      <c r="BA74" s="40">
        <v>0.95289999999999997</v>
      </c>
      <c r="BB74" s="40">
        <v>0.95379999999999998</v>
      </c>
      <c r="BC74" s="40">
        <v>0.9546</v>
      </c>
      <c r="BD74" s="40">
        <v>0.95540000000000003</v>
      </c>
      <c r="BE74" s="40">
        <v>0.95620000000000005</v>
      </c>
      <c r="BF74" s="40">
        <v>0.95689999999999997</v>
      </c>
      <c r="BG74" s="40">
        <v>0.9577</v>
      </c>
      <c r="BH74" s="40">
        <v>0.95840000000000003</v>
      </c>
      <c r="BI74" s="40">
        <v>0.95899999999999996</v>
      </c>
      <c r="BJ74" s="40">
        <v>0.95960000000000001</v>
      </c>
      <c r="BK74" s="40">
        <v>0.96020000000000005</v>
      </c>
      <c r="BL74" s="40">
        <v>0.96079999999999999</v>
      </c>
      <c r="BM74" s="40">
        <v>0.96130000000000004</v>
      </c>
      <c r="BN74" s="40">
        <v>0.96179999999999999</v>
      </c>
      <c r="BO74" s="40">
        <v>0.96230000000000004</v>
      </c>
      <c r="BP74" s="40">
        <v>0.96279999999999999</v>
      </c>
      <c r="BQ74" s="40">
        <v>0.96319999999999995</v>
      </c>
      <c r="BR74" s="40">
        <v>0.96360000000000001</v>
      </c>
      <c r="BS74" s="40">
        <v>0.96409999999999996</v>
      </c>
      <c r="BT74" s="40">
        <v>0.96450000000000002</v>
      </c>
      <c r="BU74" s="40">
        <v>0.96479999999999999</v>
      </c>
      <c r="BV74" s="40">
        <v>0.96519999999999995</v>
      </c>
      <c r="BW74" s="40">
        <v>0.96550000000000002</v>
      </c>
      <c r="BX74" s="40">
        <v>0.96589999999999998</v>
      </c>
      <c r="BY74" s="40">
        <v>0.96619999999999995</v>
      </c>
      <c r="BZ74" s="40">
        <v>0.96650000000000003</v>
      </c>
      <c r="CA74" s="40">
        <v>0.9667</v>
      </c>
      <c r="CB74" s="40">
        <v>0.96699999999999997</v>
      </c>
      <c r="CC74" s="40">
        <v>0.96730000000000005</v>
      </c>
      <c r="CD74" s="40">
        <v>0.96750000000000003</v>
      </c>
      <c r="CE74" s="40">
        <v>0.9677</v>
      </c>
      <c r="CF74" s="40">
        <v>0.96789999999999998</v>
      </c>
      <c r="CG74" s="40">
        <v>0.96809999999999996</v>
      </c>
      <c r="CH74" s="40">
        <v>0.96840000000000004</v>
      </c>
      <c r="CI74" s="40">
        <v>0.96860000000000002</v>
      </c>
      <c r="CJ74" s="40">
        <v>0.96879999999999999</v>
      </c>
      <c r="CK74" s="40">
        <v>0.96899999999999997</v>
      </c>
      <c r="CL74" s="40">
        <v>0.96919999999999995</v>
      </c>
      <c r="CM74" s="40">
        <v>0.96940000000000004</v>
      </c>
      <c r="CN74" s="40">
        <v>0.96960000000000002</v>
      </c>
      <c r="CO74" s="40">
        <v>0.96970000000000001</v>
      </c>
      <c r="CP74" s="40">
        <v>0.96989999999999998</v>
      </c>
      <c r="CQ74" s="40">
        <v>0.97009999999999996</v>
      </c>
      <c r="CR74" s="40">
        <v>0.97030000000000005</v>
      </c>
      <c r="CS74" s="40">
        <v>0.97050000000000003</v>
      </c>
      <c r="CT74" s="40">
        <v>0.97070000000000001</v>
      </c>
      <c r="CU74" s="40">
        <v>0.97089999999999999</v>
      </c>
      <c r="CV74" s="40">
        <v>0.97099999999999997</v>
      </c>
      <c r="CW74" s="40">
        <v>0.97119999999999995</v>
      </c>
    </row>
    <row r="75" spans="1:101" ht="13.5" customHeight="1" x14ac:dyDescent="0.2">
      <c r="A75" s="36">
        <v>60.5</v>
      </c>
      <c r="B75" s="41">
        <v>73</v>
      </c>
      <c r="U75" s="32">
        <v>0.91930000000000001</v>
      </c>
      <c r="V75" s="32">
        <v>0.92090000000000005</v>
      </c>
      <c r="W75" s="32">
        <v>0.92249999999999999</v>
      </c>
      <c r="X75" s="32">
        <v>0.92400000000000004</v>
      </c>
      <c r="Y75" s="32">
        <v>0.92549999999999999</v>
      </c>
      <c r="Z75" s="32">
        <v>0.92689999999999995</v>
      </c>
      <c r="AA75" s="32">
        <v>0.92820000000000003</v>
      </c>
      <c r="AB75" s="32">
        <v>0.92949999999999999</v>
      </c>
      <c r="AC75" s="32">
        <v>0.93079999999999996</v>
      </c>
      <c r="AD75" s="32">
        <v>0.93189999999999995</v>
      </c>
      <c r="AE75" s="32">
        <v>0.93300000000000005</v>
      </c>
      <c r="AF75" s="32">
        <v>0.93400000000000005</v>
      </c>
      <c r="AG75" s="32">
        <v>0.93510000000000004</v>
      </c>
      <c r="AH75" s="32">
        <v>0.93610000000000004</v>
      </c>
      <c r="AI75" s="32">
        <v>0.93710000000000004</v>
      </c>
      <c r="AJ75" s="32">
        <v>0.93799999999999994</v>
      </c>
      <c r="AK75" s="32">
        <v>0.93899999999999995</v>
      </c>
      <c r="AL75" s="32">
        <v>0.93989999999999996</v>
      </c>
      <c r="AM75" s="32">
        <v>0.94079999999999997</v>
      </c>
      <c r="AN75" s="32">
        <v>0.94159999999999999</v>
      </c>
      <c r="AO75" s="32">
        <v>0.9425</v>
      </c>
      <c r="AP75" s="32">
        <v>0.94330000000000003</v>
      </c>
      <c r="AQ75" s="32">
        <v>0.94420000000000004</v>
      </c>
      <c r="AR75" s="32">
        <v>0.94499999999999995</v>
      </c>
      <c r="AS75" s="32">
        <v>0.94579999999999997</v>
      </c>
      <c r="AT75" s="32">
        <v>0.94669999999999999</v>
      </c>
      <c r="AU75" s="39">
        <v>0.94750000000000001</v>
      </c>
      <c r="AV75" s="32">
        <v>0.94820000000000004</v>
      </c>
      <c r="AW75" s="32">
        <v>0.94899999999999995</v>
      </c>
      <c r="AX75" s="32">
        <v>0.94979999999999998</v>
      </c>
      <c r="AY75" s="40">
        <v>0.9506</v>
      </c>
      <c r="AZ75" s="40">
        <v>0.95150000000000001</v>
      </c>
      <c r="BA75" s="40">
        <v>0.95240000000000002</v>
      </c>
      <c r="BB75" s="40">
        <v>0.95330000000000004</v>
      </c>
      <c r="BC75" s="40">
        <v>0.95409999999999995</v>
      </c>
      <c r="BD75" s="40">
        <v>0.95489999999999997</v>
      </c>
      <c r="BE75" s="40">
        <v>0.95569999999999999</v>
      </c>
      <c r="BF75" s="40">
        <v>0.95640000000000003</v>
      </c>
      <c r="BG75" s="40">
        <v>0.95720000000000005</v>
      </c>
      <c r="BH75" s="40">
        <v>0.95789999999999997</v>
      </c>
      <c r="BI75" s="40">
        <v>0.95850000000000002</v>
      </c>
      <c r="BJ75" s="40">
        <v>0.95920000000000005</v>
      </c>
      <c r="BK75" s="40">
        <v>0.95979999999999999</v>
      </c>
      <c r="BL75" s="40">
        <v>0.96030000000000004</v>
      </c>
      <c r="BM75" s="40">
        <v>0.96079999999999999</v>
      </c>
      <c r="BN75" s="40">
        <v>0.96140000000000003</v>
      </c>
      <c r="BO75" s="40">
        <v>0.96189999999999998</v>
      </c>
      <c r="BP75" s="40">
        <v>0.96240000000000003</v>
      </c>
      <c r="BQ75" s="40">
        <v>0.96279999999999999</v>
      </c>
      <c r="BR75" s="40">
        <v>0.96319999999999995</v>
      </c>
      <c r="BS75" s="40">
        <v>0.9637</v>
      </c>
      <c r="BT75" s="40">
        <v>0.96409999999999996</v>
      </c>
      <c r="BU75" s="40">
        <v>0.96440000000000003</v>
      </c>
      <c r="BV75" s="40">
        <v>0.96479999999999999</v>
      </c>
      <c r="BW75" s="40">
        <v>0.96509999999999996</v>
      </c>
      <c r="BX75" s="40">
        <v>0.96550000000000002</v>
      </c>
      <c r="BY75" s="40">
        <v>0.96579999999999999</v>
      </c>
      <c r="BZ75" s="40">
        <v>0.96609999999999996</v>
      </c>
      <c r="CA75" s="40">
        <v>0.96630000000000005</v>
      </c>
      <c r="CB75" s="40">
        <v>0.96660000000000001</v>
      </c>
      <c r="CC75" s="40">
        <v>0.96689999999999998</v>
      </c>
      <c r="CD75" s="40">
        <v>0.96719999999999995</v>
      </c>
      <c r="CE75" s="40">
        <v>0.96740000000000004</v>
      </c>
      <c r="CF75" s="40">
        <v>0.96760000000000002</v>
      </c>
      <c r="CG75" s="40">
        <v>0.96779999999999999</v>
      </c>
      <c r="CH75" s="40">
        <v>0.96799999999999997</v>
      </c>
      <c r="CI75" s="40">
        <v>0.96819999999999995</v>
      </c>
      <c r="CJ75" s="40">
        <v>0.96840000000000004</v>
      </c>
      <c r="CK75" s="40">
        <v>0.96860000000000002</v>
      </c>
      <c r="CL75" s="40">
        <v>0.96879999999999999</v>
      </c>
      <c r="CM75" s="40">
        <v>0.96899999999999997</v>
      </c>
      <c r="CN75" s="40">
        <v>0.96919999999999995</v>
      </c>
      <c r="CO75" s="40">
        <v>0.96930000000000005</v>
      </c>
      <c r="CP75" s="40">
        <v>0.96950000000000003</v>
      </c>
      <c r="CQ75" s="40">
        <v>0.9698</v>
      </c>
      <c r="CR75" s="40">
        <v>0.97</v>
      </c>
      <c r="CS75" s="40">
        <v>0.97019999999999995</v>
      </c>
      <c r="CT75" s="40">
        <v>0.97030000000000005</v>
      </c>
      <c r="CU75" s="40">
        <v>0.97050000000000003</v>
      </c>
      <c r="CV75" s="40">
        <v>0.97070000000000001</v>
      </c>
      <c r="CW75" s="40">
        <v>0.97089999999999999</v>
      </c>
    </row>
    <row r="76" spans="1:101" ht="13.5" customHeight="1" x14ac:dyDescent="0.2">
      <c r="A76" s="36">
        <v>61</v>
      </c>
      <c r="B76" s="37">
        <v>74</v>
      </c>
      <c r="U76" s="32">
        <v>0.91839999999999999</v>
      </c>
      <c r="V76" s="32">
        <v>0.92</v>
      </c>
      <c r="W76" s="32">
        <v>0.92159999999999997</v>
      </c>
      <c r="X76" s="32">
        <v>0.92320000000000002</v>
      </c>
      <c r="Y76" s="32">
        <v>0.92469999999999997</v>
      </c>
      <c r="Z76" s="32">
        <v>0.92610000000000003</v>
      </c>
      <c r="AA76" s="32">
        <v>0.9274</v>
      </c>
      <c r="AB76" s="32">
        <v>0.92869999999999997</v>
      </c>
      <c r="AC76" s="32">
        <v>0.93</v>
      </c>
      <c r="AD76" s="32">
        <v>0.93110000000000004</v>
      </c>
      <c r="AE76" s="32">
        <v>0.93220000000000003</v>
      </c>
      <c r="AF76" s="32">
        <v>0.93330000000000002</v>
      </c>
      <c r="AG76" s="32">
        <v>0.93440000000000001</v>
      </c>
      <c r="AH76" s="32">
        <v>0.93540000000000001</v>
      </c>
      <c r="AI76" s="32">
        <v>0.93640000000000001</v>
      </c>
      <c r="AJ76" s="32">
        <v>0.93730000000000002</v>
      </c>
      <c r="AK76" s="32">
        <v>0.93830000000000002</v>
      </c>
      <c r="AL76" s="32">
        <v>0.93920000000000003</v>
      </c>
      <c r="AM76" s="32">
        <v>0.94010000000000005</v>
      </c>
      <c r="AN76" s="32">
        <v>0.94099999999999995</v>
      </c>
      <c r="AO76" s="32">
        <v>0.94179999999999997</v>
      </c>
      <c r="AP76" s="32">
        <v>0.94269999999999998</v>
      </c>
      <c r="AQ76" s="32">
        <v>0.94350000000000001</v>
      </c>
      <c r="AR76" s="32">
        <v>0.94440000000000002</v>
      </c>
      <c r="AS76" s="32">
        <v>0.94520000000000004</v>
      </c>
      <c r="AT76" s="32">
        <v>0.94610000000000005</v>
      </c>
      <c r="AU76" s="39">
        <v>0.94689999999999996</v>
      </c>
      <c r="AV76" s="32">
        <v>0.94769999999999999</v>
      </c>
      <c r="AW76" s="32">
        <v>0.94850000000000001</v>
      </c>
      <c r="AX76" s="32">
        <v>0.94920000000000004</v>
      </c>
      <c r="AY76" s="40">
        <v>0.95</v>
      </c>
      <c r="AZ76" s="40">
        <v>0.95089999999999997</v>
      </c>
      <c r="BA76" s="40">
        <v>0.95189999999999997</v>
      </c>
      <c r="BB76" s="40">
        <v>0.95279999999999998</v>
      </c>
      <c r="BC76" s="40">
        <v>0.9536</v>
      </c>
      <c r="BD76" s="40">
        <v>0.95440000000000003</v>
      </c>
      <c r="BE76" s="40">
        <v>0.95520000000000005</v>
      </c>
      <c r="BF76" s="40">
        <v>0.95599999999999996</v>
      </c>
      <c r="BG76" s="40">
        <v>0.95669999999999999</v>
      </c>
      <c r="BH76" s="40">
        <v>0.95740000000000003</v>
      </c>
      <c r="BI76" s="40">
        <v>0.95809999999999995</v>
      </c>
      <c r="BJ76" s="40">
        <v>0.9587</v>
      </c>
      <c r="BK76" s="40">
        <v>0.95940000000000003</v>
      </c>
      <c r="BL76" s="40">
        <v>0.95989999999999998</v>
      </c>
      <c r="BM76" s="40">
        <v>0.96040000000000003</v>
      </c>
      <c r="BN76" s="40">
        <v>0.96089999999999998</v>
      </c>
      <c r="BO76" s="40">
        <v>0.96150000000000002</v>
      </c>
      <c r="BP76" s="40">
        <v>0.96199999999999997</v>
      </c>
      <c r="BQ76" s="40">
        <v>0.96240000000000003</v>
      </c>
      <c r="BR76" s="40">
        <v>0.96279999999999999</v>
      </c>
      <c r="BS76" s="40">
        <v>0.96330000000000005</v>
      </c>
      <c r="BT76" s="40">
        <v>0.9637</v>
      </c>
      <c r="BU76" s="40">
        <v>0.96409999999999996</v>
      </c>
      <c r="BV76" s="40">
        <v>0.96440000000000003</v>
      </c>
      <c r="BW76" s="40">
        <v>0.9647</v>
      </c>
      <c r="BX76" s="40">
        <v>0.96509999999999996</v>
      </c>
      <c r="BY76" s="40">
        <v>0.96540000000000004</v>
      </c>
      <c r="BZ76" s="40">
        <v>0.9657</v>
      </c>
      <c r="CA76" s="40">
        <v>0.96599999999999997</v>
      </c>
      <c r="CB76" s="40">
        <v>0.96630000000000005</v>
      </c>
      <c r="CC76" s="40">
        <v>0.96660000000000001</v>
      </c>
      <c r="CD76" s="40">
        <v>0.96679999999999999</v>
      </c>
      <c r="CE76" s="40">
        <v>0.96699999999999997</v>
      </c>
      <c r="CF76" s="40">
        <v>0.96719999999999995</v>
      </c>
      <c r="CG76" s="40">
        <v>0.96740000000000004</v>
      </c>
      <c r="CH76" s="40">
        <v>0.9677</v>
      </c>
      <c r="CI76" s="40">
        <v>0.96789999999999998</v>
      </c>
      <c r="CJ76" s="40">
        <v>0.96809999999999996</v>
      </c>
      <c r="CK76" s="40">
        <v>0.96830000000000005</v>
      </c>
      <c r="CL76" s="40">
        <v>0.96850000000000003</v>
      </c>
      <c r="CM76" s="40">
        <v>0.96870000000000001</v>
      </c>
      <c r="CN76" s="40">
        <v>0.96889999999999998</v>
      </c>
      <c r="CO76" s="40">
        <v>0.96909999999999996</v>
      </c>
      <c r="CP76" s="40">
        <v>0.96930000000000005</v>
      </c>
      <c r="CQ76" s="40">
        <v>0.96950000000000003</v>
      </c>
      <c r="CR76" s="40">
        <v>0.96970000000000001</v>
      </c>
      <c r="CS76" s="40">
        <v>0.96989999999999998</v>
      </c>
      <c r="CT76" s="40">
        <v>0.97</v>
      </c>
      <c r="CU76" s="40">
        <v>0.97019999999999995</v>
      </c>
      <c r="CV76" s="40">
        <v>0.97040000000000004</v>
      </c>
      <c r="CW76" s="40">
        <v>0.97060000000000002</v>
      </c>
    </row>
    <row r="77" spans="1:101" ht="13.5" customHeight="1" x14ac:dyDescent="0.2">
      <c r="A77" s="36">
        <v>61.5</v>
      </c>
      <c r="B77" s="41">
        <v>75</v>
      </c>
      <c r="U77" s="32">
        <v>0.91749999999999998</v>
      </c>
      <c r="V77" s="32">
        <v>0.91910000000000003</v>
      </c>
      <c r="W77" s="32">
        <v>0.92069999999999996</v>
      </c>
      <c r="X77" s="32">
        <v>0.92230000000000001</v>
      </c>
      <c r="Y77" s="32">
        <v>0.92379999999999995</v>
      </c>
      <c r="Z77" s="32">
        <v>0.92520000000000002</v>
      </c>
      <c r="AA77" s="32">
        <v>0.92659999999999998</v>
      </c>
      <c r="AB77" s="32">
        <v>0.92789999999999995</v>
      </c>
      <c r="AC77" s="32">
        <v>0.92910000000000004</v>
      </c>
      <c r="AD77" s="32">
        <v>0.93030000000000002</v>
      </c>
      <c r="AE77" s="32">
        <v>0.93149999999999999</v>
      </c>
      <c r="AF77" s="32">
        <v>0.93259999999999998</v>
      </c>
      <c r="AG77" s="32">
        <v>0.93359999999999999</v>
      </c>
      <c r="AH77" s="32">
        <v>0.93459999999999999</v>
      </c>
      <c r="AI77" s="32">
        <v>0.93559999999999999</v>
      </c>
      <c r="AJ77" s="32">
        <v>0.93659999999999999</v>
      </c>
      <c r="AK77" s="32">
        <v>0.93759999999999999</v>
      </c>
      <c r="AL77" s="32">
        <v>0.9385</v>
      </c>
      <c r="AM77" s="32">
        <v>0.93940000000000001</v>
      </c>
      <c r="AN77" s="32">
        <v>0.94030000000000002</v>
      </c>
      <c r="AO77" s="32">
        <v>0.94120000000000004</v>
      </c>
      <c r="AP77" s="32">
        <v>0.94210000000000005</v>
      </c>
      <c r="AQ77" s="32">
        <v>0.94289999999999996</v>
      </c>
      <c r="AR77" s="32">
        <v>0.94379999999999997</v>
      </c>
      <c r="AS77" s="32">
        <v>0.9446</v>
      </c>
      <c r="AT77" s="32">
        <v>0.94550000000000001</v>
      </c>
      <c r="AU77" s="39">
        <v>0.94630000000000003</v>
      </c>
      <c r="AV77" s="32">
        <v>0.94710000000000005</v>
      </c>
      <c r="AW77" s="32">
        <v>0.94789999999999996</v>
      </c>
      <c r="AX77" s="32">
        <v>0.94869999999999999</v>
      </c>
      <c r="AY77" s="40">
        <v>0.94950000000000001</v>
      </c>
      <c r="AZ77" s="40">
        <v>0.95040000000000002</v>
      </c>
      <c r="BA77" s="40">
        <v>0.95130000000000003</v>
      </c>
      <c r="BB77" s="40">
        <v>0.95220000000000005</v>
      </c>
      <c r="BC77" s="40">
        <v>0.95309999999999995</v>
      </c>
      <c r="BD77" s="40">
        <v>0.95389999999999997</v>
      </c>
      <c r="BE77" s="40">
        <v>0.95469999999999999</v>
      </c>
      <c r="BF77" s="40">
        <v>0.95550000000000002</v>
      </c>
      <c r="BG77" s="40">
        <v>0.95620000000000005</v>
      </c>
      <c r="BH77" s="40">
        <v>0.95689999999999997</v>
      </c>
      <c r="BI77" s="40">
        <v>0.95760000000000001</v>
      </c>
      <c r="BJ77" s="40">
        <v>0.95830000000000004</v>
      </c>
      <c r="BK77" s="40">
        <v>0.95889999999999997</v>
      </c>
      <c r="BL77" s="40">
        <v>0.95940000000000003</v>
      </c>
      <c r="BM77" s="40">
        <v>0.96</v>
      </c>
      <c r="BN77" s="40">
        <v>0.96050000000000002</v>
      </c>
      <c r="BO77" s="40">
        <v>0.96109999999999995</v>
      </c>
      <c r="BP77" s="40">
        <v>0.96160000000000001</v>
      </c>
      <c r="BQ77" s="40">
        <v>0.96199999999999997</v>
      </c>
      <c r="BR77" s="40">
        <v>0.96240000000000003</v>
      </c>
      <c r="BS77" s="40">
        <v>0.96289999999999998</v>
      </c>
      <c r="BT77" s="40">
        <v>0.96330000000000005</v>
      </c>
      <c r="BU77" s="40">
        <v>0.9637</v>
      </c>
      <c r="BV77" s="40">
        <v>0.96399999999999997</v>
      </c>
      <c r="BW77" s="40">
        <v>0.96440000000000003</v>
      </c>
      <c r="BX77" s="40">
        <v>0.96479999999999999</v>
      </c>
      <c r="BY77" s="40">
        <v>0.96509999999999996</v>
      </c>
      <c r="BZ77" s="40">
        <v>0.96540000000000004</v>
      </c>
      <c r="CA77" s="40">
        <v>0.96560000000000001</v>
      </c>
      <c r="CB77" s="40">
        <v>0.96589999999999998</v>
      </c>
      <c r="CC77" s="40">
        <v>0.96619999999999995</v>
      </c>
      <c r="CD77" s="40">
        <v>0.96650000000000003</v>
      </c>
      <c r="CE77" s="40">
        <v>0.9667</v>
      </c>
      <c r="CF77" s="40">
        <v>0.96689999999999998</v>
      </c>
      <c r="CG77" s="40">
        <v>0.96709999999999996</v>
      </c>
      <c r="CH77" s="40">
        <v>0.96730000000000005</v>
      </c>
      <c r="CI77" s="40">
        <v>0.96760000000000002</v>
      </c>
      <c r="CJ77" s="40">
        <v>0.96779999999999999</v>
      </c>
      <c r="CK77" s="40">
        <v>0.96799999999999997</v>
      </c>
      <c r="CL77" s="40">
        <v>0.96819999999999995</v>
      </c>
      <c r="CM77" s="40">
        <v>0.96840000000000004</v>
      </c>
      <c r="CN77" s="40">
        <v>0.96860000000000002</v>
      </c>
      <c r="CO77" s="40">
        <v>0.96870000000000001</v>
      </c>
      <c r="CP77" s="40">
        <v>0.96889999999999998</v>
      </c>
      <c r="CQ77" s="40">
        <v>0.96909999999999996</v>
      </c>
      <c r="CR77" s="40">
        <v>0.96930000000000005</v>
      </c>
      <c r="CS77" s="40">
        <v>0.96950000000000003</v>
      </c>
      <c r="CT77" s="40">
        <v>0.96970000000000001</v>
      </c>
      <c r="CU77" s="40">
        <v>0.96989999999999998</v>
      </c>
      <c r="CV77" s="40">
        <v>0.97009999999999996</v>
      </c>
      <c r="CW77" s="40">
        <v>0.97030000000000005</v>
      </c>
    </row>
    <row r="78" spans="1:101" ht="13.5" customHeight="1" x14ac:dyDescent="0.2">
      <c r="A78" s="36">
        <v>62</v>
      </c>
      <c r="B78" s="37">
        <v>76</v>
      </c>
      <c r="U78" s="32">
        <v>0.91659999999999997</v>
      </c>
      <c r="V78" s="32">
        <v>0.91830000000000001</v>
      </c>
      <c r="W78" s="32">
        <v>0.91990000000000005</v>
      </c>
      <c r="X78" s="32">
        <v>0.92149999999999999</v>
      </c>
      <c r="Y78" s="32">
        <v>0.92300000000000004</v>
      </c>
      <c r="Z78" s="32">
        <v>0.9244</v>
      </c>
      <c r="AA78" s="32">
        <v>0.92579999999999996</v>
      </c>
      <c r="AB78" s="32">
        <v>0.92710000000000004</v>
      </c>
      <c r="AC78" s="32">
        <v>0.9284</v>
      </c>
      <c r="AD78" s="32">
        <v>0.92959999999999998</v>
      </c>
      <c r="AE78" s="32">
        <v>0.93069999999999997</v>
      </c>
      <c r="AF78" s="32">
        <v>0.93179999999999996</v>
      </c>
      <c r="AG78" s="32">
        <v>0.93289999999999995</v>
      </c>
      <c r="AH78" s="32">
        <v>0.93389999999999995</v>
      </c>
      <c r="AI78" s="32">
        <v>0.93489999999999995</v>
      </c>
      <c r="AJ78" s="32">
        <v>0.93589999999999995</v>
      </c>
      <c r="AK78" s="32">
        <v>0.93689999999999996</v>
      </c>
      <c r="AL78" s="32">
        <v>0.93779999999999997</v>
      </c>
      <c r="AM78" s="32">
        <v>0.93879999999999997</v>
      </c>
      <c r="AN78" s="32">
        <v>0.93969999999999998</v>
      </c>
      <c r="AO78" s="32">
        <v>0.9405</v>
      </c>
      <c r="AP78" s="32">
        <v>0.94140000000000001</v>
      </c>
      <c r="AQ78" s="32">
        <v>0.94230000000000003</v>
      </c>
      <c r="AR78" s="32">
        <v>0.94320000000000004</v>
      </c>
      <c r="AS78" s="32">
        <v>0.94399999999999995</v>
      </c>
      <c r="AT78" s="32">
        <v>0.94489999999999996</v>
      </c>
      <c r="AU78" s="39">
        <v>0.94569999999999999</v>
      </c>
      <c r="AV78" s="32">
        <v>0.94650000000000001</v>
      </c>
      <c r="AW78" s="32">
        <v>0.94730000000000003</v>
      </c>
      <c r="AX78" s="32">
        <v>0.94810000000000005</v>
      </c>
      <c r="AY78" s="40">
        <v>0.94889999999999997</v>
      </c>
      <c r="AZ78" s="40">
        <v>0.94979999999999998</v>
      </c>
      <c r="BA78" s="40">
        <v>0.95079999999999998</v>
      </c>
      <c r="BB78" s="40">
        <v>0.95169999999999999</v>
      </c>
      <c r="BC78" s="40">
        <v>0.9526</v>
      </c>
      <c r="BD78" s="40">
        <v>0.95340000000000003</v>
      </c>
      <c r="BE78" s="40">
        <v>0.95420000000000005</v>
      </c>
      <c r="BF78" s="40">
        <v>0.95499999999999996</v>
      </c>
      <c r="BG78" s="40">
        <v>0.95579999999999998</v>
      </c>
      <c r="BH78" s="40">
        <v>0.95650000000000002</v>
      </c>
      <c r="BI78" s="40">
        <v>0.95709999999999995</v>
      </c>
      <c r="BJ78" s="40">
        <v>0.95779999999999998</v>
      </c>
      <c r="BK78" s="40">
        <v>0.95850000000000002</v>
      </c>
      <c r="BL78" s="40">
        <v>0.95899999999999996</v>
      </c>
      <c r="BM78" s="40">
        <v>0.95960000000000001</v>
      </c>
      <c r="BN78" s="40">
        <v>0.96009999999999995</v>
      </c>
      <c r="BO78" s="40">
        <v>0.96060000000000001</v>
      </c>
      <c r="BP78" s="40">
        <v>0.96109999999999995</v>
      </c>
      <c r="BQ78" s="40">
        <v>0.96160000000000001</v>
      </c>
      <c r="BR78" s="40">
        <v>0.96199999999999997</v>
      </c>
      <c r="BS78" s="40">
        <v>0.96250000000000002</v>
      </c>
      <c r="BT78" s="40">
        <v>0.96289999999999998</v>
      </c>
      <c r="BU78" s="40">
        <v>0.96330000000000005</v>
      </c>
      <c r="BV78" s="40">
        <v>0.96360000000000001</v>
      </c>
      <c r="BW78" s="40">
        <v>0.96399999999999997</v>
      </c>
      <c r="BX78" s="40">
        <v>0.96440000000000003</v>
      </c>
      <c r="BY78" s="40">
        <v>0.9647</v>
      </c>
      <c r="BZ78" s="40">
        <v>0.96499999999999997</v>
      </c>
      <c r="CA78" s="40">
        <v>0.96530000000000005</v>
      </c>
      <c r="CB78" s="40">
        <v>0.96560000000000001</v>
      </c>
      <c r="CC78" s="40">
        <v>0.96589999999999998</v>
      </c>
      <c r="CD78" s="40">
        <v>0.96609999999999996</v>
      </c>
      <c r="CE78" s="40">
        <v>0.96630000000000005</v>
      </c>
      <c r="CF78" s="40">
        <v>0.96650000000000003</v>
      </c>
      <c r="CG78" s="40">
        <v>0.9667</v>
      </c>
      <c r="CH78" s="40">
        <v>0.96699999999999997</v>
      </c>
      <c r="CI78" s="40">
        <v>0.96719999999999995</v>
      </c>
      <c r="CJ78" s="40">
        <v>0.96740000000000004</v>
      </c>
      <c r="CK78" s="40">
        <v>0.96760000000000002</v>
      </c>
      <c r="CL78" s="40">
        <v>0.96779999999999999</v>
      </c>
      <c r="CM78" s="40">
        <v>0.96799999999999997</v>
      </c>
      <c r="CN78" s="40">
        <v>0.96819999999999995</v>
      </c>
      <c r="CO78" s="40">
        <v>0.96840000000000004</v>
      </c>
      <c r="CP78" s="40">
        <v>0.96860000000000002</v>
      </c>
      <c r="CQ78" s="40">
        <v>0.96879999999999999</v>
      </c>
      <c r="CR78" s="40">
        <v>0.96899999999999997</v>
      </c>
      <c r="CS78" s="40">
        <v>0.96919999999999995</v>
      </c>
      <c r="CT78" s="40">
        <v>0.96940000000000004</v>
      </c>
      <c r="CU78" s="40">
        <v>0.96960000000000102</v>
      </c>
      <c r="CV78" s="40">
        <v>0.96980000000000199</v>
      </c>
      <c r="CW78" s="40">
        <v>0.96989999999999998</v>
      </c>
    </row>
    <row r="79" spans="1:101" ht="13.5" customHeight="1" x14ac:dyDescent="0.2">
      <c r="A79" s="36">
        <v>62.5</v>
      </c>
      <c r="B79" s="41">
        <v>77</v>
      </c>
      <c r="U79" s="32">
        <v>0.91569999999999996</v>
      </c>
      <c r="V79" s="32">
        <v>0.91739999999999999</v>
      </c>
      <c r="W79" s="32">
        <v>0.91900000000000004</v>
      </c>
      <c r="X79" s="32">
        <v>0.92059999999999997</v>
      </c>
      <c r="Y79" s="32">
        <v>0.92220000000000002</v>
      </c>
      <c r="Z79" s="32">
        <v>0.92359999999999998</v>
      </c>
      <c r="AA79" s="32">
        <v>0.92500000000000004</v>
      </c>
      <c r="AB79" s="32">
        <v>0.9264</v>
      </c>
      <c r="AC79" s="32">
        <v>0.92769999999999997</v>
      </c>
      <c r="AD79" s="32">
        <v>0.92879999999999996</v>
      </c>
      <c r="AE79" s="32">
        <v>0.93</v>
      </c>
      <c r="AF79" s="32">
        <v>0.93110000000000004</v>
      </c>
      <c r="AG79" s="32">
        <v>0.93220000000000003</v>
      </c>
      <c r="AH79" s="32">
        <v>0.93320000000000003</v>
      </c>
      <c r="AI79" s="32">
        <v>0.93420000000000003</v>
      </c>
      <c r="AJ79" s="32">
        <v>0.93520000000000003</v>
      </c>
      <c r="AK79" s="32">
        <v>0.93620000000000003</v>
      </c>
      <c r="AL79" s="32">
        <v>0.93720000000000003</v>
      </c>
      <c r="AM79" s="32">
        <v>0.93810000000000004</v>
      </c>
      <c r="AN79" s="32">
        <v>0.93899999999999995</v>
      </c>
      <c r="AO79" s="32">
        <v>0.93989999999999996</v>
      </c>
      <c r="AP79" s="32">
        <v>0.94079999999999997</v>
      </c>
      <c r="AQ79" s="32">
        <v>0.94169999999999998</v>
      </c>
      <c r="AR79" s="32">
        <v>0.94259999999999999</v>
      </c>
      <c r="AS79" s="32">
        <v>0.94340000000000002</v>
      </c>
      <c r="AT79" s="32">
        <v>0.94430000000000003</v>
      </c>
      <c r="AU79" s="39">
        <v>0.94510000000000005</v>
      </c>
      <c r="AV79" s="32">
        <v>0.94589999999999996</v>
      </c>
      <c r="AW79" s="32">
        <v>0.94679999999999997</v>
      </c>
      <c r="AX79" s="32">
        <v>0.9476</v>
      </c>
      <c r="AY79" s="40">
        <v>0.94840000000000002</v>
      </c>
      <c r="AZ79" s="40">
        <v>0.94930000000000003</v>
      </c>
      <c r="BA79" s="40">
        <v>0.95030000000000003</v>
      </c>
      <c r="BB79" s="40">
        <v>0.95120000000000005</v>
      </c>
      <c r="BC79" s="40">
        <v>0.95209999999999995</v>
      </c>
      <c r="BD79" s="40">
        <v>0.95289999999999997</v>
      </c>
      <c r="BE79" s="40">
        <v>0.95369999999999999</v>
      </c>
      <c r="BF79" s="40">
        <v>0.95450000000000002</v>
      </c>
      <c r="BG79" s="40">
        <v>0.95530000000000004</v>
      </c>
      <c r="BH79" s="40">
        <v>0.95599999999999996</v>
      </c>
      <c r="BI79" s="40">
        <v>0.95669999999999999</v>
      </c>
      <c r="BJ79" s="40">
        <v>0.95740000000000003</v>
      </c>
      <c r="BK79" s="40">
        <v>0.95799999999999996</v>
      </c>
      <c r="BL79" s="40">
        <v>0.95860000000000001</v>
      </c>
      <c r="BM79" s="40">
        <v>0.95909999999999995</v>
      </c>
      <c r="BN79" s="40">
        <v>0.9597</v>
      </c>
      <c r="BO79" s="40">
        <v>0.96020000000000005</v>
      </c>
      <c r="BP79" s="40">
        <v>0.9607</v>
      </c>
      <c r="BQ79" s="40">
        <v>0.96120000000000005</v>
      </c>
      <c r="BR79" s="40">
        <v>0.96160000000000001</v>
      </c>
      <c r="BS79" s="40">
        <v>0.96209999999999996</v>
      </c>
      <c r="BT79" s="40">
        <v>0.96250000000000002</v>
      </c>
      <c r="BU79" s="40">
        <v>0.96289999999999998</v>
      </c>
      <c r="BV79" s="40">
        <v>0.96330000000000005</v>
      </c>
      <c r="BW79" s="40">
        <v>0.96360000000000001</v>
      </c>
      <c r="BX79" s="40">
        <v>0.96399999999999997</v>
      </c>
      <c r="BY79" s="40">
        <v>0.96430000000000005</v>
      </c>
      <c r="BZ79" s="40">
        <v>0.96460000000000001</v>
      </c>
      <c r="CA79" s="40">
        <v>0.96489999999999998</v>
      </c>
      <c r="CB79" s="40">
        <v>0.96519999999999995</v>
      </c>
      <c r="CC79" s="40">
        <v>0.96550000000000002</v>
      </c>
      <c r="CD79" s="40">
        <v>0.96579999999999999</v>
      </c>
      <c r="CE79" s="40">
        <v>0.96599999999999997</v>
      </c>
      <c r="CF79" s="40">
        <v>0.96619999999999995</v>
      </c>
      <c r="CG79" s="40">
        <v>0.96640000000000004</v>
      </c>
      <c r="CH79" s="40">
        <v>0.9667</v>
      </c>
      <c r="CI79" s="40">
        <v>0.96689999999999998</v>
      </c>
      <c r="CJ79" s="40">
        <v>0.96709999999999996</v>
      </c>
      <c r="CK79" s="40">
        <v>0.96730000000000005</v>
      </c>
      <c r="CL79" s="40">
        <v>0.96750000000000003</v>
      </c>
      <c r="CM79" s="40">
        <v>0.9677</v>
      </c>
      <c r="CN79" s="40">
        <v>0.96789999999999998</v>
      </c>
      <c r="CO79" s="40">
        <v>0.96809999999999996</v>
      </c>
      <c r="CP79" s="40">
        <v>0.96830000000000005</v>
      </c>
      <c r="CQ79" s="40">
        <v>0.96850000000000003</v>
      </c>
      <c r="CR79" s="40">
        <v>0.96870000000000001</v>
      </c>
      <c r="CS79" s="40">
        <v>0.96889999999999998</v>
      </c>
      <c r="CT79" s="40">
        <v>0.96909999999999996</v>
      </c>
      <c r="CU79" s="40">
        <v>0.96930000000000005</v>
      </c>
      <c r="CV79" s="40">
        <v>0.96940000000000004</v>
      </c>
      <c r="CW79" s="40">
        <v>0.96960000000000102</v>
      </c>
    </row>
    <row r="80" spans="1:101" ht="13.5" customHeight="1" x14ac:dyDescent="0.2">
      <c r="A80" s="36">
        <v>63</v>
      </c>
      <c r="B80" s="37">
        <v>78</v>
      </c>
      <c r="U80" s="32">
        <v>0.91479999999999995</v>
      </c>
      <c r="V80" s="32">
        <v>0.91649999999999998</v>
      </c>
      <c r="W80" s="32">
        <v>0.91810000000000003</v>
      </c>
      <c r="X80" s="32">
        <v>0.91969999999999996</v>
      </c>
      <c r="Y80" s="32">
        <v>0.92130000000000001</v>
      </c>
      <c r="Z80" s="32">
        <v>0.92279999999999995</v>
      </c>
      <c r="AA80" s="32">
        <v>0.92420000000000002</v>
      </c>
      <c r="AB80" s="32">
        <v>0.92559999999999998</v>
      </c>
      <c r="AC80" s="32">
        <v>0.92689999999999995</v>
      </c>
      <c r="AD80" s="32">
        <v>0.92810000000000004</v>
      </c>
      <c r="AE80" s="32">
        <v>0.92920000000000003</v>
      </c>
      <c r="AF80" s="32">
        <v>0.9304</v>
      </c>
      <c r="AG80" s="32">
        <v>0.93149999999999999</v>
      </c>
      <c r="AH80" s="32">
        <v>0.9325</v>
      </c>
      <c r="AI80" s="32">
        <v>0.93359999999999999</v>
      </c>
      <c r="AJ80" s="32">
        <v>0.93459999999999999</v>
      </c>
      <c r="AK80" s="32">
        <v>0.93559999999999999</v>
      </c>
      <c r="AL80" s="32">
        <v>0.9365</v>
      </c>
      <c r="AM80" s="32">
        <v>0.9375</v>
      </c>
      <c r="AN80" s="32">
        <v>0.93840000000000001</v>
      </c>
      <c r="AO80" s="32">
        <v>0.93930000000000002</v>
      </c>
      <c r="AP80" s="32">
        <v>0.94020000000000004</v>
      </c>
      <c r="AQ80" s="32">
        <v>0.94110000000000005</v>
      </c>
      <c r="AR80" s="32">
        <v>0.94199999999999995</v>
      </c>
      <c r="AS80" s="32">
        <v>0.94279999999999997</v>
      </c>
      <c r="AT80" s="32">
        <v>0.94369999999999998</v>
      </c>
      <c r="AU80" s="39">
        <v>0.9446</v>
      </c>
      <c r="AV80" s="32">
        <v>0.94540000000000002</v>
      </c>
      <c r="AW80" s="32">
        <v>0.94620000000000004</v>
      </c>
      <c r="AX80" s="32">
        <v>0.94699999999999995</v>
      </c>
      <c r="AY80" s="40">
        <v>0.94779999999999998</v>
      </c>
      <c r="AZ80" s="40">
        <v>0.94879999999999998</v>
      </c>
      <c r="BA80" s="40">
        <v>0.94979999999999998</v>
      </c>
      <c r="BB80" s="40">
        <v>0.95069999999999999</v>
      </c>
      <c r="BC80" s="40">
        <v>0.9516</v>
      </c>
      <c r="BD80" s="40">
        <v>0.95240000000000002</v>
      </c>
      <c r="BE80" s="40">
        <v>0.95320000000000005</v>
      </c>
      <c r="BF80" s="40">
        <v>0.95399999999999996</v>
      </c>
      <c r="BG80" s="40">
        <v>0.95479999999999998</v>
      </c>
      <c r="BH80" s="40">
        <v>0.95550000000000002</v>
      </c>
      <c r="BI80" s="40">
        <v>0.95620000000000005</v>
      </c>
      <c r="BJ80" s="40">
        <v>0.95689999999999997</v>
      </c>
      <c r="BK80" s="40">
        <v>0.95760000000000001</v>
      </c>
      <c r="BL80" s="40">
        <v>0.95809999999999995</v>
      </c>
      <c r="BM80" s="40">
        <v>0.9587</v>
      </c>
      <c r="BN80" s="40">
        <v>0.95930000000000004</v>
      </c>
      <c r="BO80" s="40">
        <v>0.95979999999999999</v>
      </c>
      <c r="BP80" s="40">
        <v>0.96030000000000004</v>
      </c>
      <c r="BQ80" s="40">
        <v>0.96079999999999999</v>
      </c>
      <c r="BR80" s="40">
        <v>0.96120000000000005</v>
      </c>
      <c r="BS80" s="40">
        <v>0.9617</v>
      </c>
      <c r="BT80" s="40">
        <v>0.96209999999999996</v>
      </c>
      <c r="BU80" s="40">
        <v>0.96250000000000002</v>
      </c>
      <c r="BV80" s="40">
        <v>0.96289999999999998</v>
      </c>
      <c r="BW80" s="40">
        <v>0.96319999999999995</v>
      </c>
      <c r="BX80" s="40">
        <v>0.96360000000000001</v>
      </c>
      <c r="BY80" s="40">
        <v>0.96389999999999998</v>
      </c>
      <c r="BZ80" s="40">
        <v>0.96430000000000005</v>
      </c>
      <c r="CA80" s="40">
        <v>0.96450000000000002</v>
      </c>
      <c r="CB80" s="40">
        <v>0.96479999999999999</v>
      </c>
      <c r="CC80" s="40">
        <v>0.96509999999999996</v>
      </c>
      <c r="CD80" s="40">
        <v>0.96540000000000004</v>
      </c>
      <c r="CE80" s="40">
        <v>0.96560000000000001</v>
      </c>
      <c r="CF80" s="40">
        <v>0.96579999999999999</v>
      </c>
      <c r="CG80" s="40">
        <v>0.96599999999999997</v>
      </c>
      <c r="CH80" s="40">
        <v>0.96630000000000005</v>
      </c>
      <c r="CI80" s="40">
        <v>0.96650000000000003</v>
      </c>
      <c r="CJ80" s="40">
        <v>0.9667</v>
      </c>
      <c r="CK80" s="40">
        <v>0.96689999999999998</v>
      </c>
      <c r="CL80" s="40">
        <v>0.96719999999999995</v>
      </c>
      <c r="CM80" s="40">
        <v>0.96740000000000004</v>
      </c>
      <c r="CN80" s="40">
        <v>0.96760000000000002</v>
      </c>
      <c r="CO80" s="40">
        <v>0.9677</v>
      </c>
      <c r="CP80" s="40">
        <v>0.96799999999999997</v>
      </c>
      <c r="CQ80" s="40">
        <v>0.96819999999999995</v>
      </c>
      <c r="CR80" s="40">
        <v>0.96840000000000004</v>
      </c>
      <c r="CS80" s="40">
        <v>0.96860000000000002</v>
      </c>
      <c r="CT80" s="40">
        <v>0.96879999999999999</v>
      </c>
      <c r="CU80" s="40">
        <v>0.96899999999999997</v>
      </c>
      <c r="CV80" s="40">
        <v>0.96909999999999996</v>
      </c>
      <c r="CW80" s="40">
        <v>0.96930000000000005</v>
      </c>
    </row>
    <row r="81" spans="1:101" ht="13.5" customHeight="1" x14ac:dyDescent="0.2">
      <c r="A81" s="36">
        <v>63.5</v>
      </c>
      <c r="B81" s="41">
        <v>79</v>
      </c>
      <c r="U81" s="32">
        <v>0.91390000000000005</v>
      </c>
      <c r="V81" s="32">
        <v>0.91559999999999997</v>
      </c>
      <c r="W81" s="32">
        <v>0.9173</v>
      </c>
      <c r="X81" s="32">
        <v>0.91890000000000005</v>
      </c>
      <c r="Y81" s="32">
        <v>0.92049999999999998</v>
      </c>
      <c r="Z81" s="32">
        <v>0.92200000000000004</v>
      </c>
      <c r="AA81" s="32">
        <v>0.9234</v>
      </c>
      <c r="AB81" s="32">
        <v>0.92479999999999996</v>
      </c>
      <c r="AC81" s="32">
        <v>0.92610000000000003</v>
      </c>
      <c r="AD81" s="32">
        <v>0.92730000000000001</v>
      </c>
      <c r="AE81" s="32">
        <v>0.92849999999999999</v>
      </c>
      <c r="AF81" s="32">
        <v>0.92959999999999998</v>
      </c>
      <c r="AG81" s="32">
        <v>0.93069999999999997</v>
      </c>
      <c r="AH81" s="32">
        <v>0.93179999999999996</v>
      </c>
      <c r="AI81" s="32">
        <v>0.93289999999999995</v>
      </c>
      <c r="AJ81" s="32">
        <v>0.93389999999999995</v>
      </c>
      <c r="AK81" s="32">
        <v>0.93489999999999995</v>
      </c>
      <c r="AL81" s="32">
        <v>0.93579999999999997</v>
      </c>
      <c r="AM81" s="32">
        <v>0.93679999999999997</v>
      </c>
      <c r="AN81" s="32">
        <v>0.93769999999999998</v>
      </c>
      <c r="AO81" s="32">
        <v>0.93859999999999999</v>
      </c>
      <c r="AP81" s="32">
        <v>0.9395</v>
      </c>
      <c r="AQ81" s="32">
        <v>0.94040000000000001</v>
      </c>
      <c r="AR81" s="32">
        <v>0.94130000000000003</v>
      </c>
      <c r="AS81" s="32">
        <v>0.94220000000000004</v>
      </c>
      <c r="AT81" s="32">
        <v>0.94310000000000005</v>
      </c>
      <c r="AU81" s="39">
        <v>0.94399999999999995</v>
      </c>
      <c r="AV81" s="32">
        <v>0.94479999999999997</v>
      </c>
      <c r="AW81" s="32">
        <v>0.9456</v>
      </c>
      <c r="AX81" s="32">
        <v>0.94650000000000001</v>
      </c>
      <c r="AY81" s="40">
        <v>0.94730000000000003</v>
      </c>
      <c r="AZ81" s="40">
        <v>0.94820000000000004</v>
      </c>
      <c r="BA81" s="40">
        <v>0.94920000000000004</v>
      </c>
      <c r="BB81" s="40">
        <v>0.95020000000000004</v>
      </c>
      <c r="BC81" s="40">
        <v>0.95109999999999995</v>
      </c>
      <c r="BD81" s="40">
        <v>0.95189999999999997</v>
      </c>
      <c r="BE81" s="40">
        <v>0.95269999999999999</v>
      </c>
      <c r="BF81" s="40">
        <v>0.9536</v>
      </c>
      <c r="BG81" s="40">
        <v>0.95440000000000003</v>
      </c>
      <c r="BH81" s="40">
        <v>0.95509999999999995</v>
      </c>
      <c r="BI81" s="40">
        <v>0.95579999999999998</v>
      </c>
      <c r="BJ81" s="40">
        <v>0.95650000000000002</v>
      </c>
      <c r="BK81" s="40">
        <v>0.95709999999999995</v>
      </c>
      <c r="BL81" s="40">
        <v>0.9577</v>
      </c>
      <c r="BM81" s="40">
        <v>0.95830000000000004</v>
      </c>
      <c r="BN81" s="40">
        <v>0.95879999999999999</v>
      </c>
      <c r="BO81" s="40">
        <v>0.95940000000000003</v>
      </c>
      <c r="BP81" s="40">
        <v>0.95989999999999998</v>
      </c>
      <c r="BQ81" s="40">
        <v>0.96040000000000003</v>
      </c>
      <c r="BR81" s="40">
        <v>0.96079999999999999</v>
      </c>
      <c r="BS81" s="40">
        <v>0.96130000000000004</v>
      </c>
      <c r="BT81" s="40">
        <v>0.9617</v>
      </c>
      <c r="BU81" s="40">
        <v>0.96209999999999996</v>
      </c>
      <c r="BV81" s="40">
        <v>0.96250000000000002</v>
      </c>
      <c r="BW81" s="40">
        <v>0.96289999999999998</v>
      </c>
      <c r="BX81" s="40">
        <v>0.96330000000000005</v>
      </c>
      <c r="BY81" s="40">
        <v>0.96360000000000001</v>
      </c>
      <c r="BZ81" s="40">
        <v>0.96389999999999998</v>
      </c>
      <c r="CA81" s="40">
        <v>0.96419999999999995</v>
      </c>
      <c r="CB81" s="40">
        <v>0.96450000000000002</v>
      </c>
      <c r="CC81" s="40">
        <v>0.96479999999999999</v>
      </c>
      <c r="CD81" s="40">
        <v>0.96499999999999997</v>
      </c>
      <c r="CE81" s="40">
        <v>0.96530000000000005</v>
      </c>
      <c r="CF81" s="40">
        <v>0.96550000000000002</v>
      </c>
      <c r="CG81" s="40">
        <v>0.9657</v>
      </c>
      <c r="CH81" s="40">
        <v>0.96599999999999997</v>
      </c>
      <c r="CI81" s="40">
        <v>0.96619999999999995</v>
      </c>
      <c r="CJ81" s="40">
        <v>0.96640000000000004</v>
      </c>
      <c r="CK81" s="40">
        <v>0.96660000000000001</v>
      </c>
      <c r="CL81" s="40">
        <v>0.96679999999999999</v>
      </c>
      <c r="CM81" s="40">
        <v>0.96699999999999997</v>
      </c>
      <c r="CN81" s="40">
        <v>0.96719999999999995</v>
      </c>
      <c r="CO81" s="40">
        <v>0.96740000000000004</v>
      </c>
      <c r="CP81" s="40">
        <v>0.96760000000000002</v>
      </c>
      <c r="CQ81" s="40">
        <v>0.96779999999999999</v>
      </c>
      <c r="CR81" s="40">
        <v>0.96809999999999996</v>
      </c>
      <c r="CS81" s="40">
        <v>0.96830000000000005</v>
      </c>
      <c r="CT81" s="40">
        <v>0.96850000000000003</v>
      </c>
      <c r="CU81" s="40">
        <v>0.96870000000000001</v>
      </c>
      <c r="CV81" s="40">
        <v>0.96879999999999999</v>
      </c>
      <c r="CW81" s="40">
        <v>0.96899999999999997</v>
      </c>
    </row>
    <row r="82" spans="1:101" ht="13.5" customHeight="1" x14ac:dyDescent="0.2">
      <c r="A82" s="36">
        <v>64</v>
      </c>
      <c r="B82" s="37">
        <v>80</v>
      </c>
      <c r="U82" s="32">
        <v>0.91300000000000003</v>
      </c>
      <c r="V82" s="32">
        <v>0.91469999999999996</v>
      </c>
      <c r="W82" s="32">
        <v>0.91639999999999999</v>
      </c>
      <c r="X82" s="32">
        <v>0.91810000000000003</v>
      </c>
      <c r="Y82" s="32">
        <v>0.91969999999999996</v>
      </c>
      <c r="Z82" s="32">
        <v>0.92120000000000002</v>
      </c>
      <c r="AA82" s="32">
        <v>0.92259999999999998</v>
      </c>
      <c r="AB82" s="32">
        <v>0.92400000000000004</v>
      </c>
      <c r="AC82" s="32">
        <v>0.92530000000000001</v>
      </c>
      <c r="AD82" s="32">
        <v>0.92649999999999999</v>
      </c>
      <c r="AE82" s="32">
        <v>0.92769999999999997</v>
      </c>
      <c r="AF82" s="32">
        <v>0.92889999999999995</v>
      </c>
      <c r="AG82" s="32">
        <v>0.93</v>
      </c>
      <c r="AH82" s="32">
        <v>0.93110000000000004</v>
      </c>
      <c r="AI82" s="32">
        <v>0.93210000000000004</v>
      </c>
      <c r="AJ82" s="32">
        <v>0.93320000000000003</v>
      </c>
      <c r="AK82" s="32">
        <v>0.93420000000000003</v>
      </c>
      <c r="AL82" s="32">
        <v>0.93520000000000003</v>
      </c>
      <c r="AM82" s="32">
        <v>0.93610000000000004</v>
      </c>
      <c r="AN82" s="32">
        <v>0.93710000000000004</v>
      </c>
      <c r="AO82" s="32">
        <v>0.93799999999999994</v>
      </c>
      <c r="AP82" s="32">
        <v>0.93889999999999996</v>
      </c>
      <c r="AQ82" s="32">
        <v>0.93979999999999997</v>
      </c>
      <c r="AR82" s="32">
        <v>0.94069999999999998</v>
      </c>
      <c r="AS82" s="32">
        <v>0.94159999999999999</v>
      </c>
      <c r="AT82" s="32">
        <v>0.9425</v>
      </c>
      <c r="AU82" s="39">
        <v>0.94340000000000002</v>
      </c>
      <c r="AV82" s="32">
        <v>0.94420000000000004</v>
      </c>
      <c r="AW82" s="32">
        <v>0.94510000000000005</v>
      </c>
      <c r="AX82" s="32">
        <v>0.94589999999999996</v>
      </c>
      <c r="AY82" s="40">
        <v>0.94669999999999999</v>
      </c>
      <c r="AZ82" s="40">
        <v>0.94769999999999999</v>
      </c>
      <c r="BA82" s="40">
        <v>0.94869999999999999</v>
      </c>
      <c r="BB82" s="40">
        <v>0.94969999999999999</v>
      </c>
      <c r="BC82" s="40">
        <v>0.9506</v>
      </c>
      <c r="BD82" s="40">
        <v>0.95140000000000002</v>
      </c>
      <c r="BE82" s="40">
        <v>0.95230000000000004</v>
      </c>
      <c r="BF82" s="40">
        <v>0.95309999999999995</v>
      </c>
      <c r="BG82" s="40">
        <v>0.95389999999999997</v>
      </c>
      <c r="BH82" s="40">
        <v>0.9546</v>
      </c>
      <c r="BI82" s="40">
        <v>0.95530000000000004</v>
      </c>
      <c r="BJ82" s="40">
        <v>0.95599999999999996</v>
      </c>
      <c r="BK82" s="40">
        <v>0.95669999999999999</v>
      </c>
      <c r="BL82" s="40">
        <v>0.95730000000000004</v>
      </c>
      <c r="BM82" s="40">
        <v>0.95779999999999998</v>
      </c>
      <c r="BN82" s="40">
        <v>0.95840000000000003</v>
      </c>
      <c r="BO82" s="40">
        <v>0.95889999999999997</v>
      </c>
      <c r="BP82" s="40">
        <v>0.95950000000000002</v>
      </c>
      <c r="BQ82" s="40">
        <v>0.96</v>
      </c>
      <c r="BR82" s="40">
        <v>0.96040000000000003</v>
      </c>
      <c r="BS82" s="40">
        <v>0.96089999999999998</v>
      </c>
      <c r="BT82" s="40">
        <v>0.96130000000000004</v>
      </c>
      <c r="BU82" s="40">
        <v>0.9617</v>
      </c>
      <c r="BV82" s="40">
        <v>0.96209999999999996</v>
      </c>
      <c r="BW82" s="40">
        <v>0.96250000000000002</v>
      </c>
      <c r="BX82" s="40">
        <v>0.96289999999999998</v>
      </c>
      <c r="BY82" s="40">
        <v>0.96319999999999995</v>
      </c>
      <c r="BZ82" s="40">
        <v>0.96350000000000002</v>
      </c>
      <c r="CA82" s="40">
        <v>0.96379999999999999</v>
      </c>
      <c r="CB82" s="40">
        <v>0.96409999999999996</v>
      </c>
      <c r="CC82" s="40">
        <v>0.96440000000000003</v>
      </c>
      <c r="CD82" s="40">
        <v>0.9647</v>
      </c>
      <c r="CE82" s="40">
        <v>0.96489999999999998</v>
      </c>
      <c r="CF82" s="40">
        <v>0.96509999999999996</v>
      </c>
      <c r="CG82" s="40">
        <v>0.96540000000000004</v>
      </c>
      <c r="CH82" s="40">
        <v>0.96560000000000001</v>
      </c>
      <c r="CI82" s="40">
        <v>0.96579999999999999</v>
      </c>
      <c r="CJ82" s="40">
        <v>0.96609999999999996</v>
      </c>
      <c r="CK82" s="40">
        <v>0.96630000000000005</v>
      </c>
      <c r="CL82" s="40">
        <v>0.96650000000000003</v>
      </c>
      <c r="CM82" s="40">
        <v>0.9667</v>
      </c>
      <c r="CN82" s="40">
        <v>0.96689999999999998</v>
      </c>
      <c r="CO82" s="40">
        <v>0.96709999999999996</v>
      </c>
      <c r="CP82" s="40">
        <v>0.96730000000000005</v>
      </c>
      <c r="CQ82" s="40">
        <v>0.96750000000000003</v>
      </c>
      <c r="CR82" s="40">
        <v>0.9677</v>
      </c>
      <c r="CS82" s="40">
        <v>0.96799999999999997</v>
      </c>
      <c r="CT82" s="40">
        <v>0.96809999999999996</v>
      </c>
      <c r="CU82" s="40">
        <v>0.96830000000000005</v>
      </c>
      <c r="CV82" s="40">
        <v>0.96850000000000003</v>
      </c>
      <c r="CW82" s="40">
        <v>0.96870000000000001</v>
      </c>
    </row>
    <row r="83" spans="1:101" ht="13.5" customHeight="1" x14ac:dyDescent="0.2">
      <c r="A83" s="36">
        <v>64.5</v>
      </c>
      <c r="B83" s="41">
        <v>81</v>
      </c>
      <c r="U83" s="32">
        <v>0.91210000000000002</v>
      </c>
      <c r="V83" s="32">
        <v>0.91379999999999995</v>
      </c>
      <c r="W83" s="32">
        <v>0.91549999999999998</v>
      </c>
      <c r="X83" s="32">
        <v>0.91720000000000002</v>
      </c>
      <c r="Y83" s="32">
        <v>0.91879999999999995</v>
      </c>
      <c r="Z83" s="32">
        <v>0.92030000000000001</v>
      </c>
      <c r="AA83" s="32">
        <v>0.92179999999999995</v>
      </c>
      <c r="AB83" s="32">
        <v>0.92320000000000002</v>
      </c>
      <c r="AC83" s="32">
        <v>0.92459999999999998</v>
      </c>
      <c r="AD83" s="32">
        <v>0.92579999999999996</v>
      </c>
      <c r="AE83" s="32">
        <v>0.92700000000000005</v>
      </c>
      <c r="AF83" s="32">
        <v>0.92810000000000004</v>
      </c>
      <c r="AG83" s="32">
        <v>0.92930000000000001</v>
      </c>
      <c r="AH83" s="32">
        <v>0.9304</v>
      </c>
      <c r="AI83" s="32">
        <v>0.93140000000000001</v>
      </c>
      <c r="AJ83" s="32">
        <v>0.9325</v>
      </c>
      <c r="AK83" s="32">
        <v>0.9335</v>
      </c>
      <c r="AL83" s="32">
        <v>0.9345</v>
      </c>
      <c r="AM83" s="32">
        <v>0.9355</v>
      </c>
      <c r="AN83" s="32">
        <v>0.93640000000000001</v>
      </c>
      <c r="AO83" s="32">
        <v>0.93730000000000002</v>
      </c>
      <c r="AP83" s="32">
        <v>0.93830000000000002</v>
      </c>
      <c r="AQ83" s="32">
        <v>0.93920000000000003</v>
      </c>
      <c r="AR83" s="32">
        <v>0.94010000000000005</v>
      </c>
      <c r="AS83" s="32">
        <v>0.94099999999999995</v>
      </c>
      <c r="AT83" s="32">
        <v>0.94189999999999996</v>
      </c>
      <c r="AU83" s="39">
        <v>0.94279999999999997</v>
      </c>
      <c r="AV83" s="32">
        <v>0.94359999999999999</v>
      </c>
      <c r="AW83" s="32">
        <v>0.94450000000000001</v>
      </c>
      <c r="AX83" s="32">
        <v>0.94530000000000003</v>
      </c>
      <c r="AY83" s="40">
        <v>0.94620000000000004</v>
      </c>
      <c r="AZ83" s="40">
        <v>0.94710000000000005</v>
      </c>
      <c r="BA83" s="40">
        <v>0.94810000000000005</v>
      </c>
      <c r="BB83" s="40">
        <v>0.94910000000000005</v>
      </c>
      <c r="BC83" s="40">
        <v>0.95</v>
      </c>
      <c r="BD83" s="40">
        <v>0.95089999999999997</v>
      </c>
      <c r="BE83" s="40">
        <v>0.95179999999999998</v>
      </c>
      <c r="BF83" s="40">
        <v>0.9526</v>
      </c>
      <c r="BG83" s="40">
        <v>0.95340000000000003</v>
      </c>
      <c r="BH83" s="40">
        <v>0.95420000000000005</v>
      </c>
      <c r="BI83" s="40">
        <v>0.95489999999999997</v>
      </c>
      <c r="BJ83" s="40">
        <v>0.9556</v>
      </c>
      <c r="BK83" s="40">
        <v>0.95620000000000005</v>
      </c>
      <c r="BL83" s="40">
        <v>0.95679999999999998</v>
      </c>
      <c r="BM83" s="40">
        <v>0.95740000000000003</v>
      </c>
      <c r="BN83" s="40">
        <v>0.95799999999999996</v>
      </c>
      <c r="BO83" s="40">
        <v>0.95860000000000001</v>
      </c>
      <c r="BP83" s="40">
        <v>0.95909999999999995</v>
      </c>
      <c r="BQ83" s="40">
        <v>0.95950000000000002</v>
      </c>
      <c r="BR83" s="40">
        <v>0.96</v>
      </c>
      <c r="BS83" s="40">
        <v>0.96050000000000002</v>
      </c>
      <c r="BT83" s="40">
        <v>0.96089999999999998</v>
      </c>
      <c r="BU83" s="40">
        <v>0.96130000000000004</v>
      </c>
      <c r="BV83" s="40">
        <v>0.9617</v>
      </c>
      <c r="BW83" s="40">
        <v>0.96209999999999996</v>
      </c>
      <c r="BX83" s="40">
        <v>0.96250000000000002</v>
      </c>
      <c r="BY83" s="40">
        <v>0.96279999999999999</v>
      </c>
      <c r="BZ83" s="40">
        <v>0.96319999999999995</v>
      </c>
      <c r="CA83" s="40">
        <v>0.96340000000000003</v>
      </c>
      <c r="CB83" s="40">
        <v>0.9637</v>
      </c>
      <c r="CC83" s="40">
        <v>0.96409999999999996</v>
      </c>
      <c r="CD83" s="40">
        <v>0.96430000000000005</v>
      </c>
      <c r="CE83" s="40">
        <v>0.96460000000000001</v>
      </c>
      <c r="CF83" s="40">
        <v>0.96479999999999999</v>
      </c>
      <c r="CG83" s="40">
        <v>0.96499999999999997</v>
      </c>
      <c r="CH83" s="40">
        <v>0.96530000000000005</v>
      </c>
      <c r="CI83" s="40">
        <v>0.96550000000000002</v>
      </c>
      <c r="CJ83" s="40">
        <v>0.9657</v>
      </c>
      <c r="CK83" s="40">
        <v>0.96589999999999998</v>
      </c>
      <c r="CL83" s="40">
        <v>0.96619999999999995</v>
      </c>
      <c r="CM83" s="40">
        <v>0.96640000000000004</v>
      </c>
      <c r="CN83" s="40">
        <v>0.96660000000000001</v>
      </c>
      <c r="CO83" s="40">
        <v>0.96679999999999999</v>
      </c>
      <c r="CP83" s="40">
        <v>0.96699999999999997</v>
      </c>
      <c r="CQ83" s="40">
        <v>0.96719999999999995</v>
      </c>
      <c r="CR83" s="40">
        <v>0.96740000000000004</v>
      </c>
      <c r="CS83" s="40">
        <v>0.96760000000000002</v>
      </c>
      <c r="CT83" s="40">
        <v>0.96779999999999999</v>
      </c>
      <c r="CU83" s="40">
        <v>0.96799999999999997</v>
      </c>
      <c r="CV83" s="40">
        <v>0.96819999999999995</v>
      </c>
      <c r="CW83" s="40">
        <v>0.96840000000000004</v>
      </c>
    </row>
    <row r="84" spans="1:101" ht="13.5" customHeight="1" x14ac:dyDescent="0.2">
      <c r="A84" s="36">
        <v>65</v>
      </c>
      <c r="B84" s="37">
        <v>82</v>
      </c>
      <c r="U84" s="32">
        <v>0.91120000000000001</v>
      </c>
      <c r="V84" s="32">
        <v>0.91300000000000003</v>
      </c>
      <c r="W84" s="32">
        <v>0.91469999999999996</v>
      </c>
      <c r="X84" s="32">
        <v>0.91639999999999999</v>
      </c>
      <c r="Y84" s="32">
        <v>0.91800000000000004</v>
      </c>
      <c r="Z84" s="32">
        <v>0.91949999999999998</v>
      </c>
      <c r="AA84" s="32">
        <v>0.92100000000000004</v>
      </c>
      <c r="AB84" s="32">
        <v>0.9224</v>
      </c>
      <c r="AC84" s="32">
        <v>0.92379999999999995</v>
      </c>
      <c r="AD84" s="32">
        <v>0.92500000000000004</v>
      </c>
      <c r="AE84" s="32">
        <v>0.92620000000000002</v>
      </c>
      <c r="AF84" s="32">
        <v>0.9274</v>
      </c>
      <c r="AG84" s="32">
        <v>0.92859999999999998</v>
      </c>
      <c r="AH84" s="32">
        <v>0.92959999999999998</v>
      </c>
      <c r="AI84" s="32">
        <v>0.93069999999999997</v>
      </c>
      <c r="AJ84" s="32">
        <v>0.93179999999999996</v>
      </c>
      <c r="AK84" s="32" t="s">
        <v>8</v>
      </c>
      <c r="AL84" s="32">
        <v>0.93379999999999996</v>
      </c>
      <c r="AM84" s="32">
        <v>0.93479999999999996</v>
      </c>
      <c r="AN84" s="32">
        <v>0.93579999999999997</v>
      </c>
      <c r="AO84" s="32">
        <v>0.93669999999999998</v>
      </c>
      <c r="AP84" s="32">
        <v>0.93759999999999999</v>
      </c>
      <c r="AQ84" s="32">
        <v>0.93859999999999999</v>
      </c>
      <c r="AR84" s="32">
        <v>0.9395</v>
      </c>
      <c r="AS84" s="32">
        <v>0.94040000000000001</v>
      </c>
      <c r="AT84" s="32">
        <v>0.94130000000000003</v>
      </c>
      <c r="AU84" s="39">
        <v>0.94220000000000004</v>
      </c>
      <c r="AV84" s="32">
        <v>0.94310000000000005</v>
      </c>
      <c r="AW84" s="32">
        <v>0.94399999999999995</v>
      </c>
      <c r="AX84" s="32">
        <v>0.94479999999999997</v>
      </c>
      <c r="AY84" s="40">
        <v>0.9456</v>
      </c>
      <c r="AZ84" s="40">
        <v>0.9466</v>
      </c>
      <c r="BA84" s="40">
        <v>0.9476</v>
      </c>
      <c r="BB84" s="40">
        <v>0.9486</v>
      </c>
      <c r="BC84" s="40">
        <v>0.94950000000000001</v>
      </c>
      <c r="BD84" s="40">
        <v>0.95040000000000002</v>
      </c>
      <c r="BE84" s="40">
        <v>0.95130000000000003</v>
      </c>
      <c r="BF84" s="40">
        <v>0.95209999999999995</v>
      </c>
      <c r="BG84" s="40">
        <v>0.95289999999999997</v>
      </c>
      <c r="BH84" s="40">
        <v>0.95369999999999999</v>
      </c>
      <c r="BI84" s="40">
        <v>0.95440000000000003</v>
      </c>
      <c r="BJ84" s="40">
        <v>0.95509999999999995</v>
      </c>
      <c r="BK84" s="40">
        <v>0.95579999999999998</v>
      </c>
      <c r="BL84" s="40">
        <v>0.95640000000000003</v>
      </c>
      <c r="BM84" s="40">
        <v>0.95699999999999996</v>
      </c>
      <c r="BN84" s="40">
        <v>0.95760000000000001</v>
      </c>
      <c r="BO84" s="40">
        <v>0.95809999999999995</v>
      </c>
      <c r="BP84" s="40">
        <v>0.95860000000000001</v>
      </c>
      <c r="BQ84" s="40">
        <v>0.95909999999999995</v>
      </c>
      <c r="BR84" s="40">
        <v>0.95960000000000001</v>
      </c>
      <c r="BS84" s="40">
        <v>0.96009999999999995</v>
      </c>
      <c r="BT84" s="40">
        <v>0.96050000000000002</v>
      </c>
      <c r="BU84" s="40">
        <v>0.96089999999999998</v>
      </c>
      <c r="BV84" s="40">
        <v>0.96130000000000004</v>
      </c>
      <c r="BW84" s="40">
        <v>0.9617</v>
      </c>
      <c r="BX84" s="40">
        <v>0.96209999999999996</v>
      </c>
      <c r="BY84" s="40">
        <v>0.96250000000000002</v>
      </c>
      <c r="BZ84" s="40">
        <v>0.96279999999999999</v>
      </c>
      <c r="CA84" s="40">
        <v>0.96309999999999996</v>
      </c>
      <c r="CB84" s="40">
        <v>0.96340000000000003</v>
      </c>
      <c r="CC84" s="40">
        <v>0.9637</v>
      </c>
      <c r="CD84" s="40">
        <v>0.96399999999999997</v>
      </c>
      <c r="CE84" s="40">
        <v>0.96419999999999995</v>
      </c>
      <c r="CF84" s="40">
        <v>0.96440000000000003</v>
      </c>
      <c r="CG84" s="40">
        <v>0.9647</v>
      </c>
      <c r="CH84" s="40">
        <v>0.96489999999999998</v>
      </c>
      <c r="CI84" s="40">
        <v>0.96519999999999995</v>
      </c>
      <c r="CJ84" s="40">
        <v>0.96540000000000004</v>
      </c>
      <c r="CK84" s="40">
        <v>0.96560000000000001</v>
      </c>
      <c r="CL84" s="40">
        <v>0.96579999999999999</v>
      </c>
      <c r="CM84" s="40">
        <v>0.96599999999999997</v>
      </c>
      <c r="CN84" s="40">
        <v>0.96630000000000005</v>
      </c>
      <c r="CO84" s="40">
        <v>0.96640000000000004</v>
      </c>
      <c r="CP84" s="40">
        <v>0.9667</v>
      </c>
      <c r="CQ84" s="40">
        <v>0.96689999999999998</v>
      </c>
      <c r="CR84" s="40">
        <v>0.96709999999999996</v>
      </c>
      <c r="CS84" s="40">
        <v>0.96730000000000005</v>
      </c>
      <c r="CT84" s="40">
        <v>0.96750000000000003</v>
      </c>
      <c r="CU84" s="40">
        <v>0.9677</v>
      </c>
      <c r="CV84" s="40">
        <v>0.96789999999999998</v>
      </c>
      <c r="CW84" s="40">
        <v>0.96809999999999996</v>
      </c>
    </row>
    <row r="85" spans="1:101" ht="13.5" customHeight="1" x14ac:dyDescent="0.2">
      <c r="A85" s="36">
        <v>65.5</v>
      </c>
      <c r="B85" s="41">
        <v>83</v>
      </c>
      <c r="U85" s="32">
        <v>0.9103</v>
      </c>
      <c r="V85" s="32">
        <v>0.91210000000000002</v>
      </c>
      <c r="W85" s="32">
        <v>0.91379999999999995</v>
      </c>
      <c r="X85" s="32">
        <v>0.91549999999999998</v>
      </c>
      <c r="Y85" s="32">
        <v>0.91720000000000002</v>
      </c>
      <c r="Z85" s="32">
        <v>0.91869999999999996</v>
      </c>
      <c r="AA85" s="32">
        <v>0.92020000000000002</v>
      </c>
      <c r="AB85" s="32">
        <v>0.92159999999999997</v>
      </c>
      <c r="AC85" s="32">
        <v>0.92300000000000004</v>
      </c>
      <c r="AD85" s="32">
        <v>0.92420000000000002</v>
      </c>
      <c r="AE85" s="32">
        <v>0.92549999999999999</v>
      </c>
      <c r="AF85" s="32">
        <v>0.92669999999999997</v>
      </c>
      <c r="AG85" s="32">
        <v>0.92779999999999996</v>
      </c>
      <c r="AH85" s="32">
        <v>0.92889999999999995</v>
      </c>
      <c r="AI85" s="32">
        <v>0.93</v>
      </c>
      <c r="AJ85" s="32">
        <v>0.93110000000000004</v>
      </c>
      <c r="AK85" s="32">
        <v>0.93210000000000004</v>
      </c>
      <c r="AL85" s="32">
        <v>0.93320000000000003</v>
      </c>
      <c r="AM85" s="32">
        <v>0.93420000000000003</v>
      </c>
      <c r="AN85" s="32">
        <v>0.93510000000000004</v>
      </c>
      <c r="AO85" s="32">
        <v>0.93610000000000004</v>
      </c>
      <c r="AP85" s="32">
        <v>0.93700000000000006</v>
      </c>
      <c r="AQ85" s="32">
        <v>0.93799999999999994</v>
      </c>
      <c r="AR85" s="32">
        <v>0.93889999999999996</v>
      </c>
      <c r="AS85" s="32">
        <v>0.93979999999999997</v>
      </c>
      <c r="AT85" s="32">
        <v>0.94069999999999998</v>
      </c>
      <c r="AU85" s="39">
        <v>0.94159999999999999</v>
      </c>
      <c r="AV85" s="32">
        <v>0.9425</v>
      </c>
      <c r="AW85" s="32">
        <v>0.94340000000000002</v>
      </c>
      <c r="AX85" s="32">
        <v>0.94420000000000004</v>
      </c>
      <c r="AY85" s="40">
        <v>0.94510000000000005</v>
      </c>
      <c r="AZ85" s="40">
        <v>0.94610000000000005</v>
      </c>
      <c r="BA85" s="40">
        <v>0.94710000000000005</v>
      </c>
      <c r="BB85" s="40">
        <v>0.94810000000000005</v>
      </c>
      <c r="BC85" s="40">
        <v>0.94899999999999995</v>
      </c>
      <c r="BD85" s="40">
        <v>0.94989999999999997</v>
      </c>
      <c r="BE85" s="40">
        <v>0.95079999999999998</v>
      </c>
      <c r="BF85" s="40">
        <v>0.9516</v>
      </c>
      <c r="BG85" s="40">
        <v>0.95250000000000001</v>
      </c>
      <c r="BH85" s="40">
        <v>0.95330000000000004</v>
      </c>
      <c r="BI85" s="40">
        <v>0.95399999999999996</v>
      </c>
      <c r="BJ85" s="40">
        <v>0.95469999999999999</v>
      </c>
      <c r="BK85" s="40">
        <v>0.95540000000000003</v>
      </c>
      <c r="BL85" s="40">
        <v>0.95599999999999996</v>
      </c>
      <c r="BM85" s="40">
        <v>0.95650000000000002</v>
      </c>
      <c r="BN85" s="40">
        <v>0.95709999999999995</v>
      </c>
      <c r="BO85" s="40">
        <v>0.9577</v>
      </c>
      <c r="BP85" s="40">
        <v>0.95820000000000005</v>
      </c>
      <c r="BQ85" s="40">
        <v>0.9587</v>
      </c>
      <c r="BR85" s="40">
        <v>0.95920000000000005</v>
      </c>
      <c r="BS85" s="40">
        <v>0.9597</v>
      </c>
      <c r="BT85" s="40">
        <v>0.96009999999999995</v>
      </c>
      <c r="BU85" s="40">
        <v>0.96050000000000002</v>
      </c>
      <c r="BV85" s="40">
        <v>0.96089999999999998</v>
      </c>
      <c r="BW85" s="40">
        <v>0.96130000000000004</v>
      </c>
      <c r="BX85" s="40">
        <v>0.9617</v>
      </c>
      <c r="BY85" s="40">
        <v>0.96209999999999996</v>
      </c>
      <c r="BZ85" s="40">
        <v>0.96240000000000003</v>
      </c>
      <c r="CA85" s="40">
        <v>0.9627</v>
      </c>
      <c r="CB85" s="40">
        <v>0.96299999999999997</v>
      </c>
      <c r="CC85" s="40">
        <v>0.96330000000000005</v>
      </c>
      <c r="CD85" s="40">
        <v>0.96360000000000001</v>
      </c>
      <c r="CE85" s="40">
        <v>0.96389999999999998</v>
      </c>
      <c r="CF85" s="40">
        <v>0.96409999999999996</v>
      </c>
      <c r="CG85" s="40">
        <v>0.96430000000000005</v>
      </c>
      <c r="CH85" s="40">
        <v>0.96460000000000001</v>
      </c>
      <c r="CI85" s="40">
        <v>0.96479999999999999</v>
      </c>
      <c r="CJ85" s="40">
        <v>0.96499999999999997</v>
      </c>
      <c r="CK85" s="40">
        <v>0.96530000000000005</v>
      </c>
      <c r="CL85" s="40">
        <v>0.96550000000000002</v>
      </c>
      <c r="CM85" s="40">
        <v>0.9657</v>
      </c>
      <c r="CN85" s="40">
        <v>0.96589999999999998</v>
      </c>
      <c r="CO85" s="40">
        <v>0.96609999999999996</v>
      </c>
      <c r="CP85" s="40">
        <v>0.96630000000000005</v>
      </c>
      <c r="CQ85" s="40">
        <v>0.96660000000000001</v>
      </c>
      <c r="CR85" s="40">
        <v>0.96679999999999999</v>
      </c>
      <c r="CS85" s="40">
        <v>0.96699999999999997</v>
      </c>
      <c r="CT85" s="40">
        <v>0.96719999999999995</v>
      </c>
      <c r="CU85" s="40">
        <v>0.96740000000000004</v>
      </c>
      <c r="CV85" s="40">
        <v>0.96760000000000002</v>
      </c>
      <c r="CW85" s="40">
        <v>0.96779999999999999</v>
      </c>
    </row>
    <row r="86" spans="1:101" ht="13.5" customHeight="1" x14ac:dyDescent="0.2">
      <c r="A86" s="36">
        <v>66</v>
      </c>
      <c r="B86" s="37">
        <v>84</v>
      </c>
      <c r="U86" s="32">
        <v>0.90939999999999999</v>
      </c>
      <c r="V86" s="32">
        <v>0.91120000000000001</v>
      </c>
      <c r="W86" s="32">
        <v>0.91290000000000004</v>
      </c>
      <c r="X86" s="32">
        <v>0.91459999999999997</v>
      </c>
      <c r="Y86" s="32">
        <v>0.9163</v>
      </c>
      <c r="Z86" s="32">
        <v>0.91790000000000005</v>
      </c>
      <c r="AA86" s="32">
        <v>0.9194</v>
      </c>
      <c r="AB86" s="32">
        <v>0.92079999999999995</v>
      </c>
      <c r="AC86" s="32">
        <v>0.92220000000000002</v>
      </c>
      <c r="AD86" s="32">
        <v>0.92349999999999999</v>
      </c>
      <c r="AE86" s="32">
        <v>0.92469999999999997</v>
      </c>
      <c r="AF86" s="32">
        <v>0.92589999999999995</v>
      </c>
      <c r="AG86" s="32">
        <v>0.92710000000000004</v>
      </c>
      <c r="AH86" s="32">
        <v>0.92820000000000003</v>
      </c>
      <c r="AI86" s="32">
        <v>0.92930000000000001</v>
      </c>
      <c r="AJ86" s="32">
        <v>0.9304</v>
      </c>
      <c r="AK86" s="32">
        <v>0.93149999999999999</v>
      </c>
      <c r="AL86" s="32">
        <v>0.9325</v>
      </c>
      <c r="AM86" s="32">
        <v>0.9335</v>
      </c>
      <c r="AN86" s="32">
        <v>0.9345</v>
      </c>
      <c r="AO86" s="32">
        <v>0.93540000000000001</v>
      </c>
      <c r="AP86" s="32">
        <v>0.93640000000000001</v>
      </c>
      <c r="AQ86" s="32">
        <v>0.93730000000000002</v>
      </c>
      <c r="AR86" s="32">
        <v>0.93830000000000002</v>
      </c>
      <c r="AS86" s="32">
        <v>0.93920000000000003</v>
      </c>
      <c r="AT86" s="32">
        <v>0.94020000000000004</v>
      </c>
      <c r="AU86" s="39">
        <v>0.94110000000000005</v>
      </c>
      <c r="AV86" s="32">
        <v>0.94189999999999996</v>
      </c>
      <c r="AW86" s="32">
        <v>0.94279999999999997</v>
      </c>
      <c r="AX86" s="32">
        <v>0.94369999999999998</v>
      </c>
      <c r="AY86" s="40">
        <v>0.94450000000000001</v>
      </c>
      <c r="AZ86" s="40">
        <v>0.94550000000000001</v>
      </c>
      <c r="BA86" s="40">
        <v>0.9466</v>
      </c>
      <c r="BB86" s="40">
        <v>0.9476</v>
      </c>
      <c r="BC86" s="40">
        <v>0.94850000000000001</v>
      </c>
      <c r="BD86" s="40">
        <v>0.94940000000000002</v>
      </c>
      <c r="BE86" s="40">
        <v>0.95030000000000003</v>
      </c>
      <c r="BF86" s="40">
        <v>0.95120000000000005</v>
      </c>
      <c r="BG86" s="40">
        <v>0.95199999999999996</v>
      </c>
      <c r="BH86" s="40">
        <v>0.95279999999999998</v>
      </c>
      <c r="BI86" s="40">
        <v>0.95350000000000001</v>
      </c>
      <c r="BJ86" s="40">
        <v>0.95420000000000005</v>
      </c>
      <c r="BK86" s="40">
        <v>0.95489999999999997</v>
      </c>
      <c r="BL86" s="40">
        <v>0.95550000000000002</v>
      </c>
      <c r="BM86" s="40">
        <v>0.95609999999999995</v>
      </c>
      <c r="BN86" s="40">
        <v>0.95669999999999999</v>
      </c>
      <c r="BO86" s="40">
        <v>0.95730000000000004</v>
      </c>
      <c r="BP86" s="40">
        <v>0.95779999999999998</v>
      </c>
      <c r="BQ86" s="40">
        <v>0.95830000000000004</v>
      </c>
      <c r="BR86" s="40">
        <v>0.95879999999999999</v>
      </c>
      <c r="BS86" s="40">
        <v>0.95930000000000004</v>
      </c>
      <c r="BT86" s="40">
        <v>0.9597</v>
      </c>
      <c r="BU86" s="40">
        <v>0.96020000000000005</v>
      </c>
      <c r="BV86" s="40">
        <v>0.96060000000000001</v>
      </c>
      <c r="BW86" s="40">
        <v>0.96099999999999997</v>
      </c>
      <c r="BX86" s="40">
        <v>0.96140000000000003</v>
      </c>
      <c r="BY86" s="40">
        <v>0.9617</v>
      </c>
      <c r="BZ86" s="40">
        <v>0.96199999999999997</v>
      </c>
      <c r="CA86" s="40">
        <v>0.96230000000000004</v>
      </c>
      <c r="CB86" s="40">
        <v>0.9627</v>
      </c>
      <c r="CC86" s="40">
        <v>0.96299999999999997</v>
      </c>
      <c r="CD86" s="40">
        <v>0.96330000000000005</v>
      </c>
      <c r="CE86" s="40">
        <v>0.96350000000000002</v>
      </c>
      <c r="CF86" s="40">
        <v>0.9637</v>
      </c>
      <c r="CG86" s="40">
        <v>0.96399999999999997</v>
      </c>
      <c r="CH86" s="40">
        <v>0.96419999999999995</v>
      </c>
      <c r="CI86" s="40">
        <v>0.96450000000000002</v>
      </c>
      <c r="CJ86" s="40">
        <v>0.96460000000000001</v>
      </c>
      <c r="CK86" s="40">
        <v>0.96489999999999998</v>
      </c>
      <c r="CL86" s="40">
        <v>0.96509999999999996</v>
      </c>
      <c r="CM86" s="40">
        <v>0.96540000000000004</v>
      </c>
      <c r="CN86" s="40">
        <v>0.96560000000000001</v>
      </c>
      <c r="CO86" s="40">
        <v>0.96579999999999999</v>
      </c>
      <c r="CP86" s="40">
        <v>0.96599999999999997</v>
      </c>
      <c r="CQ86" s="40">
        <v>0.96619999999999995</v>
      </c>
      <c r="CR86" s="40">
        <v>0.96650000000000003</v>
      </c>
      <c r="CS86" s="40">
        <v>0.9667</v>
      </c>
      <c r="CT86" s="40">
        <v>0.96689999999999998</v>
      </c>
      <c r="CU86" s="40">
        <v>0.96709999999999996</v>
      </c>
      <c r="CV86" s="40">
        <v>0.96730000000000005</v>
      </c>
      <c r="CW86" s="40">
        <v>0.96750000000000003</v>
      </c>
    </row>
    <row r="87" spans="1:101" ht="13.5" customHeight="1" x14ac:dyDescent="0.2">
      <c r="A87" s="36">
        <v>66.5</v>
      </c>
      <c r="B87" s="41">
        <v>85</v>
      </c>
      <c r="U87" s="32">
        <v>0.90849999999999997</v>
      </c>
      <c r="V87" s="32">
        <v>0.9103</v>
      </c>
      <c r="W87" s="32">
        <v>0.91200000000000003</v>
      </c>
      <c r="X87" s="32">
        <v>0.91379999999999995</v>
      </c>
      <c r="Y87" s="32">
        <v>0.91549999999999998</v>
      </c>
      <c r="Z87" s="32">
        <v>0.91710000000000003</v>
      </c>
      <c r="AA87" s="32">
        <v>0.91859999999999997</v>
      </c>
      <c r="AB87" s="32">
        <v>0.92</v>
      </c>
      <c r="AC87" s="32">
        <v>0.9214</v>
      </c>
      <c r="AD87" s="32">
        <v>0.92269999999999996</v>
      </c>
      <c r="AE87" s="32">
        <v>0.92400000000000004</v>
      </c>
      <c r="AF87" s="32">
        <v>0.92520000000000002</v>
      </c>
      <c r="AG87" s="32">
        <v>0.9264</v>
      </c>
      <c r="AH87" s="32">
        <v>0.92749999999999999</v>
      </c>
      <c r="AI87" s="32">
        <v>0.92859999999999998</v>
      </c>
      <c r="AJ87" s="32">
        <v>0.92969999999999997</v>
      </c>
      <c r="AK87" s="32">
        <v>0.93079999999999996</v>
      </c>
      <c r="AL87" s="32">
        <v>0.93179999999999996</v>
      </c>
      <c r="AM87" s="32">
        <v>0.93279999999999996</v>
      </c>
      <c r="AN87" s="32">
        <v>0.93379999999999996</v>
      </c>
      <c r="AO87" s="32">
        <v>0.93479999999999996</v>
      </c>
      <c r="AP87" s="32">
        <v>0.93569999999999998</v>
      </c>
      <c r="AQ87" s="32">
        <v>0.93669999999999998</v>
      </c>
      <c r="AR87" s="32">
        <v>0.93769999999999998</v>
      </c>
      <c r="AS87" s="32">
        <v>0.93859999999999999</v>
      </c>
      <c r="AT87" s="32">
        <v>0.93959999999999999</v>
      </c>
      <c r="AU87" s="39">
        <v>0.9405</v>
      </c>
      <c r="AV87" s="32">
        <v>0.94140000000000001</v>
      </c>
      <c r="AW87" s="32">
        <v>0.94230000000000003</v>
      </c>
      <c r="AX87" s="32">
        <v>0.94310000000000005</v>
      </c>
      <c r="AY87" s="40">
        <v>0.94399999999999995</v>
      </c>
      <c r="AZ87" s="40">
        <v>0.94499999999999995</v>
      </c>
      <c r="BA87" s="40">
        <v>0.94610000000000005</v>
      </c>
      <c r="BB87" s="40">
        <v>0.94710000000000005</v>
      </c>
      <c r="BC87" s="40">
        <v>0.94810000000000005</v>
      </c>
      <c r="BD87" s="40">
        <v>0.94899999999999995</v>
      </c>
      <c r="BE87" s="40">
        <v>0.94979999999999998</v>
      </c>
      <c r="BF87" s="40">
        <v>0.95069999999999999</v>
      </c>
      <c r="BG87" s="40">
        <v>0.95150000000000001</v>
      </c>
      <c r="BH87" s="40">
        <v>0.95230000000000004</v>
      </c>
      <c r="BI87" s="40">
        <v>0.95299999999999996</v>
      </c>
      <c r="BJ87" s="40">
        <v>0.95379999999999998</v>
      </c>
      <c r="BK87" s="40">
        <v>0.95450000000000002</v>
      </c>
      <c r="BL87" s="40">
        <v>0.95509999999999995</v>
      </c>
      <c r="BM87" s="40">
        <v>0.95569999999999999</v>
      </c>
      <c r="BN87" s="40">
        <v>0.95630000000000004</v>
      </c>
      <c r="BO87" s="40">
        <v>0.95679999999999998</v>
      </c>
      <c r="BP87" s="40">
        <v>0.95740000000000003</v>
      </c>
      <c r="BQ87" s="40">
        <v>0.95789999999999997</v>
      </c>
      <c r="BR87" s="40">
        <v>0.95840000000000003</v>
      </c>
      <c r="BS87" s="40">
        <v>0.95889999999999997</v>
      </c>
      <c r="BT87" s="40">
        <v>0.95930000000000004</v>
      </c>
      <c r="BU87" s="40">
        <v>0.95979999999999999</v>
      </c>
      <c r="BV87" s="40">
        <v>0.96020000000000005</v>
      </c>
      <c r="BW87" s="40">
        <v>0.96060000000000001</v>
      </c>
      <c r="BX87" s="40">
        <v>0.96099999999999997</v>
      </c>
      <c r="BY87" s="40">
        <v>0.96130000000000004</v>
      </c>
      <c r="BZ87" s="40">
        <v>0.9617</v>
      </c>
      <c r="CA87" s="40">
        <v>0.96199999999999997</v>
      </c>
      <c r="CB87" s="40">
        <v>0.96230000000000004</v>
      </c>
      <c r="CC87" s="40">
        <v>0.96260000000000001</v>
      </c>
      <c r="CD87" s="40">
        <v>0.96289999999999998</v>
      </c>
      <c r="CE87" s="40">
        <v>0.96309999999999996</v>
      </c>
      <c r="CF87" s="40">
        <v>0.96340000000000003</v>
      </c>
      <c r="CG87" s="40">
        <v>0.96360000000000001</v>
      </c>
      <c r="CH87" s="40">
        <v>0.96389999999999998</v>
      </c>
      <c r="CI87" s="40">
        <v>0.96409999999999996</v>
      </c>
      <c r="CJ87" s="40">
        <v>0.96440000000000003</v>
      </c>
      <c r="CK87" s="40">
        <v>0.96460000000000001</v>
      </c>
      <c r="CL87" s="40">
        <v>0.96479999999999999</v>
      </c>
      <c r="CM87" s="40">
        <v>0.96499999999999997</v>
      </c>
      <c r="CN87" s="40">
        <v>0.96530000000000005</v>
      </c>
      <c r="CO87" s="40">
        <v>0.96550000000000002</v>
      </c>
      <c r="CP87" s="40">
        <v>0.9657</v>
      </c>
      <c r="CQ87" s="40">
        <v>0.96589999999999998</v>
      </c>
      <c r="CR87" s="40">
        <v>0.96609999999999996</v>
      </c>
      <c r="CS87" s="40">
        <v>0.96640000000000004</v>
      </c>
      <c r="CT87" s="40">
        <v>0.96660000000000001</v>
      </c>
      <c r="CU87" s="40">
        <v>0.96679999999999999</v>
      </c>
      <c r="CV87" s="40">
        <v>0.96689999999999998</v>
      </c>
      <c r="CW87" s="40">
        <v>0.96709999999999996</v>
      </c>
    </row>
    <row r="88" spans="1:101" ht="13.5" customHeight="1" x14ac:dyDescent="0.2">
      <c r="A88" s="36">
        <v>67</v>
      </c>
      <c r="B88" s="37">
        <v>86</v>
      </c>
      <c r="U88" s="32">
        <v>0.90759999999999996</v>
      </c>
      <c r="V88" s="32">
        <v>0.90939999999999999</v>
      </c>
      <c r="W88" s="32">
        <v>0.91120000000000001</v>
      </c>
      <c r="X88" s="32">
        <v>0.91300000000000003</v>
      </c>
      <c r="Y88" s="32">
        <v>0.91469999999999996</v>
      </c>
      <c r="Z88" s="32">
        <v>0.91620000000000001</v>
      </c>
      <c r="AA88" s="32">
        <v>0.91769999999999996</v>
      </c>
      <c r="AB88" s="32">
        <v>0.91930000000000001</v>
      </c>
      <c r="AC88" s="32">
        <v>0.92069999999999996</v>
      </c>
      <c r="AD88" s="32">
        <v>0.92200000000000004</v>
      </c>
      <c r="AE88" s="32">
        <v>0.92320000000000002</v>
      </c>
      <c r="AF88" s="32">
        <v>0.92449999999999999</v>
      </c>
      <c r="AG88" s="32">
        <v>0.92559999999999998</v>
      </c>
      <c r="AH88" s="32">
        <v>0.92679999999999996</v>
      </c>
      <c r="AI88" s="32">
        <v>0.92789999999999995</v>
      </c>
      <c r="AJ88" s="32">
        <v>0.92900000000000005</v>
      </c>
      <c r="AK88" s="32">
        <v>0.93010000000000004</v>
      </c>
      <c r="AL88" s="32">
        <v>0.93110000000000004</v>
      </c>
      <c r="AM88" s="32">
        <v>0.93220000000000003</v>
      </c>
      <c r="AN88" s="32">
        <v>0.93320000000000003</v>
      </c>
      <c r="AO88" s="32">
        <v>0.93410000000000004</v>
      </c>
      <c r="AP88" s="32">
        <v>0.93510000000000004</v>
      </c>
      <c r="AQ88" s="32">
        <v>0.93610000000000004</v>
      </c>
      <c r="AR88" s="32">
        <v>0.93710000000000004</v>
      </c>
      <c r="AS88" s="32">
        <v>0.93799999999999994</v>
      </c>
      <c r="AT88" s="32">
        <v>0.93899999999999995</v>
      </c>
      <c r="AU88" s="39">
        <v>0.93989999999999996</v>
      </c>
      <c r="AV88" s="32">
        <v>0.94079999999999997</v>
      </c>
      <c r="AW88" s="32">
        <v>0.94169999999999998</v>
      </c>
      <c r="AX88" s="32">
        <v>0.94259999999999999</v>
      </c>
      <c r="AY88" s="40">
        <v>0.94340000000000002</v>
      </c>
      <c r="AZ88" s="40">
        <v>0.94450000000000001</v>
      </c>
      <c r="BA88" s="40">
        <v>0.94550000000000001</v>
      </c>
      <c r="BB88" s="40">
        <v>0.9466</v>
      </c>
      <c r="BC88" s="40">
        <v>0.9476</v>
      </c>
      <c r="BD88" s="40">
        <v>0.94850000000000001</v>
      </c>
      <c r="BE88" s="40">
        <v>0.94930000000000003</v>
      </c>
      <c r="BF88" s="40">
        <v>0.95020000000000004</v>
      </c>
      <c r="BG88" s="40">
        <v>0.95109999999999995</v>
      </c>
      <c r="BH88" s="40">
        <v>0.95189999999999997</v>
      </c>
      <c r="BI88" s="40">
        <v>0.9526</v>
      </c>
      <c r="BJ88" s="40">
        <v>0.95330000000000004</v>
      </c>
      <c r="BK88" s="40">
        <v>0.95399999999999996</v>
      </c>
      <c r="BL88" s="40">
        <v>0.95469999999999999</v>
      </c>
      <c r="BM88" s="40">
        <v>0.95530000000000004</v>
      </c>
      <c r="BN88" s="40">
        <v>0.95589999999999997</v>
      </c>
      <c r="BO88" s="40">
        <v>0.95640000000000003</v>
      </c>
      <c r="BP88" s="40">
        <v>0.95699999999999996</v>
      </c>
      <c r="BQ88" s="40">
        <v>0.95750000000000002</v>
      </c>
      <c r="BR88" s="40">
        <v>0.95799999999999996</v>
      </c>
      <c r="BS88" s="40">
        <v>0.95850000000000002</v>
      </c>
      <c r="BT88" s="40">
        <v>0.95899999999999996</v>
      </c>
      <c r="BU88" s="40">
        <v>0.95940000000000003</v>
      </c>
      <c r="BV88" s="40">
        <v>0.95979999999999999</v>
      </c>
      <c r="BW88" s="40">
        <v>0.96020000000000005</v>
      </c>
      <c r="BX88" s="40">
        <v>0.96060000000000001</v>
      </c>
      <c r="BY88" s="40">
        <v>0.96099999999999997</v>
      </c>
      <c r="BZ88" s="40">
        <v>0.96130000000000004</v>
      </c>
      <c r="CA88" s="40">
        <v>0.96150000000000002</v>
      </c>
      <c r="CB88" s="40">
        <v>0.96189999999999998</v>
      </c>
      <c r="CC88" s="40">
        <v>0.96230000000000004</v>
      </c>
      <c r="CD88" s="40">
        <v>0.96260000000000001</v>
      </c>
      <c r="CE88" s="40">
        <v>0.96279999999999999</v>
      </c>
      <c r="CF88" s="40">
        <v>0.96299999999999997</v>
      </c>
      <c r="CG88" s="40">
        <v>0.96330000000000005</v>
      </c>
      <c r="CH88" s="40">
        <v>0.96350000000000002</v>
      </c>
      <c r="CI88" s="40">
        <v>0.96379999999999999</v>
      </c>
      <c r="CJ88" s="40">
        <v>0.96399999999999997</v>
      </c>
      <c r="CK88" s="40">
        <v>0.96419999999999995</v>
      </c>
      <c r="CL88" s="40">
        <v>0.96450000000000002</v>
      </c>
      <c r="CM88" s="40">
        <v>0.9647</v>
      </c>
      <c r="CN88" s="40">
        <v>0.96489999999999998</v>
      </c>
      <c r="CO88" s="40">
        <v>0.96509999999999996</v>
      </c>
      <c r="CP88" s="40">
        <v>0.96540000000000004</v>
      </c>
      <c r="CQ88" s="40">
        <v>0.96560000000000001</v>
      </c>
      <c r="CR88" s="40">
        <v>0.96579999999999999</v>
      </c>
      <c r="CS88" s="40">
        <v>0.96599999999999997</v>
      </c>
      <c r="CT88" s="40">
        <v>0.96619999999999995</v>
      </c>
      <c r="CU88" s="40">
        <v>0.96640000000000004</v>
      </c>
      <c r="CV88" s="40">
        <v>0.96660000000000001</v>
      </c>
      <c r="CW88" s="40">
        <v>0.96679999999999999</v>
      </c>
    </row>
    <row r="89" spans="1:101" ht="13.5" customHeight="1" x14ac:dyDescent="0.2">
      <c r="A89" s="36">
        <v>67.5</v>
      </c>
      <c r="B89" s="41">
        <v>87</v>
      </c>
      <c r="U89" s="32">
        <v>0.90669999999999995</v>
      </c>
      <c r="V89" s="32">
        <v>0.90849999999999997</v>
      </c>
      <c r="W89" s="32">
        <v>0.9103</v>
      </c>
      <c r="X89" s="32">
        <v>0.91210000000000002</v>
      </c>
      <c r="Y89" s="32">
        <v>0.91379999999999995</v>
      </c>
      <c r="Z89" s="32">
        <v>0.91539999999999999</v>
      </c>
      <c r="AA89" s="32">
        <v>0.91690000000000005</v>
      </c>
      <c r="AB89" s="32">
        <v>0.91849999999999998</v>
      </c>
      <c r="AC89" s="32">
        <v>0.91990000000000005</v>
      </c>
      <c r="AD89" s="32">
        <v>0.92120000000000002</v>
      </c>
      <c r="AE89" s="32">
        <v>0.92249999999999999</v>
      </c>
      <c r="AF89" s="32">
        <v>0.92369999999999997</v>
      </c>
      <c r="AG89" s="32">
        <v>0.92490000000000006</v>
      </c>
      <c r="AH89" s="32">
        <v>0.92610000000000003</v>
      </c>
      <c r="AI89" s="32">
        <v>0.92720000000000002</v>
      </c>
      <c r="AJ89" s="32">
        <v>0.92830000000000001</v>
      </c>
      <c r="AK89" s="32">
        <v>0.9294</v>
      </c>
      <c r="AL89" s="32">
        <v>0.93049999999999999</v>
      </c>
      <c r="AM89" s="32">
        <v>0.93149999999999999</v>
      </c>
      <c r="AN89" s="32">
        <v>0.9325</v>
      </c>
      <c r="AO89" s="32">
        <v>0.9335</v>
      </c>
      <c r="AP89" s="32">
        <v>0.9345</v>
      </c>
      <c r="AQ89" s="32">
        <v>0.9355</v>
      </c>
      <c r="AR89" s="32">
        <v>0.9365</v>
      </c>
      <c r="AS89" s="32">
        <v>0.93740000000000001</v>
      </c>
      <c r="AT89" s="32">
        <v>0.93840000000000001</v>
      </c>
      <c r="AU89" s="39">
        <v>0.93930000000000002</v>
      </c>
      <c r="AV89" s="32">
        <v>0.94020000000000004</v>
      </c>
      <c r="AW89" s="32">
        <v>0.94110000000000005</v>
      </c>
      <c r="AX89" s="32">
        <v>0.94199999999999995</v>
      </c>
      <c r="AY89" s="40">
        <v>0.94289999999999996</v>
      </c>
      <c r="AZ89" s="40">
        <v>0.94389999999999996</v>
      </c>
      <c r="BA89" s="40">
        <v>0.94499999999999995</v>
      </c>
      <c r="BB89" s="40">
        <v>0.94599999999999995</v>
      </c>
      <c r="BC89" s="40">
        <v>0.94710000000000005</v>
      </c>
      <c r="BD89" s="40">
        <v>0.94799999999999995</v>
      </c>
      <c r="BE89" s="40">
        <v>0.94879999999999998</v>
      </c>
      <c r="BF89" s="40">
        <v>0.94969999999999999</v>
      </c>
      <c r="BG89" s="40">
        <v>0.9506</v>
      </c>
      <c r="BH89" s="40">
        <v>0.95140000000000002</v>
      </c>
      <c r="BI89" s="40">
        <v>0.95209999999999995</v>
      </c>
      <c r="BJ89" s="40">
        <v>0.95289999999999997</v>
      </c>
      <c r="BK89" s="40">
        <v>0.9536</v>
      </c>
      <c r="BL89" s="40">
        <v>0.95420000000000005</v>
      </c>
      <c r="BM89" s="40">
        <v>0.95479999999999998</v>
      </c>
      <c r="BN89" s="40">
        <v>0.95540000000000003</v>
      </c>
      <c r="BO89" s="40">
        <v>0.95599999999999996</v>
      </c>
      <c r="BP89" s="40">
        <v>0.95660000000000001</v>
      </c>
      <c r="BQ89" s="40">
        <v>0.95709999999999995</v>
      </c>
      <c r="BR89" s="40">
        <v>0.95760000000000001</v>
      </c>
      <c r="BS89" s="40">
        <v>0.95809999999999995</v>
      </c>
      <c r="BT89" s="40">
        <v>0.95860000000000001</v>
      </c>
      <c r="BU89" s="40">
        <v>0.95899999999999996</v>
      </c>
      <c r="BV89" s="40">
        <v>0.95940000000000003</v>
      </c>
      <c r="BW89" s="40">
        <v>0.95979999999999999</v>
      </c>
      <c r="BX89" s="40">
        <v>0.96020000000000005</v>
      </c>
      <c r="BY89" s="40">
        <v>0.96060000000000001</v>
      </c>
      <c r="BZ89" s="40">
        <v>0.96089999999999998</v>
      </c>
      <c r="CA89" s="40">
        <v>0.96120000000000005</v>
      </c>
      <c r="CB89" s="40">
        <v>0.96160000000000001</v>
      </c>
      <c r="CC89" s="40">
        <v>0.96189999999999998</v>
      </c>
      <c r="CD89" s="40">
        <v>0.96220000000000006</v>
      </c>
      <c r="CE89" s="40">
        <v>0.96240000000000003</v>
      </c>
      <c r="CF89" s="40">
        <v>0.9627</v>
      </c>
      <c r="CG89" s="40">
        <v>0.96289999999999998</v>
      </c>
      <c r="CH89" s="40">
        <v>0.96319999999999995</v>
      </c>
      <c r="CI89" s="40">
        <v>0.96340000000000003</v>
      </c>
      <c r="CJ89" s="40">
        <v>0.9637</v>
      </c>
      <c r="CK89" s="40">
        <v>0.96389999999999998</v>
      </c>
      <c r="CL89" s="40">
        <v>0.96409999999999996</v>
      </c>
      <c r="CM89" s="40">
        <v>0.96440000000000003</v>
      </c>
      <c r="CN89" s="40">
        <v>0.96460000000000001</v>
      </c>
      <c r="CO89" s="40">
        <v>0.96479999999999999</v>
      </c>
      <c r="CP89" s="40">
        <v>0.96499999999999997</v>
      </c>
      <c r="CQ89" s="40">
        <v>0.96530000000000005</v>
      </c>
      <c r="CR89" s="40">
        <v>0.96550000000000002</v>
      </c>
      <c r="CS89" s="40">
        <v>0.9657</v>
      </c>
      <c r="CT89" s="40">
        <v>0.96589999999999998</v>
      </c>
      <c r="CU89" s="40">
        <v>0.96609999999999996</v>
      </c>
      <c r="CV89" s="40">
        <v>0.96630000000000005</v>
      </c>
      <c r="CW89" s="40">
        <v>0.96650000000000003</v>
      </c>
    </row>
    <row r="90" spans="1:101" ht="13.5" customHeight="1" x14ac:dyDescent="0.2">
      <c r="A90" s="36">
        <v>68</v>
      </c>
      <c r="B90" s="37">
        <v>88</v>
      </c>
      <c r="U90" s="32">
        <v>0.90580000000000005</v>
      </c>
      <c r="V90" s="32">
        <v>0.90759999999999996</v>
      </c>
      <c r="W90" s="32">
        <v>0.90939999999999999</v>
      </c>
      <c r="X90" s="32">
        <v>0.91120000000000001</v>
      </c>
      <c r="Y90" s="32">
        <v>0.91300000000000003</v>
      </c>
      <c r="Z90" s="32">
        <v>0.91459999999999997</v>
      </c>
      <c r="AA90" s="32">
        <v>0.91610000000000003</v>
      </c>
      <c r="AB90" s="32">
        <v>0.91769999999999996</v>
      </c>
      <c r="AC90" s="32">
        <v>0.91910000000000003</v>
      </c>
      <c r="AD90" s="32">
        <v>0.9204</v>
      </c>
      <c r="AE90" s="32">
        <v>0.92169999999999996</v>
      </c>
      <c r="AF90" s="32">
        <v>0.92300000000000004</v>
      </c>
      <c r="AG90" s="32">
        <v>0.92420000000000002</v>
      </c>
      <c r="AH90" s="32">
        <v>0.9254</v>
      </c>
      <c r="AI90" s="32">
        <v>0.92649999999999999</v>
      </c>
      <c r="AJ90" s="32">
        <v>0.92759999999999998</v>
      </c>
      <c r="AK90" s="32">
        <v>0.92869999999999997</v>
      </c>
      <c r="AL90" s="32">
        <v>0.92979999999999996</v>
      </c>
      <c r="AM90" s="32">
        <v>0.93079999999999996</v>
      </c>
      <c r="AN90" s="32">
        <v>0.93179999999999996</v>
      </c>
      <c r="AO90" s="32">
        <v>0.93279999999999996</v>
      </c>
      <c r="AP90" s="32">
        <v>0.93379999999999996</v>
      </c>
      <c r="AQ90" s="32">
        <v>0.93479999999999996</v>
      </c>
      <c r="AR90" s="32">
        <v>0.93579999999999997</v>
      </c>
      <c r="AS90" s="32">
        <v>0.93679999999999997</v>
      </c>
      <c r="AT90" s="32">
        <v>0.93779999999999997</v>
      </c>
      <c r="AU90" s="39">
        <v>0.93869999999999998</v>
      </c>
      <c r="AV90" s="32">
        <v>0.93959999999999999</v>
      </c>
      <c r="AW90" s="32">
        <v>0.9405</v>
      </c>
      <c r="AX90" s="32">
        <v>0.94140000000000001</v>
      </c>
      <c r="AY90" s="40">
        <v>0.94230000000000003</v>
      </c>
      <c r="AZ90" s="40">
        <v>0.94340000000000002</v>
      </c>
      <c r="BA90" s="40">
        <v>0.94450000000000001</v>
      </c>
      <c r="BB90" s="40">
        <v>0.94550000000000001</v>
      </c>
      <c r="BC90" s="40">
        <v>0.9466</v>
      </c>
      <c r="BD90" s="40">
        <v>0.94750000000000001</v>
      </c>
      <c r="BE90" s="40">
        <v>0.94830000000000003</v>
      </c>
      <c r="BF90" s="40">
        <v>0.94920000000000004</v>
      </c>
      <c r="BG90" s="40">
        <v>0.95009999999999994</v>
      </c>
      <c r="BH90" s="40">
        <v>0.95089999999999997</v>
      </c>
      <c r="BI90" s="40">
        <v>0.95169999999999999</v>
      </c>
      <c r="BJ90" s="40">
        <v>0.95240000000000002</v>
      </c>
      <c r="BK90" s="40">
        <v>0.95320000000000005</v>
      </c>
      <c r="BL90" s="40">
        <v>0.95379999999999998</v>
      </c>
      <c r="BM90" s="40">
        <v>0.95440000000000003</v>
      </c>
      <c r="BN90" s="40">
        <v>0.95499999999999996</v>
      </c>
      <c r="BO90" s="40">
        <v>0.9556</v>
      </c>
      <c r="BP90" s="40">
        <v>0.95620000000000005</v>
      </c>
      <c r="BQ90" s="40">
        <v>0.95669999999999999</v>
      </c>
      <c r="BR90" s="40">
        <v>0.95720000000000005</v>
      </c>
      <c r="BS90" s="40">
        <v>0.9577</v>
      </c>
      <c r="BT90" s="40">
        <v>0.95820000000000005</v>
      </c>
      <c r="BU90" s="40">
        <v>0.95860000000000001</v>
      </c>
      <c r="BV90" s="40">
        <v>0.95899999999999996</v>
      </c>
      <c r="BW90" s="40">
        <v>0.95940000000000003</v>
      </c>
      <c r="BX90" s="40">
        <v>0.95979999999999999</v>
      </c>
      <c r="BY90" s="40">
        <v>0.96020000000000005</v>
      </c>
      <c r="BZ90" s="40">
        <v>0.96060000000000001</v>
      </c>
      <c r="CA90" s="40">
        <v>0.96089999999999998</v>
      </c>
      <c r="CB90" s="40">
        <v>0.96120000000000005</v>
      </c>
      <c r="CC90" s="40">
        <v>0.96160000000000001</v>
      </c>
      <c r="CD90" s="40">
        <v>0.96189999999999998</v>
      </c>
      <c r="CE90" s="40">
        <v>0.96209999999999996</v>
      </c>
      <c r="CF90" s="40">
        <v>0.96230000000000004</v>
      </c>
      <c r="CG90" s="40">
        <v>0.96260000000000001</v>
      </c>
      <c r="CH90" s="40">
        <v>0.96289999999999998</v>
      </c>
      <c r="CI90" s="40">
        <v>0.96309999999999996</v>
      </c>
      <c r="CJ90" s="40">
        <v>0.96330000000000005</v>
      </c>
      <c r="CK90" s="40">
        <v>0.96360000000000001</v>
      </c>
      <c r="CL90" s="40">
        <v>0.96379999999999999</v>
      </c>
      <c r="CM90" s="40">
        <v>0.96399999999999997</v>
      </c>
      <c r="CN90" s="40">
        <v>0.96430000000000005</v>
      </c>
      <c r="CO90" s="40">
        <v>0.96450000000000002</v>
      </c>
      <c r="CP90" s="40">
        <v>0.9647</v>
      </c>
      <c r="CQ90" s="40">
        <v>0.96489999999999998</v>
      </c>
      <c r="CR90" s="40">
        <v>0.96519999999999995</v>
      </c>
      <c r="CS90" s="40">
        <v>0.96540000000000004</v>
      </c>
      <c r="CT90" s="40">
        <v>0.96560000000000001</v>
      </c>
      <c r="CU90" s="40">
        <v>0.96579999999999999</v>
      </c>
      <c r="CV90" s="40">
        <v>0.96599999999999997</v>
      </c>
      <c r="CW90" s="40">
        <v>0.96619999999999995</v>
      </c>
    </row>
    <row r="91" spans="1:101" ht="13.5" customHeight="1" x14ac:dyDescent="0.2">
      <c r="A91" s="36">
        <v>68.5</v>
      </c>
      <c r="B91" s="41">
        <v>89</v>
      </c>
      <c r="U91" s="32">
        <v>0.90490000000000004</v>
      </c>
      <c r="V91" s="32">
        <v>0.90669999999999995</v>
      </c>
      <c r="W91" s="32">
        <v>0.90859999999999996</v>
      </c>
      <c r="X91" s="32">
        <v>0.91039999999999999</v>
      </c>
      <c r="Y91" s="32">
        <v>0.91220000000000001</v>
      </c>
      <c r="Z91" s="32">
        <v>0.91379999999999995</v>
      </c>
      <c r="AA91" s="32">
        <v>0.9153</v>
      </c>
      <c r="AB91" s="32">
        <v>0.91690000000000005</v>
      </c>
      <c r="AC91" s="32">
        <v>0.91839999999999999</v>
      </c>
      <c r="AD91" s="32">
        <v>0.91969999999999996</v>
      </c>
      <c r="AE91" s="32">
        <v>0.92100000000000004</v>
      </c>
      <c r="AF91" s="32">
        <v>0.92220000000000002</v>
      </c>
      <c r="AG91" s="32">
        <v>0.92349999999999999</v>
      </c>
      <c r="AH91" s="32">
        <v>0.92459999999999998</v>
      </c>
      <c r="AI91" s="32">
        <v>0.92579999999999996</v>
      </c>
      <c r="AJ91" s="32">
        <v>0.92689999999999995</v>
      </c>
      <c r="AK91" s="32">
        <v>0.92800000000000005</v>
      </c>
      <c r="AL91" s="32">
        <v>0.92910000000000004</v>
      </c>
      <c r="AM91" s="32">
        <v>0.93020000000000003</v>
      </c>
      <c r="AN91" s="32">
        <v>0.93120000000000003</v>
      </c>
      <c r="AO91" s="32">
        <v>0.93220000000000003</v>
      </c>
      <c r="AP91" s="32">
        <v>0.93320000000000003</v>
      </c>
      <c r="AQ91" s="32">
        <v>0.93420000000000003</v>
      </c>
      <c r="AR91" s="32">
        <v>0.93620000000000003</v>
      </c>
      <c r="AS91" s="32">
        <v>0.93620000000000003</v>
      </c>
      <c r="AT91" s="32">
        <v>0.93720000000000003</v>
      </c>
      <c r="AU91" s="39">
        <v>0.93810000000000004</v>
      </c>
      <c r="AV91" s="32">
        <v>0.93899999999999995</v>
      </c>
      <c r="AW91" s="32">
        <v>0.94</v>
      </c>
      <c r="AX91" s="32">
        <v>0.94089999999999996</v>
      </c>
      <c r="AY91" s="40">
        <v>0.94179999999999997</v>
      </c>
      <c r="AZ91" s="40">
        <v>0.94279999999999997</v>
      </c>
      <c r="BA91" s="40">
        <v>0.94389999999999996</v>
      </c>
      <c r="BB91" s="40">
        <v>0.94499999999999995</v>
      </c>
      <c r="BC91" s="40">
        <v>0.94610000000000005</v>
      </c>
      <c r="BD91" s="40">
        <v>0.94699999999999995</v>
      </c>
      <c r="BE91" s="40">
        <v>0.94789999999999996</v>
      </c>
      <c r="BF91" s="40">
        <v>0.94869999999999999</v>
      </c>
      <c r="BG91" s="40">
        <v>0.9496</v>
      </c>
      <c r="BH91" s="40">
        <v>0.95050000000000001</v>
      </c>
      <c r="BI91" s="40">
        <v>0.95120000000000005</v>
      </c>
      <c r="BJ91" s="40">
        <v>0.95199999999999996</v>
      </c>
      <c r="BK91" s="40">
        <v>0.95269999999999999</v>
      </c>
      <c r="BL91" s="40">
        <v>0.95330000000000004</v>
      </c>
      <c r="BM91" s="40">
        <v>0.95399999999999996</v>
      </c>
      <c r="BN91" s="40">
        <v>0.9546</v>
      </c>
      <c r="BO91" s="40">
        <v>0.95520000000000005</v>
      </c>
      <c r="BP91" s="40">
        <v>0.95579999999999998</v>
      </c>
      <c r="BQ91" s="40">
        <v>0.95630000000000004</v>
      </c>
      <c r="BR91" s="40">
        <v>0.95679999999999998</v>
      </c>
      <c r="BS91" s="40">
        <v>0.95730000000000004</v>
      </c>
      <c r="BT91" s="40">
        <v>0.95779999999999998</v>
      </c>
      <c r="BU91" s="40">
        <v>0.95820000000000005</v>
      </c>
      <c r="BV91" s="40">
        <v>0.95860000000000001</v>
      </c>
      <c r="BW91" s="40">
        <v>0.95899999999999996</v>
      </c>
      <c r="BX91" s="40">
        <v>0.95950000000000002</v>
      </c>
      <c r="BY91" s="40">
        <v>0.95989999999999998</v>
      </c>
      <c r="BZ91" s="40">
        <v>0.96020000000000005</v>
      </c>
      <c r="CA91" s="40">
        <v>0.96050000000000002</v>
      </c>
      <c r="CB91" s="40">
        <v>0.96089999999999998</v>
      </c>
      <c r="CC91" s="40">
        <v>0.96120000000000005</v>
      </c>
      <c r="CD91" s="40">
        <v>0.96150000000000002</v>
      </c>
      <c r="CE91" s="40">
        <v>0.9617</v>
      </c>
      <c r="CF91" s="40">
        <v>0.96199999999999997</v>
      </c>
      <c r="CG91" s="40">
        <v>0.96220000000000006</v>
      </c>
      <c r="CH91" s="40">
        <v>0.96250000000000002</v>
      </c>
      <c r="CI91" s="40">
        <v>0.96279999999999999</v>
      </c>
      <c r="CJ91" s="40">
        <v>0.96299999999999997</v>
      </c>
      <c r="CK91" s="40">
        <v>0.96319999999999995</v>
      </c>
      <c r="CL91" s="40">
        <v>0.96350000000000002</v>
      </c>
      <c r="CM91" s="40">
        <v>0.9637</v>
      </c>
      <c r="CN91" s="40">
        <v>0.96389999999999998</v>
      </c>
      <c r="CO91" s="40">
        <v>0.96409999999999996</v>
      </c>
      <c r="CP91" s="40">
        <v>0.96440000000000003</v>
      </c>
      <c r="CQ91" s="40">
        <v>0.96460000000000001</v>
      </c>
      <c r="CR91" s="40">
        <v>0.96489999999999998</v>
      </c>
      <c r="CS91" s="40">
        <v>0.96509999999999996</v>
      </c>
      <c r="CT91" s="40">
        <v>0.96530000000000005</v>
      </c>
      <c r="CU91" s="40">
        <v>0.96550000000000002</v>
      </c>
      <c r="CV91" s="40">
        <v>0.9657</v>
      </c>
      <c r="CW91" s="40">
        <v>0.96589999999999998</v>
      </c>
    </row>
    <row r="92" spans="1:101" ht="13.5" customHeight="1" x14ac:dyDescent="0.2">
      <c r="A92" s="36">
        <v>69</v>
      </c>
      <c r="B92" s="37">
        <v>90</v>
      </c>
      <c r="U92" s="32">
        <v>0.90390000000000004</v>
      </c>
      <c r="V92" s="32">
        <v>0.90580000000000005</v>
      </c>
      <c r="W92" s="32">
        <v>0.90769999999999995</v>
      </c>
      <c r="X92" s="32">
        <v>0.91949999999999998</v>
      </c>
      <c r="Y92" s="32">
        <v>0.9113</v>
      </c>
      <c r="Z92" s="32">
        <v>0.91290000000000004</v>
      </c>
      <c r="AA92" s="32">
        <v>0.91449999999999998</v>
      </c>
      <c r="AB92" s="32">
        <v>0.91610000000000003</v>
      </c>
      <c r="AC92" s="32">
        <v>0.91759999999999997</v>
      </c>
      <c r="AD92" s="32">
        <v>0.91890000000000005</v>
      </c>
      <c r="AE92" s="32">
        <v>0.92020000000000002</v>
      </c>
      <c r="AF92" s="32">
        <v>0.92149999999999999</v>
      </c>
      <c r="AG92" s="32">
        <v>0.92269999999999996</v>
      </c>
      <c r="AH92" s="32">
        <v>0.92390000000000005</v>
      </c>
      <c r="AI92" s="32">
        <v>0.92510000000000003</v>
      </c>
      <c r="AJ92" s="32">
        <v>0.92620000000000002</v>
      </c>
      <c r="AK92" s="32">
        <v>0.92730000000000001</v>
      </c>
      <c r="AL92" s="32">
        <v>0.9284</v>
      </c>
      <c r="AM92" s="32">
        <v>0.29499999999999998</v>
      </c>
      <c r="AN92" s="32">
        <v>0.93049999999999999</v>
      </c>
      <c r="AO92" s="32">
        <v>0.93159999999999998</v>
      </c>
      <c r="AP92" s="32">
        <v>0.93259999999999998</v>
      </c>
      <c r="AQ92" s="32">
        <v>0.93359999999999999</v>
      </c>
      <c r="AR92" s="32">
        <v>0.93459999999999999</v>
      </c>
      <c r="AS92" s="32">
        <v>0.93559999999999999</v>
      </c>
      <c r="AT92" s="32">
        <v>0.93659999999999999</v>
      </c>
      <c r="AU92" s="39">
        <v>0.93759999999999999</v>
      </c>
      <c r="AV92" s="32">
        <v>0.9385</v>
      </c>
      <c r="AW92" s="32">
        <v>0.93940000000000001</v>
      </c>
      <c r="AX92" s="32">
        <v>0.94030000000000002</v>
      </c>
      <c r="AY92" s="40">
        <v>0.94120000000000004</v>
      </c>
      <c r="AZ92" s="40">
        <v>0.94230000000000003</v>
      </c>
      <c r="BA92" s="40">
        <v>0.94340000000000002</v>
      </c>
      <c r="BB92" s="40">
        <v>0.94450000000000001</v>
      </c>
      <c r="BC92" s="40">
        <v>0.9456</v>
      </c>
      <c r="BD92" s="40">
        <v>0.94650000000000001</v>
      </c>
      <c r="BE92" s="40">
        <v>0.94740000000000002</v>
      </c>
      <c r="BF92" s="40">
        <v>0.94830000000000003</v>
      </c>
      <c r="BG92" s="40">
        <v>0.94920000000000004</v>
      </c>
      <c r="BH92" s="40">
        <v>0.95</v>
      </c>
      <c r="BI92" s="40">
        <v>0.95069999999999999</v>
      </c>
      <c r="BJ92" s="40">
        <v>0.95150000000000001</v>
      </c>
      <c r="BK92" s="40">
        <v>0.95230000000000004</v>
      </c>
      <c r="BL92" s="40">
        <v>0.95289999999999997</v>
      </c>
      <c r="BM92" s="40">
        <v>0.95350000000000001</v>
      </c>
      <c r="BN92" s="40">
        <v>0.95409999999999995</v>
      </c>
      <c r="BO92" s="40">
        <v>0.95469999999999999</v>
      </c>
      <c r="BP92" s="40">
        <v>0.95530000000000004</v>
      </c>
      <c r="BQ92" s="40">
        <v>0.95589999999999997</v>
      </c>
      <c r="BR92" s="40">
        <v>0.95640000000000003</v>
      </c>
      <c r="BS92" s="40">
        <v>0.95689999999999997</v>
      </c>
      <c r="BT92" s="40">
        <v>0.95740000000000003</v>
      </c>
      <c r="BU92" s="40">
        <v>0.95789999999999997</v>
      </c>
      <c r="BV92" s="40">
        <v>0.95830000000000004</v>
      </c>
      <c r="BW92" s="40">
        <v>0.9587</v>
      </c>
      <c r="BX92" s="40">
        <v>0.95909999999999995</v>
      </c>
      <c r="BY92" s="40">
        <v>0.95950000000000002</v>
      </c>
      <c r="BZ92" s="40">
        <v>0.95979999999999999</v>
      </c>
      <c r="CA92" s="40">
        <v>0.96009999999999995</v>
      </c>
      <c r="CB92" s="40">
        <v>0.96050000000000002</v>
      </c>
      <c r="CC92" s="40">
        <v>0.96079999999999999</v>
      </c>
      <c r="CD92" s="40">
        <v>0.96109999999999995</v>
      </c>
      <c r="CE92" s="40">
        <v>0.96140000000000003</v>
      </c>
      <c r="CF92" s="40">
        <v>0.96160000000000001</v>
      </c>
      <c r="CG92" s="40">
        <v>0.96189999999999998</v>
      </c>
      <c r="CH92" s="40">
        <v>0.96220000000000006</v>
      </c>
      <c r="CI92" s="40">
        <v>0.96240000000000003</v>
      </c>
      <c r="CJ92" s="40">
        <v>0.9627</v>
      </c>
      <c r="CK92" s="40">
        <v>0.96289999999999998</v>
      </c>
      <c r="CL92" s="40">
        <v>0.96309999999999996</v>
      </c>
      <c r="CM92" s="40">
        <v>0.96340000000000003</v>
      </c>
      <c r="CN92" s="40">
        <v>0.96360000000000001</v>
      </c>
      <c r="CO92" s="40">
        <v>0.96379999999999999</v>
      </c>
      <c r="CP92" s="40">
        <v>0.96409999999999996</v>
      </c>
      <c r="CQ92" s="40">
        <v>0.96430000000000005</v>
      </c>
      <c r="CR92" s="40">
        <v>0.96450000000000002</v>
      </c>
      <c r="CS92" s="40">
        <v>0.96479999999999999</v>
      </c>
      <c r="CT92" s="40">
        <v>0.96499999999999997</v>
      </c>
      <c r="CU92" s="40">
        <v>0.96519999999999995</v>
      </c>
      <c r="CV92" s="40">
        <v>0.96540000000000004</v>
      </c>
      <c r="CW92" s="40">
        <v>0.96560000000000001</v>
      </c>
    </row>
    <row r="93" spans="1:101" ht="13.5" customHeight="1" x14ac:dyDescent="0.2">
      <c r="A93" s="36">
        <v>69.5</v>
      </c>
      <c r="B93" s="41">
        <v>91</v>
      </c>
      <c r="U93" s="32">
        <v>0.90300000000000002</v>
      </c>
      <c r="V93" s="32">
        <v>0.90490000000000004</v>
      </c>
      <c r="W93" s="32">
        <v>0.90680000000000005</v>
      </c>
      <c r="X93" s="32">
        <v>0.91869999999999996</v>
      </c>
      <c r="Y93" s="32">
        <v>0.91049999999999998</v>
      </c>
      <c r="Z93" s="32">
        <v>0.91210000000000002</v>
      </c>
      <c r="AA93" s="32">
        <v>0.91369999999999996</v>
      </c>
      <c r="AB93" s="32">
        <v>0.9153</v>
      </c>
      <c r="AC93" s="32">
        <v>0.91679999999999995</v>
      </c>
      <c r="AD93" s="32">
        <v>0.91810000000000003</v>
      </c>
      <c r="AE93" s="32">
        <v>0.9194</v>
      </c>
      <c r="AF93" s="32">
        <v>0.92069999999999996</v>
      </c>
      <c r="AG93" s="32">
        <v>0.92200000000000004</v>
      </c>
      <c r="AH93" s="32">
        <v>0.92320000000000002</v>
      </c>
      <c r="AI93" s="32">
        <v>0.9244</v>
      </c>
      <c r="AJ93" s="32">
        <v>0.92549999999999999</v>
      </c>
      <c r="AK93" s="32">
        <v>0.92669999999999997</v>
      </c>
      <c r="AL93" s="32">
        <v>0.92779999999999996</v>
      </c>
      <c r="AM93" s="32">
        <v>0.92889999999999995</v>
      </c>
      <c r="AN93" s="32">
        <v>0.92989999999999995</v>
      </c>
      <c r="AO93" s="32">
        <v>0.93089999999999995</v>
      </c>
      <c r="AP93" s="32">
        <v>0.93200000000000005</v>
      </c>
      <c r="AQ93" s="32">
        <v>0.93300000000000005</v>
      </c>
      <c r="AR93" s="32">
        <v>0.93400000000000005</v>
      </c>
      <c r="AS93" s="32">
        <v>0.93500000000000005</v>
      </c>
      <c r="AT93" s="32">
        <v>0.93600000000000005</v>
      </c>
      <c r="AU93" s="39">
        <v>0.93700000000000006</v>
      </c>
      <c r="AV93" s="32">
        <v>0.93789999999999996</v>
      </c>
      <c r="AW93" s="32">
        <v>0.93889999999999996</v>
      </c>
      <c r="AX93" s="32">
        <v>0.93979999999999997</v>
      </c>
      <c r="AY93" s="40">
        <v>0.94069999999999998</v>
      </c>
      <c r="AZ93" s="40">
        <v>0.94179999999999997</v>
      </c>
      <c r="BA93" s="40">
        <v>0.94289999999999996</v>
      </c>
      <c r="BB93" s="40">
        <v>0.94399999999999995</v>
      </c>
      <c r="BC93" s="40">
        <v>0.94499999999999995</v>
      </c>
      <c r="BD93" s="40">
        <v>0.94599999999999995</v>
      </c>
      <c r="BE93" s="40">
        <v>0.94689999999999996</v>
      </c>
      <c r="BF93" s="40">
        <v>0.94779999999999998</v>
      </c>
      <c r="BG93" s="40">
        <v>0.94869999999999999</v>
      </c>
      <c r="BH93" s="40">
        <v>0.94950000000000001</v>
      </c>
      <c r="BI93" s="40">
        <v>0.95030000000000003</v>
      </c>
      <c r="BJ93" s="40">
        <v>0.95109999999999995</v>
      </c>
      <c r="BK93" s="40">
        <v>0.95179999999999998</v>
      </c>
      <c r="BL93" s="40">
        <v>0.95250000000000001</v>
      </c>
      <c r="BM93" s="40">
        <v>0.95309999999999995</v>
      </c>
      <c r="BN93" s="40">
        <v>0.95369999999999999</v>
      </c>
      <c r="BO93" s="40">
        <v>0.95430000000000004</v>
      </c>
      <c r="BP93" s="40">
        <v>0.95499999999999996</v>
      </c>
      <c r="BQ93" s="40">
        <v>0.95550000000000002</v>
      </c>
      <c r="BR93" s="40">
        <v>0.95599999999999996</v>
      </c>
      <c r="BS93" s="40">
        <v>0.95650000000000002</v>
      </c>
      <c r="BT93" s="40">
        <v>0.95699999999999996</v>
      </c>
      <c r="BU93" s="40">
        <v>0.95750000000000002</v>
      </c>
      <c r="BV93" s="40">
        <v>0.95789999999999997</v>
      </c>
      <c r="BW93" s="40">
        <v>0.95830000000000004</v>
      </c>
      <c r="BX93" s="40">
        <v>0.9587</v>
      </c>
      <c r="BY93" s="40">
        <v>0.95909999999999995</v>
      </c>
      <c r="BZ93" s="40">
        <v>0.95950000000000002</v>
      </c>
      <c r="CA93" s="40">
        <v>0.95979999999999999</v>
      </c>
      <c r="CB93" s="40">
        <v>0.96009999999999995</v>
      </c>
      <c r="CC93" s="40">
        <v>0.96050000000000002</v>
      </c>
      <c r="CD93" s="40">
        <v>0.96079999999999999</v>
      </c>
      <c r="CE93" s="40">
        <v>0.96099999999999997</v>
      </c>
      <c r="CF93" s="40">
        <v>0.96130000000000004</v>
      </c>
      <c r="CG93" s="40">
        <v>0.96150000000000002</v>
      </c>
      <c r="CH93" s="40">
        <v>0.96179999999999999</v>
      </c>
      <c r="CI93" s="40">
        <v>0.96209999999999996</v>
      </c>
      <c r="CJ93" s="40">
        <v>0.96230000000000004</v>
      </c>
      <c r="CK93" s="40">
        <v>0.96260000000000001</v>
      </c>
      <c r="CL93" s="40">
        <v>0.96279999999999999</v>
      </c>
      <c r="CM93" s="40">
        <v>0.96309999999999996</v>
      </c>
      <c r="CN93" s="40">
        <v>0.96330000000000005</v>
      </c>
      <c r="CO93" s="40">
        <v>0.96350000000000002</v>
      </c>
      <c r="CP93" s="40">
        <v>0.9637</v>
      </c>
      <c r="CQ93" s="40">
        <v>0.96399999999999997</v>
      </c>
      <c r="CR93" s="40">
        <v>0.96419999999999995</v>
      </c>
      <c r="CS93" s="40">
        <v>0.96450000000000002</v>
      </c>
      <c r="CT93" s="40">
        <v>0.9647</v>
      </c>
      <c r="CU93" s="40">
        <v>0.96489999999999998</v>
      </c>
      <c r="CV93" s="40">
        <v>0.96509999999999996</v>
      </c>
      <c r="CW93" s="40">
        <v>0.96530000000000005</v>
      </c>
    </row>
    <row r="94" spans="1:101" ht="13.5" customHeight="1" x14ac:dyDescent="0.2">
      <c r="A94" s="36">
        <v>70</v>
      </c>
      <c r="B94" s="37">
        <v>92</v>
      </c>
      <c r="U94" s="32">
        <v>0.90210000000000001</v>
      </c>
      <c r="V94" s="32">
        <v>0.90400000000000003</v>
      </c>
      <c r="W94" s="32">
        <v>0.90590000000000004</v>
      </c>
      <c r="X94" s="32">
        <v>0.91779999999999995</v>
      </c>
      <c r="Y94" s="32">
        <v>0.90959999999999996</v>
      </c>
      <c r="Z94" s="32">
        <v>0.9113</v>
      </c>
      <c r="AA94" s="32">
        <v>0.91290000000000004</v>
      </c>
      <c r="AB94" s="32">
        <v>0.91449999999999998</v>
      </c>
      <c r="AC94" s="32">
        <v>0.91600000000000004</v>
      </c>
      <c r="AD94" s="32">
        <v>0.91739999999999999</v>
      </c>
      <c r="AE94" s="32">
        <v>0.91869999999999996</v>
      </c>
      <c r="AF94" s="32">
        <v>0.92</v>
      </c>
      <c r="AG94" s="32">
        <v>0.92130000000000001</v>
      </c>
      <c r="AH94" s="32">
        <v>0.92249999999999999</v>
      </c>
      <c r="AI94" s="32">
        <v>0.92369999999999997</v>
      </c>
      <c r="AJ94" s="32">
        <v>0.92490000000000006</v>
      </c>
      <c r="AK94" s="32">
        <v>0.92600000000000005</v>
      </c>
      <c r="AL94" s="32">
        <v>0.92710000000000004</v>
      </c>
      <c r="AM94" s="32">
        <v>0.92820000000000003</v>
      </c>
      <c r="AN94" s="32">
        <v>0.92920000000000003</v>
      </c>
      <c r="AO94" s="32">
        <v>0.93030000000000002</v>
      </c>
      <c r="AP94" s="32">
        <v>0.93130000000000002</v>
      </c>
      <c r="AQ94" s="32">
        <v>0.93240000000000001</v>
      </c>
      <c r="AR94" s="32">
        <v>0.93340000000000001</v>
      </c>
      <c r="AS94" s="32">
        <v>0.93440000000000001</v>
      </c>
      <c r="AT94" s="32">
        <v>0.93540000000000001</v>
      </c>
      <c r="AU94" s="39">
        <v>0.93640000000000001</v>
      </c>
      <c r="AV94" s="32">
        <v>0.93730000000000002</v>
      </c>
      <c r="AW94" s="32">
        <v>0.93830000000000002</v>
      </c>
      <c r="AX94" s="32">
        <v>0.93920000000000003</v>
      </c>
      <c r="AY94" s="40">
        <v>0.94010000000000005</v>
      </c>
      <c r="AZ94" s="40">
        <v>0.94120000000000004</v>
      </c>
      <c r="BA94" s="40">
        <v>0.94240000000000002</v>
      </c>
      <c r="BB94" s="40">
        <v>0.94350000000000001</v>
      </c>
      <c r="BC94" s="40">
        <v>0.94450000000000001</v>
      </c>
      <c r="BD94" s="40">
        <v>0.94550000000000001</v>
      </c>
      <c r="BE94" s="40">
        <v>0.94640000000000002</v>
      </c>
      <c r="BF94" s="40">
        <v>0.94730000000000003</v>
      </c>
      <c r="BG94" s="40">
        <v>0.94820000000000004</v>
      </c>
      <c r="BH94" s="40">
        <v>0.94899999999999995</v>
      </c>
      <c r="BI94" s="40">
        <v>0.94979999999999998</v>
      </c>
      <c r="BJ94" s="40">
        <v>0.9506</v>
      </c>
      <c r="BK94" s="40">
        <v>0.95140000000000002</v>
      </c>
      <c r="BL94" s="40">
        <v>0.95199999999999996</v>
      </c>
      <c r="BM94" s="40">
        <v>0.95269999999999999</v>
      </c>
      <c r="BN94" s="40">
        <v>0.95330000000000004</v>
      </c>
      <c r="BO94" s="40">
        <v>0.95389999999999997</v>
      </c>
      <c r="BP94" s="40">
        <v>0.95450000000000002</v>
      </c>
      <c r="BQ94" s="40">
        <v>0.95509999999999995</v>
      </c>
      <c r="BR94" s="40">
        <v>0.9556</v>
      </c>
      <c r="BS94" s="40">
        <v>0.95609999999999995</v>
      </c>
      <c r="BT94" s="40">
        <v>0.95660000000000001</v>
      </c>
      <c r="BU94" s="40">
        <v>0.95709999999999995</v>
      </c>
      <c r="BV94" s="40">
        <v>0.95750000000000002</v>
      </c>
      <c r="BW94" s="40">
        <v>0.95789999999999997</v>
      </c>
      <c r="BX94" s="40">
        <v>0.95830000000000004</v>
      </c>
      <c r="BY94" s="40">
        <v>0.9587</v>
      </c>
      <c r="BZ94" s="40">
        <v>0.95909999999999995</v>
      </c>
      <c r="CA94" s="40">
        <v>0.95940000000000003</v>
      </c>
      <c r="CB94" s="40">
        <v>0.95979999999999999</v>
      </c>
      <c r="CC94" s="40">
        <v>0.96009999999999995</v>
      </c>
      <c r="CD94" s="40">
        <v>0.96040000000000003</v>
      </c>
      <c r="CE94" s="40">
        <v>0.9607</v>
      </c>
      <c r="CF94" s="40">
        <v>0.96089999999999998</v>
      </c>
      <c r="CG94" s="40">
        <v>0.96120000000000005</v>
      </c>
      <c r="CH94" s="40">
        <v>0.96150000000000002</v>
      </c>
      <c r="CI94" s="40">
        <v>0.9617</v>
      </c>
      <c r="CJ94" s="40">
        <v>0.96199999999999997</v>
      </c>
      <c r="CK94" s="40">
        <v>0.96220000000000006</v>
      </c>
      <c r="CL94" s="40">
        <v>0.96250000000000002</v>
      </c>
      <c r="CM94" s="40">
        <v>0.9627</v>
      </c>
      <c r="CN94" s="40">
        <v>0.96299999999999997</v>
      </c>
      <c r="CO94" s="40">
        <v>0.96319999999999995</v>
      </c>
      <c r="CP94" s="40">
        <v>0.96340000000000003</v>
      </c>
      <c r="CQ94" s="40">
        <v>0.9637</v>
      </c>
      <c r="CR94" s="40">
        <v>0.96389999999999998</v>
      </c>
      <c r="CS94" s="40">
        <v>0.96409999999999996</v>
      </c>
      <c r="CT94" s="40">
        <v>0.96430000000000005</v>
      </c>
      <c r="CU94" s="40">
        <v>0.96460000000000001</v>
      </c>
      <c r="CV94" s="40">
        <v>0.96479999999999999</v>
      </c>
      <c r="CW94" s="40">
        <v>0.96499999999999997</v>
      </c>
    </row>
    <row r="95" spans="1:101" ht="13.5" customHeight="1" x14ac:dyDescent="0.2">
      <c r="A95" s="36">
        <v>70.5</v>
      </c>
      <c r="B95" s="41">
        <v>93</v>
      </c>
      <c r="U95" s="32">
        <v>0.9012</v>
      </c>
      <c r="V95" s="32">
        <v>0.9032</v>
      </c>
      <c r="W95" s="32">
        <v>0.90510000000000002</v>
      </c>
      <c r="X95" s="32">
        <v>0.91700000000000004</v>
      </c>
      <c r="Y95" s="32">
        <v>0.90880000000000005</v>
      </c>
      <c r="Z95" s="32">
        <v>0.91049999999999998</v>
      </c>
      <c r="AA95" s="32">
        <v>0.91210000000000002</v>
      </c>
      <c r="AB95" s="32">
        <v>0.91369999999999996</v>
      </c>
      <c r="AC95" s="32">
        <v>0.91520000000000001</v>
      </c>
      <c r="AD95" s="32">
        <v>0.91659999999999997</v>
      </c>
      <c r="AE95" s="32">
        <v>0.91790000000000005</v>
      </c>
      <c r="AF95" s="32">
        <v>0.91930000000000001</v>
      </c>
      <c r="AG95" s="32">
        <v>0.92059999999999997</v>
      </c>
      <c r="AH95" s="32">
        <v>0.92179999999999995</v>
      </c>
      <c r="AI95" s="32">
        <v>0.92300000000000004</v>
      </c>
      <c r="AJ95" s="32">
        <v>0.92420000000000002</v>
      </c>
      <c r="AK95" s="32">
        <v>0.92530000000000001</v>
      </c>
      <c r="AL95" s="32">
        <v>0.9264</v>
      </c>
      <c r="AM95" s="32">
        <v>0.92749999999999999</v>
      </c>
      <c r="AN95" s="32">
        <v>0.92859999999999998</v>
      </c>
      <c r="AO95" s="32">
        <v>0.92959999999999998</v>
      </c>
      <c r="AP95" s="32">
        <v>0.93069999999999997</v>
      </c>
      <c r="AQ95" s="32">
        <v>0.93169999999999997</v>
      </c>
      <c r="AR95" s="32">
        <v>0.93279999999999996</v>
      </c>
      <c r="AS95" s="32">
        <v>0.93379999999999996</v>
      </c>
      <c r="AT95" s="32">
        <v>0.93479999999999996</v>
      </c>
      <c r="AU95" s="39">
        <v>0.93579999999999997</v>
      </c>
      <c r="AV95" s="32">
        <v>0.93669999999999998</v>
      </c>
      <c r="AW95" s="32">
        <v>0.93769999999999998</v>
      </c>
      <c r="AX95" s="32">
        <v>0.93869999999999998</v>
      </c>
      <c r="AY95" s="40">
        <v>0.93959999999999999</v>
      </c>
      <c r="AZ95" s="40">
        <v>0.94069999999999998</v>
      </c>
      <c r="BA95" s="40">
        <v>0.94179999999999997</v>
      </c>
      <c r="BB95" s="40">
        <v>0.94289999999999996</v>
      </c>
      <c r="BC95" s="40">
        <v>0.94399999999999995</v>
      </c>
      <c r="BD95" s="40">
        <v>0.94499999999999995</v>
      </c>
      <c r="BE95" s="40">
        <v>0.94589999999999996</v>
      </c>
      <c r="BF95" s="40">
        <v>0.94679999999999997</v>
      </c>
      <c r="BG95" s="40">
        <v>0.94769999999999999</v>
      </c>
      <c r="BH95" s="40">
        <v>0.9486</v>
      </c>
      <c r="BI95" s="40">
        <v>0.94940000000000002</v>
      </c>
      <c r="BJ95" s="40">
        <v>0.95020000000000004</v>
      </c>
      <c r="BK95" s="40">
        <v>0.95099999999999996</v>
      </c>
      <c r="BL95" s="40">
        <v>0.9516</v>
      </c>
      <c r="BM95" s="40">
        <v>0.95220000000000005</v>
      </c>
      <c r="BN95" s="40">
        <v>0.95289999999999997</v>
      </c>
      <c r="BO95" s="40">
        <v>0.95350000000000001</v>
      </c>
      <c r="BP95" s="40">
        <v>0.95409999999999995</v>
      </c>
      <c r="BQ95" s="40">
        <v>0.95469999999999999</v>
      </c>
      <c r="BR95" s="40">
        <v>0.95520000000000005</v>
      </c>
      <c r="BS95" s="40">
        <v>0.95569999999999999</v>
      </c>
      <c r="BT95" s="40">
        <v>0.95620000000000005</v>
      </c>
      <c r="BU95" s="40">
        <v>0.9597</v>
      </c>
      <c r="BV95" s="40">
        <v>0.95709999999999995</v>
      </c>
      <c r="BW95" s="40">
        <v>0.95750000000000002</v>
      </c>
      <c r="BX95" s="40">
        <v>0.95799999999999996</v>
      </c>
      <c r="BY95" s="40">
        <v>0.95840000000000003</v>
      </c>
      <c r="BZ95" s="40">
        <v>0.9587</v>
      </c>
      <c r="CA95" s="40">
        <v>0.95899999999999996</v>
      </c>
      <c r="CB95" s="40">
        <v>0.95940000000000003</v>
      </c>
      <c r="CC95" s="40">
        <v>0.95979999999999999</v>
      </c>
      <c r="CD95" s="40">
        <v>0.96009999999999995</v>
      </c>
      <c r="CE95" s="40">
        <v>0.96030000000000004</v>
      </c>
      <c r="CF95" s="40">
        <v>0.96060000000000001</v>
      </c>
      <c r="CG95" s="40">
        <v>0.96079999999999999</v>
      </c>
      <c r="CH95" s="40">
        <v>0.96109999999999995</v>
      </c>
      <c r="CI95" s="40">
        <v>0.96140000000000003</v>
      </c>
      <c r="CJ95" s="40">
        <v>0.96160000000000001</v>
      </c>
      <c r="CK95" s="40">
        <v>0.96189999999999998</v>
      </c>
      <c r="CL95" s="40">
        <v>0.96209999999999996</v>
      </c>
      <c r="CM95" s="40">
        <v>0.96240000000000003</v>
      </c>
      <c r="CN95" s="40">
        <v>0.96260000000000001</v>
      </c>
      <c r="CO95" s="40">
        <v>0.96279999999999999</v>
      </c>
      <c r="CP95" s="40">
        <v>0.96309999999999996</v>
      </c>
      <c r="CQ95" s="40">
        <v>0.96330000000000005</v>
      </c>
      <c r="CR95" s="40">
        <v>0.96360000000000001</v>
      </c>
      <c r="CS95" s="40">
        <v>0.96379999999999999</v>
      </c>
      <c r="CT95" s="40">
        <v>0.96399999999999997</v>
      </c>
      <c r="CU95" s="40">
        <v>0.96430000000000005</v>
      </c>
      <c r="CV95" s="40">
        <v>0.96450000000000002</v>
      </c>
      <c r="CW95" s="40">
        <v>0.9647</v>
      </c>
    </row>
    <row r="96" spans="1:101" ht="13.5" customHeight="1" x14ac:dyDescent="0.2">
      <c r="A96" s="36">
        <v>71</v>
      </c>
      <c r="B96" s="37">
        <v>94</v>
      </c>
      <c r="U96" s="32">
        <v>0.90029999999999999</v>
      </c>
      <c r="V96" s="32">
        <v>0.90229999999999999</v>
      </c>
      <c r="W96" s="32">
        <v>0.9042</v>
      </c>
      <c r="X96" s="32">
        <v>0.90610000000000002</v>
      </c>
      <c r="Y96" s="32">
        <v>0.90800000000000003</v>
      </c>
      <c r="Z96" s="32">
        <v>0.90969999999999995</v>
      </c>
      <c r="AA96" s="32">
        <v>0.9113</v>
      </c>
      <c r="AB96" s="32">
        <v>0.91290000000000004</v>
      </c>
      <c r="AC96" s="32">
        <v>0.91449999999999998</v>
      </c>
      <c r="AD96" s="32">
        <v>0.91579999999999995</v>
      </c>
      <c r="AE96" s="32">
        <v>0.91720000000000002</v>
      </c>
      <c r="AF96" s="32">
        <v>0.91849999999999998</v>
      </c>
      <c r="AG96" s="32">
        <v>0.91979999999999995</v>
      </c>
      <c r="AH96" s="32">
        <v>0.92110000000000003</v>
      </c>
      <c r="AI96" s="32">
        <v>0.92230000000000001</v>
      </c>
      <c r="AJ96" s="32">
        <v>0.92349999999999999</v>
      </c>
      <c r="AK96" s="32">
        <v>0.92459999999999998</v>
      </c>
      <c r="AL96" s="32">
        <v>0.92579999999999996</v>
      </c>
      <c r="AM96" s="32">
        <v>0.92689999999999995</v>
      </c>
      <c r="AN96" s="32">
        <v>0.92789999999999995</v>
      </c>
      <c r="AO96" s="32">
        <v>0.92900000000000005</v>
      </c>
      <c r="AP96" s="32">
        <v>0.93010000000000004</v>
      </c>
      <c r="AQ96" s="32">
        <v>0.93110000000000004</v>
      </c>
      <c r="AR96" s="32">
        <v>0.93220000000000003</v>
      </c>
      <c r="AS96" s="32">
        <v>0.93320000000000003</v>
      </c>
      <c r="AT96" s="32">
        <v>0.93420000000000003</v>
      </c>
      <c r="AU96" s="39">
        <v>0.93520000000000003</v>
      </c>
      <c r="AV96" s="32">
        <v>0.93620000000000003</v>
      </c>
      <c r="AW96" s="32">
        <v>0.93720000000000003</v>
      </c>
      <c r="AX96" s="32">
        <v>0.93810000000000004</v>
      </c>
      <c r="AY96" s="40">
        <v>0.93899999999999995</v>
      </c>
      <c r="AZ96" s="40">
        <v>0.94020000000000004</v>
      </c>
      <c r="BA96" s="40">
        <v>0.94130000000000003</v>
      </c>
      <c r="BB96" s="40">
        <v>0.94240000000000002</v>
      </c>
      <c r="BC96" s="40">
        <v>0.94350000000000001</v>
      </c>
      <c r="BD96" s="40">
        <v>0.94450000000000001</v>
      </c>
      <c r="BE96" s="40">
        <v>0.94540000000000002</v>
      </c>
      <c r="BF96" s="40">
        <v>0.94630000000000003</v>
      </c>
      <c r="BG96" s="40">
        <v>0.94730000000000003</v>
      </c>
      <c r="BH96" s="40">
        <v>0.94810000000000005</v>
      </c>
      <c r="BI96" s="40">
        <v>0.94889999999999997</v>
      </c>
      <c r="BJ96" s="40">
        <v>0.94969999999999999</v>
      </c>
      <c r="BK96" s="40">
        <v>0.95050000000000001</v>
      </c>
      <c r="BL96" s="40">
        <v>0.95120000000000005</v>
      </c>
      <c r="BM96" s="40">
        <v>0.95179999999999998</v>
      </c>
      <c r="BN96" s="40">
        <v>0.95250000000000001</v>
      </c>
      <c r="BO96" s="40">
        <v>0.95309999999999995</v>
      </c>
      <c r="BP96" s="40">
        <v>0.95369999999999999</v>
      </c>
      <c r="BQ96" s="40">
        <v>0.95430000000000004</v>
      </c>
      <c r="BR96" s="40">
        <v>0.95479999999999998</v>
      </c>
      <c r="BS96" s="40">
        <v>0.95530000000000004</v>
      </c>
      <c r="BT96" s="40">
        <v>0.95579999999999998</v>
      </c>
      <c r="BU96" s="40">
        <v>0.95630000000000004</v>
      </c>
      <c r="BV96" s="40">
        <v>0.95669999999999999</v>
      </c>
      <c r="BW96" s="40">
        <v>0.95720000000000005</v>
      </c>
      <c r="BX96" s="40">
        <v>0.95760000000000001</v>
      </c>
      <c r="BY96" s="40">
        <v>0.95799999999999996</v>
      </c>
      <c r="BZ96" s="40">
        <v>0.95840000000000003</v>
      </c>
      <c r="CA96" s="40">
        <v>0.9587</v>
      </c>
      <c r="CB96" s="40">
        <v>0.95899999999999996</v>
      </c>
      <c r="CC96" s="40">
        <v>0.95940000000000003</v>
      </c>
      <c r="CD96" s="40">
        <v>0.9597</v>
      </c>
      <c r="CE96" s="40">
        <v>0.96</v>
      </c>
      <c r="CF96" s="40">
        <v>0.96020000000000005</v>
      </c>
      <c r="CG96" s="40">
        <v>0.96050000000000002</v>
      </c>
      <c r="CH96" s="40">
        <v>0.9607</v>
      </c>
      <c r="CI96" s="40">
        <v>0.96099999999999997</v>
      </c>
      <c r="CJ96" s="40">
        <v>0.96130000000000004</v>
      </c>
      <c r="CK96" s="40">
        <v>0.96160000000000001</v>
      </c>
      <c r="CL96" s="40">
        <v>0.96179999999999999</v>
      </c>
      <c r="CM96" s="40">
        <v>0.96209999999999996</v>
      </c>
      <c r="CN96" s="40">
        <v>0.96230000000000004</v>
      </c>
      <c r="CO96" s="40">
        <v>0.96250000000000002</v>
      </c>
      <c r="CP96" s="40">
        <v>0.96279999999999999</v>
      </c>
      <c r="CQ96" s="40">
        <v>0.96299999999999997</v>
      </c>
      <c r="CR96" s="40">
        <v>0.96330000000000005</v>
      </c>
      <c r="CS96" s="40">
        <v>0.96350000000000002</v>
      </c>
      <c r="CT96" s="40">
        <v>0.9637</v>
      </c>
      <c r="CU96" s="40">
        <v>0.96389999999999998</v>
      </c>
      <c r="CV96" s="40">
        <v>0.96409999999999996</v>
      </c>
      <c r="CW96" s="40">
        <v>0.96430000000000005</v>
      </c>
    </row>
    <row r="97" spans="1:101" ht="13.5" customHeight="1" x14ac:dyDescent="0.2">
      <c r="A97" s="36">
        <v>71.5</v>
      </c>
      <c r="B97" s="41">
        <v>95</v>
      </c>
      <c r="U97" s="32">
        <v>0.89939999999999998</v>
      </c>
      <c r="V97" s="32">
        <v>0.90139999999999998</v>
      </c>
      <c r="W97" s="32">
        <v>0.90329999999999999</v>
      </c>
      <c r="X97" s="32">
        <v>0.9052</v>
      </c>
      <c r="Y97" s="32">
        <v>0.90710000000000002</v>
      </c>
      <c r="Z97" s="32">
        <v>0.90880000000000005</v>
      </c>
      <c r="AA97" s="32">
        <v>0.91049999999999998</v>
      </c>
      <c r="AB97" s="32">
        <v>0.91210000000000002</v>
      </c>
      <c r="AC97" s="32">
        <v>0.91369999999999996</v>
      </c>
      <c r="AD97" s="32">
        <v>0.91510000000000002</v>
      </c>
      <c r="AE97" s="32">
        <v>0.91639999999999999</v>
      </c>
      <c r="AF97" s="32">
        <v>0.91779999999999995</v>
      </c>
      <c r="AG97" s="32">
        <v>0.91910000000000003</v>
      </c>
      <c r="AH97" s="32">
        <v>0.92030000000000001</v>
      </c>
      <c r="AI97" s="32">
        <v>0.92159999999999997</v>
      </c>
      <c r="AJ97" s="32">
        <v>0.92279999999999995</v>
      </c>
      <c r="AK97" s="32">
        <v>0.92400000000000004</v>
      </c>
      <c r="AL97" s="32">
        <v>0.92510000000000003</v>
      </c>
      <c r="AM97" s="32">
        <v>0.92620000000000002</v>
      </c>
      <c r="AN97" s="32">
        <v>0.92730000000000001</v>
      </c>
      <c r="AO97" s="32">
        <v>0.9284</v>
      </c>
      <c r="AP97" s="32">
        <v>0.9294</v>
      </c>
      <c r="AQ97" s="32">
        <v>0.93049999999999999</v>
      </c>
      <c r="AR97" s="32">
        <v>0.93159999999999998</v>
      </c>
      <c r="AS97" s="32">
        <v>0.93259999999999998</v>
      </c>
      <c r="AT97" s="32">
        <v>0.93359999999999999</v>
      </c>
      <c r="AU97" s="39">
        <v>0.93459999999999999</v>
      </c>
      <c r="AV97" s="32">
        <v>0.93559999999999999</v>
      </c>
      <c r="AW97" s="32">
        <v>0.93659999999999999</v>
      </c>
      <c r="AX97" s="32">
        <v>0.9375</v>
      </c>
      <c r="AY97" s="40">
        <v>0.9385</v>
      </c>
      <c r="AZ97" s="40">
        <v>0.93959999999999999</v>
      </c>
      <c r="BA97" s="40">
        <v>0.94079999999999997</v>
      </c>
      <c r="BB97" s="40">
        <v>0.94189999999999996</v>
      </c>
      <c r="BC97" s="40">
        <v>0.94299999999999995</v>
      </c>
      <c r="BD97" s="40">
        <v>0.94399999999999995</v>
      </c>
      <c r="BE97" s="40">
        <v>0.94489999999999996</v>
      </c>
      <c r="BF97" s="40">
        <v>0.94589999999999996</v>
      </c>
      <c r="BG97" s="40">
        <v>0.94679999999999997</v>
      </c>
      <c r="BH97" s="40">
        <v>0.94769999999999999</v>
      </c>
      <c r="BI97" s="40">
        <v>0.94850000000000001</v>
      </c>
      <c r="BJ97" s="40">
        <v>0.94930000000000003</v>
      </c>
      <c r="BK97" s="40">
        <v>0.95009999999999994</v>
      </c>
      <c r="BL97" s="40">
        <v>0.95069999999999999</v>
      </c>
      <c r="BM97" s="40">
        <v>0.95140000000000002</v>
      </c>
      <c r="BN97" s="40">
        <v>0.95199999999999996</v>
      </c>
      <c r="BO97" s="40">
        <v>0.95269999999999999</v>
      </c>
      <c r="BP97" s="40">
        <v>0.95330000000000004</v>
      </c>
      <c r="BQ97" s="40">
        <v>0.95389999999999997</v>
      </c>
      <c r="BR97" s="40">
        <v>0.95440000000000003</v>
      </c>
      <c r="BS97" s="40">
        <v>0.95489999999999997</v>
      </c>
      <c r="BT97" s="40">
        <v>0.95540000000000003</v>
      </c>
      <c r="BU97" s="40">
        <v>0.95589999999999997</v>
      </c>
      <c r="BV97" s="40">
        <v>0.95630000000000004</v>
      </c>
      <c r="BW97" s="40">
        <v>0.95679999999999998</v>
      </c>
      <c r="BX97" s="40">
        <v>0.95720000000000005</v>
      </c>
      <c r="BY97" s="40">
        <v>0.95760000000000001</v>
      </c>
      <c r="BZ97" s="40">
        <v>0.95799999999999996</v>
      </c>
      <c r="CA97" s="40">
        <v>0.95830000000000004</v>
      </c>
      <c r="CB97" s="40">
        <v>0.9587</v>
      </c>
      <c r="CC97" s="40">
        <v>0.95909999999999995</v>
      </c>
      <c r="CD97" s="40">
        <v>0.95940000000000003</v>
      </c>
      <c r="CE97" s="40">
        <v>0.95960000000000001</v>
      </c>
      <c r="CF97" s="40">
        <v>0.95989999999999998</v>
      </c>
      <c r="CG97" s="40">
        <v>0.96009999999999995</v>
      </c>
      <c r="CH97" s="40">
        <v>0.96050000000000002</v>
      </c>
      <c r="CI97" s="40">
        <v>0.9607</v>
      </c>
      <c r="CJ97" s="40">
        <v>0.96099999999999997</v>
      </c>
      <c r="CK97" s="40">
        <v>0.96120000000000005</v>
      </c>
      <c r="CL97" s="40">
        <v>0.96150000000000002</v>
      </c>
      <c r="CM97" s="40">
        <v>0.9617</v>
      </c>
      <c r="CN97" s="40">
        <v>0.96199999999999997</v>
      </c>
      <c r="CO97" s="40">
        <v>0.96220000000000006</v>
      </c>
      <c r="CP97" s="40">
        <v>0.96240000000000003</v>
      </c>
      <c r="CQ97" s="40">
        <v>0.9627</v>
      </c>
      <c r="CR97" s="40">
        <v>0.96289999999999998</v>
      </c>
      <c r="CS97" s="40">
        <v>0.96319999999999995</v>
      </c>
      <c r="CT97" s="40">
        <v>0.96340000000000003</v>
      </c>
      <c r="CU97" s="40">
        <v>0.96360000000000001</v>
      </c>
      <c r="CV97" s="40">
        <v>0.96379999999999999</v>
      </c>
      <c r="CW97" s="40">
        <v>0.96399999999999997</v>
      </c>
    </row>
    <row r="98" spans="1:101" ht="13.5" customHeight="1" x14ac:dyDescent="0.2">
      <c r="A98" s="36">
        <v>72</v>
      </c>
      <c r="B98" s="37">
        <v>96</v>
      </c>
      <c r="U98" s="32">
        <v>0.89849999999999997</v>
      </c>
      <c r="V98" s="32">
        <v>0.90049999999999997</v>
      </c>
      <c r="W98" s="32">
        <v>0.90239999999999998</v>
      </c>
      <c r="X98" s="32">
        <v>0.90439999999999998</v>
      </c>
      <c r="Y98" s="32">
        <v>0.90629999999999999</v>
      </c>
      <c r="Z98" s="32">
        <v>0.90800000000000003</v>
      </c>
      <c r="AA98" s="32">
        <v>0.90969999999999995</v>
      </c>
      <c r="AB98" s="32">
        <v>0.9113</v>
      </c>
      <c r="AC98" s="32">
        <v>0.91290000000000004</v>
      </c>
      <c r="AD98" s="32">
        <v>0.9143</v>
      </c>
      <c r="AE98" s="32">
        <v>0.91569999999999996</v>
      </c>
      <c r="AF98" s="32">
        <v>0.91710000000000003</v>
      </c>
      <c r="AG98" s="32">
        <v>0.91839999999999999</v>
      </c>
      <c r="AH98" s="32">
        <v>0.91959999999999997</v>
      </c>
      <c r="AI98" s="32">
        <v>0.92090000000000005</v>
      </c>
      <c r="AJ98" s="32">
        <v>0.92210000000000003</v>
      </c>
      <c r="AK98" s="32">
        <v>0.92330000000000001</v>
      </c>
      <c r="AL98" s="32">
        <v>0.9244</v>
      </c>
      <c r="AM98" s="32">
        <v>0.92549999999999999</v>
      </c>
      <c r="AN98" s="32">
        <v>0.92659999999999998</v>
      </c>
      <c r="AO98" s="32">
        <v>0.92769999999999997</v>
      </c>
      <c r="AP98" s="32">
        <v>0.92879999999999996</v>
      </c>
      <c r="AQ98" s="32">
        <v>0.92989999999999995</v>
      </c>
      <c r="AR98" s="32">
        <v>0.93089999999999995</v>
      </c>
      <c r="AS98" s="32">
        <v>0.93200000000000005</v>
      </c>
      <c r="AT98" s="32">
        <v>0.93300000000000005</v>
      </c>
      <c r="AU98" s="39">
        <v>0.93400000000000005</v>
      </c>
      <c r="AV98" s="32">
        <v>0.93500000000000005</v>
      </c>
      <c r="AW98" s="32">
        <v>0.93600000000000005</v>
      </c>
      <c r="AX98" s="32">
        <v>0.93700000000000006</v>
      </c>
      <c r="AY98" s="40">
        <v>0.93789999999999996</v>
      </c>
      <c r="AZ98" s="40">
        <v>0.96909999999999996</v>
      </c>
      <c r="BA98" s="40">
        <v>0.94030000000000002</v>
      </c>
      <c r="BB98" s="40">
        <v>0.94140000000000001</v>
      </c>
      <c r="BC98" s="40">
        <v>0.9425</v>
      </c>
      <c r="BD98" s="40">
        <v>0.94350000000000001</v>
      </c>
      <c r="BE98" s="40">
        <v>0.94440000000000002</v>
      </c>
      <c r="BF98" s="40">
        <v>0.94540000000000002</v>
      </c>
      <c r="BG98" s="40">
        <v>0.94630000000000003</v>
      </c>
      <c r="BH98" s="40">
        <v>0.94720000000000004</v>
      </c>
      <c r="BI98" s="40">
        <v>0.94799999999999995</v>
      </c>
      <c r="BJ98" s="40">
        <v>0.94879999999999998</v>
      </c>
      <c r="BK98" s="40">
        <v>0.9496</v>
      </c>
      <c r="BL98" s="40">
        <v>0.95030000000000003</v>
      </c>
      <c r="BM98" s="40">
        <v>0.95099999999999996</v>
      </c>
      <c r="BN98" s="40">
        <v>0.9516</v>
      </c>
      <c r="BO98" s="40">
        <v>0.95230000000000004</v>
      </c>
      <c r="BP98" s="40">
        <v>0.95289999999999997</v>
      </c>
      <c r="BQ98" s="40">
        <v>0.95340000000000003</v>
      </c>
      <c r="BR98" s="40">
        <v>0.95399999999999996</v>
      </c>
      <c r="BS98" s="40">
        <v>0.95450000000000002</v>
      </c>
      <c r="BT98" s="40">
        <v>0.95499999999999996</v>
      </c>
      <c r="BU98" s="40">
        <v>0.95550000000000002</v>
      </c>
      <c r="BV98" s="40">
        <v>0.95599999999999996</v>
      </c>
      <c r="BW98" s="40">
        <v>0.95640000000000003</v>
      </c>
      <c r="BX98" s="40">
        <v>0.95689999999999997</v>
      </c>
      <c r="BY98" s="40">
        <v>0.95730000000000004</v>
      </c>
      <c r="BZ98" s="40">
        <v>0.95760000000000001</v>
      </c>
      <c r="CA98" s="40">
        <v>0.95799999999999996</v>
      </c>
      <c r="CB98" s="40">
        <v>0.95830000000000004</v>
      </c>
      <c r="CC98" s="40">
        <v>0.9587</v>
      </c>
      <c r="CD98" s="40">
        <v>0.95899999999999996</v>
      </c>
      <c r="CE98" s="40">
        <v>0.95930000000000004</v>
      </c>
      <c r="CF98" s="40">
        <v>0.95950000000000002</v>
      </c>
      <c r="CG98" s="40">
        <v>0.95979999999999999</v>
      </c>
      <c r="CH98" s="40">
        <v>0.96009999999999995</v>
      </c>
      <c r="CI98" s="40">
        <v>0.96040000000000003</v>
      </c>
      <c r="CJ98" s="40">
        <v>0.96060000000000001</v>
      </c>
      <c r="CK98" s="40">
        <v>0.96089999999999998</v>
      </c>
      <c r="CL98" s="40">
        <v>0.96109999999999995</v>
      </c>
      <c r="CM98" s="40">
        <v>0.96140000000000003</v>
      </c>
      <c r="CN98" s="40">
        <v>0.9617</v>
      </c>
      <c r="CO98" s="40">
        <v>0.96189999999999998</v>
      </c>
      <c r="CP98" s="40">
        <v>0.96209999999999996</v>
      </c>
      <c r="CQ98" s="40">
        <v>0.96240000000000003</v>
      </c>
      <c r="CR98" s="40">
        <v>0.96260000000000001</v>
      </c>
      <c r="CS98" s="40">
        <v>0.96289999999999998</v>
      </c>
      <c r="CT98" s="40">
        <v>0.96309999999999996</v>
      </c>
      <c r="CU98" s="40">
        <v>0.96330000000000005</v>
      </c>
      <c r="CV98" s="40">
        <v>0.96350000000000002</v>
      </c>
      <c r="CW98" s="40">
        <v>0.9637</v>
      </c>
    </row>
    <row r="99" spans="1:101" ht="13.5" customHeight="1" x14ac:dyDescent="0.2">
      <c r="A99" s="36">
        <v>72.5</v>
      </c>
      <c r="B99" s="41">
        <v>97</v>
      </c>
      <c r="U99" s="32">
        <v>0.89759999999999995</v>
      </c>
      <c r="V99" s="32">
        <v>0.89959999999999996</v>
      </c>
      <c r="W99" s="32">
        <v>0.90159999999999996</v>
      </c>
      <c r="X99" s="32">
        <v>0.90349999999999997</v>
      </c>
      <c r="Y99" s="32">
        <v>0.90539999999999998</v>
      </c>
      <c r="Z99" s="32">
        <v>0.90720000000000001</v>
      </c>
      <c r="AA99" s="32">
        <v>0.90890000000000004</v>
      </c>
      <c r="AB99" s="32">
        <v>0.91049999999999998</v>
      </c>
      <c r="AC99" s="32">
        <v>0.91210000000000002</v>
      </c>
      <c r="AD99" s="32">
        <v>0.91349999999999998</v>
      </c>
      <c r="AE99" s="32">
        <v>0.91490000000000005</v>
      </c>
      <c r="AF99" s="32">
        <v>0.9163</v>
      </c>
      <c r="AG99" s="32">
        <v>0.91759999999999997</v>
      </c>
      <c r="AH99" s="32">
        <v>0.91890000000000005</v>
      </c>
      <c r="AI99" s="32">
        <v>0.92020000000000002</v>
      </c>
      <c r="AJ99" s="32">
        <v>0.9214</v>
      </c>
      <c r="AK99" s="32">
        <v>0.92259999999999998</v>
      </c>
      <c r="AL99" s="32">
        <v>0.92369999999999997</v>
      </c>
      <c r="AM99" s="32">
        <v>0.92490000000000006</v>
      </c>
      <c r="AN99" s="32">
        <v>0.92600000000000005</v>
      </c>
      <c r="AO99" s="32">
        <v>0.92710000000000004</v>
      </c>
      <c r="AP99" s="32">
        <v>0.92820000000000003</v>
      </c>
      <c r="AQ99" s="32">
        <v>0.92920000000000003</v>
      </c>
      <c r="AR99" s="32">
        <v>0.93030000000000002</v>
      </c>
      <c r="AS99" s="32">
        <v>0.93140000000000001</v>
      </c>
      <c r="AT99" s="32">
        <v>0.93240000000000001</v>
      </c>
      <c r="AU99" s="39">
        <v>0.93340000000000001</v>
      </c>
      <c r="AV99" s="32">
        <v>0.93440000000000001</v>
      </c>
      <c r="AW99" s="32">
        <v>0.93540000000000001</v>
      </c>
      <c r="AX99" s="32">
        <v>0.93640000000000001</v>
      </c>
      <c r="AY99" s="40">
        <v>0.93740000000000001</v>
      </c>
      <c r="AZ99" s="40">
        <v>0.9385</v>
      </c>
      <c r="BA99" s="40">
        <v>0.93969999999999998</v>
      </c>
      <c r="BB99" s="40">
        <v>0.94089999999999996</v>
      </c>
      <c r="BC99" s="40">
        <v>0.94199999999999995</v>
      </c>
      <c r="BD99" s="40">
        <v>0.94299999999999995</v>
      </c>
      <c r="BE99" s="40">
        <v>0.94389999999999996</v>
      </c>
      <c r="BF99" s="40">
        <v>0.94489999999999996</v>
      </c>
      <c r="BG99" s="40">
        <v>0.94589999999999996</v>
      </c>
      <c r="BH99" s="40">
        <v>0.94679999999999997</v>
      </c>
      <c r="BI99" s="40">
        <v>0.9476</v>
      </c>
      <c r="BJ99" s="40">
        <v>0.94840000000000002</v>
      </c>
      <c r="BK99" s="40">
        <v>0.94920000000000004</v>
      </c>
      <c r="BL99" s="40">
        <v>0.94989999999999997</v>
      </c>
      <c r="BM99" s="40">
        <v>0.95050000000000001</v>
      </c>
      <c r="BN99" s="40">
        <v>0.95120000000000005</v>
      </c>
      <c r="BO99" s="40">
        <v>0.95189999999999997</v>
      </c>
      <c r="BP99" s="40">
        <v>0.95250000000000001</v>
      </c>
      <c r="BQ99" s="40">
        <v>0.95299999999999996</v>
      </c>
      <c r="BR99" s="40">
        <v>0.9536</v>
      </c>
      <c r="BS99" s="40">
        <v>0.95409999999999995</v>
      </c>
      <c r="BT99" s="40">
        <v>0.9546</v>
      </c>
      <c r="BU99" s="40">
        <v>0.95509999999999995</v>
      </c>
      <c r="BV99" s="40">
        <v>0.9556</v>
      </c>
      <c r="BW99" s="40">
        <v>0.95599999999999996</v>
      </c>
      <c r="BX99" s="40">
        <v>0.95650000000000002</v>
      </c>
      <c r="BY99" s="40">
        <v>0.95689999999999997</v>
      </c>
      <c r="BZ99" s="40">
        <v>0.95730000000000004</v>
      </c>
      <c r="CA99" s="40">
        <v>0.95760000000000001</v>
      </c>
      <c r="CB99" s="40">
        <v>0.95799999999999996</v>
      </c>
      <c r="CC99" s="40">
        <v>0.95830000000000004</v>
      </c>
      <c r="CD99" s="40">
        <v>0.95860000000000001</v>
      </c>
      <c r="CE99" s="40">
        <v>0.95889999999999997</v>
      </c>
      <c r="CF99" s="40">
        <v>0.95920000000000005</v>
      </c>
      <c r="CG99" s="40">
        <v>0.95950000000000002</v>
      </c>
      <c r="CH99" s="40">
        <v>0.95979999999999999</v>
      </c>
      <c r="CI99" s="40">
        <v>0.96</v>
      </c>
      <c r="CJ99" s="40">
        <v>0.96026666666666705</v>
      </c>
      <c r="CK99" s="40">
        <v>0.96053333333333402</v>
      </c>
      <c r="CL99" s="40">
        <v>0.96080000000000099</v>
      </c>
      <c r="CM99" s="40">
        <v>0.96106666666666796</v>
      </c>
      <c r="CN99" s="40">
        <v>0.96133333333333504</v>
      </c>
      <c r="CO99" s="40">
        <v>0.96150000000000002</v>
      </c>
      <c r="CP99" s="40">
        <v>0.96179999999999999</v>
      </c>
      <c r="CQ99" s="40">
        <v>0.96199999999999997</v>
      </c>
      <c r="CR99" s="40">
        <v>0.96230000000000004</v>
      </c>
      <c r="CS99" s="40">
        <v>0.96260000000000001</v>
      </c>
      <c r="CT99" s="40">
        <v>0.96279999999999999</v>
      </c>
      <c r="CU99" s="40">
        <v>0.96299999999999997</v>
      </c>
      <c r="CV99" s="40">
        <v>0.96319999999999995</v>
      </c>
      <c r="CW99" s="40">
        <v>0.96340000000000003</v>
      </c>
    </row>
    <row r="100" spans="1:101" ht="13.5" customHeight="1" x14ac:dyDescent="0.2">
      <c r="A100" s="36">
        <v>73</v>
      </c>
      <c r="B100" s="37">
        <v>98</v>
      </c>
      <c r="U100" s="32">
        <v>0.89670000000000005</v>
      </c>
      <c r="V100" s="32">
        <v>0.89870000000000005</v>
      </c>
      <c r="W100" s="32">
        <v>0.90069999999999995</v>
      </c>
      <c r="X100" s="32">
        <v>0.90269999999999995</v>
      </c>
      <c r="Y100" s="32">
        <v>0.90459999999999996</v>
      </c>
      <c r="Z100" s="32">
        <v>0.90639999999999998</v>
      </c>
      <c r="AA100" s="32">
        <v>0.90810000000000002</v>
      </c>
      <c r="AB100" s="32">
        <v>0.90969999999999995</v>
      </c>
      <c r="AC100" s="32">
        <v>0.9113</v>
      </c>
      <c r="AD100" s="32">
        <v>0.91279999999999994</v>
      </c>
      <c r="AE100" s="32">
        <v>0.91420000000000001</v>
      </c>
      <c r="AF100" s="32">
        <v>0.91559999999999997</v>
      </c>
      <c r="AG100" s="32">
        <v>0.91690000000000005</v>
      </c>
      <c r="AH100" s="32">
        <v>0.91820000000000002</v>
      </c>
      <c r="AI100" s="32">
        <v>0.91949999999999998</v>
      </c>
      <c r="AJ100" s="32">
        <v>0.92069999999999996</v>
      </c>
      <c r="AK100" s="32">
        <v>0.92190000000000005</v>
      </c>
      <c r="AL100" s="32">
        <v>0.92310000000000003</v>
      </c>
      <c r="AM100" s="32">
        <v>0.92420000000000002</v>
      </c>
      <c r="AN100" s="32">
        <v>0.92530000000000001</v>
      </c>
      <c r="AO100" s="32">
        <v>0.9264</v>
      </c>
      <c r="AP100" s="32">
        <v>0.92749999999999999</v>
      </c>
      <c r="AQ100" s="32">
        <v>0.92859999999999998</v>
      </c>
      <c r="AR100" s="32">
        <v>0.92969999999999997</v>
      </c>
      <c r="AS100" s="32">
        <v>0.93079999999999996</v>
      </c>
      <c r="AT100" s="32">
        <v>0.93179999999999996</v>
      </c>
      <c r="AU100" s="39">
        <v>0.93289999999999995</v>
      </c>
      <c r="AV100" s="32">
        <v>0.93389999999999995</v>
      </c>
      <c r="AW100" s="32">
        <v>0.93489999999999995</v>
      </c>
      <c r="AX100" s="32">
        <v>0.93589999999999995</v>
      </c>
      <c r="AY100" s="40">
        <v>0.93679999999999997</v>
      </c>
      <c r="AZ100" s="40">
        <v>0.93799999999999994</v>
      </c>
      <c r="BA100" s="40">
        <v>0.93920000000000003</v>
      </c>
      <c r="BB100" s="40">
        <v>0.94040000000000001</v>
      </c>
      <c r="BC100" s="40">
        <v>0.9415</v>
      </c>
      <c r="BD100" s="40">
        <v>0.9425</v>
      </c>
      <c r="BE100" s="40">
        <v>0.94340000000000002</v>
      </c>
      <c r="BF100" s="40">
        <v>0.94440000000000002</v>
      </c>
      <c r="BG100" s="40">
        <v>0.94540000000000002</v>
      </c>
      <c r="BH100" s="40">
        <v>0.94630000000000003</v>
      </c>
      <c r="BI100" s="40">
        <v>0.94710000000000005</v>
      </c>
      <c r="BJ100" s="40">
        <v>0.94789999999999996</v>
      </c>
      <c r="BK100" s="40">
        <v>0.94869999999999999</v>
      </c>
      <c r="BL100" s="40">
        <v>0.94940000000000002</v>
      </c>
      <c r="BM100" s="40">
        <v>0.95009999999999994</v>
      </c>
      <c r="BN100" s="40">
        <v>0.95079999999999998</v>
      </c>
      <c r="BO100" s="40">
        <v>0.95140000000000002</v>
      </c>
      <c r="BP100" s="40">
        <v>0.95199999999999996</v>
      </c>
      <c r="BQ100" s="40">
        <v>0.9526</v>
      </c>
      <c r="BR100" s="40">
        <v>0.95320000000000005</v>
      </c>
      <c r="BS100" s="40">
        <v>0.95369999999999999</v>
      </c>
      <c r="BT100" s="40">
        <v>0.95430000000000004</v>
      </c>
      <c r="BU100" s="40">
        <v>0.95479999999999998</v>
      </c>
      <c r="BV100" s="40">
        <v>0.95520000000000005</v>
      </c>
      <c r="BW100" s="40">
        <v>0.9556</v>
      </c>
      <c r="BX100" s="40">
        <v>0.95609999999999995</v>
      </c>
      <c r="BY100" s="40">
        <v>0.95650000000000002</v>
      </c>
      <c r="BZ100" s="40">
        <v>0.95689999999999997</v>
      </c>
      <c r="CA100" s="40">
        <v>0.95720000000000005</v>
      </c>
      <c r="CB100" s="40">
        <v>0.95760000000000001</v>
      </c>
      <c r="CC100" s="40">
        <v>0.95799999999999996</v>
      </c>
      <c r="CD100" s="40">
        <v>0.95830000000000004</v>
      </c>
      <c r="CE100" s="40">
        <v>0.95860000000000001</v>
      </c>
      <c r="CF100" s="40">
        <v>0.95879999999999999</v>
      </c>
      <c r="CG100" s="40">
        <v>0.95909999999999995</v>
      </c>
      <c r="CH100" s="40">
        <v>0.95940000000000003</v>
      </c>
      <c r="CI100" s="40">
        <v>0.95965</v>
      </c>
      <c r="CJ100" s="40">
        <v>0.95989999999999998</v>
      </c>
      <c r="CK100" s="40">
        <v>0.96020000000000005</v>
      </c>
      <c r="CL100" s="40">
        <v>0.96053333333333402</v>
      </c>
      <c r="CM100" s="40">
        <v>0.9607</v>
      </c>
      <c r="CN100" s="40">
        <v>0.96099999999999997</v>
      </c>
      <c r="CO100" s="40">
        <v>0.96120000000000005</v>
      </c>
      <c r="CP100" s="40">
        <v>0.96150000000000002</v>
      </c>
      <c r="CQ100" s="40">
        <v>0.9617</v>
      </c>
      <c r="CR100" s="40">
        <v>0.96199999999999997</v>
      </c>
      <c r="CS100" s="40">
        <v>0.96220000000000006</v>
      </c>
      <c r="CT100" s="40">
        <v>0.96240000000000003</v>
      </c>
      <c r="CU100" s="40">
        <v>0.9627</v>
      </c>
      <c r="CV100" s="40">
        <v>0.96289999999999998</v>
      </c>
      <c r="CW100" s="40">
        <v>0.96309999999999996</v>
      </c>
    </row>
    <row r="101" spans="1:101" ht="13.5" customHeight="1" x14ac:dyDescent="0.2">
      <c r="A101" s="36">
        <v>73.5</v>
      </c>
      <c r="B101" s="41">
        <v>99</v>
      </c>
      <c r="U101" s="32">
        <v>0.89580000000000004</v>
      </c>
      <c r="V101" s="32">
        <v>0.89780000000000004</v>
      </c>
      <c r="W101" s="32">
        <v>0.89980000000000004</v>
      </c>
      <c r="X101" s="32">
        <v>0.90180000000000005</v>
      </c>
      <c r="Y101" s="32">
        <v>0.90380000000000005</v>
      </c>
      <c r="Z101" s="32">
        <v>0.90549999999999997</v>
      </c>
      <c r="AA101" s="32">
        <v>0.90720000000000001</v>
      </c>
      <c r="AB101" s="32">
        <v>0.90900000000000003</v>
      </c>
      <c r="AC101" s="32">
        <v>0.91059999999999997</v>
      </c>
      <c r="AD101" s="32">
        <v>0.91200000000000003</v>
      </c>
      <c r="AE101" s="32">
        <v>0.91339999999999999</v>
      </c>
      <c r="AF101" s="32">
        <v>0.91479999999999995</v>
      </c>
      <c r="AG101" s="32">
        <v>0.91620000000000001</v>
      </c>
      <c r="AH101" s="32">
        <v>0.91749999999999998</v>
      </c>
      <c r="AI101" s="32">
        <v>0.91879999999999995</v>
      </c>
      <c r="AJ101" s="32">
        <v>0.92</v>
      </c>
      <c r="AK101" s="32">
        <v>0.92120000000000002</v>
      </c>
      <c r="AL101" s="32">
        <v>0.9224</v>
      </c>
      <c r="AM101" s="32">
        <v>0.92359999999999998</v>
      </c>
      <c r="AN101" s="32">
        <v>0.92469999999999997</v>
      </c>
      <c r="AO101" s="32">
        <v>0.92579999999999996</v>
      </c>
      <c r="AP101" s="32">
        <v>0.92689999999999995</v>
      </c>
      <c r="AQ101" s="32">
        <v>0.92800000000000005</v>
      </c>
      <c r="AR101" s="32">
        <v>0.92910000000000004</v>
      </c>
      <c r="AS101" s="32">
        <v>0.93010000000000004</v>
      </c>
      <c r="AT101" s="32">
        <v>0.93120000000000003</v>
      </c>
      <c r="AU101" s="39">
        <v>0.93230000000000002</v>
      </c>
      <c r="AV101" s="32">
        <v>0.93330000000000002</v>
      </c>
      <c r="AW101" s="32">
        <v>0.93430000000000002</v>
      </c>
      <c r="AX101" s="32">
        <v>0.93530000000000002</v>
      </c>
      <c r="AY101" s="40">
        <v>0.93630000000000002</v>
      </c>
      <c r="AZ101" s="40">
        <v>0.9375</v>
      </c>
      <c r="BA101" s="40">
        <v>0.93869999999999998</v>
      </c>
      <c r="BB101" s="40">
        <v>0.93979999999999997</v>
      </c>
      <c r="BC101" s="40">
        <v>0.94099999999999995</v>
      </c>
      <c r="BD101" s="40">
        <v>0.94199999999999995</v>
      </c>
      <c r="BE101" s="40">
        <v>0.94299999999999995</v>
      </c>
      <c r="BF101" s="40">
        <v>0.94389999999999996</v>
      </c>
      <c r="BG101" s="40">
        <v>0.94489999999999996</v>
      </c>
      <c r="BH101" s="40">
        <v>0.94579999999999997</v>
      </c>
      <c r="BI101" s="40">
        <v>0.9466</v>
      </c>
      <c r="BJ101" s="40">
        <v>0.94750000000000001</v>
      </c>
      <c r="BK101" s="40">
        <v>0.94830000000000003</v>
      </c>
      <c r="BL101" s="40">
        <v>0.94899999999999995</v>
      </c>
      <c r="BM101" s="40">
        <v>0.94969999999999999</v>
      </c>
      <c r="BN101" s="40">
        <v>0.95040000000000002</v>
      </c>
      <c r="BO101" s="40">
        <v>0.95099999999999996</v>
      </c>
      <c r="BP101" s="40">
        <v>0.9516</v>
      </c>
      <c r="BQ101" s="40">
        <v>0.95220000000000005</v>
      </c>
      <c r="BR101" s="40">
        <v>0.95279999999999998</v>
      </c>
      <c r="BS101" s="40">
        <v>0.95340000000000003</v>
      </c>
      <c r="BT101" s="40">
        <v>0.95389999999999997</v>
      </c>
      <c r="BU101" s="40">
        <v>0.95440000000000003</v>
      </c>
      <c r="BV101" s="40">
        <v>0.95479999999999998</v>
      </c>
      <c r="BW101" s="40">
        <v>0.95530000000000004</v>
      </c>
      <c r="BX101" s="40">
        <v>0.95569999999999999</v>
      </c>
      <c r="BY101" s="40">
        <v>0.95609999999999995</v>
      </c>
      <c r="BZ101" s="40">
        <v>0.95650000000000002</v>
      </c>
      <c r="CA101" s="40">
        <v>0.95689999999999997</v>
      </c>
      <c r="CB101" s="40">
        <v>0.95720000000000005</v>
      </c>
      <c r="CC101" s="40">
        <v>0.95760000000000001</v>
      </c>
      <c r="CD101" s="40">
        <v>0.95789999999999997</v>
      </c>
      <c r="CE101" s="40">
        <v>0.95820000000000005</v>
      </c>
      <c r="CF101" s="40">
        <v>0.95850000000000002</v>
      </c>
      <c r="CG101" s="40">
        <v>0.95879999999999999</v>
      </c>
      <c r="CH101" s="40">
        <v>0.95909999999999995</v>
      </c>
      <c r="CI101" s="40">
        <v>0.95930000000000004</v>
      </c>
      <c r="CJ101" s="40">
        <v>0.95960000000000001</v>
      </c>
      <c r="CK101" s="40">
        <v>0.95989999999999998</v>
      </c>
      <c r="CL101" s="40">
        <v>0.96009999999999995</v>
      </c>
      <c r="CM101" s="40">
        <v>0.96040000000000003</v>
      </c>
      <c r="CN101" s="40">
        <v>0.9607</v>
      </c>
      <c r="CO101" s="40">
        <v>0.96089999999999998</v>
      </c>
      <c r="CP101" s="40">
        <v>0.96109999999999995</v>
      </c>
      <c r="CQ101" s="40">
        <v>0.96140000000000003</v>
      </c>
      <c r="CR101" s="40">
        <v>0.9617</v>
      </c>
      <c r="CS101" s="40">
        <v>0.96189999999999998</v>
      </c>
      <c r="CT101" s="40">
        <v>0.96209999999999996</v>
      </c>
      <c r="CU101" s="40">
        <v>0.96240000000000003</v>
      </c>
      <c r="CV101" s="40">
        <v>0.96260000000000001</v>
      </c>
      <c r="CW101" s="40">
        <v>0.96279999999999999</v>
      </c>
    </row>
    <row r="102" spans="1:101" ht="13.5" customHeight="1" x14ac:dyDescent="0.2">
      <c r="A102" s="36">
        <v>74</v>
      </c>
      <c r="B102" s="37">
        <v>100</v>
      </c>
      <c r="U102" s="32">
        <v>0.89480000000000004</v>
      </c>
      <c r="V102" s="32">
        <v>0.89690000000000003</v>
      </c>
      <c r="W102" s="32">
        <v>0.89890000000000003</v>
      </c>
      <c r="X102" s="32">
        <v>0.90100000000000002</v>
      </c>
      <c r="Y102" s="32">
        <v>0.90290000000000004</v>
      </c>
      <c r="Z102" s="32">
        <v>0.90469999999999995</v>
      </c>
      <c r="AA102" s="32">
        <v>0.90639999999999998</v>
      </c>
      <c r="AB102" s="32">
        <v>0.90820000000000001</v>
      </c>
      <c r="AC102" s="32">
        <v>0.90980000000000005</v>
      </c>
      <c r="AD102" s="32">
        <v>0.91120000000000001</v>
      </c>
      <c r="AE102" s="32">
        <v>0.91269999999999996</v>
      </c>
      <c r="AF102" s="32">
        <v>0.91410000000000002</v>
      </c>
      <c r="AG102" s="32">
        <v>0.91539999999999999</v>
      </c>
      <c r="AH102" s="32">
        <v>0.91669999999999996</v>
      </c>
      <c r="AI102" s="32">
        <v>0.91800000000000004</v>
      </c>
      <c r="AJ102" s="32">
        <v>0.91930000000000001</v>
      </c>
      <c r="AK102" s="32">
        <v>0.92049999999999998</v>
      </c>
      <c r="AL102" s="32">
        <v>0.92169999999999996</v>
      </c>
      <c r="AM102" s="32">
        <v>0.92290000000000005</v>
      </c>
      <c r="AN102" s="32">
        <v>0.92400000000000004</v>
      </c>
      <c r="AO102" s="32">
        <v>0.92510000000000003</v>
      </c>
      <c r="AP102" s="32">
        <v>0.92630000000000001</v>
      </c>
      <c r="AQ102" s="32">
        <v>0.9274</v>
      </c>
      <c r="AR102" s="32">
        <v>0.92849999999999999</v>
      </c>
      <c r="AS102" s="32">
        <v>0.92949999999999999</v>
      </c>
      <c r="AT102" s="32">
        <v>0.93059999999999998</v>
      </c>
      <c r="AU102" s="39">
        <v>0.93169999999999997</v>
      </c>
      <c r="AV102" s="32">
        <v>0.93269999999999997</v>
      </c>
      <c r="AW102" s="32">
        <v>0.93379999999999996</v>
      </c>
      <c r="AX102" s="32">
        <v>0.93479999999999996</v>
      </c>
      <c r="AY102" s="40">
        <v>0.93569999999999998</v>
      </c>
      <c r="AZ102" s="40">
        <v>0.93689999999999996</v>
      </c>
      <c r="BA102" s="40">
        <v>0.93810000000000004</v>
      </c>
      <c r="BB102" s="40">
        <v>0.93930000000000002</v>
      </c>
      <c r="BC102" s="40">
        <v>0.9405</v>
      </c>
      <c r="BD102" s="40">
        <v>0.9415</v>
      </c>
      <c r="BE102" s="40">
        <v>0.9425</v>
      </c>
      <c r="BF102" s="40">
        <v>0.94350000000000001</v>
      </c>
      <c r="BG102" s="40">
        <v>0.94440000000000002</v>
      </c>
      <c r="BH102" s="40">
        <v>0.94530000000000003</v>
      </c>
      <c r="BI102" s="40">
        <v>0.94620000000000004</v>
      </c>
      <c r="BJ102" s="40">
        <v>0.94699999999999995</v>
      </c>
      <c r="BK102" s="40">
        <v>0.94789999999999996</v>
      </c>
      <c r="BL102" s="40">
        <v>0.94850000000000001</v>
      </c>
      <c r="BM102" s="40">
        <v>0.94920000000000004</v>
      </c>
      <c r="BN102" s="40">
        <v>0.94989999999999997</v>
      </c>
      <c r="BO102" s="40">
        <v>0.9506</v>
      </c>
      <c r="BP102" s="40">
        <v>0.95120000000000005</v>
      </c>
      <c r="BQ102" s="40">
        <v>0.95179999999999998</v>
      </c>
      <c r="BR102" s="40">
        <v>0.95240000000000002</v>
      </c>
      <c r="BS102" s="40">
        <v>0.95299999999999996</v>
      </c>
      <c r="BT102" s="40">
        <v>0.95350000000000001</v>
      </c>
      <c r="BU102" s="40">
        <v>0.95399999999999996</v>
      </c>
      <c r="BV102" s="40">
        <v>0.95440000000000003</v>
      </c>
      <c r="BW102" s="40">
        <v>0.95489999999999997</v>
      </c>
      <c r="BX102" s="40">
        <v>0.95540000000000003</v>
      </c>
      <c r="BY102" s="40">
        <v>0.95579999999999998</v>
      </c>
      <c r="BZ102" s="40">
        <v>0.95620000000000005</v>
      </c>
      <c r="CA102" s="40">
        <v>0.95650000000000002</v>
      </c>
      <c r="CB102" s="40">
        <v>0.95689999999999997</v>
      </c>
      <c r="CC102" s="40">
        <v>0.95730000000000004</v>
      </c>
      <c r="CD102" s="40">
        <v>0.95760000000000001</v>
      </c>
      <c r="CE102" s="40">
        <v>0.95789999999999997</v>
      </c>
      <c r="CF102" s="40">
        <v>0.95809999999999995</v>
      </c>
      <c r="CG102" s="40">
        <v>0.95840000000000003</v>
      </c>
      <c r="CH102" s="40">
        <v>0.9587</v>
      </c>
      <c r="CI102" s="40">
        <v>0.95899999999999996</v>
      </c>
      <c r="CJ102" s="40">
        <v>0.95930000000000004</v>
      </c>
      <c r="CK102" s="40">
        <v>0.95950000000000002</v>
      </c>
      <c r="CL102" s="40">
        <v>0.95979999999999999</v>
      </c>
      <c r="CM102" s="40">
        <v>0.96009999999999995</v>
      </c>
      <c r="CN102" s="40">
        <v>0.96026666666666705</v>
      </c>
      <c r="CO102" s="40">
        <v>0.96053333333333402</v>
      </c>
      <c r="CP102" s="40">
        <v>0.96079999999999999</v>
      </c>
      <c r="CQ102" s="40">
        <v>0.96109999999999995</v>
      </c>
      <c r="CR102" s="40">
        <v>0.96133333333333504</v>
      </c>
      <c r="CS102" s="40">
        <v>0.96160000000000001</v>
      </c>
      <c r="CT102" s="40">
        <v>0.96179999999999999</v>
      </c>
      <c r="CU102" s="40">
        <v>0.96209999999999996</v>
      </c>
      <c r="CV102" s="40">
        <v>0.96230000000000004</v>
      </c>
      <c r="CW102" s="40">
        <v>0.96250000000000002</v>
      </c>
    </row>
    <row r="103" spans="1:101" ht="13.5" customHeight="1" x14ac:dyDescent="0.2">
      <c r="A103" s="36">
        <v>74.5</v>
      </c>
      <c r="B103" s="41">
        <v>101</v>
      </c>
      <c r="U103" s="32">
        <v>0.89390000000000003</v>
      </c>
      <c r="V103" s="32">
        <v>0.89600000000000002</v>
      </c>
      <c r="W103" s="32">
        <v>0.89810000000000001</v>
      </c>
      <c r="X103" s="32">
        <v>0.90010000000000001</v>
      </c>
      <c r="Y103" s="32">
        <v>0.90210000000000001</v>
      </c>
      <c r="Z103" s="32">
        <v>0.90390000000000004</v>
      </c>
      <c r="AA103" s="32">
        <v>0.90559999999999996</v>
      </c>
      <c r="AB103" s="32">
        <v>0.90739999999999998</v>
      </c>
      <c r="AC103" s="32">
        <v>0.90900000000000003</v>
      </c>
      <c r="AD103" s="32">
        <v>0.91049999999999998</v>
      </c>
      <c r="AE103" s="32">
        <v>0.91190000000000004</v>
      </c>
      <c r="AF103" s="32">
        <v>0.9133</v>
      </c>
      <c r="AG103" s="32">
        <v>0.91469999999999996</v>
      </c>
      <c r="AH103" s="32">
        <v>0.91600000000000004</v>
      </c>
      <c r="AI103" s="32">
        <v>0.9173</v>
      </c>
      <c r="AJ103" s="32">
        <v>0.91859999999999997</v>
      </c>
      <c r="AK103" s="32">
        <v>0.91979999999999995</v>
      </c>
      <c r="AL103" s="32">
        <v>0.92100000000000004</v>
      </c>
      <c r="AM103" s="32">
        <v>0.92220000000000002</v>
      </c>
      <c r="AN103" s="32">
        <v>0.9234</v>
      </c>
      <c r="AO103" s="32">
        <v>0.92449999999999999</v>
      </c>
      <c r="AP103" s="32">
        <v>0.92559999999999998</v>
      </c>
      <c r="AQ103" s="32">
        <v>0.92669999999999997</v>
      </c>
      <c r="AR103" s="32">
        <v>0.92779999999999996</v>
      </c>
      <c r="AS103" s="32">
        <v>0.92889999999999995</v>
      </c>
      <c r="AT103" s="32">
        <v>0.93</v>
      </c>
      <c r="AU103" s="39">
        <v>0.93110000000000004</v>
      </c>
      <c r="AV103" s="32">
        <v>0.93210000000000004</v>
      </c>
      <c r="AW103" s="32">
        <v>0.93320000000000003</v>
      </c>
      <c r="AX103" s="32">
        <v>0.93420000000000003</v>
      </c>
      <c r="AY103" s="40">
        <v>0.93520000000000003</v>
      </c>
      <c r="AZ103" s="40">
        <v>0.93640000000000001</v>
      </c>
      <c r="BA103" s="40">
        <v>0.93759999999999999</v>
      </c>
      <c r="BB103" s="40">
        <v>0.93879999999999997</v>
      </c>
      <c r="BC103" s="40">
        <v>0.94</v>
      </c>
      <c r="BD103" s="40">
        <v>0.94099999999999995</v>
      </c>
      <c r="BE103" s="40">
        <v>0.94199999999999995</v>
      </c>
      <c r="BF103" s="40">
        <v>0.94299999999999995</v>
      </c>
      <c r="BG103" s="40">
        <v>0.94399999999999995</v>
      </c>
      <c r="BH103" s="40">
        <v>0.94489999999999996</v>
      </c>
      <c r="BI103" s="40">
        <v>0.94569999999999999</v>
      </c>
      <c r="BJ103" s="40">
        <v>0.9466</v>
      </c>
      <c r="BK103" s="40">
        <v>0.94740000000000002</v>
      </c>
      <c r="BL103" s="40">
        <v>0.94810000000000005</v>
      </c>
      <c r="BM103" s="40">
        <v>0.94879999999999998</v>
      </c>
      <c r="BN103" s="40">
        <v>0.94950000000000001</v>
      </c>
      <c r="BO103" s="40">
        <v>0.95020000000000004</v>
      </c>
      <c r="BP103" s="40">
        <v>0.95079999999999998</v>
      </c>
      <c r="BQ103" s="40">
        <v>0.95140000000000002</v>
      </c>
      <c r="BR103" s="40">
        <v>0.95199999999999996</v>
      </c>
      <c r="BS103" s="40">
        <v>0.9526</v>
      </c>
      <c r="BT103" s="40">
        <v>0.95309999999999995</v>
      </c>
      <c r="BU103" s="40">
        <v>0.9536</v>
      </c>
      <c r="BV103" s="40">
        <v>0.95399999999999996</v>
      </c>
      <c r="BW103" s="40">
        <v>0.95450000000000002</v>
      </c>
      <c r="BX103" s="40">
        <v>0.95499999999999996</v>
      </c>
      <c r="BY103" s="40">
        <v>0.95540000000000003</v>
      </c>
      <c r="BZ103" s="40">
        <v>0.95579999999999998</v>
      </c>
      <c r="CA103" s="40">
        <v>0.95620000000000005</v>
      </c>
      <c r="CB103" s="40">
        <v>0.95650000000000002</v>
      </c>
      <c r="CC103" s="40">
        <v>0.95689999999999997</v>
      </c>
      <c r="CD103" s="40">
        <v>0.95720000000000005</v>
      </c>
      <c r="CE103" s="40">
        <v>0.95750000000000002</v>
      </c>
      <c r="CF103" s="40">
        <v>0.95779999999999998</v>
      </c>
      <c r="CG103" s="40">
        <v>0.95809999999999995</v>
      </c>
      <c r="CH103" s="40">
        <v>0.95840000000000003</v>
      </c>
      <c r="CI103" s="40">
        <v>0.9587</v>
      </c>
      <c r="CJ103" s="40">
        <v>0.95889999999999997</v>
      </c>
      <c r="CK103" s="40">
        <v>0.95920000000000005</v>
      </c>
      <c r="CL103" s="40">
        <v>0.95950000000000002</v>
      </c>
      <c r="CM103" s="40">
        <v>0.95965</v>
      </c>
      <c r="CN103" s="40">
        <v>0.96</v>
      </c>
      <c r="CO103" s="40">
        <v>0.96020000000000005</v>
      </c>
      <c r="CP103" s="40">
        <v>0.96050000000000002</v>
      </c>
      <c r="CQ103" s="40">
        <v>0.96079999999999999</v>
      </c>
      <c r="CR103" s="40">
        <v>0.96099999999999997</v>
      </c>
      <c r="CS103" s="40">
        <v>0.96130000000000004</v>
      </c>
      <c r="CT103" s="40">
        <v>0.96150000000000002</v>
      </c>
      <c r="CU103" s="40">
        <v>0.96179999999999999</v>
      </c>
      <c r="CV103" s="40">
        <v>0.96199999999999997</v>
      </c>
      <c r="CW103" s="40">
        <v>0.96220000000000006</v>
      </c>
    </row>
    <row r="104" spans="1:101" s="42" customFormat="1" ht="13.5" customHeight="1" x14ac:dyDescent="0.2">
      <c r="A104" s="36">
        <v>75</v>
      </c>
      <c r="B104" s="37">
        <v>102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2">
        <v>0.89300000000000002</v>
      </c>
      <c r="V104" s="32">
        <v>0.89510000000000001</v>
      </c>
      <c r="W104" s="32">
        <v>0.8972</v>
      </c>
      <c r="X104" s="32">
        <v>0.89929999999999999</v>
      </c>
      <c r="Y104" s="32">
        <v>0.9012</v>
      </c>
      <c r="Z104" s="32">
        <v>0.90300000000000002</v>
      </c>
      <c r="AA104" s="32">
        <v>0.90480000000000005</v>
      </c>
      <c r="AB104" s="32">
        <v>0.90659999999999996</v>
      </c>
      <c r="AC104" s="32">
        <v>0.90820000000000001</v>
      </c>
      <c r="AD104" s="32">
        <v>0.90969999999999995</v>
      </c>
      <c r="AE104" s="32">
        <v>0.91120000000000001</v>
      </c>
      <c r="AF104" s="32">
        <v>0.91259999999999997</v>
      </c>
      <c r="AG104" s="32">
        <v>0.91400000000000003</v>
      </c>
      <c r="AH104" s="32">
        <v>0.9153</v>
      </c>
      <c r="AI104" s="32">
        <v>0.91659999999999997</v>
      </c>
      <c r="AJ104" s="32">
        <v>0.91790000000000005</v>
      </c>
      <c r="AK104" s="32">
        <v>0.91920000000000002</v>
      </c>
      <c r="AL104" s="32">
        <v>0.9204</v>
      </c>
      <c r="AM104" s="32">
        <v>0.92159999999999997</v>
      </c>
      <c r="AN104" s="32">
        <v>0.92269999999999996</v>
      </c>
      <c r="AO104" s="32">
        <v>0.92379999999999995</v>
      </c>
      <c r="AP104" s="32">
        <v>0.92500000000000004</v>
      </c>
      <c r="AQ104" s="32">
        <v>0.92610000000000003</v>
      </c>
      <c r="AR104" s="32">
        <v>0.92720000000000002</v>
      </c>
      <c r="AS104" s="32">
        <v>0.92830000000000001</v>
      </c>
      <c r="AT104" s="32">
        <v>0.9294</v>
      </c>
      <c r="AU104" s="39">
        <v>0.93049999999999999</v>
      </c>
      <c r="AV104" s="32">
        <v>0.93159999999999998</v>
      </c>
      <c r="AW104" s="32">
        <v>0.93259999999999998</v>
      </c>
      <c r="AX104" s="32">
        <v>0.93359999999999999</v>
      </c>
      <c r="AY104" s="40">
        <v>0.93459999999999999</v>
      </c>
      <c r="AZ104" s="40">
        <v>0.93579999999999997</v>
      </c>
      <c r="BA104" s="40">
        <v>0.93710000000000004</v>
      </c>
      <c r="BB104" s="40">
        <v>0.93830000000000002</v>
      </c>
      <c r="BC104" s="40">
        <v>0.9395</v>
      </c>
      <c r="BD104" s="40">
        <v>0.9405</v>
      </c>
      <c r="BE104" s="40">
        <v>0.9415</v>
      </c>
      <c r="BF104" s="40">
        <v>0.9425</v>
      </c>
      <c r="BG104" s="40">
        <v>0.94350000000000001</v>
      </c>
      <c r="BH104" s="40">
        <v>0.94440000000000002</v>
      </c>
      <c r="BI104" s="40">
        <v>0.94530000000000003</v>
      </c>
      <c r="BJ104" s="40">
        <v>0.94620000000000004</v>
      </c>
      <c r="BK104" s="40">
        <v>0.94699999999999995</v>
      </c>
      <c r="BL104" s="40">
        <v>0.94769999999999999</v>
      </c>
      <c r="BM104" s="40">
        <v>0.94840000000000002</v>
      </c>
      <c r="BN104" s="40">
        <v>0.94910000000000005</v>
      </c>
      <c r="BO104" s="40">
        <v>0.94979999999999998</v>
      </c>
      <c r="BP104" s="40">
        <v>0.95040000000000002</v>
      </c>
      <c r="BQ104" s="40">
        <v>0.95099999999999996</v>
      </c>
      <c r="BR104" s="40">
        <v>0.9516</v>
      </c>
      <c r="BS104" s="40">
        <v>0.95220000000000005</v>
      </c>
      <c r="BT104" s="40">
        <v>0.95269999999999999</v>
      </c>
      <c r="BU104" s="40">
        <v>0.95320000000000005</v>
      </c>
      <c r="BV104" s="40">
        <v>0.95369999999999999</v>
      </c>
      <c r="BW104" s="40">
        <v>0.95409999999999995</v>
      </c>
      <c r="BX104" s="40">
        <v>0.9546</v>
      </c>
      <c r="BY104" s="40">
        <v>0.95499999999999996</v>
      </c>
      <c r="BZ104" s="40">
        <v>0.95540000000000003</v>
      </c>
      <c r="CA104" s="40">
        <v>0.95579999999999998</v>
      </c>
      <c r="CB104" s="40">
        <v>0.95620000000000005</v>
      </c>
      <c r="CC104" s="40">
        <v>0.95660000000000001</v>
      </c>
      <c r="CD104" s="40">
        <v>0.95679999999999998</v>
      </c>
      <c r="CE104" s="40">
        <v>0.95709999999999995</v>
      </c>
      <c r="CF104" s="40">
        <v>0.95740000000000003</v>
      </c>
      <c r="CG104" s="40">
        <v>0.9577</v>
      </c>
      <c r="CH104" s="40">
        <v>0.95799999999999996</v>
      </c>
      <c r="CI104" s="40">
        <v>0.95830000000000004</v>
      </c>
      <c r="CJ104" s="40">
        <v>0.95850000000000002</v>
      </c>
      <c r="CK104" s="40">
        <v>0.95879999999999999</v>
      </c>
      <c r="CL104" s="40">
        <v>0.95909999999999995</v>
      </c>
      <c r="CM104" s="40">
        <v>0.95940000000000003</v>
      </c>
      <c r="CN104" s="40">
        <v>0.95965</v>
      </c>
      <c r="CO104" s="40">
        <v>0.95989999999999998</v>
      </c>
      <c r="CP104" s="40">
        <v>0.96020000000000005</v>
      </c>
      <c r="CQ104" s="40">
        <v>0.96040000000000003</v>
      </c>
      <c r="CR104" s="40">
        <v>0.9607</v>
      </c>
      <c r="CS104" s="40">
        <v>0.96099999999999997</v>
      </c>
      <c r="CT104" s="40">
        <v>0.96120000000000005</v>
      </c>
      <c r="CU104" s="40">
        <v>0.96150000000000002</v>
      </c>
      <c r="CV104" s="40">
        <v>0.9617</v>
      </c>
      <c r="CW104" s="40">
        <v>0.96189999999999998</v>
      </c>
    </row>
    <row r="105" spans="1:101" ht="13.5" customHeight="1" x14ac:dyDescent="0.2">
      <c r="A105" s="36">
        <v>75.5</v>
      </c>
      <c r="B105" s="41">
        <v>103</v>
      </c>
      <c r="AU105" s="43"/>
      <c r="AV105" s="44"/>
      <c r="AW105" s="44"/>
      <c r="AX105" s="44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>
        <v>0.9506</v>
      </c>
      <c r="BR105" s="40">
        <v>0.95120000000000005</v>
      </c>
      <c r="BS105" s="40">
        <v>0.95179999999999998</v>
      </c>
      <c r="BT105" s="40">
        <v>0.95230000000000004</v>
      </c>
      <c r="BU105" s="40">
        <v>0.95279999999999998</v>
      </c>
      <c r="BV105" s="40">
        <v>0.95330000000000004</v>
      </c>
      <c r="BW105" s="40">
        <v>0.95379999999999998</v>
      </c>
      <c r="BX105" s="40">
        <v>0.95430000000000004</v>
      </c>
      <c r="BY105" s="40">
        <v>0.95469999999999999</v>
      </c>
      <c r="BZ105" s="40">
        <v>0.95509999999999995</v>
      </c>
      <c r="CA105" s="40">
        <v>0.95540000000000003</v>
      </c>
      <c r="CB105" s="40">
        <v>0.95579999999999998</v>
      </c>
      <c r="CC105" s="40">
        <v>0.95620000000000005</v>
      </c>
      <c r="CD105" s="40">
        <v>0.95650000000000002</v>
      </c>
      <c r="CE105" s="40">
        <v>0.95679999999999998</v>
      </c>
      <c r="CF105" s="40">
        <v>0.95709999999999995</v>
      </c>
      <c r="CG105" s="40">
        <v>0.95740000000000003</v>
      </c>
      <c r="CH105" s="40">
        <v>0.9577</v>
      </c>
      <c r="CI105" s="40">
        <v>0.95799999999999996</v>
      </c>
      <c r="CJ105" s="40">
        <v>0.95830000000000004</v>
      </c>
      <c r="CK105" s="40">
        <v>0.95850000000000002</v>
      </c>
      <c r="CL105" s="40">
        <v>0.95879999999999999</v>
      </c>
      <c r="CM105" s="40">
        <v>0.95909999999999995</v>
      </c>
      <c r="CN105" s="40">
        <v>0.95940000000000003</v>
      </c>
      <c r="CO105" s="40">
        <v>0.95960000000000001</v>
      </c>
      <c r="CP105" s="40">
        <v>0.95979999999999999</v>
      </c>
      <c r="CQ105" s="40">
        <v>0.96009999999999995</v>
      </c>
      <c r="CR105" s="40">
        <v>0.96040000000000003</v>
      </c>
      <c r="CS105" s="40">
        <v>0.9607</v>
      </c>
      <c r="CT105" s="40">
        <v>0.96089999999999998</v>
      </c>
      <c r="CU105" s="40">
        <v>0.96109999999999995</v>
      </c>
      <c r="CV105" s="40">
        <v>0.96140000000000003</v>
      </c>
      <c r="CW105" s="40">
        <v>0.96160000000000001</v>
      </c>
    </row>
    <row r="106" spans="1:101" ht="13.5" customHeight="1" x14ac:dyDescent="0.2">
      <c r="A106" s="36">
        <v>76</v>
      </c>
      <c r="B106" s="37">
        <v>104</v>
      </c>
      <c r="AU106" s="45"/>
      <c r="AV106" s="46"/>
      <c r="AW106" s="46"/>
      <c r="AX106" s="46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>
        <v>0.95020000000000004</v>
      </c>
      <c r="BR106" s="40">
        <v>0.95079999999999998</v>
      </c>
      <c r="BS106" s="40">
        <v>0.95140000000000002</v>
      </c>
      <c r="BT106" s="40">
        <v>0.95189999999999997</v>
      </c>
      <c r="BU106" s="40">
        <v>0.95240000000000002</v>
      </c>
      <c r="BV106" s="40">
        <v>0.95289999999999997</v>
      </c>
      <c r="BW106" s="40">
        <v>0.95340000000000003</v>
      </c>
      <c r="BX106" s="40">
        <v>0.95389999999999997</v>
      </c>
      <c r="BY106" s="40">
        <v>0.95430000000000004</v>
      </c>
      <c r="BZ106" s="40">
        <v>0.95469999999999999</v>
      </c>
      <c r="CA106" s="40">
        <v>0.95499999999999996</v>
      </c>
      <c r="CB106" s="40">
        <v>0.95540000000000003</v>
      </c>
      <c r="CC106" s="40">
        <v>0.95579999999999998</v>
      </c>
      <c r="CD106" s="40">
        <v>0.95620000000000005</v>
      </c>
      <c r="CE106" s="40">
        <v>0.95650000000000002</v>
      </c>
      <c r="CF106" s="40">
        <v>0.95669999999999999</v>
      </c>
      <c r="CG106" s="40">
        <v>0.95699999999999996</v>
      </c>
      <c r="CH106" s="40">
        <v>0.95730000000000004</v>
      </c>
      <c r="CI106" s="40">
        <v>0.95760000000000001</v>
      </c>
      <c r="CJ106" s="40">
        <v>0.95789999999999997</v>
      </c>
      <c r="CK106" s="40">
        <v>0.95820000000000005</v>
      </c>
      <c r="CL106" s="40">
        <v>0.95850000000000002</v>
      </c>
      <c r="CM106" s="40">
        <v>0.95879999999999999</v>
      </c>
      <c r="CN106" s="40">
        <v>0.95899999999999996</v>
      </c>
      <c r="CO106" s="40">
        <v>0.95920000000000005</v>
      </c>
      <c r="CP106" s="40">
        <v>0.95950000000000002</v>
      </c>
      <c r="CQ106" s="40">
        <v>0.95979999999999999</v>
      </c>
      <c r="CR106" s="40">
        <v>0.96009999999999995</v>
      </c>
      <c r="CS106" s="40">
        <v>0.96040000000000003</v>
      </c>
      <c r="CT106" s="40">
        <v>0.96060000000000001</v>
      </c>
      <c r="CU106" s="40">
        <v>0.96079999999999999</v>
      </c>
      <c r="CV106" s="40">
        <v>0.96099999999999997</v>
      </c>
      <c r="CW106" s="40">
        <v>0.96130000000000004</v>
      </c>
    </row>
    <row r="107" spans="1:101" ht="13.5" customHeight="1" x14ac:dyDescent="0.2">
      <c r="A107" s="36">
        <v>76.5</v>
      </c>
      <c r="B107" s="41">
        <v>105</v>
      </c>
      <c r="AU107" s="43"/>
      <c r="AV107" s="44"/>
      <c r="AW107" s="44"/>
      <c r="AX107" s="44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>
        <v>0.94979999999999998</v>
      </c>
      <c r="BR107" s="40">
        <v>0.95040000000000002</v>
      </c>
      <c r="BS107" s="40">
        <v>0.95099999999999996</v>
      </c>
      <c r="BT107" s="40">
        <v>0.95150000000000001</v>
      </c>
      <c r="BU107" s="40">
        <v>0.95199999999999996</v>
      </c>
      <c r="BV107" s="40">
        <v>0.95250000000000001</v>
      </c>
      <c r="BW107" s="40">
        <v>0.95299999999999996</v>
      </c>
      <c r="BX107" s="40">
        <v>0.95350000000000001</v>
      </c>
      <c r="BY107" s="40">
        <v>0.95389999999999997</v>
      </c>
      <c r="BZ107" s="40">
        <v>0.95430000000000004</v>
      </c>
      <c r="CA107" s="40">
        <v>0.95469999999999999</v>
      </c>
      <c r="CB107" s="40">
        <v>0.95509999999999995</v>
      </c>
      <c r="CC107" s="40">
        <v>0.95550000000000002</v>
      </c>
      <c r="CD107" s="40">
        <v>0.95579999999999998</v>
      </c>
      <c r="CE107" s="40">
        <v>0.95609999999999995</v>
      </c>
      <c r="CF107" s="40">
        <v>0.95640000000000003</v>
      </c>
      <c r="CG107" s="40">
        <v>0.95669999999999999</v>
      </c>
      <c r="CH107" s="40">
        <v>0.95699999999999996</v>
      </c>
      <c r="CI107" s="40">
        <v>0.95730000000000004</v>
      </c>
      <c r="CJ107" s="40">
        <v>0.95760000000000001</v>
      </c>
      <c r="CK107" s="40">
        <v>0.95789999999999997</v>
      </c>
      <c r="CL107" s="40">
        <v>0.95809999999999995</v>
      </c>
      <c r="CM107" s="40">
        <v>0.95840000000000003</v>
      </c>
      <c r="CN107" s="40">
        <v>0.9587</v>
      </c>
      <c r="CO107" s="40">
        <v>0.95889999999999997</v>
      </c>
      <c r="CP107" s="40">
        <v>0.95920000000000005</v>
      </c>
      <c r="CQ107" s="40">
        <v>0.95950000000000002</v>
      </c>
      <c r="CR107" s="40">
        <v>0.95979999999999999</v>
      </c>
      <c r="CS107" s="40">
        <v>0.96</v>
      </c>
      <c r="CT107" s="40">
        <v>0.96030000000000004</v>
      </c>
      <c r="CU107" s="40">
        <v>0.96050000000000002</v>
      </c>
      <c r="CV107" s="40">
        <v>0.9607</v>
      </c>
      <c r="CW107" s="40">
        <v>0.96089999999999998</v>
      </c>
    </row>
    <row r="108" spans="1:101" ht="13.5" customHeight="1" x14ac:dyDescent="0.2">
      <c r="A108" s="36">
        <v>77</v>
      </c>
      <c r="B108" s="37">
        <v>106</v>
      </c>
      <c r="AU108" s="45"/>
      <c r="AV108" s="46"/>
      <c r="AW108" s="46"/>
      <c r="AX108" s="46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>
        <v>0.94940000000000002</v>
      </c>
      <c r="BR108" s="40">
        <v>0.95</v>
      </c>
      <c r="BS108" s="40">
        <v>0.9506</v>
      </c>
      <c r="BT108" s="40">
        <v>0.95109999999999995</v>
      </c>
      <c r="BU108" s="40">
        <v>0.9516</v>
      </c>
      <c r="BV108" s="40">
        <v>0.95209999999999995</v>
      </c>
      <c r="BW108" s="40">
        <v>0.9526</v>
      </c>
      <c r="BX108" s="40">
        <v>0.95309999999999995</v>
      </c>
      <c r="BY108" s="40">
        <v>0.9536</v>
      </c>
      <c r="BZ108" s="40">
        <v>0.95399999999999996</v>
      </c>
      <c r="CA108" s="40">
        <v>0.95430000000000004</v>
      </c>
      <c r="CB108" s="40">
        <v>0.95469999999999999</v>
      </c>
      <c r="CC108" s="40">
        <v>0.95509999999999995</v>
      </c>
      <c r="CD108" s="40">
        <v>0.95550000000000002</v>
      </c>
      <c r="CE108" s="40">
        <v>0.95579999999999998</v>
      </c>
      <c r="CF108" s="40">
        <v>0.95609999999999995</v>
      </c>
      <c r="CG108" s="40">
        <v>0.95640000000000003</v>
      </c>
      <c r="CH108" s="40">
        <v>0.95669999999999999</v>
      </c>
      <c r="CI108" s="40">
        <v>0.95699999999999996</v>
      </c>
      <c r="CJ108" s="40">
        <v>0.95720000000000005</v>
      </c>
      <c r="CK108" s="40">
        <v>0.95750000000000002</v>
      </c>
      <c r="CL108" s="40">
        <v>0.95779999999999998</v>
      </c>
      <c r="CM108" s="40">
        <v>0.95809999999999995</v>
      </c>
      <c r="CN108" s="40">
        <v>0.95840000000000003</v>
      </c>
      <c r="CO108" s="40">
        <v>0.95860000000000001</v>
      </c>
      <c r="CP108" s="40">
        <v>0.95889999999999997</v>
      </c>
      <c r="CQ108" s="40">
        <v>0.95920000000000005</v>
      </c>
      <c r="CR108" s="40">
        <v>0.95940000000000003</v>
      </c>
      <c r="CS108" s="40">
        <v>0.95965</v>
      </c>
      <c r="CT108" s="40">
        <v>0.95989999999999998</v>
      </c>
      <c r="CU108" s="40">
        <v>0.96020000000000005</v>
      </c>
      <c r="CV108" s="40">
        <v>0.96040000000000003</v>
      </c>
      <c r="CW108" s="40">
        <v>0.96060000000000001</v>
      </c>
    </row>
    <row r="109" spans="1:101" ht="13.5" customHeight="1" x14ac:dyDescent="0.2">
      <c r="A109" s="36">
        <v>77.5</v>
      </c>
      <c r="B109" s="41">
        <v>107</v>
      </c>
      <c r="AU109" s="43"/>
      <c r="AV109" s="44"/>
      <c r="AW109" s="44"/>
      <c r="AX109" s="44"/>
      <c r="AY109" s="32"/>
      <c r="AZ109" s="32"/>
      <c r="BA109" s="32"/>
      <c r="BB109" s="32"/>
      <c r="BC109" s="32"/>
      <c r="BD109" s="32"/>
      <c r="BE109" s="40"/>
      <c r="BF109" s="40"/>
      <c r="BG109" s="32"/>
      <c r="BH109" s="32"/>
      <c r="BI109" s="32"/>
      <c r="BJ109" s="32"/>
      <c r="BK109" s="40"/>
      <c r="BL109" s="40"/>
      <c r="BM109" s="32"/>
      <c r="BN109" s="32"/>
      <c r="BO109" s="32"/>
      <c r="BP109" s="32"/>
      <c r="BQ109" s="40">
        <v>0.94899999999999995</v>
      </c>
      <c r="BR109" s="40">
        <v>0.9496</v>
      </c>
      <c r="BS109" s="40">
        <v>0.95020000000000004</v>
      </c>
      <c r="BT109" s="40">
        <v>0.95069999999999999</v>
      </c>
      <c r="BU109" s="40">
        <v>0.95130000000000003</v>
      </c>
      <c r="BV109" s="40">
        <v>0.95179999999999998</v>
      </c>
      <c r="BW109" s="40">
        <v>0.95220000000000005</v>
      </c>
      <c r="BX109" s="40">
        <v>0.95279999999999998</v>
      </c>
      <c r="BY109" s="40">
        <v>0.95320000000000005</v>
      </c>
      <c r="BZ109" s="40">
        <v>0.9536</v>
      </c>
      <c r="CA109" s="40">
        <v>0.95389999999999997</v>
      </c>
      <c r="CB109" s="40">
        <v>0.95440000000000003</v>
      </c>
      <c r="CC109" s="40">
        <v>0.95479999999999998</v>
      </c>
      <c r="CD109" s="40">
        <v>0.95509999999999995</v>
      </c>
      <c r="CE109" s="40">
        <v>0.95540000000000003</v>
      </c>
      <c r="CF109" s="40">
        <v>0.95569999999999999</v>
      </c>
      <c r="CG109" s="40">
        <v>0.95599999999999996</v>
      </c>
      <c r="CH109" s="40">
        <v>0.95630000000000004</v>
      </c>
      <c r="CI109" s="40">
        <v>0.95660000000000001</v>
      </c>
      <c r="CJ109" s="40">
        <v>0.95689999999999997</v>
      </c>
      <c r="CK109" s="40">
        <v>0.95720000000000005</v>
      </c>
      <c r="CL109" s="40">
        <v>0.95750000000000002</v>
      </c>
      <c r="CM109" s="40">
        <v>0.95779999999999998</v>
      </c>
      <c r="CN109" s="40">
        <v>0.95809999999999995</v>
      </c>
      <c r="CO109" s="40">
        <v>0.95830000000000004</v>
      </c>
      <c r="CP109" s="40">
        <v>0.95860000000000001</v>
      </c>
      <c r="CQ109" s="40">
        <v>0.95879999999999999</v>
      </c>
      <c r="CR109" s="40">
        <v>0.95909999999999995</v>
      </c>
      <c r="CS109" s="40">
        <v>0.95940000000000003</v>
      </c>
      <c r="CT109" s="40">
        <v>0.95960000000000001</v>
      </c>
      <c r="CU109" s="40">
        <v>0.95989999999999998</v>
      </c>
      <c r="CV109" s="40">
        <v>0.96009999999999995</v>
      </c>
      <c r="CW109" s="40">
        <v>0.96030000000000004</v>
      </c>
    </row>
    <row r="110" spans="1:101" ht="13.5" customHeight="1" x14ac:dyDescent="0.2">
      <c r="A110" s="36">
        <v>78</v>
      </c>
      <c r="B110" s="37">
        <v>108</v>
      </c>
      <c r="AU110" s="45"/>
      <c r="AV110" s="46"/>
      <c r="AW110" s="46"/>
      <c r="AX110" s="46"/>
      <c r="AY110" s="32"/>
      <c r="AZ110" s="32"/>
      <c r="BA110" s="32"/>
      <c r="BB110" s="32"/>
      <c r="BC110" s="32"/>
      <c r="BD110" s="32"/>
      <c r="BE110" s="40"/>
      <c r="BF110" s="40"/>
      <c r="BG110" s="32"/>
      <c r="BH110" s="32"/>
      <c r="BI110" s="32"/>
      <c r="BJ110" s="32"/>
      <c r="BK110" s="40"/>
      <c r="BL110" s="40"/>
      <c r="BM110" s="32"/>
      <c r="BN110" s="32"/>
      <c r="BO110" s="32"/>
      <c r="BP110" s="32"/>
      <c r="BQ110" s="40">
        <v>0.9486</v>
      </c>
      <c r="BR110" s="40">
        <v>0.94920000000000004</v>
      </c>
      <c r="BS110" s="40">
        <v>0.94979999999999998</v>
      </c>
      <c r="BT110" s="40">
        <v>0.95030000000000003</v>
      </c>
      <c r="BU110" s="40">
        <v>0.95089999999999997</v>
      </c>
      <c r="BV110" s="40">
        <v>0.95140000000000002</v>
      </c>
      <c r="BW110" s="40">
        <v>0.95189999999999997</v>
      </c>
      <c r="BX110" s="40">
        <v>0.95240000000000002</v>
      </c>
      <c r="BY110" s="40">
        <v>0.95279999999999998</v>
      </c>
      <c r="BZ110" s="40">
        <v>0.95320000000000005</v>
      </c>
      <c r="CA110" s="40">
        <v>0.9536</v>
      </c>
      <c r="CB110" s="40">
        <v>0.95399999999999996</v>
      </c>
      <c r="CC110" s="40">
        <v>0.95440000000000003</v>
      </c>
      <c r="CD110" s="40">
        <v>0.95479999999999998</v>
      </c>
      <c r="CE110" s="40">
        <v>0.95509999999999995</v>
      </c>
      <c r="CF110" s="40">
        <v>0.95540000000000003</v>
      </c>
      <c r="CG110" s="40">
        <v>0.95569999999999999</v>
      </c>
      <c r="CH110" s="40">
        <v>0.95599999999999996</v>
      </c>
      <c r="CI110" s="40">
        <v>0.95630000000000004</v>
      </c>
      <c r="CJ110" s="40">
        <v>0.95660000000000001</v>
      </c>
      <c r="CK110" s="40">
        <v>0.95689999999999997</v>
      </c>
      <c r="CL110" s="40">
        <v>0.95709999999999995</v>
      </c>
      <c r="CM110" s="40">
        <v>0.95740000000000003</v>
      </c>
      <c r="CN110" s="40">
        <v>0.9577</v>
      </c>
      <c r="CO110" s="40">
        <v>0.95789999999999997</v>
      </c>
      <c r="CP110" s="40">
        <v>0.95820000000000005</v>
      </c>
      <c r="CQ110" s="40">
        <v>0.95850000000000002</v>
      </c>
      <c r="CR110" s="40">
        <v>0.95879999999999999</v>
      </c>
      <c r="CS110" s="40">
        <v>0.95909999999999995</v>
      </c>
      <c r="CT110" s="40">
        <v>0.95930000000000004</v>
      </c>
      <c r="CU110" s="40">
        <v>0.95960000000000001</v>
      </c>
      <c r="CV110" s="40">
        <v>0.95979999999999999</v>
      </c>
      <c r="CW110" s="40">
        <v>0.96</v>
      </c>
    </row>
    <row r="111" spans="1:101" ht="13.5" customHeight="1" x14ac:dyDescent="0.2">
      <c r="A111" s="36">
        <v>78.5</v>
      </c>
      <c r="B111" s="41">
        <v>109</v>
      </c>
      <c r="AU111" s="43"/>
      <c r="AV111" s="44"/>
      <c r="AW111" s="44"/>
      <c r="AX111" s="44"/>
      <c r="AY111" s="32"/>
      <c r="AZ111" s="32"/>
      <c r="BA111" s="32"/>
      <c r="BB111" s="32"/>
      <c r="BC111" s="32"/>
      <c r="BD111" s="32"/>
      <c r="BE111" s="40"/>
      <c r="BF111" s="40"/>
      <c r="BG111" s="32"/>
      <c r="BH111" s="32"/>
      <c r="BI111" s="32"/>
      <c r="BJ111" s="32"/>
      <c r="BK111" s="40"/>
      <c r="BL111" s="40"/>
      <c r="BM111" s="32"/>
      <c r="BN111" s="32"/>
      <c r="BO111" s="32"/>
      <c r="BP111" s="32"/>
      <c r="BQ111" s="40">
        <v>0.94820000000000004</v>
      </c>
      <c r="BR111" s="40">
        <v>0.94879999999999998</v>
      </c>
      <c r="BS111" s="40">
        <v>0.94940000000000002</v>
      </c>
      <c r="BT111" s="40">
        <v>0.94989999999999997</v>
      </c>
      <c r="BU111" s="40">
        <v>0.95050000000000001</v>
      </c>
      <c r="BV111" s="40">
        <v>0.95099999999999996</v>
      </c>
      <c r="BW111" s="40">
        <v>0.95150000000000001</v>
      </c>
      <c r="BX111" s="40">
        <v>0.95199999999999996</v>
      </c>
      <c r="BY111" s="40">
        <v>0.95240000000000002</v>
      </c>
      <c r="BZ111" s="40">
        <v>0.95279999999999998</v>
      </c>
      <c r="CA111" s="40">
        <v>0.95320000000000005</v>
      </c>
      <c r="CB111" s="40">
        <v>0.9536</v>
      </c>
      <c r="CC111" s="40">
        <v>0.95409999999999995</v>
      </c>
      <c r="CD111" s="40">
        <v>0.95440000000000003</v>
      </c>
      <c r="CE111" s="40">
        <v>0.95469999999999999</v>
      </c>
      <c r="CF111" s="40">
        <v>0.95499999999999996</v>
      </c>
      <c r="CG111" s="40">
        <v>0.95530000000000004</v>
      </c>
      <c r="CH111" s="40">
        <v>0.9556</v>
      </c>
      <c r="CI111" s="40">
        <v>0.95589999999999997</v>
      </c>
      <c r="CJ111" s="40">
        <v>0.95620000000000005</v>
      </c>
      <c r="CK111" s="40">
        <v>0.95650000000000002</v>
      </c>
      <c r="CL111" s="40">
        <v>0.95679999999999998</v>
      </c>
      <c r="CM111" s="40">
        <v>0.95709999999999995</v>
      </c>
      <c r="CN111" s="40">
        <v>0.95730000000000004</v>
      </c>
      <c r="CO111" s="40">
        <v>0.95760000000000001</v>
      </c>
      <c r="CP111" s="40">
        <v>0.95789999999999997</v>
      </c>
      <c r="CQ111" s="40">
        <v>0.95820000000000005</v>
      </c>
      <c r="CR111" s="40">
        <v>0.95850000000000002</v>
      </c>
      <c r="CS111" s="40">
        <v>0.95879999999999999</v>
      </c>
      <c r="CT111" s="40">
        <v>0.95899999999999996</v>
      </c>
      <c r="CU111" s="40">
        <v>0.95930000000000004</v>
      </c>
      <c r="CV111" s="40">
        <v>0.95950000000000002</v>
      </c>
      <c r="CW111" s="40">
        <v>0.9597</v>
      </c>
    </row>
    <row r="112" spans="1:101" ht="13.5" customHeight="1" x14ac:dyDescent="0.2">
      <c r="A112" s="36">
        <v>79</v>
      </c>
      <c r="B112" s="37">
        <v>110</v>
      </c>
      <c r="AU112" s="45"/>
      <c r="AV112" s="46"/>
      <c r="AW112" s="46"/>
      <c r="AX112" s="46"/>
      <c r="AY112" s="32"/>
      <c r="AZ112" s="32"/>
      <c r="BA112" s="32"/>
      <c r="BB112" s="32"/>
      <c r="BC112" s="32"/>
      <c r="BD112" s="32"/>
      <c r="BE112" s="40"/>
      <c r="BF112" s="40"/>
      <c r="BG112" s="32"/>
      <c r="BH112" s="32"/>
      <c r="BI112" s="32"/>
      <c r="BJ112" s="32"/>
      <c r="BK112" s="40"/>
      <c r="BL112" s="40"/>
      <c r="BM112" s="32"/>
      <c r="BN112" s="32"/>
      <c r="BO112" s="32"/>
      <c r="BP112" s="32"/>
      <c r="BQ112" s="40">
        <v>0.94779999999999998</v>
      </c>
      <c r="BR112" s="40">
        <v>0.94840000000000002</v>
      </c>
      <c r="BS112" s="40">
        <v>0.94899999999999995</v>
      </c>
      <c r="BT112" s="40">
        <v>0.9496</v>
      </c>
      <c r="BU112" s="40">
        <v>0.95009999999999994</v>
      </c>
      <c r="BV112" s="40">
        <v>0.9506</v>
      </c>
      <c r="BW112" s="40">
        <v>0.95109999999999995</v>
      </c>
      <c r="BX112" s="40">
        <v>0.9516</v>
      </c>
      <c r="BY112" s="40">
        <v>0.95209999999999995</v>
      </c>
      <c r="BZ112" s="40">
        <v>0.95250000000000001</v>
      </c>
      <c r="CA112" s="40">
        <v>0.95289999999999997</v>
      </c>
      <c r="CB112" s="40">
        <v>0.95330000000000004</v>
      </c>
      <c r="CC112" s="40">
        <v>0.95369999999999999</v>
      </c>
      <c r="CD112" s="40">
        <v>0.95409999999999995</v>
      </c>
      <c r="CE112" s="40">
        <v>0.95440000000000003</v>
      </c>
      <c r="CF112" s="40">
        <v>0.95469999999999999</v>
      </c>
      <c r="CG112" s="40">
        <v>0.95499999999999996</v>
      </c>
      <c r="CH112" s="40">
        <v>0.95530000000000004</v>
      </c>
      <c r="CI112" s="40">
        <v>0.9556</v>
      </c>
      <c r="CJ112" s="40">
        <v>0.95589999999999997</v>
      </c>
      <c r="CK112" s="40">
        <v>0.95620000000000005</v>
      </c>
      <c r="CL112" s="40">
        <v>0.95650000000000002</v>
      </c>
      <c r="CM112" s="40">
        <v>0.95679999999999998</v>
      </c>
      <c r="CN112" s="40">
        <v>0.95709999999999995</v>
      </c>
      <c r="CO112" s="40">
        <v>0.95730000000000004</v>
      </c>
      <c r="CP112" s="40">
        <v>0.95760000000000001</v>
      </c>
      <c r="CQ112" s="40">
        <v>0.95789999999999997</v>
      </c>
      <c r="CR112" s="40">
        <v>0.95820000000000005</v>
      </c>
      <c r="CS112" s="40">
        <v>0.95850000000000002</v>
      </c>
      <c r="CT112" s="40">
        <v>0.9587</v>
      </c>
      <c r="CU112" s="40">
        <v>0.95899999999999996</v>
      </c>
      <c r="CV112" s="40">
        <v>0.95920000000000005</v>
      </c>
      <c r="CW112" s="40">
        <v>0.95940000000000003</v>
      </c>
    </row>
    <row r="113" spans="1:101" ht="13.5" customHeight="1" x14ac:dyDescent="0.2">
      <c r="A113" s="36">
        <v>79.5</v>
      </c>
      <c r="B113" s="41">
        <v>111</v>
      </c>
      <c r="AU113" s="43"/>
      <c r="AV113" s="44"/>
      <c r="AW113" s="44"/>
      <c r="AX113" s="44"/>
      <c r="AY113" s="32"/>
      <c r="AZ113" s="32"/>
      <c r="BA113" s="32"/>
      <c r="BB113" s="32"/>
      <c r="BC113" s="32"/>
      <c r="BD113" s="32"/>
      <c r="BE113" s="40"/>
      <c r="BF113" s="40"/>
      <c r="BG113" s="32"/>
      <c r="BH113" s="32"/>
      <c r="BI113" s="32"/>
      <c r="BJ113" s="32"/>
      <c r="BK113" s="40"/>
      <c r="BL113" s="40"/>
      <c r="BM113" s="32"/>
      <c r="BN113" s="32"/>
      <c r="BO113" s="32"/>
      <c r="BP113" s="32"/>
      <c r="BQ113" s="40">
        <v>0.94730000000000003</v>
      </c>
      <c r="BR113" s="40">
        <v>0.94799999999999995</v>
      </c>
      <c r="BS113" s="40">
        <v>0.9486</v>
      </c>
      <c r="BT113" s="40">
        <v>0.94920000000000004</v>
      </c>
      <c r="BU113" s="40">
        <v>0.94969999999999999</v>
      </c>
      <c r="BV113" s="40">
        <v>0.95020000000000004</v>
      </c>
      <c r="BW113" s="40">
        <v>0.95069999999999999</v>
      </c>
      <c r="BX113" s="40">
        <v>0.95130000000000003</v>
      </c>
      <c r="BY113" s="40">
        <v>0.95169999999999999</v>
      </c>
      <c r="BZ113" s="40">
        <v>0.95209999999999995</v>
      </c>
      <c r="CA113" s="40">
        <v>0.95250000000000001</v>
      </c>
      <c r="CB113" s="40">
        <v>0.95289999999999997</v>
      </c>
      <c r="CC113" s="40">
        <v>0.95330000000000004</v>
      </c>
      <c r="CD113" s="40">
        <v>0.95369999999999999</v>
      </c>
      <c r="CE113" s="40">
        <v>0.95399999999999996</v>
      </c>
      <c r="CF113" s="40">
        <v>0.95430000000000004</v>
      </c>
      <c r="CG113" s="40">
        <v>0.9546</v>
      </c>
      <c r="CH113" s="40">
        <v>0.95499999999999996</v>
      </c>
      <c r="CI113" s="40">
        <v>0.95530000000000004</v>
      </c>
      <c r="CJ113" s="40">
        <v>0.9556</v>
      </c>
      <c r="CK113" s="40">
        <v>0.95589999999999997</v>
      </c>
      <c r="CL113" s="40">
        <v>0.95620000000000005</v>
      </c>
      <c r="CM113" s="40">
        <v>0.95640000000000003</v>
      </c>
      <c r="CN113" s="40">
        <v>0.95669999999999999</v>
      </c>
      <c r="CO113" s="40">
        <v>0.95699999999999996</v>
      </c>
      <c r="CP113" s="40">
        <v>0.95730000000000004</v>
      </c>
      <c r="CQ113" s="40">
        <v>0.95760000000000001</v>
      </c>
      <c r="CR113" s="40">
        <v>0.95789999999999997</v>
      </c>
      <c r="CS113" s="40">
        <v>0.95809999999999995</v>
      </c>
      <c r="CT113" s="40">
        <v>0.95840000000000003</v>
      </c>
      <c r="CU113" s="40">
        <v>0.9587</v>
      </c>
      <c r="CV113" s="40">
        <v>0.95889999999999997</v>
      </c>
      <c r="CW113" s="40">
        <v>0.95909999999999995</v>
      </c>
    </row>
    <row r="114" spans="1:101" ht="13.5" customHeight="1" x14ac:dyDescent="0.2">
      <c r="A114" s="36">
        <v>80</v>
      </c>
      <c r="B114" s="37">
        <v>112</v>
      </c>
      <c r="AU114" s="45"/>
      <c r="AV114" s="46"/>
      <c r="AW114" s="46"/>
      <c r="AX114" s="46"/>
      <c r="AY114" s="32"/>
      <c r="AZ114" s="32"/>
      <c r="BA114" s="32"/>
      <c r="BB114" s="32"/>
      <c r="BC114" s="32"/>
      <c r="BD114" s="32"/>
      <c r="BE114" s="40"/>
      <c r="BF114" s="40"/>
      <c r="BG114" s="32"/>
      <c r="BH114" s="32"/>
      <c r="BI114" s="32"/>
      <c r="BJ114" s="32"/>
      <c r="BK114" s="40"/>
      <c r="BL114" s="40"/>
      <c r="BM114" s="32"/>
      <c r="BN114" s="32"/>
      <c r="BO114" s="32"/>
      <c r="BP114" s="32"/>
      <c r="BQ114" s="40">
        <v>0.94689999999999996</v>
      </c>
      <c r="BR114" s="40">
        <v>0.9476</v>
      </c>
      <c r="BS114" s="40">
        <v>0.94820000000000004</v>
      </c>
      <c r="BT114" s="40">
        <v>0.94879999999999998</v>
      </c>
      <c r="BU114" s="40">
        <v>0.94930000000000003</v>
      </c>
      <c r="BV114" s="40">
        <v>0.94979999999999998</v>
      </c>
      <c r="BW114" s="40">
        <v>0.95030000000000003</v>
      </c>
      <c r="BX114" s="40">
        <v>0.95079999999999998</v>
      </c>
      <c r="BY114" s="40">
        <v>0.95130000000000003</v>
      </c>
      <c r="BZ114" s="40">
        <v>0.95169999999999999</v>
      </c>
      <c r="CA114" s="40">
        <v>0.95209999999999995</v>
      </c>
      <c r="CB114" s="40">
        <v>0.95250000000000001</v>
      </c>
      <c r="CC114" s="40">
        <v>0.95289999999999997</v>
      </c>
      <c r="CD114" s="40">
        <v>0.95330000000000004</v>
      </c>
      <c r="CE114" s="40">
        <v>0.95369999999999999</v>
      </c>
      <c r="CF114" s="40">
        <v>0.95399999999999996</v>
      </c>
      <c r="CG114" s="40">
        <v>0.95430000000000004</v>
      </c>
      <c r="CH114" s="40">
        <v>0.9546</v>
      </c>
      <c r="CI114" s="40">
        <v>0.95489999999999997</v>
      </c>
      <c r="CJ114" s="40">
        <v>0.95520000000000005</v>
      </c>
      <c r="CK114" s="40">
        <v>0.95550000000000002</v>
      </c>
      <c r="CL114" s="40">
        <v>0.95579999999999998</v>
      </c>
      <c r="CM114" s="40">
        <v>0.95609999999999995</v>
      </c>
      <c r="CN114" s="40">
        <v>0.95640000000000003</v>
      </c>
      <c r="CO114" s="40">
        <v>0.95669999999999999</v>
      </c>
      <c r="CP114" s="40">
        <v>0.95689999999999997</v>
      </c>
      <c r="CQ114" s="40">
        <v>0.95720000000000005</v>
      </c>
      <c r="CR114" s="40">
        <v>0.95750000000000002</v>
      </c>
      <c r="CS114" s="40">
        <v>0.95779999999999998</v>
      </c>
      <c r="CT114" s="40">
        <v>0.95809999999999995</v>
      </c>
      <c r="CU114" s="40">
        <v>0.95840000000000003</v>
      </c>
      <c r="CV114" s="40">
        <v>0.95860000000000001</v>
      </c>
      <c r="CW114" s="40">
        <v>0.95879999999999999</v>
      </c>
    </row>
    <row r="115" spans="1:101" ht="13.5" customHeight="1" x14ac:dyDescent="0.2">
      <c r="A115" s="36">
        <v>80.5</v>
      </c>
      <c r="B115" s="41">
        <v>113</v>
      </c>
      <c r="AU115" s="43"/>
      <c r="AV115" s="44"/>
      <c r="AW115" s="44"/>
      <c r="AX115" s="44"/>
      <c r="AY115" s="32"/>
      <c r="AZ115" s="32"/>
      <c r="BA115" s="32"/>
      <c r="BB115" s="32"/>
      <c r="BC115" s="32"/>
      <c r="BD115" s="32"/>
      <c r="BE115" s="40"/>
      <c r="BF115" s="40"/>
      <c r="BG115" s="32"/>
      <c r="BH115" s="32"/>
      <c r="BI115" s="32"/>
      <c r="BJ115" s="32"/>
      <c r="BK115" s="40"/>
      <c r="BL115" s="40"/>
      <c r="BM115" s="32"/>
      <c r="BN115" s="32"/>
      <c r="BO115" s="32"/>
      <c r="BP115" s="32"/>
      <c r="BQ115" s="40">
        <v>0.94650000000000001</v>
      </c>
      <c r="BR115" s="40">
        <v>0.94720000000000004</v>
      </c>
      <c r="BS115" s="40">
        <v>0.94779999999999998</v>
      </c>
      <c r="BT115" s="40">
        <v>0.94840000000000002</v>
      </c>
      <c r="BU115" s="40">
        <v>0.94899999999999995</v>
      </c>
      <c r="BV115" s="40">
        <v>0.94950000000000001</v>
      </c>
      <c r="BW115" s="40">
        <v>0.95</v>
      </c>
      <c r="BX115" s="40">
        <v>0.95050000000000001</v>
      </c>
      <c r="BY115" s="40">
        <v>0.95099999999999996</v>
      </c>
      <c r="BZ115" s="40">
        <v>0.95135000000000003</v>
      </c>
      <c r="CA115" s="40">
        <v>0.95179999999999998</v>
      </c>
      <c r="CB115" s="40">
        <v>0.95220000000000005</v>
      </c>
      <c r="CC115" s="40">
        <v>0.9526</v>
      </c>
      <c r="CD115" s="40">
        <v>0.95299999999999996</v>
      </c>
      <c r="CE115" s="40">
        <v>0.95330000000000004</v>
      </c>
      <c r="CF115" s="40">
        <v>0.9536</v>
      </c>
      <c r="CG115" s="40">
        <v>0.95389999999999997</v>
      </c>
      <c r="CH115" s="40">
        <v>0.95430000000000004</v>
      </c>
      <c r="CI115" s="40">
        <v>0.9546</v>
      </c>
      <c r="CJ115" s="40">
        <v>0.95479999999999998</v>
      </c>
      <c r="CK115" s="40">
        <v>0.95509999999999995</v>
      </c>
      <c r="CL115" s="40">
        <v>0.95540000000000003</v>
      </c>
      <c r="CM115" s="40">
        <v>0.95579999999999998</v>
      </c>
      <c r="CN115" s="40">
        <v>0.95609999999999995</v>
      </c>
      <c r="CO115" s="40">
        <v>0.95630000000000004</v>
      </c>
      <c r="CP115" s="40">
        <v>0.95660000000000001</v>
      </c>
      <c r="CQ115" s="40">
        <v>0.95689999999999997</v>
      </c>
      <c r="CR115" s="40">
        <v>0.95720000000000005</v>
      </c>
      <c r="CS115" s="40">
        <v>0.95750000000000002</v>
      </c>
      <c r="CT115" s="40">
        <v>0.95779999999999998</v>
      </c>
      <c r="CU115" s="40">
        <v>0.95799999999999996</v>
      </c>
      <c r="CV115" s="40">
        <v>0.95830000000000004</v>
      </c>
      <c r="CW115" s="40">
        <v>0.95860000000000001</v>
      </c>
    </row>
    <row r="116" spans="1:101" ht="13.5" customHeight="1" x14ac:dyDescent="0.2">
      <c r="A116" s="36">
        <v>81</v>
      </c>
      <c r="B116" s="37">
        <v>114</v>
      </c>
      <c r="AU116" s="45"/>
      <c r="AV116" s="46"/>
      <c r="AW116" s="46"/>
      <c r="AX116" s="46"/>
      <c r="AY116" s="32"/>
      <c r="AZ116" s="32"/>
      <c r="BA116" s="32"/>
      <c r="BB116" s="32"/>
      <c r="BC116" s="32"/>
      <c r="BD116" s="32"/>
      <c r="BE116" s="40"/>
      <c r="BF116" s="40"/>
      <c r="BG116" s="32"/>
      <c r="BH116" s="32"/>
      <c r="BI116" s="32"/>
      <c r="BJ116" s="32"/>
      <c r="BK116" s="40"/>
      <c r="BL116" s="40"/>
      <c r="BM116" s="32"/>
      <c r="BN116" s="32"/>
      <c r="BO116" s="32"/>
      <c r="BP116" s="32"/>
      <c r="BQ116" s="40">
        <v>0.94610000000000005</v>
      </c>
      <c r="BR116" s="40">
        <v>0.94679999999999997</v>
      </c>
      <c r="BS116" s="40">
        <v>0.94740000000000002</v>
      </c>
      <c r="BT116" s="40">
        <v>0.94799999999999995</v>
      </c>
      <c r="BU116" s="40">
        <v>0.9486</v>
      </c>
      <c r="BV116" s="40">
        <v>0.94910000000000005</v>
      </c>
      <c r="BW116" s="40">
        <v>0.9496</v>
      </c>
      <c r="BX116" s="40">
        <v>0.95020000000000004</v>
      </c>
      <c r="BY116" s="40">
        <v>0.9506</v>
      </c>
      <c r="BZ116" s="40">
        <v>0.95099999999999996</v>
      </c>
      <c r="CA116" s="40">
        <v>0.95140000000000002</v>
      </c>
      <c r="CB116" s="40">
        <v>0.95179999999999998</v>
      </c>
      <c r="CC116" s="40">
        <v>0.95230000000000004</v>
      </c>
      <c r="CD116" s="40">
        <v>0.95269999999999999</v>
      </c>
      <c r="CE116" s="40">
        <v>0.95299999999999996</v>
      </c>
      <c r="CF116" s="40">
        <v>0.95330000000000004</v>
      </c>
      <c r="CG116" s="40">
        <v>0.9536</v>
      </c>
      <c r="CH116" s="40">
        <v>0.95389999999999997</v>
      </c>
      <c r="CI116" s="40">
        <v>0.95430000000000004</v>
      </c>
      <c r="CJ116" s="40">
        <v>0.9546</v>
      </c>
      <c r="CK116" s="40">
        <v>0.95489999999999997</v>
      </c>
      <c r="CL116" s="40">
        <v>0.95520000000000005</v>
      </c>
      <c r="CM116" s="40">
        <v>0.95550000000000002</v>
      </c>
      <c r="CN116" s="40">
        <v>0.95579999999999998</v>
      </c>
      <c r="CO116" s="40">
        <v>0.95599999999999996</v>
      </c>
      <c r="CP116" s="40">
        <v>0.95630000000000004</v>
      </c>
      <c r="CQ116" s="40">
        <v>0.95660000000000001</v>
      </c>
      <c r="CR116" s="40">
        <v>0.95689999999999997</v>
      </c>
      <c r="CS116" s="40">
        <v>0.95720000000000005</v>
      </c>
      <c r="CT116" s="40">
        <v>0.95740000000000003</v>
      </c>
      <c r="CU116" s="40">
        <v>0.9577</v>
      </c>
      <c r="CV116" s="40">
        <v>0.95799999999999996</v>
      </c>
      <c r="CW116" s="40">
        <v>0.95820000000000005</v>
      </c>
    </row>
    <row r="117" spans="1:101" ht="13.5" customHeight="1" x14ac:dyDescent="0.2">
      <c r="A117" s="36">
        <v>81.5</v>
      </c>
      <c r="B117" s="41">
        <v>115</v>
      </c>
      <c r="AU117" s="43"/>
      <c r="AV117" s="44"/>
      <c r="AW117" s="44"/>
      <c r="AX117" s="44"/>
      <c r="AY117" s="32"/>
      <c r="AZ117" s="32"/>
      <c r="BA117" s="32"/>
      <c r="BB117" s="32"/>
      <c r="BC117" s="32"/>
      <c r="BD117" s="32"/>
      <c r="BE117" s="40"/>
      <c r="BF117" s="40"/>
      <c r="BG117" s="32"/>
      <c r="BH117" s="32"/>
      <c r="BI117" s="32"/>
      <c r="BJ117" s="32"/>
      <c r="BK117" s="40"/>
      <c r="BL117" s="40"/>
      <c r="BM117" s="32"/>
      <c r="BN117" s="32"/>
      <c r="BO117" s="32"/>
      <c r="BP117" s="32"/>
      <c r="BQ117" s="40">
        <v>0.94569999999999999</v>
      </c>
      <c r="BR117" s="40">
        <v>0.94640000000000002</v>
      </c>
      <c r="BS117" s="40">
        <v>0.94699999999999995</v>
      </c>
      <c r="BT117" s="40">
        <v>0.9476</v>
      </c>
      <c r="BU117" s="40">
        <v>0.94820000000000004</v>
      </c>
      <c r="BV117" s="40">
        <v>0.94869999999999999</v>
      </c>
      <c r="BW117" s="40">
        <v>0.94920000000000004</v>
      </c>
      <c r="BX117" s="40">
        <v>0.94969999999999999</v>
      </c>
      <c r="BY117" s="40">
        <v>0.95020000000000004</v>
      </c>
      <c r="BZ117" s="40">
        <v>0.95069999999999999</v>
      </c>
      <c r="CA117" s="40">
        <v>0.95109999999999995</v>
      </c>
      <c r="CB117" s="40">
        <v>0.95150000000000001</v>
      </c>
      <c r="CC117" s="40">
        <v>0.95189999999999997</v>
      </c>
      <c r="CD117" s="40">
        <v>0.95230000000000004</v>
      </c>
      <c r="CE117" s="40">
        <v>0.9526</v>
      </c>
      <c r="CF117" s="40">
        <v>0.95289999999999997</v>
      </c>
      <c r="CG117" s="40">
        <v>0.95320000000000005</v>
      </c>
      <c r="CH117" s="40">
        <v>0.9536</v>
      </c>
      <c r="CI117" s="40">
        <v>0.95389999999999997</v>
      </c>
      <c r="CJ117" s="40">
        <v>0.95420000000000005</v>
      </c>
      <c r="CK117" s="40">
        <v>0.95450000000000002</v>
      </c>
      <c r="CL117" s="40">
        <v>0.95479999999999998</v>
      </c>
      <c r="CM117" s="40">
        <v>0.95509999999999995</v>
      </c>
      <c r="CN117" s="40">
        <v>0.95540000000000003</v>
      </c>
      <c r="CO117" s="40">
        <v>0.95569999999999999</v>
      </c>
      <c r="CP117" s="40">
        <v>0.95599999999999996</v>
      </c>
      <c r="CQ117" s="40">
        <v>0.95630000000000004</v>
      </c>
      <c r="CR117" s="40">
        <v>0.95660000000000001</v>
      </c>
      <c r="CS117" s="40">
        <v>0.95689999999999997</v>
      </c>
      <c r="CT117" s="40">
        <v>0.95709999999999995</v>
      </c>
      <c r="CU117" s="40">
        <v>0.95740000000000003</v>
      </c>
      <c r="CV117" s="40">
        <v>0.9577</v>
      </c>
      <c r="CW117" s="40">
        <v>0.95789999999999997</v>
      </c>
    </row>
    <row r="118" spans="1:101" ht="13.5" customHeight="1" x14ac:dyDescent="0.2">
      <c r="A118" s="36">
        <v>82</v>
      </c>
      <c r="B118" s="37">
        <v>116</v>
      </c>
      <c r="AU118" s="45"/>
      <c r="AV118" s="46"/>
      <c r="AW118" s="46"/>
      <c r="AX118" s="46"/>
      <c r="AY118" s="32"/>
      <c r="AZ118" s="32"/>
      <c r="BA118" s="32"/>
      <c r="BB118" s="32"/>
      <c r="BC118" s="32"/>
      <c r="BD118" s="32"/>
      <c r="BE118" s="40"/>
      <c r="BF118" s="40"/>
      <c r="BG118" s="32"/>
      <c r="BH118" s="32"/>
      <c r="BI118" s="32"/>
      <c r="BJ118" s="32"/>
      <c r="BK118" s="40"/>
      <c r="BL118" s="40"/>
      <c r="BM118" s="32"/>
      <c r="BN118" s="32"/>
      <c r="BO118" s="32"/>
      <c r="BP118" s="32"/>
      <c r="BQ118" s="40">
        <v>0.94530000000000003</v>
      </c>
      <c r="BR118" s="40">
        <v>0.94599999999999995</v>
      </c>
      <c r="BS118" s="40">
        <v>0.9466</v>
      </c>
      <c r="BT118" s="40">
        <v>0.94720000000000004</v>
      </c>
      <c r="BU118" s="40">
        <v>0.94779999999999998</v>
      </c>
      <c r="BV118" s="40">
        <v>0.94830000000000003</v>
      </c>
      <c r="BW118" s="40">
        <v>0.94879999999999998</v>
      </c>
      <c r="BX118" s="40">
        <v>0.94940000000000002</v>
      </c>
      <c r="BY118" s="40">
        <v>0.94989999999999997</v>
      </c>
      <c r="BZ118" s="40">
        <v>0.95030000000000003</v>
      </c>
      <c r="CA118" s="40">
        <v>0.95069999999999999</v>
      </c>
      <c r="CB118" s="40">
        <v>0.95109999999999995</v>
      </c>
      <c r="CC118" s="40">
        <v>0.9516</v>
      </c>
      <c r="CD118" s="40">
        <v>0.95199999999999996</v>
      </c>
      <c r="CE118" s="40">
        <v>0.95230000000000004</v>
      </c>
      <c r="CF118" s="40">
        <v>0.9526</v>
      </c>
      <c r="CG118" s="40">
        <v>0.95289999999999997</v>
      </c>
      <c r="CH118" s="40">
        <v>0.95330000000000004</v>
      </c>
      <c r="CI118" s="40">
        <v>0.9536</v>
      </c>
      <c r="CJ118" s="40">
        <v>0.95389999999999997</v>
      </c>
      <c r="CK118" s="40">
        <v>0.95420000000000005</v>
      </c>
      <c r="CL118" s="40">
        <v>0.95450000000000002</v>
      </c>
      <c r="CM118" s="40">
        <v>0.95479999999999998</v>
      </c>
      <c r="CN118" s="40">
        <v>0.95509999999999995</v>
      </c>
      <c r="CO118" s="40">
        <v>0.95540000000000003</v>
      </c>
      <c r="CP118" s="40">
        <v>0.95569999999999999</v>
      </c>
      <c r="CQ118" s="40">
        <v>0.95599999999999996</v>
      </c>
      <c r="CR118" s="40">
        <v>0.95630000000000004</v>
      </c>
      <c r="CS118" s="40">
        <v>0.95660000000000001</v>
      </c>
      <c r="CT118" s="40">
        <v>0.95679999999999998</v>
      </c>
      <c r="CU118" s="40">
        <v>0.95709999999999995</v>
      </c>
      <c r="CV118" s="40">
        <v>0.95740000000000003</v>
      </c>
      <c r="CW118" s="40">
        <v>0.95760000000000001</v>
      </c>
    </row>
    <row r="119" spans="1:101" ht="13.5" customHeight="1" x14ac:dyDescent="0.2">
      <c r="A119" s="36">
        <v>82.5</v>
      </c>
      <c r="B119" s="41">
        <v>117</v>
      </c>
      <c r="AU119" s="43"/>
      <c r="AV119" s="44"/>
      <c r="AW119" s="44"/>
      <c r="AX119" s="44"/>
      <c r="AY119" s="32"/>
      <c r="AZ119" s="32"/>
      <c r="BA119" s="32"/>
      <c r="BB119" s="32"/>
      <c r="BC119" s="32"/>
      <c r="BD119" s="32"/>
      <c r="BE119" s="40"/>
      <c r="BF119" s="40"/>
      <c r="BG119" s="32"/>
      <c r="BH119" s="32"/>
      <c r="BI119" s="32"/>
      <c r="BJ119" s="32"/>
      <c r="BK119" s="40"/>
      <c r="BL119" s="40"/>
      <c r="BM119" s="32"/>
      <c r="BN119" s="32"/>
      <c r="BO119" s="32"/>
      <c r="BP119" s="32"/>
      <c r="BQ119" s="40">
        <v>0.94489999999999996</v>
      </c>
      <c r="BR119" s="40">
        <v>0.9456</v>
      </c>
      <c r="BS119" s="40">
        <v>0.94619999999999904</v>
      </c>
      <c r="BT119" s="40">
        <v>0.94679999999999997</v>
      </c>
      <c r="BU119" s="40">
        <v>0.94740000000000002</v>
      </c>
      <c r="BV119" s="40">
        <v>0.94789999999999996</v>
      </c>
      <c r="BW119" s="40">
        <v>0.94840000000000002</v>
      </c>
      <c r="BX119" s="40">
        <v>0.94899999999999995</v>
      </c>
      <c r="BY119" s="40">
        <v>0.94950000000000001</v>
      </c>
      <c r="BZ119" s="40">
        <v>0.94989999999999997</v>
      </c>
      <c r="CA119" s="40">
        <v>0.95030000000000003</v>
      </c>
      <c r="CB119" s="40">
        <v>0.95079999999999998</v>
      </c>
      <c r="CC119" s="40">
        <v>0.95120000000000005</v>
      </c>
      <c r="CD119" s="40">
        <v>0.9516</v>
      </c>
      <c r="CE119" s="40">
        <v>0.95189999999999997</v>
      </c>
      <c r="CF119" s="40">
        <v>0.95220000000000005</v>
      </c>
      <c r="CG119" s="40">
        <v>0.95250000000000001</v>
      </c>
      <c r="CH119" s="40">
        <v>0.95289999999999997</v>
      </c>
      <c r="CI119" s="40">
        <v>0.95320000000000005</v>
      </c>
      <c r="CJ119" s="40">
        <v>0.95350000000000001</v>
      </c>
      <c r="CK119" s="40">
        <v>0.95389999999999997</v>
      </c>
      <c r="CL119" s="40">
        <v>0.95420000000000005</v>
      </c>
      <c r="CM119" s="40">
        <v>0.95450000000000002</v>
      </c>
      <c r="CN119" s="40">
        <v>0.95479999999999998</v>
      </c>
      <c r="CO119" s="40">
        <v>0.95499999999999996</v>
      </c>
      <c r="CP119" s="40">
        <v>0.95530000000000004</v>
      </c>
      <c r="CQ119" s="40">
        <v>0.95569999999999999</v>
      </c>
      <c r="CR119" s="40">
        <v>0.95599999999999996</v>
      </c>
      <c r="CS119" s="40">
        <v>0.95630000000000004</v>
      </c>
      <c r="CT119" s="40">
        <v>0.95650000000000002</v>
      </c>
      <c r="CU119" s="40">
        <v>0.95679999999999998</v>
      </c>
      <c r="CV119" s="40">
        <v>0.95709999999999995</v>
      </c>
      <c r="CW119" s="40">
        <v>0.95730000000000004</v>
      </c>
    </row>
    <row r="120" spans="1:101" ht="13.5" customHeight="1" x14ac:dyDescent="0.2">
      <c r="A120" s="36">
        <v>83</v>
      </c>
      <c r="B120" s="37">
        <v>118</v>
      </c>
      <c r="AU120" s="45"/>
      <c r="AV120" s="46"/>
      <c r="AW120" s="46"/>
      <c r="AX120" s="46"/>
      <c r="AY120" s="32"/>
      <c r="AZ120" s="32"/>
      <c r="BA120" s="32"/>
      <c r="BB120" s="32"/>
      <c r="BC120" s="32"/>
      <c r="BD120" s="32"/>
      <c r="BE120" s="40"/>
      <c r="BF120" s="40"/>
      <c r="BG120" s="32"/>
      <c r="BH120" s="32"/>
      <c r="BI120" s="32"/>
      <c r="BJ120" s="32"/>
      <c r="BK120" s="40"/>
      <c r="BL120" s="40"/>
      <c r="BM120" s="32"/>
      <c r="BN120" s="32"/>
      <c r="BO120" s="32"/>
      <c r="BP120" s="32"/>
      <c r="BQ120" s="40">
        <v>0.94450000000000001</v>
      </c>
      <c r="BR120" s="40">
        <v>0.94520000000000004</v>
      </c>
      <c r="BS120" s="40">
        <v>0.94579999999999897</v>
      </c>
      <c r="BT120" s="40">
        <v>0.94640000000000002</v>
      </c>
      <c r="BU120" s="40">
        <v>0.94699999999999995</v>
      </c>
      <c r="BV120" s="40">
        <v>0.94750000000000001</v>
      </c>
      <c r="BW120" s="40">
        <v>0.94810000000000005</v>
      </c>
      <c r="BX120" s="40">
        <v>0.9486</v>
      </c>
      <c r="BY120" s="40">
        <v>0.94910000000000005</v>
      </c>
      <c r="BZ120" s="40">
        <v>0.9496</v>
      </c>
      <c r="CA120" s="40">
        <v>0.95</v>
      </c>
      <c r="CB120" s="40">
        <v>0.95040000000000002</v>
      </c>
      <c r="CC120" s="40">
        <v>0.95089999999999997</v>
      </c>
      <c r="CD120" s="40">
        <v>0.95130000000000003</v>
      </c>
      <c r="CE120" s="40">
        <v>0.9516</v>
      </c>
      <c r="CF120" s="40">
        <v>0.95189999999999997</v>
      </c>
      <c r="CG120" s="40">
        <v>0.95220000000000005</v>
      </c>
      <c r="CH120" s="40">
        <v>0.9526</v>
      </c>
      <c r="CI120" s="40">
        <v>0.95289999999999997</v>
      </c>
      <c r="CJ120" s="40">
        <v>0.95320000000000005</v>
      </c>
      <c r="CK120" s="40">
        <v>0.95350000000000001</v>
      </c>
      <c r="CL120" s="40">
        <v>0.95379999999999998</v>
      </c>
      <c r="CM120" s="40">
        <v>0.95420000000000005</v>
      </c>
      <c r="CN120" s="40">
        <v>0.95450000000000002</v>
      </c>
      <c r="CO120" s="40">
        <v>0.95469999999999999</v>
      </c>
      <c r="CP120" s="40">
        <v>0.95499999999999996</v>
      </c>
      <c r="CQ120" s="40">
        <v>0.95530000000000004</v>
      </c>
      <c r="CR120" s="40">
        <v>0.9556</v>
      </c>
      <c r="CS120" s="40">
        <v>0.95599999999999996</v>
      </c>
      <c r="CT120" s="40">
        <v>0.95620000000000005</v>
      </c>
      <c r="CU120" s="40">
        <v>0.95650000000000002</v>
      </c>
      <c r="CV120" s="40">
        <v>0.95669999999999999</v>
      </c>
      <c r="CW120" s="40">
        <v>0.95699999999999996</v>
      </c>
    </row>
    <row r="121" spans="1:101" ht="13.5" customHeight="1" x14ac:dyDescent="0.2">
      <c r="A121" s="36">
        <v>83.5</v>
      </c>
      <c r="B121" s="41">
        <v>119</v>
      </c>
      <c r="AU121" s="43"/>
      <c r="AV121" s="44"/>
      <c r="AW121" s="44"/>
      <c r="AX121" s="44"/>
      <c r="AY121" s="32"/>
      <c r="AZ121" s="32"/>
      <c r="BA121" s="32"/>
      <c r="BB121" s="32"/>
      <c r="BC121" s="32"/>
      <c r="BD121" s="32"/>
      <c r="BE121" s="40"/>
      <c r="BF121" s="40"/>
      <c r="BG121" s="32"/>
      <c r="BH121" s="32"/>
      <c r="BI121" s="32"/>
      <c r="BJ121" s="32"/>
      <c r="BK121" s="40"/>
      <c r="BL121" s="40"/>
      <c r="BM121" s="32"/>
      <c r="BN121" s="32"/>
      <c r="BO121" s="32"/>
      <c r="BP121" s="32"/>
      <c r="BQ121" s="40">
        <v>0.94409999999999905</v>
      </c>
      <c r="BR121" s="40">
        <v>0.94479999999999997</v>
      </c>
      <c r="BS121" s="40">
        <v>0.94539999999999902</v>
      </c>
      <c r="BT121" s="40">
        <v>0.94599999999999995</v>
      </c>
      <c r="BU121" s="40">
        <v>0.9466</v>
      </c>
      <c r="BV121" s="40">
        <v>0.94720000000000004</v>
      </c>
      <c r="BW121" s="40">
        <v>0.94769999999999999</v>
      </c>
      <c r="BX121" s="40">
        <v>0.94830000000000003</v>
      </c>
      <c r="BY121" s="40">
        <v>0.94869999999999999</v>
      </c>
      <c r="BZ121" s="40">
        <v>0.94920000000000004</v>
      </c>
      <c r="CA121" s="40">
        <v>0.94955000000000001</v>
      </c>
      <c r="CB121" s="40">
        <v>0.95009999999999994</v>
      </c>
      <c r="CC121" s="40">
        <v>0.95050000000000001</v>
      </c>
      <c r="CD121" s="40">
        <v>0.95089999999999997</v>
      </c>
      <c r="CE121" s="40">
        <v>0.95120000000000005</v>
      </c>
      <c r="CF121" s="40">
        <v>0.95150000000000001</v>
      </c>
      <c r="CG121" s="40">
        <v>0.95189999999999997</v>
      </c>
      <c r="CH121" s="40">
        <v>0.95220000000000005</v>
      </c>
      <c r="CI121" s="40">
        <v>0.9526</v>
      </c>
      <c r="CJ121" s="40">
        <v>0.95289999999999997</v>
      </c>
      <c r="CK121" s="40">
        <v>0.95320000000000005</v>
      </c>
      <c r="CL121" s="40">
        <v>0.95350000000000001</v>
      </c>
      <c r="CM121" s="40">
        <v>0.95379999999999998</v>
      </c>
      <c r="CN121" s="40">
        <v>0.95409999999999995</v>
      </c>
      <c r="CO121" s="40">
        <v>0.95440000000000003</v>
      </c>
      <c r="CP121" s="40">
        <v>0.95469999999999999</v>
      </c>
      <c r="CQ121" s="40">
        <v>0.95499999999999996</v>
      </c>
      <c r="CR121" s="40">
        <v>0.95530000000000004</v>
      </c>
      <c r="CS121" s="40">
        <v>0.9556</v>
      </c>
      <c r="CT121" s="40">
        <v>0.95589999999999997</v>
      </c>
      <c r="CU121" s="40">
        <v>0.95620000000000005</v>
      </c>
      <c r="CV121" s="40">
        <v>0.95640000000000003</v>
      </c>
      <c r="CW121" s="40">
        <v>0.95669999999999999</v>
      </c>
    </row>
    <row r="122" spans="1:101" ht="13.5" customHeight="1" x14ac:dyDescent="0.2">
      <c r="A122" s="36">
        <v>84</v>
      </c>
      <c r="B122" s="37">
        <v>120</v>
      </c>
      <c r="AU122" s="45"/>
      <c r="AV122" s="46"/>
      <c r="AW122" s="46"/>
      <c r="AX122" s="46"/>
      <c r="AY122" s="32"/>
      <c r="AZ122" s="32"/>
      <c r="BA122" s="32"/>
      <c r="BB122" s="32"/>
      <c r="BC122" s="32"/>
      <c r="BD122" s="32"/>
      <c r="BE122" s="40"/>
      <c r="BF122" s="40"/>
      <c r="BG122" s="32"/>
      <c r="BH122" s="32"/>
      <c r="BI122" s="32"/>
      <c r="BJ122" s="32"/>
      <c r="BK122" s="40"/>
      <c r="BL122" s="40"/>
      <c r="BM122" s="32"/>
      <c r="BN122" s="32"/>
      <c r="BO122" s="32"/>
      <c r="BP122" s="32"/>
      <c r="BQ122" s="40">
        <v>0.94369999999999898</v>
      </c>
      <c r="BR122" s="40">
        <v>0.94440000000000002</v>
      </c>
      <c r="BS122" s="40">
        <v>0.94499999999999895</v>
      </c>
      <c r="BT122" s="40">
        <v>0.9456</v>
      </c>
      <c r="BU122" s="40">
        <v>0.94620000000000004</v>
      </c>
      <c r="BV122" s="40">
        <v>0.94679999999999997</v>
      </c>
      <c r="BW122" s="40">
        <v>0.94730000000000003</v>
      </c>
      <c r="BX122" s="40">
        <v>0.94789999999999996</v>
      </c>
      <c r="BY122" s="40">
        <v>0.94840000000000002</v>
      </c>
      <c r="BZ122" s="40">
        <v>0.94879999999999998</v>
      </c>
      <c r="CA122" s="40">
        <v>0.94920000000000004</v>
      </c>
      <c r="CB122" s="40">
        <v>0.94969999999999999</v>
      </c>
      <c r="CC122" s="40">
        <v>0.95020000000000004</v>
      </c>
      <c r="CD122" s="40">
        <v>0.95050000000000001</v>
      </c>
      <c r="CE122" s="40">
        <v>0.95089999999999997</v>
      </c>
      <c r="CF122" s="40">
        <v>0.95120000000000005</v>
      </c>
      <c r="CG122" s="40">
        <v>0.95150000000000001</v>
      </c>
      <c r="CH122" s="40">
        <v>0.95189999999999997</v>
      </c>
      <c r="CI122" s="40">
        <v>0.95220000000000005</v>
      </c>
      <c r="CJ122" s="40">
        <v>0.95250000000000001</v>
      </c>
      <c r="CK122" s="40">
        <v>0.95289999999999997</v>
      </c>
      <c r="CL122" s="40">
        <v>0.95320000000000005</v>
      </c>
      <c r="CM122" s="40">
        <v>0.95350000000000001</v>
      </c>
      <c r="CN122" s="40">
        <v>0.95379999999999998</v>
      </c>
      <c r="CO122" s="40">
        <v>0.95409999999999995</v>
      </c>
      <c r="CP122" s="40">
        <v>0.95440000000000003</v>
      </c>
      <c r="CQ122" s="40">
        <v>0.95469999999999999</v>
      </c>
      <c r="CR122" s="40">
        <v>0.95499999999999996</v>
      </c>
      <c r="CS122" s="40">
        <v>0.95530000000000004</v>
      </c>
      <c r="CT122" s="40">
        <v>0.9556</v>
      </c>
      <c r="CU122" s="40">
        <v>0.95579999999999998</v>
      </c>
      <c r="CV122" s="40">
        <v>0.95609999999999995</v>
      </c>
      <c r="CW122" s="40">
        <v>0.95640000000000003</v>
      </c>
    </row>
    <row r="123" spans="1:101" ht="13.5" customHeight="1" x14ac:dyDescent="0.2">
      <c r="A123" s="36">
        <v>84.5</v>
      </c>
      <c r="B123" s="41">
        <v>121</v>
      </c>
      <c r="AU123" s="43"/>
      <c r="AV123" s="44"/>
      <c r="AW123" s="44"/>
      <c r="AX123" s="44"/>
      <c r="AY123" s="32"/>
      <c r="AZ123" s="32"/>
      <c r="BA123" s="32"/>
      <c r="BB123" s="32"/>
      <c r="BC123" s="32"/>
      <c r="BD123" s="32"/>
      <c r="BE123" s="40"/>
      <c r="BF123" s="40"/>
      <c r="BG123" s="32"/>
      <c r="BH123" s="32"/>
      <c r="BI123" s="32"/>
      <c r="BJ123" s="32"/>
      <c r="BK123" s="40"/>
      <c r="BL123" s="40"/>
      <c r="BM123" s="32"/>
      <c r="BN123" s="32"/>
      <c r="BO123" s="32"/>
      <c r="BP123" s="32"/>
      <c r="BQ123" s="40">
        <v>0.94329999999999903</v>
      </c>
      <c r="BR123" s="40">
        <v>0.94400000000000095</v>
      </c>
      <c r="BS123" s="40">
        <v>0.944599999999999</v>
      </c>
      <c r="BT123" s="40">
        <v>0.94530000000000003</v>
      </c>
      <c r="BU123" s="40">
        <v>0.94589999999999996</v>
      </c>
      <c r="BV123" s="40">
        <v>0.94640000000000002</v>
      </c>
      <c r="BW123" s="40">
        <v>0.94689999999999996</v>
      </c>
      <c r="BX123" s="40">
        <v>0.94750000000000001</v>
      </c>
      <c r="BY123" s="40">
        <v>0.94799999999999995</v>
      </c>
      <c r="BZ123" s="40">
        <v>0.94850000000000001</v>
      </c>
      <c r="CA123" s="40">
        <v>0.94889999999999997</v>
      </c>
      <c r="CB123" s="40">
        <v>0.94930000000000003</v>
      </c>
      <c r="CC123" s="40">
        <v>0.94979999999999998</v>
      </c>
      <c r="CD123" s="40">
        <v>0.95009999999999994</v>
      </c>
      <c r="CE123" s="40">
        <v>0.95050000000000001</v>
      </c>
      <c r="CF123" s="40">
        <v>0.95079999999999998</v>
      </c>
      <c r="CG123" s="40">
        <v>0.95120000000000005</v>
      </c>
      <c r="CH123" s="40">
        <v>0.9516</v>
      </c>
      <c r="CI123" s="40">
        <v>0.95189999999999997</v>
      </c>
      <c r="CJ123" s="40">
        <v>0.95220000000000005</v>
      </c>
      <c r="CK123" s="40">
        <v>0.95250000000000001</v>
      </c>
      <c r="CL123" s="40">
        <v>0.95279999999999998</v>
      </c>
      <c r="CM123" s="40">
        <v>0.95320000000000005</v>
      </c>
      <c r="CN123" s="40">
        <v>0.95350000000000001</v>
      </c>
      <c r="CO123" s="40">
        <v>0.95369999999999999</v>
      </c>
      <c r="CP123" s="40">
        <v>0.95409999999999995</v>
      </c>
      <c r="CQ123" s="40">
        <v>0.95440000000000003</v>
      </c>
      <c r="CR123" s="40">
        <v>0.95469999999999999</v>
      </c>
      <c r="CS123" s="40">
        <v>0.95499999999999996</v>
      </c>
      <c r="CT123" s="40">
        <v>0.95530000000000004</v>
      </c>
      <c r="CU123" s="40">
        <v>0.9556</v>
      </c>
      <c r="CV123" s="40">
        <v>0.95579999999999998</v>
      </c>
      <c r="CW123" s="40">
        <v>0.95609999999999995</v>
      </c>
    </row>
    <row r="124" spans="1:101" ht="13.5" customHeight="1" x14ac:dyDescent="0.2">
      <c r="A124" s="36">
        <v>85</v>
      </c>
      <c r="B124" s="37">
        <v>122</v>
      </c>
      <c r="AU124" s="45"/>
      <c r="AV124" s="46"/>
      <c r="AW124" s="46"/>
      <c r="AX124" s="46"/>
      <c r="AY124" s="32"/>
      <c r="AZ124" s="32"/>
      <c r="BA124" s="32"/>
      <c r="BB124" s="32"/>
      <c r="BC124" s="32"/>
      <c r="BD124" s="32"/>
      <c r="BE124" s="40"/>
      <c r="BF124" s="40"/>
      <c r="BG124" s="32"/>
      <c r="BH124" s="32"/>
      <c r="BI124" s="32"/>
      <c r="BJ124" s="32"/>
      <c r="BK124" s="40"/>
      <c r="BL124" s="40"/>
      <c r="BM124" s="32"/>
      <c r="BN124" s="32"/>
      <c r="BO124" s="32"/>
      <c r="BP124" s="32"/>
      <c r="BQ124" s="40">
        <v>0.94289999999999896</v>
      </c>
      <c r="BR124" s="40">
        <v>0.94360000000000099</v>
      </c>
      <c r="BS124" s="40">
        <v>0.94419999999999904</v>
      </c>
      <c r="BT124" s="40">
        <v>0.94489999999999996</v>
      </c>
      <c r="BU124" s="40">
        <v>0.94550000000000001</v>
      </c>
      <c r="BV124" s="40">
        <v>0.94599999999999995</v>
      </c>
      <c r="BW124" s="40">
        <v>0.9466</v>
      </c>
      <c r="BX124" s="40">
        <v>0.94710000000000005</v>
      </c>
      <c r="BY124" s="40">
        <v>0.9476</v>
      </c>
      <c r="BZ124" s="40">
        <v>0.94810000000000005</v>
      </c>
      <c r="CA124" s="40">
        <v>0.94850000000000001</v>
      </c>
      <c r="CB124" s="40">
        <v>0.94899999999999995</v>
      </c>
      <c r="CC124" s="40">
        <v>0.94940000000000002</v>
      </c>
      <c r="CD124" s="40">
        <v>0.94979999999999998</v>
      </c>
      <c r="CE124" s="40">
        <v>0.95020000000000004</v>
      </c>
      <c r="CF124" s="40">
        <v>0.95050000000000001</v>
      </c>
      <c r="CG124" s="40">
        <v>0.95079999999999998</v>
      </c>
      <c r="CH124" s="40">
        <v>0.95120000000000005</v>
      </c>
      <c r="CI124" s="40">
        <v>0.95150000000000001</v>
      </c>
      <c r="CJ124" s="40">
        <v>0.95189999999999997</v>
      </c>
      <c r="CK124" s="40">
        <v>0.95220000000000005</v>
      </c>
      <c r="CL124" s="40">
        <v>0.95250000000000001</v>
      </c>
      <c r="CM124" s="40">
        <v>0.95279999999999998</v>
      </c>
      <c r="CN124" s="40">
        <v>0.95309999999999995</v>
      </c>
      <c r="CO124" s="40">
        <v>0.95340000000000003</v>
      </c>
      <c r="CP124" s="40">
        <v>0.95369999999999999</v>
      </c>
      <c r="CQ124" s="40">
        <v>0.95409999999999995</v>
      </c>
      <c r="CR124" s="40">
        <v>0.95440000000000003</v>
      </c>
      <c r="CS124" s="40">
        <v>0.95469999999999999</v>
      </c>
      <c r="CT124" s="40">
        <v>0.95499999999999996</v>
      </c>
      <c r="CU124" s="40">
        <v>0.95530000000000004</v>
      </c>
      <c r="CV124" s="40">
        <v>0.95550000000000002</v>
      </c>
      <c r="CW124" s="40">
        <v>0.95579999999999998</v>
      </c>
    </row>
    <row r="125" spans="1:101" ht="13.5" customHeight="1" x14ac:dyDescent="0.2">
      <c r="A125" s="36">
        <v>85.5</v>
      </c>
      <c r="B125" s="41">
        <v>123</v>
      </c>
      <c r="AU125" s="43"/>
      <c r="AV125" s="44"/>
      <c r="AW125" s="44"/>
      <c r="AX125" s="44"/>
      <c r="AY125" s="32"/>
      <c r="AZ125" s="32"/>
      <c r="BA125" s="32"/>
      <c r="BB125" s="32"/>
      <c r="BC125" s="32"/>
      <c r="BD125" s="32"/>
      <c r="BE125" s="40"/>
      <c r="BF125" s="40"/>
      <c r="BG125" s="32"/>
      <c r="BH125" s="32"/>
      <c r="BI125" s="32"/>
      <c r="BJ125" s="32"/>
      <c r="BK125" s="40"/>
      <c r="BL125" s="40"/>
      <c r="BM125" s="32"/>
      <c r="BN125" s="32"/>
      <c r="BO125" s="32"/>
      <c r="BP125" s="32"/>
      <c r="BQ125" s="40">
        <v>0.94249999999999901</v>
      </c>
      <c r="BR125" s="40">
        <v>0.94320000000000104</v>
      </c>
      <c r="BS125" s="40">
        <v>0.94389999999999996</v>
      </c>
      <c r="BT125" s="40">
        <v>0.94450000000000001</v>
      </c>
      <c r="BU125" s="40">
        <v>0.94510000000000005</v>
      </c>
      <c r="BV125" s="40">
        <v>0.9456</v>
      </c>
      <c r="BW125" s="40">
        <v>0.94620000000000004</v>
      </c>
      <c r="BX125" s="40">
        <v>0.94679999999999997</v>
      </c>
      <c r="BY125" s="40">
        <v>0.94730000000000003</v>
      </c>
      <c r="BZ125" s="40">
        <v>0.94769999999999999</v>
      </c>
      <c r="CA125" s="40">
        <v>0.94810000000000005</v>
      </c>
      <c r="CB125" s="40">
        <v>0.9486</v>
      </c>
      <c r="CC125" s="40">
        <v>0.94910000000000005</v>
      </c>
      <c r="CD125" s="40">
        <v>0.94950000000000001</v>
      </c>
      <c r="CE125" s="40">
        <v>0.94979999999999998</v>
      </c>
      <c r="CF125" s="40">
        <v>0.95020000000000004</v>
      </c>
      <c r="CG125" s="40">
        <v>0.95050000000000001</v>
      </c>
      <c r="CH125" s="40">
        <v>0.95089999999999997</v>
      </c>
      <c r="CI125" s="40">
        <v>0.95120000000000005</v>
      </c>
      <c r="CJ125" s="40">
        <v>0.95150000000000001</v>
      </c>
      <c r="CK125" s="40">
        <v>0.95189999999999997</v>
      </c>
      <c r="CL125" s="40">
        <v>0.95220000000000005</v>
      </c>
      <c r="CM125" s="40">
        <v>0.95250000000000001</v>
      </c>
      <c r="CN125" s="40">
        <v>0.95279999999999998</v>
      </c>
      <c r="CO125" s="40">
        <v>0.95299999999999996</v>
      </c>
      <c r="CP125" s="40">
        <v>0.95340000000000003</v>
      </c>
      <c r="CQ125" s="40">
        <v>0.95369999999999999</v>
      </c>
      <c r="CR125" s="40">
        <v>0.95409999999999995</v>
      </c>
      <c r="CS125" s="40">
        <v>0.95440000000000003</v>
      </c>
      <c r="CT125" s="40">
        <v>0.9546</v>
      </c>
      <c r="CU125" s="40">
        <v>0.95489999999999997</v>
      </c>
      <c r="CV125" s="40">
        <v>0.95520000000000005</v>
      </c>
      <c r="CW125" s="40">
        <v>0.95550000000000002</v>
      </c>
    </row>
    <row r="126" spans="1:101" ht="13.5" customHeight="1" x14ac:dyDescent="0.2">
      <c r="A126" s="36">
        <v>86</v>
      </c>
      <c r="B126" s="37">
        <v>124</v>
      </c>
      <c r="AU126" s="45"/>
      <c r="AV126" s="46"/>
      <c r="AW126" s="46"/>
      <c r="AX126" s="46"/>
      <c r="AY126" s="32"/>
      <c r="AZ126" s="32"/>
      <c r="BA126" s="32"/>
      <c r="BB126" s="32"/>
      <c r="BC126" s="32"/>
      <c r="BD126" s="32"/>
      <c r="BE126" s="40"/>
      <c r="BF126" s="40"/>
      <c r="BG126" s="32"/>
      <c r="BH126" s="32"/>
      <c r="BI126" s="32"/>
      <c r="BJ126" s="32"/>
      <c r="BK126" s="40"/>
      <c r="BL126" s="40"/>
      <c r="BM126" s="32"/>
      <c r="BN126" s="32"/>
      <c r="BO126" s="32"/>
      <c r="BP126" s="32"/>
      <c r="BQ126" s="40">
        <v>0.94209999999999905</v>
      </c>
      <c r="BR126" s="40">
        <v>0.94280000000000097</v>
      </c>
      <c r="BS126" s="40">
        <v>0.94350000000000001</v>
      </c>
      <c r="BT126" s="40">
        <v>0.94410000000000005</v>
      </c>
      <c r="BU126" s="40">
        <v>0.94469999999999998</v>
      </c>
      <c r="BV126" s="40">
        <v>0.94530000000000003</v>
      </c>
      <c r="BW126" s="40">
        <v>0.94579999999999997</v>
      </c>
      <c r="BX126" s="40">
        <v>0.94640000000000002</v>
      </c>
      <c r="BY126" s="40">
        <v>0.94689999999999996</v>
      </c>
      <c r="BZ126" s="40">
        <v>0.94740000000000002</v>
      </c>
      <c r="CA126" s="40">
        <v>0.94779999999999998</v>
      </c>
      <c r="CB126" s="40">
        <v>0.94830000000000003</v>
      </c>
      <c r="CC126" s="40">
        <v>0.94869999999999999</v>
      </c>
      <c r="CD126" s="40">
        <v>0.94910000000000005</v>
      </c>
      <c r="CE126" s="40">
        <v>0.94950000000000001</v>
      </c>
      <c r="CF126" s="40">
        <v>0.94979999999999998</v>
      </c>
      <c r="CG126" s="40">
        <v>0.95009999999999994</v>
      </c>
      <c r="CH126" s="40">
        <v>0.95050000000000001</v>
      </c>
      <c r="CI126" s="40">
        <v>0.95089999999999997</v>
      </c>
      <c r="CJ126" s="40">
        <v>0.95120000000000005</v>
      </c>
      <c r="CK126" s="40">
        <v>0.95150000000000001</v>
      </c>
      <c r="CL126" s="40">
        <v>0.95189999999999997</v>
      </c>
      <c r="CM126" s="40">
        <v>0.95220000000000005</v>
      </c>
      <c r="CN126" s="40">
        <v>0.95250000000000001</v>
      </c>
      <c r="CO126" s="40">
        <v>0.95279999999999998</v>
      </c>
      <c r="CP126" s="40">
        <v>0.95309999999999995</v>
      </c>
      <c r="CQ126" s="40">
        <v>0.95340000000000003</v>
      </c>
      <c r="CR126" s="40">
        <v>0.95379999999999998</v>
      </c>
      <c r="CS126" s="40">
        <v>0.95409999999999995</v>
      </c>
      <c r="CT126" s="40">
        <v>0.95430000000000004</v>
      </c>
      <c r="CU126" s="40">
        <v>0.95469999999999999</v>
      </c>
      <c r="CV126" s="40">
        <v>0.95489999999999997</v>
      </c>
      <c r="CW126" s="40">
        <v>0.95520000000000005</v>
      </c>
    </row>
    <row r="127" spans="1:101" ht="13.5" customHeight="1" x14ac:dyDescent="0.2">
      <c r="A127" s="36">
        <v>86.5</v>
      </c>
      <c r="B127" s="41">
        <v>125</v>
      </c>
      <c r="AU127" s="43"/>
      <c r="AV127" s="44"/>
      <c r="AW127" s="44"/>
      <c r="AX127" s="44"/>
      <c r="AY127" s="32"/>
      <c r="AZ127" s="32"/>
      <c r="BA127" s="32"/>
      <c r="BB127" s="32"/>
      <c r="BC127" s="32"/>
      <c r="BD127" s="32"/>
      <c r="BE127" s="40"/>
      <c r="BF127" s="40"/>
      <c r="BG127" s="32"/>
      <c r="BH127" s="32"/>
      <c r="BI127" s="32"/>
      <c r="BJ127" s="32"/>
      <c r="BK127" s="40"/>
      <c r="BL127" s="40"/>
      <c r="BM127" s="32"/>
      <c r="BN127" s="32"/>
      <c r="BO127" s="32"/>
      <c r="BP127" s="32"/>
      <c r="BQ127" s="40">
        <v>0.94169999999999898</v>
      </c>
      <c r="BR127" s="40">
        <v>0.94240000000000101</v>
      </c>
      <c r="BS127" s="40">
        <v>0.94310000000000005</v>
      </c>
      <c r="BT127" s="40">
        <v>0.94369999999999998</v>
      </c>
      <c r="BU127" s="40">
        <v>0.94430000000000003</v>
      </c>
      <c r="BV127" s="40">
        <v>0.94489999999999996</v>
      </c>
      <c r="BW127" s="40">
        <v>0.94550000000000001</v>
      </c>
      <c r="BX127" s="40">
        <v>0.94599999999999995</v>
      </c>
      <c r="BY127" s="40">
        <v>0.94650000000000001</v>
      </c>
      <c r="BZ127" s="40">
        <v>0.94699999999999995</v>
      </c>
      <c r="CA127" s="40">
        <v>0.94740000000000002</v>
      </c>
      <c r="CB127" s="40">
        <v>0.94789999999999996</v>
      </c>
      <c r="CC127" s="40">
        <v>0.94840000000000002</v>
      </c>
      <c r="CD127" s="40">
        <v>0.94869999999999999</v>
      </c>
      <c r="CE127" s="40">
        <v>0.94910000000000005</v>
      </c>
      <c r="CF127" s="40">
        <v>0.94950000000000001</v>
      </c>
      <c r="CG127" s="40">
        <v>0.94979999999999998</v>
      </c>
      <c r="CH127" s="40">
        <v>0.95020000000000004</v>
      </c>
      <c r="CI127" s="40">
        <v>0.95050000000000001</v>
      </c>
      <c r="CJ127" s="40">
        <v>0.95089999999999997</v>
      </c>
      <c r="CK127" s="40">
        <v>0.95120000000000005</v>
      </c>
      <c r="CL127" s="40">
        <v>0.95150000000000001</v>
      </c>
      <c r="CM127" s="40">
        <v>0.95189999999999997</v>
      </c>
      <c r="CN127" s="40">
        <v>0.95220000000000005</v>
      </c>
      <c r="CO127" s="40">
        <v>0.95250000000000001</v>
      </c>
      <c r="CP127" s="40">
        <v>0.95279999999999998</v>
      </c>
      <c r="CQ127" s="40">
        <v>0.95309999999999995</v>
      </c>
      <c r="CR127" s="40">
        <v>0.95340000000000003</v>
      </c>
      <c r="CS127" s="40">
        <v>0.95379999999999998</v>
      </c>
      <c r="CT127" s="40">
        <v>0.95409999999999995</v>
      </c>
      <c r="CU127" s="40">
        <v>0.95440000000000003</v>
      </c>
      <c r="CV127" s="40">
        <v>0.9546</v>
      </c>
      <c r="CW127" s="40">
        <v>0.95489999999999997</v>
      </c>
    </row>
    <row r="128" spans="1:101" ht="13.5" customHeight="1" x14ac:dyDescent="0.2">
      <c r="A128" s="36">
        <v>87</v>
      </c>
      <c r="B128" s="37">
        <v>126</v>
      </c>
      <c r="AU128" s="45"/>
      <c r="AV128" s="46"/>
      <c r="AW128" s="46"/>
      <c r="AX128" s="46"/>
      <c r="AY128" s="32"/>
      <c r="AZ128" s="32"/>
      <c r="BA128" s="32"/>
      <c r="BB128" s="32"/>
      <c r="BC128" s="32"/>
      <c r="BD128" s="32"/>
      <c r="BE128" s="40"/>
      <c r="BF128" s="40"/>
      <c r="BG128" s="32"/>
      <c r="BH128" s="32"/>
      <c r="BI128" s="32"/>
      <c r="BJ128" s="32"/>
      <c r="BK128" s="40"/>
      <c r="BL128" s="40"/>
      <c r="BM128" s="32"/>
      <c r="BN128" s="32"/>
      <c r="BO128" s="32"/>
      <c r="BP128" s="32"/>
      <c r="BQ128" s="40">
        <v>0.94129999999999903</v>
      </c>
      <c r="BR128" s="40">
        <v>0.94200000000000095</v>
      </c>
      <c r="BS128" s="40">
        <v>0.94269999999999998</v>
      </c>
      <c r="BT128" s="40">
        <v>0.94330000000000003</v>
      </c>
      <c r="BU128" s="40">
        <v>0.94389999999999996</v>
      </c>
      <c r="BV128" s="40">
        <v>0.94499999999999995</v>
      </c>
      <c r="BW128" s="40">
        <v>0.94499999999999995</v>
      </c>
      <c r="BX128" s="40">
        <v>0.9456</v>
      </c>
      <c r="BY128" s="40">
        <v>0.94620000000000004</v>
      </c>
      <c r="BZ128" s="40">
        <v>0.9466</v>
      </c>
      <c r="CA128" s="40">
        <v>0.94710000000000005</v>
      </c>
      <c r="CB128" s="40">
        <v>0.94750000000000001</v>
      </c>
      <c r="CC128" s="40">
        <v>0.94799999999999995</v>
      </c>
      <c r="CD128" s="40">
        <v>0.94840000000000002</v>
      </c>
      <c r="CE128" s="40">
        <v>0.94879999999999998</v>
      </c>
      <c r="CF128" s="40">
        <v>0.94910000000000005</v>
      </c>
      <c r="CG128" s="40">
        <v>0.94950000000000001</v>
      </c>
      <c r="CH128" s="40">
        <v>0.94989999999999997</v>
      </c>
      <c r="CI128" s="40">
        <v>0.95020000000000004</v>
      </c>
      <c r="CJ128" s="40">
        <v>0.95050000000000001</v>
      </c>
      <c r="CK128" s="40">
        <v>0.95089999999999997</v>
      </c>
      <c r="CL128" s="40">
        <v>0.95120000000000005</v>
      </c>
      <c r="CM128" s="40">
        <v>0.95150000000000001</v>
      </c>
      <c r="CN128" s="40">
        <v>0.95179999999999998</v>
      </c>
      <c r="CO128" s="40">
        <v>0.95209999999999995</v>
      </c>
      <c r="CP128" s="40">
        <v>0.95250000000000001</v>
      </c>
      <c r="CQ128" s="40">
        <v>0.95279999999999998</v>
      </c>
      <c r="CR128" s="40">
        <v>0.95309999999999995</v>
      </c>
      <c r="CS128" s="40">
        <v>0.95340000000000003</v>
      </c>
      <c r="CT128" s="40">
        <v>0.95369999999999999</v>
      </c>
      <c r="CU128" s="40">
        <v>0.95399999999999996</v>
      </c>
      <c r="CV128" s="40">
        <v>0.95430000000000004</v>
      </c>
      <c r="CW128" s="40">
        <v>0.9546</v>
      </c>
    </row>
    <row r="129" spans="1:101" ht="13.5" customHeight="1" x14ac:dyDescent="0.2">
      <c r="A129" s="36">
        <v>87.5</v>
      </c>
      <c r="B129" s="41">
        <v>127</v>
      </c>
      <c r="AU129" s="43"/>
      <c r="AV129" s="44"/>
      <c r="AW129" s="44"/>
      <c r="AX129" s="44"/>
      <c r="AY129" s="32"/>
      <c r="AZ129" s="32"/>
      <c r="BA129" s="32"/>
      <c r="BB129" s="32"/>
      <c r="BC129" s="32"/>
      <c r="BD129" s="32"/>
      <c r="BE129" s="40"/>
      <c r="BF129" s="40"/>
      <c r="BG129" s="32"/>
      <c r="BH129" s="32"/>
      <c r="BI129" s="32"/>
      <c r="BJ129" s="32"/>
      <c r="BK129" s="40"/>
      <c r="BL129" s="40"/>
      <c r="BM129" s="32"/>
      <c r="BN129" s="32"/>
      <c r="BO129" s="32"/>
      <c r="BP129" s="32"/>
      <c r="BQ129" s="40">
        <v>0.94079999999999997</v>
      </c>
      <c r="BR129" s="40">
        <v>0.94160000000000099</v>
      </c>
      <c r="BS129" s="40">
        <v>0.94230000000000003</v>
      </c>
      <c r="BT129" s="40">
        <v>0.94289999999999996</v>
      </c>
      <c r="BU129" s="40">
        <v>0.94350000000000001</v>
      </c>
      <c r="BV129" s="40">
        <v>0.94410000000000005</v>
      </c>
      <c r="BW129" s="40">
        <v>0.94469999999999998</v>
      </c>
      <c r="BX129" s="40">
        <v>0.94530000000000003</v>
      </c>
      <c r="BY129" s="40">
        <v>0.94579999999999997</v>
      </c>
      <c r="BZ129" s="40">
        <v>0.94630000000000003</v>
      </c>
      <c r="CA129" s="40">
        <v>0.94669999999999999</v>
      </c>
      <c r="CB129" s="40">
        <v>0.94720000000000004</v>
      </c>
      <c r="CC129" s="40">
        <v>0.94769999999999999</v>
      </c>
      <c r="CD129" s="40">
        <v>0.94810000000000005</v>
      </c>
      <c r="CE129" s="40">
        <v>0.94840000000000002</v>
      </c>
      <c r="CF129" s="40">
        <v>0.94879999999999998</v>
      </c>
      <c r="CG129" s="40">
        <v>0.94910000000000005</v>
      </c>
      <c r="CH129" s="40">
        <v>0.94950000000000001</v>
      </c>
      <c r="CI129" s="40">
        <v>0.94989999999999997</v>
      </c>
      <c r="CJ129" s="40">
        <v>0.95020000000000004</v>
      </c>
      <c r="CK129" s="40">
        <v>0.95050000000000001</v>
      </c>
      <c r="CL129" s="40">
        <v>0.95089999999999997</v>
      </c>
      <c r="CM129" s="40">
        <v>0.95120000000000005</v>
      </c>
      <c r="CN129" s="40">
        <v>0.95150000000000001</v>
      </c>
      <c r="CO129" s="40">
        <v>0.95179999999999998</v>
      </c>
      <c r="CP129" s="40">
        <v>0.95209999999999995</v>
      </c>
      <c r="CQ129" s="40">
        <v>0.95250000000000001</v>
      </c>
      <c r="CR129" s="40">
        <v>0.95279999999999998</v>
      </c>
      <c r="CS129" s="40">
        <v>0.95309999999999995</v>
      </c>
      <c r="CT129" s="40">
        <v>0.95340000000000003</v>
      </c>
      <c r="CU129" s="40">
        <v>0.95369999999999999</v>
      </c>
      <c r="CV129" s="40">
        <v>0.95399999999999996</v>
      </c>
      <c r="CW129" s="40">
        <v>0.95420000000000005</v>
      </c>
    </row>
    <row r="130" spans="1:101" ht="13.5" customHeight="1" x14ac:dyDescent="0.2">
      <c r="A130" s="36">
        <v>88</v>
      </c>
      <c r="B130" s="37">
        <v>128</v>
      </c>
      <c r="AU130" s="45"/>
      <c r="AV130" s="46"/>
      <c r="AW130" s="46"/>
      <c r="AX130" s="46"/>
      <c r="AY130" s="32"/>
      <c r="AZ130" s="32"/>
      <c r="BA130" s="32"/>
      <c r="BB130" s="32"/>
      <c r="BC130" s="32"/>
      <c r="BD130" s="32"/>
      <c r="BE130" s="40"/>
      <c r="BF130" s="40"/>
      <c r="BG130" s="32"/>
      <c r="BH130" s="32"/>
      <c r="BI130" s="32"/>
      <c r="BJ130" s="32"/>
      <c r="BK130" s="40"/>
      <c r="BL130" s="40"/>
      <c r="BM130" s="32"/>
      <c r="BN130" s="32"/>
      <c r="BO130" s="32"/>
      <c r="BP130" s="32"/>
      <c r="BQ130" s="40">
        <v>0.94040000000000001</v>
      </c>
      <c r="BR130" s="40">
        <v>0.94120000000000104</v>
      </c>
      <c r="BS130" s="40">
        <v>0.94189999999999996</v>
      </c>
      <c r="BT130" s="40">
        <v>0.9425</v>
      </c>
      <c r="BU130" s="40">
        <v>0.94310000000000005</v>
      </c>
      <c r="BV130" s="40">
        <v>0.94369999999999998</v>
      </c>
      <c r="BW130" s="40">
        <v>0.94430000000000003</v>
      </c>
      <c r="BX130" s="40">
        <v>0.94489999999999996</v>
      </c>
      <c r="BY130" s="40">
        <v>0.94540000000000002</v>
      </c>
      <c r="BZ130" s="40">
        <v>0.94589999999999996</v>
      </c>
      <c r="CA130" s="40">
        <v>0.94630000000000003</v>
      </c>
      <c r="CB130" s="40">
        <v>0.94679999999999997</v>
      </c>
      <c r="CC130" s="40">
        <v>0.94730000000000003</v>
      </c>
      <c r="CD130" s="40">
        <v>0.94769999999999999</v>
      </c>
      <c r="CE130" s="40">
        <v>0.94810000000000005</v>
      </c>
      <c r="CF130" s="40">
        <v>0.94840000000000002</v>
      </c>
      <c r="CG130" s="40">
        <v>0.94879999999999998</v>
      </c>
      <c r="CH130" s="40">
        <v>0.94920000000000004</v>
      </c>
      <c r="CI130" s="40">
        <v>0.94950000000000001</v>
      </c>
      <c r="CJ130" s="40">
        <v>0.94989999999999997</v>
      </c>
      <c r="CK130" s="40">
        <v>0.95020000000000004</v>
      </c>
      <c r="CL130" s="40">
        <v>0.95050000000000001</v>
      </c>
      <c r="CM130" s="40">
        <v>0.95089999999999997</v>
      </c>
      <c r="CN130" s="40">
        <v>0.95120000000000005</v>
      </c>
      <c r="CO130" s="40">
        <v>0.95150000000000001</v>
      </c>
      <c r="CP130" s="40">
        <v>0.95179999999999998</v>
      </c>
      <c r="CQ130" s="40">
        <v>0.95220000000000005</v>
      </c>
      <c r="CR130" s="40">
        <v>0.95250000000000001</v>
      </c>
      <c r="CS130" s="40">
        <v>0.95279999999999998</v>
      </c>
      <c r="CT130" s="40">
        <v>0.95309999999999995</v>
      </c>
      <c r="CU130" s="40">
        <v>0.95340000000000003</v>
      </c>
      <c r="CV130" s="40">
        <v>0.9536</v>
      </c>
      <c r="CW130" s="40">
        <v>0.95389999999999997</v>
      </c>
    </row>
    <row r="131" spans="1:101" ht="13.5" customHeight="1" x14ac:dyDescent="0.2">
      <c r="A131" s="36">
        <v>88.5</v>
      </c>
      <c r="B131" s="41">
        <v>129</v>
      </c>
      <c r="AU131" s="43"/>
      <c r="AV131" s="44"/>
      <c r="AW131" s="44"/>
      <c r="AX131" s="44"/>
      <c r="AY131" s="32"/>
      <c r="AZ131" s="32"/>
      <c r="BA131" s="32"/>
      <c r="BB131" s="32"/>
      <c r="BC131" s="32"/>
      <c r="BD131" s="32"/>
      <c r="BE131" s="40"/>
      <c r="BF131" s="40"/>
      <c r="BG131" s="32"/>
      <c r="BH131" s="32"/>
      <c r="BI131" s="32"/>
      <c r="BJ131" s="32"/>
      <c r="BK131" s="40"/>
      <c r="BL131" s="40"/>
      <c r="BM131" s="32"/>
      <c r="BN131" s="32"/>
      <c r="BO131" s="32"/>
      <c r="BP131" s="32"/>
      <c r="BQ131" s="40">
        <v>0.94</v>
      </c>
      <c r="BR131" s="40">
        <v>0.94080000000000097</v>
      </c>
      <c r="BS131" s="40">
        <v>0.9415</v>
      </c>
      <c r="BT131" s="40">
        <v>0.94209999999999905</v>
      </c>
      <c r="BU131" s="40">
        <v>0.94269999999999998</v>
      </c>
      <c r="BV131" s="40">
        <v>0.94330000000000003</v>
      </c>
      <c r="BW131" s="40">
        <v>0.94389999999999996</v>
      </c>
      <c r="BX131" s="40">
        <v>0.94450000000000001</v>
      </c>
      <c r="BY131" s="40">
        <v>0.94510000000000005</v>
      </c>
      <c r="BZ131" s="40">
        <v>0.9456</v>
      </c>
      <c r="CA131" s="40">
        <v>0.94599999999999995</v>
      </c>
      <c r="CB131" s="40">
        <v>0.94650000000000001</v>
      </c>
      <c r="CC131" s="40">
        <v>0.94699999999999995</v>
      </c>
      <c r="CD131" s="40">
        <v>0.94740000000000002</v>
      </c>
      <c r="CE131" s="40">
        <v>0.94769999999999999</v>
      </c>
      <c r="CF131" s="40">
        <v>0.94810000000000005</v>
      </c>
      <c r="CG131" s="40">
        <v>0.94840000000000002</v>
      </c>
      <c r="CH131" s="40">
        <v>0.94879999999999998</v>
      </c>
      <c r="CI131" s="40">
        <v>0.94920000000000004</v>
      </c>
      <c r="CJ131" s="40">
        <v>0.94950000000000001</v>
      </c>
      <c r="CK131" s="40">
        <v>0.94989999999999997</v>
      </c>
      <c r="CL131" s="40">
        <v>0.95020000000000004</v>
      </c>
      <c r="CM131" s="40">
        <v>0.9506</v>
      </c>
      <c r="CN131" s="40">
        <v>0.95089999999999997</v>
      </c>
      <c r="CO131" s="40">
        <v>0.95120000000000005</v>
      </c>
      <c r="CP131" s="40">
        <v>0.95150000000000001</v>
      </c>
      <c r="CQ131" s="40">
        <v>0.95179999999999998</v>
      </c>
      <c r="CR131" s="40">
        <v>0.95220000000000005</v>
      </c>
      <c r="CS131" s="40">
        <v>0.95250000000000001</v>
      </c>
      <c r="CT131" s="40">
        <v>0.95279999999999998</v>
      </c>
      <c r="CU131" s="40">
        <v>0.95309999999999995</v>
      </c>
      <c r="CV131" s="40">
        <v>0.95340000000000003</v>
      </c>
      <c r="CW131" s="40">
        <v>0.9536</v>
      </c>
    </row>
    <row r="132" spans="1:101" ht="13.5" customHeight="1" x14ac:dyDescent="0.2">
      <c r="A132" s="36">
        <v>89</v>
      </c>
      <c r="B132" s="37">
        <v>130</v>
      </c>
      <c r="AU132" s="45"/>
      <c r="AV132" s="46"/>
      <c r="AW132" s="46"/>
      <c r="AX132" s="46"/>
      <c r="AY132" s="32"/>
      <c r="AZ132" s="32"/>
      <c r="BA132" s="32"/>
      <c r="BB132" s="32"/>
      <c r="BC132" s="32"/>
      <c r="BD132" s="32"/>
      <c r="BE132" s="40"/>
      <c r="BF132" s="40"/>
      <c r="BG132" s="32"/>
      <c r="BH132" s="32"/>
      <c r="BI132" s="32"/>
      <c r="BJ132" s="32"/>
      <c r="BK132" s="40"/>
      <c r="BL132" s="40"/>
      <c r="BM132" s="32"/>
      <c r="BN132" s="32"/>
      <c r="BO132" s="32"/>
      <c r="BP132" s="32"/>
      <c r="BQ132" s="40">
        <v>0.93959999999999999</v>
      </c>
      <c r="BR132" s="40">
        <v>0.94040000000000101</v>
      </c>
      <c r="BS132" s="40">
        <v>0.94110000000000005</v>
      </c>
      <c r="BT132" s="40">
        <v>0.94169999999999898</v>
      </c>
      <c r="BU132" s="40">
        <v>0.94240000000000002</v>
      </c>
      <c r="BV132" s="40">
        <v>0.94299999999999995</v>
      </c>
      <c r="BW132" s="40">
        <v>0.94359999999999999</v>
      </c>
      <c r="BX132" s="40">
        <v>0.94420000000000004</v>
      </c>
      <c r="BY132" s="40">
        <v>0.94469999999999998</v>
      </c>
      <c r="BZ132" s="40">
        <v>0.94520000000000004</v>
      </c>
      <c r="CA132" s="40">
        <v>0.9456</v>
      </c>
      <c r="CB132" s="40">
        <v>0.94610000000000005</v>
      </c>
      <c r="CC132" s="40">
        <v>0.9466</v>
      </c>
      <c r="CD132" s="40">
        <v>0.94699999999999995</v>
      </c>
      <c r="CE132" s="40">
        <v>0.94740000000000002</v>
      </c>
      <c r="CF132" s="40">
        <v>0.94769999999999999</v>
      </c>
      <c r="CG132" s="40">
        <v>0.94810000000000005</v>
      </c>
      <c r="CH132" s="40">
        <v>0.94850000000000001</v>
      </c>
      <c r="CI132" s="40">
        <v>0.94879999999999998</v>
      </c>
      <c r="CJ132" s="40">
        <v>0.94910000000000005</v>
      </c>
      <c r="CK132" s="40">
        <v>0.94950000000000001</v>
      </c>
      <c r="CL132" s="40">
        <v>0.94989999999999997</v>
      </c>
      <c r="CM132" s="40">
        <v>0.95020000000000004</v>
      </c>
      <c r="CN132" s="40">
        <v>0.9506</v>
      </c>
      <c r="CO132" s="40">
        <v>0.95079999999999998</v>
      </c>
      <c r="CP132" s="40">
        <v>0.95120000000000005</v>
      </c>
      <c r="CQ132" s="40">
        <v>0.95150000000000001</v>
      </c>
      <c r="CR132" s="40">
        <v>0.95189999999999997</v>
      </c>
      <c r="CS132" s="40">
        <v>0.95220000000000005</v>
      </c>
      <c r="CT132" s="40">
        <v>0.95250000000000001</v>
      </c>
      <c r="CU132" s="40">
        <v>0.95279999999999998</v>
      </c>
      <c r="CV132" s="40">
        <v>0.95309999999999995</v>
      </c>
      <c r="CW132" s="40">
        <v>0.95330000000000004</v>
      </c>
    </row>
    <row r="133" spans="1:101" ht="13.5" customHeight="1" x14ac:dyDescent="0.2">
      <c r="A133" s="36">
        <v>89.5</v>
      </c>
      <c r="B133" s="41">
        <v>131</v>
      </c>
      <c r="AU133" s="43"/>
      <c r="AV133" s="44"/>
      <c r="AW133" s="44"/>
      <c r="AX133" s="44"/>
      <c r="AY133" s="32"/>
      <c r="AZ133" s="32"/>
      <c r="BA133" s="32"/>
      <c r="BB133" s="32"/>
      <c r="BC133" s="32"/>
      <c r="BD133" s="32"/>
      <c r="BE133" s="40"/>
      <c r="BF133" s="40"/>
      <c r="BG133" s="32"/>
      <c r="BH133" s="32"/>
      <c r="BI133" s="32"/>
      <c r="BJ133" s="32"/>
      <c r="BK133" s="40"/>
      <c r="BL133" s="40"/>
      <c r="BM133" s="32"/>
      <c r="BN133" s="32"/>
      <c r="BO133" s="32"/>
      <c r="BP133" s="32"/>
      <c r="BQ133" s="40">
        <v>0.93920000000000003</v>
      </c>
      <c r="BR133" s="40">
        <v>0.94000000000000095</v>
      </c>
      <c r="BS133" s="40">
        <v>0.94069999999999998</v>
      </c>
      <c r="BT133" s="40">
        <v>0.94129999999999903</v>
      </c>
      <c r="BU133" s="40">
        <v>0.94199999999999995</v>
      </c>
      <c r="BV133" s="40">
        <v>0.94259999999999999</v>
      </c>
      <c r="BW133" s="40">
        <v>0.94320000000000004</v>
      </c>
      <c r="BX133" s="40">
        <v>0.94379999999999997</v>
      </c>
      <c r="BY133" s="40">
        <v>0.94430000000000003</v>
      </c>
      <c r="BZ133" s="40">
        <v>0.94479999999999997</v>
      </c>
      <c r="CA133" s="40">
        <v>0.94530000000000003</v>
      </c>
      <c r="CB133" s="40">
        <v>0.94579999999999997</v>
      </c>
      <c r="CC133" s="40">
        <v>0.94630000000000003</v>
      </c>
      <c r="CD133" s="40">
        <v>0.94669999999999999</v>
      </c>
      <c r="CE133" s="40">
        <v>0.94699999999999995</v>
      </c>
      <c r="CF133" s="40">
        <v>0.94740000000000002</v>
      </c>
      <c r="CG133" s="40">
        <v>0.94779999999999998</v>
      </c>
      <c r="CH133" s="40">
        <v>0.94820000000000004</v>
      </c>
      <c r="CI133" s="40">
        <v>0.94850000000000001</v>
      </c>
      <c r="CJ133" s="40">
        <v>0.94889999999999997</v>
      </c>
      <c r="CK133" s="40">
        <v>0.94920000000000004</v>
      </c>
      <c r="CL133" s="40">
        <v>0.9496</v>
      </c>
      <c r="CM133" s="40">
        <v>0.94989999999999997</v>
      </c>
      <c r="CN133" s="40">
        <v>0.95020000000000004</v>
      </c>
      <c r="CO133" s="40">
        <v>0.95050000000000001</v>
      </c>
      <c r="CP133" s="40">
        <v>0.95089999999999997</v>
      </c>
      <c r="CQ133" s="40">
        <v>0.95120000000000005</v>
      </c>
      <c r="CR133" s="40">
        <v>0.9516</v>
      </c>
      <c r="CS133" s="40">
        <v>0.95189999999999997</v>
      </c>
      <c r="CT133" s="40">
        <v>0.95220000000000005</v>
      </c>
      <c r="CU133" s="40">
        <v>0.95250000000000001</v>
      </c>
      <c r="CV133" s="40">
        <v>0.95279999999999998</v>
      </c>
      <c r="CW133" s="40">
        <v>0.95299999999999996</v>
      </c>
    </row>
    <row r="134" spans="1:101" ht="13.5" customHeight="1" x14ac:dyDescent="0.2">
      <c r="A134" s="36">
        <v>90</v>
      </c>
      <c r="B134" s="37">
        <v>132</v>
      </c>
      <c r="AU134" s="45"/>
      <c r="AV134" s="46"/>
      <c r="AW134" s="46"/>
      <c r="AX134" s="46"/>
      <c r="AY134" s="32"/>
      <c r="AZ134" s="32"/>
      <c r="BA134" s="32"/>
      <c r="BB134" s="32"/>
      <c r="BC134" s="32"/>
      <c r="BD134" s="32"/>
      <c r="BE134" s="40"/>
      <c r="BF134" s="40"/>
      <c r="BG134" s="32"/>
      <c r="BH134" s="32"/>
      <c r="BI134" s="32"/>
      <c r="BJ134" s="32"/>
      <c r="BK134" s="40"/>
      <c r="BL134" s="40"/>
      <c r="BM134" s="32"/>
      <c r="BN134" s="32"/>
      <c r="BO134" s="32"/>
      <c r="BP134" s="32"/>
      <c r="BQ134" s="40">
        <v>0.93879999999999997</v>
      </c>
      <c r="BR134" s="40">
        <v>0.93960000000000099</v>
      </c>
      <c r="BS134" s="40">
        <v>0.94030000000000002</v>
      </c>
      <c r="BT134" s="40">
        <v>0.94099999999999995</v>
      </c>
      <c r="BU134" s="40">
        <v>0.94159999999999999</v>
      </c>
      <c r="BV134" s="40">
        <v>0.94220000000000004</v>
      </c>
      <c r="BW134" s="40">
        <v>0.94279999999999997</v>
      </c>
      <c r="BX134" s="40">
        <v>0.94340000000000002</v>
      </c>
      <c r="BY134" s="40">
        <v>0.94399999999999995</v>
      </c>
      <c r="BZ134" s="40">
        <v>0.94450000000000001</v>
      </c>
      <c r="CA134" s="40">
        <v>0.94489999999999996</v>
      </c>
      <c r="CB134" s="40">
        <v>0.94540000000000002</v>
      </c>
      <c r="CC134" s="40">
        <v>0.94589999999999996</v>
      </c>
      <c r="CD134" s="40">
        <v>0.94630000000000003</v>
      </c>
      <c r="CE134" s="40">
        <v>0.94669999999999999</v>
      </c>
      <c r="CF134" s="40">
        <v>0.94699999999999995</v>
      </c>
      <c r="CG134" s="40">
        <v>0.94740000000000002</v>
      </c>
      <c r="CH134" s="40">
        <v>0.94779999999999998</v>
      </c>
      <c r="CI134" s="40">
        <v>0.94820000000000004</v>
      </c>
      <c r="CJ134" s="40">
        <v>0.94850000000000001</v>
      </c>
      <c r="CK134" s="40">
        <v>0.94889999999999997</v>
      </c>
      <c r="CL134" s="40">
        <v>0.94920000000000004</v>
      </c>
      <c r="CM134" s="40">
        <v>0.9496</v>
      </c>
      <c r="CN134" s="40">
        <v>0.94989999999999997</v>
      </c>
      <c r="CO134" s="40">
        <v>0.95020000000000004</v>
      </c>
      <c r="CP134" s="40">
        <v>0.95050000000000001</v>
      </c>
      <c r="CQ134" s="40">
        <v>0.95089999999999997</v>
      </c>
      <c r="CR134" s="40">
        <v>0.95120000000000005</v>
      </c>
      <c r="CS134" s="40">
        <v>0.9516</v>
      </c>
      <c r="CT134" s="40">
        <v>0.95189999999999997</v>
      </c>
      <c r="CU134" s="40">
        <v>0.95220000000000005</v>
      </c>
      <c r="CV134" s="40">
        <v>0.95250000000000001</v>
      </c>
      <c r="CW134" s="40">
        <v>0.95269999999999999</v>
      </c>
    </row>
    <row r="135" spans="1:101" ht="13.5" customHeight="1" x14ac:dyDescent="0.2">
      <c r="A135" s="36">
        <v>90.5</v>
      </c>
      <c r="B135" s="41">
        <v>133</v>
      </c>
      <c r="AU135" s="43"/>
      <c r="AV135" s="44"/>
      <c r="AW135" s="44"/>
      <c r="AX135" s="44"/>
      <c r="AY135" s="32"/>
      <c r="AZ135" s="32"/>
      <c r="BA135" s="32"/>
      <c r="BB135" s="32"/>
      <c r="BC135" s="32"/>
      <c r="BD135" s="32"/>
      <c r="BE135" s="40"/>
      <c r="BF135" s="40"/>
      <c r="BG135" s="32"/>
      <c r="BH135" s="32"/>
      <c r="BI135" s="32"/>
      <c r="BJ135" s="32"/>
      <c r="BK135" s="40"/>
      <c r="BL135" s="40"/>
      <c r="BM135" s="32"/>
      <c r="BN135" s="32"/>
      <c r="BO135" s="32"/>
      <c r="BP135" s="32"/>
      <c r="BQ135" s="40">
        <v>0.93840000000000001</v>
      </c>
      <c r="BR135" s="40">
        <v>0.93920000000000103</v>
      </c>
      <c r="BS135" s="40">
        <v>0.93989999999999996</v>
      </c>
      <c r="BT135" s="40">
        <v>0.94059999999999999</v>
      </c>
      <c r="BU135" s="40">
        <v>0.94120000000000004</v>
      </c>
      <c r="BV135" s="40">
        <v>0.94179999999999997</v>
      </c>
      <c r="BW135" s="40">
        <v>0.94240000000000002</v>
      </c>
      <c r="BX135" s="40">
        <v>0.94299999999999995</v>
      </c>
      <c r="BY135" s="40">
        <v>0.94359999999999999</v>
      </c>
      <c r="BZ135" s="40">
        <v>0.94410000000000005</v>
      </c>
      <c r="CA135" s="40">
        <v>0.94450000000000001</v>
      </c>
      <c r="CB135" s="40">
        <v>0.94499999999999995</v>
      </c>
      <c r="CC135" s="40">
        <v>0.9456</v>
      </c>
      <c r="CD135" s="40">
        <v>0.94599999999999995</v>
      </c>
      <c r="CE135" s="40">
        <v>0.94630000000000003</v>
      </c>
      <c r="CF135" s="40">
        <v>0.94669999999999999</v>
      </c>
      <c r="CG135" s="40">
        <v>0.94710000000000005</v>
      </c>
      <c r="CH135" s="40">
        <v>0.94750000000000001</v>
      </c>
      <c r="CI135" s="40">
        <v>0.94779999999999998</v>
      </c>
      <c r="CJ135" s="40">
        <v>0.94810000000000005</v>
      </c>
      <c r="CK135" s="40">
        <v>0.94850000000000001</v>
      </c>
      <c r="CL135" s="40">
        <v>0.94889999999999997</v>
      </c>
      <c r="CM135" s="40">
        <v>0.94930000000000003</v>
      </c>
      <c r="CN135" s="40">
        <v>0.9496</v>
      </c>
      <c r="CO135" s="40">
        <v>0.94989999999999997</v>
      </c>
      <c r="CP135" s="40">
        <v>0.95020000000000004</v>
      </c>
      <c r="CQ135" s="40">
        <v>0.9506</v>
      </c>
      <c r="CR135" s="40">
        <v>0.95089999999999997</v>
      </c>
      <c r="CS135" s="40">
        <v>0.95130000000000003</v>
      </c>
      <c r="CT135" s="40">
        <v>0.9516</v>
      </c>
      <c r="CU135" s="40">
        <v>0.95189999999999997</v>
      </c>
      <c r="CV135" s="40">
        <v>0.95220000000000005</v>
      </c>
      <c r="CW135" s="40">
        <v>0.95240000000000002</v>
      </c>
    </row>
    <row r="136" spans="1:101" ht="13.5" customHeight="1" x14ac:dyDescent="0.2">
      <c r="A136" s="36">
        <v>91</v>
      </c>
      <c r="B136" s="37">
        <v>134</v>
      </c>
      <c r="AU136" s="45"/>
      <c r="AV136" s="46"/>
      <c r="AW136" s="46"/>
      <c r="AX136" s="46"/>
      <c r="AY136" s="32"/>
      <c r="AZ136" s="32"/>
      <c r="BA136" s="32"/>
      <c r="BB136" s="32"/>
      <c r="BC136" s="32"/>
      <c r="BD136" s="32"/>
      <c r="BE136" s="40"/>
      <c r="BF136" s="40"/>
      <c r="BG136" s="32"/>
      <c r="BH136" s="32"/>
      <c r="BI136" s="32"/>
      <c r="BJ136" s="32"/>
      <c r="BK136" s="40"/>
      <c r="BL136" s="40"/>
      <c r="BM136" s="32"/>
      <c r="BN136" s="32"/>
      <c r="BO136" s="32"/>
      <c r="BP136" s="32"/>
      <c r="BQ136" s="40">
        <v>0.93799999999999994</v>
      </c>
      <c r="BR136" s="40">
        <v>0.93880000000000097</v>
      </c>
      <c r="BS136" s="40">
        <v>0.9395</v>
      </c>
      <c r="BT136" s="40">
        <v>0.94020000000000004</v>
      </c>
      <c r="BU136" s="40">
        <v>0.94079999999999997</v>
      </c>
      <c r="BV136" s="40">
        <v>0.94140000000000001</v>
      </c>
      <c r="BW136" s="40">
        <v>0.94199999999999995</v>
      </c>
      <c r="BX136" s="40">
        <v>0.94259999999999999</v>
      </c>
      <c r="BY136" s="40">
        <v>0.94320000000000004</v>
      </c>
      <c r="BZ136" s="40">
        <v>0.94369999999999998</v>
      </c>
      <c r="CA136" s="40">
        <v>0.94420000000000004</v>
      </c>
      <c r="CB136" s="40">
        <v>0.94469999999999998</v>
      </c>
      <c r="CC136" s="40">
        <v>0.94520000000000004</v>
      </c>
      <c r="CD136" s="40">
        <v>0.9456</v>
      </c>
      <c r="CE136" s="40">
        <v>0.94599999999999995</v>
      </c>
      <c r="CF136" s="40">
        <v>0.94640000000000002</v>
      </c>
      <c r="CG136" s="40">
        <v>0.94669999999999999</v>
      </c>
      <c r="CH136" s="40">
        <v>0.94710000000000005</v>
      </c>
      <c r="CI136" s="40">
        <v>0.94750000000000001</v>
      </c>
      <c r="CJ136" s="40">
        <v>0.94789999999999996</v>
      </c>
      <c r="CK136" s="40">
        <v>0.94820000000000004</v>
      </c>
      <c r="CL136" s="40">
        <v>0.9486</v>
      </c>
      <c r="CM136" s="40">
        <v>0.94889999999999997</v>
      </c>
      <c r="CN136" s="40">
        <v>0.94930000000000003</v>
      </c>
      <c r="CO136" s="40">
        <v>0.9496</v>
      </c>
      <c r="CP136" s="40">
        <v>0.94989999999999997</v>
      </c>
      <c r="CQ136" s="40">
        <v>0.95030000000000003</v>
      </c>
      <c r="CR136" s="40">
        <v>0.9506</v>
      </c>
      <c r="CS136" s="40">
        <v>0.95099999999999996</v>
      </c>
      <c r="CT136" s="40">
        <v>0.95130000000000003</v>
      </c>
      <c r="CU136" s="40">
        <v>0.9516</v>
      </c>
      <c r="CV136" s="40">
        <v>0.95189999999999997</v>
      </c>
      <c r="CW136" s="40">
        <v>0.95209999999999995</v>
      </c>
    </row>
    <row r="137" spans="1:101" ht="13.5" customHeight="1" x14ac:dyDescent="0.2">
      <c r="A137" s="36">
        <v>91.5</v>
      </c>
      <c r="B137" s="41">
        <v>135</v>
      </c>
      <c r="AU137" s="43"/>
      <c r="AV137" s="44"/>
      <c r="AW137" s="44"/>
      <c r="AX137" s="44"/>
      <c r="AY137" s="32"/>
      <c r="AZ137" s="32"/>
      <c r="BA137" s="32"/>
      <c r="BB137" s="32"/>
      <c r="BC137" s="32"/>
      <c r="BD137" s="32"/>
      <c r="BE137" s="40"/>
      <c r="BF137" s="40"/>
      <c r="BG137" s="32"/>
      <c r="BH137" s="32"/>
      <c r="BI137" s="32"/>
      <c r="BJ137" s="32"/>
      <c r="BK137" s="40"/>
      <c r="BL137" s="40"/>
      <c r="BM137" s="32"/>
      <c r="BN137" s="32"/>
      <c r="BO137" s="32"/>
      <c r="BP137" s="32"/>
      <c r="BQ137" s="40">
        <v>0.93759999999999999</v>
      </c>
      <c r="BR137" s="40">
        <v>0.93840000000000101</v>
      </c>
      <c r="BS137" s="40">
        <v>0.93910000000000005</v>
      </c>
      <c r="BT137" s="40">
        <v>0.93979999999999997</v>
      </c>
      <c r="BU137" s="40">
        <v>0.9405</v>
      </c>
      <c r="BV137" s="40">
        <v>0.94110000000000005</v>
      </c>
      <c r="BW137" s="40">
        <v>0.94169999999999998</v>
      </c>
      <c r="BX137" s="40">
        <v>0.94230000000000003</v>
      </c>
      <c r="BY137" s="40">
        <v>0.94279999999999997</v>
      </c>
      <c r="BZ137" s="40">
        <v>0.94330000000000003</v>
      </c>
      <c r="CA137" s="40">
        <v>0.94379999999999997</v>
      </c>
      <c r="CB137" s="40">
        <v>0.94430000000000003</v>
      </c>
      <c r="CC137" s="40">
        <v>0.94479999999999997</v>
      </c>
      <c r="CD137" s="40">
        <v>0.94520000000000004</v>
      </c>
      <c r="CE137" s="40">
        <v>0.9456</v>
      </c>
      <c r="CF137" s="40">
        <v>0.94599999999999995</v>
      </c>
      <c r="CG137" s="40">
        <v>0.94640000000000002</v>
      </c>
      <c r="CH137" s="40">
        <v>0.94679999999999997</v>
      </c>
      <c r="CI137" s="40">
        <v>0.94720000000000004</v>
      </c>
      <c r="CJ137" s="40">
        <v>0.94750000000000001</v>
      </c>
      <c r="CK137" s="40">
        <v>0.94789999999999996</v>
      </c>
      <c r="CL137" s="40">
        <v>0.94820000000000004</v>
      </c>
      <c r="CM137" s="40">
        <v>0.9486</v>
      </c>
      <c r="CN137" s="40">
        <v>0.94899999999999995</v>
      </c>
      <c r="CO137" s="40">
        <v>0.94920000000000004</v>
      </c>
      <c r="CP137" s="40">
        <v>0.9496</v>
      </c>
      <c r="CQ137" s="40">
        <v>0.95</v>
      </c>
      <c r="CR137" s="40">
        <v>0.95030000000000003</v>
      </c>
      <c r="CS137" s="40">
        <v>0.95069999999999999</v>
      </c>
      <c r="CT137" s="40">
        <v>0.95099999999999996</v>
      </c>
      <c r="CU137" s="40">
        <v>0.95130000000000003</v>
      </c>
      <c r="CV137" s="40">
        <v>0.9516</v>
      </c>
      <c r="CW137" s="40">
        <v>0.95179999999999998</v>
      </c>
    </row>
    <row r="138" spans="1:101" ht="13.5" customHeight="1" x14ac:dyDescent="0.2">
      <c r="A138" s="36">
        <v>92</v>
      </c>
      <c r="B138" s="37">
        <v>136</v>
      </c>
      <c r="AU138" s="45"/>
      <c r="AV138" s="46"/>
      <c r="AW138" s="46"/>
      <c r="AX138" s="46"/>
      <c r="AY138" s="32"/>
      <c r="AZ138" s="32"/>
      <c r="BA138" s="32"/>
      <c r="BB138" s="32"/>
      <c r="BC138" s="32"/>
      <c r="BD138" s="32"/>
      <c r="BE138" s="40"/>
      <c r="BF138" s="40"/>
      <c r="BG138" s="32"/>
      <c r="BH138" s="32"/>
      <c r="BI138" s="32"/>
      <c r="BJ138" s="32"/>
      <c r="BK138" s="40"/>
      <c r="BL138" s="40"/>
      <c r="BM138" s="32"/>
      <c r="BN138" s="32"/>
      <c r="BO138" s="32"/>
      <c r="BP138" s="32"/>
      <c r="BQ138" s="40">
        <v>0.93720000000000003</v>
      </c>
      <c r="BR138" s="40">
        <v>0.93800000000000106</v>
      </c>
      <c r="BS138" s="40">
        <v>0.93870000000000098</v>
      </c>
      <c r="BT138" s="40">
        <v>0.93940000000000001</v>
      </c>
      <c r="BU138" s="40">
        <v>0.94010000000000005</v>
      </c>
      <c r="BV138" s="40">
        <v>0.94069999999999998</v>
      </c>
      <c r="BW138" s="40">
        <v>0.94130000000000003</v>
      </c>
      <c r="BX138" s="40">
        <v>0.94189999999999996</v>
      </c>
      <c r="BY138" s="40">
        <v>0.9425</v>
      </c>
      <c r="BZ138" s="40">
        <v>0.94299999999999995</v>
      </c>
      <c r="CA138" s="40">
        <v>0.94340000000000002</v>
      </c>
      <c r="CB138" s="40">
        <v>0.94399999999999995</v>
      </c>
      <c r="CC138" s="40">
        <v>0.94450000000000001</v>
      </c>
      <c r="CD138" s="40">
        <v>0.94489999999999996</v>
      </c>
      <c r="CE138" s="40">
        <v>0.94530000000000003</v>
      </c>
      <c r="CF138" s="40">
        <v>0.94569999999999999</v>
      </c>
      <c r="CG138" s="40">
        <v>0.94610000000000005</v>
      </c>
      <c r="CH138" s="40">
        <v>0.94650000000000001</v>
      </c>
      <c r="CI138" s="40">
        <v>0.94679999999999997</v>
      </c>
      <c r="CJ138" s="40">
        <v>0.94710000000000005</v>
      </c>
      <c r="CK138" s="40">
        <v>0.94750000000000001</v>
      </c>
      <c r="CL138" s="40">
        <v>0.94789999999999996</v>
      </c>
      <c r="CM138" s="40">
        <v>0.94830000000000003</v>
      </c>
      <c r="CN138" s="40">
        <v>0.9486</v>
      </c>
      <c r="CO138" s="40">
        <v>0.94889999999999997</v>
      </c>
      <c r="CP138" s="40">
        <v>0.94930000000000003</v>
      </c>
      <c r="CQ138" s="40">
        <v>0.9496</v>
      </c>
      <c r="CR138" s="40">
        <v>0.95</v>
      </c>
      <c r="CS138" s="40">
        <v>0.95040000000000002</v>
      </c>
      <c r="CT138" s="40">
        <v>0.95069999999999999</v>
      </c>
      <c r="CU138" s="40">
        <v>0.95099999999999996</v>
      </c>
      <c r="CV138" s="40">
        <v>0.95130000000000003</v>
      </c>
      <c r="CW138" s="40">
        <v>0.95150000000000001</v>
      </c>
    </row>
    <row r="139" spans="1:101" ht="13.5" customHeight="1" x14ac:dyDescent="0.2">
      <c r="A139" s="36">
        <v>92.5</v>
      </c>
      <c r="B139" s="41">
        <v>137</v>
      </c>
      <c r="AU139" s="43"/>
      <c r="AV139" s="44"/>
      <c r="AW139" s="44"/>
      <c r="AX139" s="44"/>
      <c r="AY139" s="32"/>
      <c r="AZ139" s="32"/>
      <c r="BA139" s="32"/>
      <c r="BB139" s="32"/>
      <c r="BC139" s="32"/>
      <c r="BD139" s="32"/>
      <c r="BE139" s="40"/>
      <c r="BF139" s="40"/>
      <c r="BG139" s="32"/>
      <c r="BH139" s="32"/>
      <c r="BI139" s="32"/>
      <c r="BJ139" s="32"/>
      <c r="BK139" s="40"/>
      <c r="BL139" s="40"/>
      <c r="BM139" s="32"/>
      <c r="BN139" s="32"/>
      <c r="BO139" s="32"/>
      <c r="BP139" s="32"/>
      <c r="BQ139" s="40">
        <v>0.93679999999999997</v>
      </c>
      <c r="BR139" s="40">
        <v>0.93760000000000099</v>
      </c>
      <c r="BS139" s="40">
        <v>0.93830000000000102</v>
      </c>
      <c r="BT139" s="40">
        <v>0.93899999999999995</v>
      </c>
      <c r="BU139" s="40">
        <v>0.93969999999999998</v>
      </c>
      <c r="BV139" s="40">
        <v>0.94030000000000002</v>
      </c>
      <c r="BW139" s="40">
        <v>0.94089999999999996</v>
      </c>
      <c r="BX139" s="40">
        <v>0.9415</v>
      </c>
      <c r="BY139" s="40">
        <v>0.94210000000000005</v>
      </c>
      <c r="BZ139" s="40">
        <v>0.94259999999999999</v>
      </c>
      <c r="CA139" s="40">
        <v>0.94310000000000005</v>
      </c>
      <c r="CB139" s="40">
        <v>0.94359999999999999</v>
      </c>
      <c r="CC139" s="40">
        <v>0.94410000000000005</v>
      </c>
      <c r="CD139" s="40">
        <v>0.9446</v>
      </c>
      <c r="CE139" s="40">
        <v>0.94499999999999995</v>
      </c>
      <c r="CF139" s="40">
        <v>0.94530000000000003</v>
      </c>
      <c r="CG139" s="40">
        <v>0.94569999999999999</v>
      </c>
      <c r="CH139" s="40">
        <v>0.94610000000000005</v>
      </c>
      <c r="CI139" s="40">
        <v>0.94650000000000001</v>
      </c>
      <c r="CJ139" s="40">
        <v>0.94689999999999996</v>
      </c>
      <c r="CK139" s="40">
        <v>0.94720000000000004</v>
      </c>
      <c r="CL139" s="40">
        <v>0.9476</v>
      </c>
      <c r="CM139" s="40">
        <v>0.94799999999999995</v>
      </c>
      <c r="CN139" s="40">
        <v>0.94830000000000003</v>
      </c>
      <c r="CO139" s="40">
        <v>0.9486</v>
      </c>
      <c r="CP139" s="40">
        <v>0.94899999999999995</v>
      </c>
      <c r="CQ139" s="40">
        <v>0.94930000000000003</v>
      </c>
      <c r="CR139" s="40">
        <v>0.94969999999999999</v>
      </c>
      <c r="CS139" s="40">
        <v>0.95</v>
      </c>
      <c r="CT139" s="40">
        <v>0.95030000000000003</v>
      </c>
      <c r="CU139" s="40">
        <v>0.95069999999999999</v>
      </c>
      <c r="CV139" s="40">
        <v>0.95099999999999996</v>
      </c>
      <c r="CW139" s="40">
        <v>0.95120000000000005</v>
      </c>
    </row>
    <row r="140" spans="1:101" ht="13.5" customHeight="1" x14ac:dyDescent="0.2">
      <c r="A140" s="36">
        <v>93</v>
      </c>
      <c r="B140" s="37">
        <v>138</v>
      </c>
      <c r="AU140" s="45"/>
      <c r="AV140" s="46"/>
      <c r="AW140" s="46"/>
      <c r="AX140" s="46"/>
      <c r="AY140" s="32"/>
      <c r="AZ140" s="32"/>
      <c r="BA140" s="32"/>
      <c r="BB140" s="32"/>
      <c r="BC140" s="32"/>
      <c r="BD140" s="32"/>
      <c r="BE140" s="40"/>
      <c r="BF140" s="40"/>
      <c r="BG140" s="32"/>
      <c r="BH140" s="32"/>
      <c r="BI140" s="32"/>
      <c r="BJ140" s="32"/>
      <c r="BK140" s="40"/>
      <c r="BL140" s="40"/>
      <c r="BM140" s="32"/>
      <c r="BN140" s="32"/>
      <c r="BO140" s="32"/>
      <c r="BP140" s="32"/>
      <c r="BQ140" s="40">
        <v>0.93640000000000001</v>
      </c>
      <c r="BR140" s="40">
        <v>0.93720000000000103</v>
      </c>
      <c r="BS140" s="40">
        <v>0.93790000000000096</v>
      </c>
      <c r="BT140" s="40">
        <v>0.93859999999999999</v>
      </c>
      <c r="BU140" s="40">
        <v>0.93930000000000002</v>
      </c>
      <c r="BV140" s="40">
        <v>0.93989999999999996</v>
      </c>
      <c r="BW140" s="40">
        <v>0.9405</v>
      </c>
      <c r="BX140" s="40">
        <v>0.94110000000000005</v>
      </c>
      <c r="BY140" s="40">
        <v>0.94169999999999998</v>
      </c>
      <c r="BZ140" s="40">
        <v>0.94230000000000003</v>
      </c>
      <c r="CA140" s="40">
        <v>0.94279999999999997</v>
      </c>
      <c r="CB140" s="40">
        <v>0.94330000000000003</v>
      </c>
      <c r="CC140" s="40">
        <v>0.94379999999999997</v>
      </c>
      <c r="CD140" s="40">
        <v>0.94420000000000004</v>
      </c>
      <c r="CE140" s="40">
        <v>0.9446</v>
      </c>
      <c r="CF140" s="40">
        <v>0.94499999999999995</v>
      </c>
      <c r="CG140" s="40">
        <v>0.94530000000000003</v>
      </c>
      <c r="CH140" s="40">
        <v>0.94569999999999999</v>
      </c>
      <c r="CI140" s="40">
        <v>0.94610000000000005</v>
      </c>
      <c r="CJ140" s="40">
        <v>0.94650000000000001</v>
      </c>
      <c r="CK140" s="40">
        <v>0.94689999999999996</v>
      </c>
      <c r="CL140" s="40">
        <v>0.94730000000000003</v>
      </c>
      <c r="CM140" s="40">
        <v>0.9476</v>
      </c>
      <c r="CN140" s="40">
        <v>0.94799999999999995</v>
      </c>
      <c r="CO140" s="40">
        <v>0.94830000000000003</v>
      </c>
      <c r="CP140" s="40">
        <v>0.9486</v>
      </c>
      <c r="CQ140" s="40">
        <v>0.94899999999999995</v>
      </c>
      <c r="CR140" s="40">
        <v>0.94940000000000002</v>
      </c>
      <c r="CS140" s="40">
        <v>0.94969999999999999</v>
      </c>
      <c r="CT140" s="40">
        <v>0.95</v>
      </c>
      <c r="CU140" s="40">
        <v>0.95040000000000002</v>
      </c>
      <c r="CV140" s="40">
        <v>0.95069999999999999</v>
      </c>
      <c r="CW140" s="40">
        <v>0.95089999999999997</v>
      </c>
    </row>
    <row r="141" spans="1:101" ht="13.5" customHeight="1" x14ac:dyDescent="0.2">
      <c r="A141" s="36">
        <v>93.5</v>
      </c>
      <c r="B141" s="41">
        <v>139</v>
      </c>
      <c r="AU141" s="43"/>
      <c r="AV141" s="44"/>
      <c r="AW141" s="44"/>
      <c r="AX141" s="44"/>
      <c r="AY141" s="32"/>
      <c r="AZ141" s="32"/>
      <c r="BA141" s="32"/>
      <c r="BB141" s="32"/>
      <c r="BC141" s="32"/>
      <c r="BD141" s="32"/>
      <c r="BE141" s="40"/>
      <c r="BF141" s="40"/>
      <c r="BG141" s="32"/>
      <c r="BH141" s="32"/>
      <c r="BI141" s="32"/>
      <c r="BJ141" s="32"/>
      <c r="BK141" s="40"/>
      <c r="BL141" s="40"/>
      <c r="BM141" s="32"/>
      <c r="BN141" s="32"/>
      <c r="BO141" s="32"/>
      <c r="BP141" s="32"/>
      <c r="BQ141" s="40">
        <v>0.93600000000000005</v>
      </c>
      <c r="BR141" s="40">
        <v>0.93680000000000097</v>
      </c>
      <c r="BS141" s="40">
        <v>0.937500000000001</v>
      </c>
      <c r="BT141" s="40">
        <v>0.93820000000000003</v>
      </c>
      <c r="BU141" s="40">
        <v>0.93889999999999996</v>
      </c>
      <c r="BV141" s="40">
        <v>0.9395</v>
      </c>
      <c r="BW141" s="40">
        <v>0.94010000000000005</v>
      </c>
      <c r="BX141" s="40">
        <v>0.94079999999999997</v>
      </c>
      <c r="BY141" s="40">
        <v>0.94140000000000001</v>
      </c>
      <c r="BZ141" s="40">
        <v>0.94189999999999996</v>
      </c>
      <c r="CA141" s="40">
        <v>0.94240000000000002</v>
      </c>
      <c r="CB141" s="40">
        <v>0.94289999999999996</v>
      </c>
      <c r="CC141" s="40">
        <v>0.94340000000000002</v>
      </c>
      <c r="CD141" s="40">
        <v>0.94389999999999996</v>
      </c>
      <c r="CE141" s="40">
        <v>0.94430000000000003</v>
      </c>
      <c r="CF141" s="40">
        <v>0.9446</v>
      </c>
      <c r="CG141" s="40">
        <v>0.94499999999999995</v>
      </c>
      <c r="CH141" s="40">
        <v>0.94540000000000002</v>
      </c>
      <c r="CI141" s="40">
        <v>0.94579999999999997</v>
      </c>
      <c r="CJ141" s="40">
        <v>0.94620000000000004</v>
      </c>
      <c r="CK141" s="40">
        <v>0.9466</v>
      </c>
      <c r="CL141" s="40">
        <v>0.94689999999999996</v>
      </c>
      <c r="CM141" s="40">
        <v>0.94730000000000003</v>
      </c>
      <c r="CN141" s="40">
        <v>0.94769999999999999</v>
      </c>
      <c r="CO141" s="40">
        <v>0.94799999999999995</v>
      </c>
      <c r="CP141" s="40">
        <v>0.94830000000000003</v>
      </c>
      <c r="CQ141" s="40">
        <v>0.94869999999999999</v>
      </c>
      <c r="CR141" s="40">
        <v>0.94910000000000005</v>
      </c>
      <c r="CS141" s="40">
        <v>0.94940000000000002</v>
      </c>
      <c r="CT141" s="40">
        <v>0.94969999999999999</v>
      </c>
      <c r="CU141" s="40">
        <v>0.95009999999999994</v>
      </c>
      <c r="CV141" s="40">
        <v>0.95040000000000002</v>
      </c>
      <c r="CW141" s="40">
        <v>0.9506</v>
      </c>
    </row>
    <row r="142" spans="1:101" ht="13.5" customHeight="1" x14ac:dyDescent="0.2">
      <c r="A142" s="36">
        <v>94</v>
      </c>
      <c r="B142" s="37">
        <v>140</v>
      </c>
      <c r="AU142" s="45"/>
      <c r="AV142" s="46"/>
      <c r="AW142" s="46"/>
      <c r="AX142" s="46"/>
      <c r="AY142" s="32"/>
      <c r="AZ142" s="32"/>
      <c r="BA142" s="32"/>
      <c r="BB142" s="32"/>
      <c r="BC142" s="32"/>
      <c r="BD142" s="32"/>
      <c r="BE142" s="40"/>
      <c r="BF142" s="40"/>
      <c r="BG142" s="32"/>
      <c r="BH142" s="32"/>
      <c r="BI142" s="32"/>
      <c r="BJ142" s="32"/>
      <c r="BK142" s="40"/>
      <c r="BL142" s="40"/>
      <c r="BM142" s="32"/>
      <c r="BN142" s="32"/>
      <c r="BO142" s="32"/>
      <c r="BP142" s="32"/>
      <c r="BQ142" s="40">
        <v>0.93560000000000099</v>
      </c>
      <c r="BR142" s="40">
        <v>0.93640000000000101</v>
      </c>
      <c r="BS142" s="40">
        <v>0.93710000000000104</v>
      </c>
      <c r="BT142" s="40">
        <v>0.93779999999999997</v>
      </c>
      <c r="BU142" s="40">
        <v>0.9385</v>
      </c>
      <c r="BV142" s="40">
        <v>0.93920000000000003</v>
      </c>
      <c r="BW142" s="40">
        <v>0.93979999999999997</v>
      </c>
      <c r="BX142" s="40">
        <v>0.94040000000000001</v>
      </c>
      <c r="BY142" s="40">
        <v>0.94099999999999995</v>
      </c>
      <c r="BZ142" s="40">
        <v>0.9415</v>
      </c>
      <c r="CA142" s="40">
        <v>0.94199999999999995</v>
      </c>
      <c r="CB142" s="40">
        <v>0.9425</v>
      </c>
      <c r="CC142" s="40">
        <v>0.94310000000000005</v>
      </c>
      <c r="CD142" s="40">
        <v>0.94350000000000001</v>
      </c>
      <c r="CE142" s="40">
        <v>0.94389999999999996</v>
      </c>
      <c r="CF142" s="40">
        <v>0.94430000000000003</v>
      </c>
      <c r="CG142" s="40">
        <v>0.94469999999999998</v>
      </c>
      <c r="CH142" s="40">
        <v>0.94510000000000005</v>
      </c>
      <c r="CI142" s="40">
        <v>0.94550000000000001</v>
      </c>
      <c r="CJ142" s="40">
        <v>0.94589999999999996</v>
      </c>
      <c r="CK142" s="40">
        <v>0.94620000000000004</v>
      </c>
      <c r="CL142" s="40">
        <v>0.9466</v>
      </c>
      <c r="CM142" s="40">
        <v>0.94699999999999995</v>
      </c>
      <c r="CN142" s="40">
        <v>0.94730000000000003</v>
      </c>
      <c r="CO142" s="40">
        <v>0.9476</v>
      </c>
      <c r="CP142" s="40">
        <v>0.94799999999999995</v>
      </c>
      <c r="CQ142" s="40">
        <v>0.94840000000000002</v>
      </c>
      <c r="CR142" s="40">
        <v>0.94869999999999999</v>
      </c>
      <c r="CS142" s="40">
        <v>0.94910000000000005</v>
      </c>
      <c r="CT142" s="40">
        <v>0.94940000000000002</v>
      </c>
      <c r="CU142" s="40">
        <v>0.94979999999999998</v>
      </c>
      <c r="CV142" s="40">
        <v>0.95009999999999994</v>
      </c>
      <c r="CW142" s="40">
        <v>0.95030000000000003</v>
      </c>
    </row>
    <row r="143" spans="1:101" ht="13.5" customHeight="1" x14ac:dyDescent="0.2">
      <c r="A143" s="36">
        <v>94.5</v>
      </c>
      <c r="B143" s="41">
        <v>141</v>
      </c>
      <c r="AU143" s="43"/>
      <c r="AV143" s="44"/>
      <c r="AW143" s="44"/>
      <c r="AX143" s="44"/>
      <c r="AY143" s="32"/>
      <c r="AZ143" s="32"/>
      <c r="BA143" s="32"/>
      <c r="BB143" s="32"/>
      <c r="BC143" s="32"/>
      <c r="BD143" s="32"/>
      <c r="BE143" s="40"/>
      <c r="BF143" s="40"/>
      <c r="BG143" s="32"/>
      <c r="BH143" s="32"/>
      <c r="BI143" s="32"/>
      <c r="BJ143" s="32"/>
      <c r="BK143" s="40"/>
      <c r="BL143" s="40"/>
      <c r="BM143" s="32"/>
      <c r="BN143" s="32"/>
      <c r="BO143" s="32"/>
      <c r="BP143" s="32"/>
      <c r="BQ143" s="40">
        <v>0.93520000000000103</v>
      </c>
      <c r="BR143" s="40">
        <v>0.93600000000000105</v>
      </c>
      <c r="BS143" s="40">
        <v>0.93670000000000098</v>
      </c>
      <c r="BT143" s="40">
        <v>0.93740000000000001</v>
      </c>
      <c r="BU143" s="40">
        <v>0.93810000000000004</v>
      </c>
      <c r="BV143" s="40">
        <v>0.93879999999999997</v>
      </c>
      <c r="BW143" s="40">
        <v>0.93940000000000001</v>
      </c>
      <c r="BX143" s="40">
        <v>0.94</v>
      </c>
      <c r="BY143" s="40">
        <v>0.94059999999999999</v>
      </c>
      <c r="BZ143" s="40">
        <v>0.94120000000000004</v>
      </c>
      <c r="CA143" s="40">
        <v>0.94169999999999998</v>
      </c>
      <c r="CB143" s="40">
        <v>0.94220000000000004</v>
      </c>
      <c r="CC143" s="40">
        <v>0.94269999999999998</v>
      </c>
      <c r="CD143" s="40">
        <v>0.94320000000000004</v>
      </c>
      <c r="CE143" s="40">
        <v>0.94359999999999999</v>
      </c>
      <c r="CF143" s="40">
        <v>0.94399999999999995</v>
      </c>
      <c r="CG143" s="40">
        <v>0.94440000000000002</v>
      </c>
      <c r="CH143" s="40">
        <v>0.94479999999999997</v>
      </c>
      <c r="CI143" s="40">
        <v>0.94520000000000004</v>
      </c>
      <c r="CJ143" s="40">
        <v>0.94550000000000001</v>
      </c>
      <c r="CK143" s="40">
        <v>0.94589999999999996</v>
      </c>
      <c r="CL143" s="40">
        <v>0.94630000000000003</v>
      </c>
      <c r="CM143" s="40">
        <v>0.94669999999999999</v>
      </c>
      <c r="CN143" s="40">
        <v>0.94699999999999995</v>
      </c>
      <c r="CO143" s="40">
        <v>0.94730000000000003</v>
      </c>
      <c r="CP143" s="40">
        <v>0.94769999999999999</v>
      </c>
      <c r="CQ143" s="40">
        <v>0.94810000000000005</v>
      </c>
      <c r="CR143" s="40">
        <v>0.94840000000000002</v>
      </c>
      <c r="CS143" s="40">
        <v>0.94879999999999998</v>
      </c>
      <c r="CT143" s="40">
        <v>0.94910000000000005</v>
      </c>
      <c r="CU143" s="40">
        <v>0.94950000000000001</v>
      </c>
      <c r="CV143" s="40">
        <v>0.94979999999999998</v>
      </c>
      <c r="CW143" s="40">
        <v>0.95</v>
      </c>
    </row>
    <row r="144" spans="1:101" ht="13.5" customHeight="1" x14ac:dyDescent="0.2">
      <c r="A144" s="36">
        <v>95</v>
      </c>
      <c r="B144" s="37">
        <v>142</v>
      </c>
      <c r="AU144" s="45"/>
      <c r="AV144" s="46"/>
      <c r="AW144" s="46"/>
      <c r="AX144" s="46"/>
      <c r="AY144" s="32"/>
      <c r="AZ144" s="32"/>
      <c r="BA144" s="32"/>
      <c r="BB144" s="32"/>
      <c r="BC144" s="32"/>
      <c r="BD144" s="32"/>
      <c r="BE144" s="40"/>
      <c r="BF144" s="40"/>
      <c r="BG144" s="32"/>
      <c r="BH144" s="32"/>
      <c r="BI144" s="32"/>
      <c r="BJ144" s="32"/>
      <c r="BK144" s="40"/>
      <c r="BL144" s="40"/>
      <c r="BM144" s="32"/>
      <c r="BN144" s="32"/>
      <c r="BO144" s="32"/>
      <c r="BP144" s="32"/>
      <c r="BQ144" s="40">
        <v>0.93480000000000096</v>
      </c>
      <c r="BR144" s="40">
        <v>0.93560000000000099</v>
      </c>
      <c r="BS144" s="40">
        <v>0.93630000000000102</v>
      </c>
      <c r="BT144" s="40">
        <v>0.93710000000000004</v>
      </c>
      <c r="BU144" s="40">
        <v>0.93779999999999997</v>
      </c>
      <c r="BV144" s="40">
        <v>0.93840000000000001</v>
      </c>
      <c r="BW144" s="40">
        <v>0.93899999999999995</v>
      </c>
      <c r="BX144" s="40">
        <v>0.93969999999999998</v>
      </c>
      <c r="BY144" s="40">
        <v>0.94030000000000002</v>
      </c>
      <c r="BZ144" s="40">
        <v>0.94079999999999997</v>
      </c>
      <c r="CA144" s="40">
        <v>0.94130000000000003</v>
      </c>
      <c r="CB144" s="40">
        <v>0.94179999999999997</v>
      </c>
      <c r="CC144" s="40">
        <v>0.94240000000000002</v>
      </c>
      <c r="CD144" s="40">
        <v>0.94279999999999997</v>
      </c>
      <c r="CE144" s="40">
        <v>0.94320000000000004</v>
      </c>
      <c r="CF144" s="40">
        <v>0.94359999999999999</v>
      </c>
      <c r="CG144" s="40">
        <v>0.94399999999999995</v>
      </c>
      <c r="CH144" s="40">
        <v>0.94440000000000002</v>
      </c>
      <c r="CI144" s="40">
        <v>0.94479999999999997</v>
      </c>
      <c r="CJ144" s="40">
        <v>0.94520000000000004</v>
      </c>
      <c r="CK144" s="40">
        <v>0.9456</v>
      </c>
      <c r="CL144" s="40">
        <v>0.94589999999999996</v>
      </c>
      <c r="CM144" s="40">
        <v>0.94630000000000003</v>
      </c>
      <c r="CN144" s="40">
        <v>0.94669999999999999</v>
      </c>
      <c r="CO144" s="40">
        <v>0.94699999999999995</v>
      </c>
      <c r="CP144" s="40">
        <v>0.94740000000000002</v>
      </c>
      <c r="CQ144" s="40">
        <v>0.94779999999999998</v>
      </c>
      <c r="CR144" s="40">
        <v>0.94810000000000005</v>
      </c>
      <c r="CS144" s="40">
        <v>0.94850000000000001</v>
      </c>
      <c r="CT144" s="40">
        <v>0.94879999999999998</v>
      </c>
      <c r="CU144" s="40">
        <v>0.94920000000000004</v>
      </c>
      <c r="CV144" s="40">
        <v>0.94950000000000001</v>
      </c>
      <c r="CW144" s="40">
        <v>0.94969999999999999</v>
      </c>
    </row>
    <row r="145" spans="1:101" ht="13.5" customHeight="1" x14ac:dyDescent="0.2">
      <c r="A145" s="36">
        <v>95.5</v>
      </c>
      <c r="B145" s="41">
        <v>143</v>
      </c>
      <c r="AU145" s="43"/>
      <c r="AV145" s="44"/>
      <c r="AW145" s="44"/>
      <c r="AX145" s="44"/>
      <c r="AY145" s="32"/>
      <c r="AZ145" s="32"/>
      <c r="BA145" s="32"/>
      <c r="BB145" s="32"/>
      <c r="BC145" s="32"/>
      <c r="BD145" s="32"/>
      <c r="BE145" s="40"/>
      <c r="BF145" s="40"/>
      <c r="BG145" s="32"/>
      <c r="BH145" s="32"/>
      <c r="BI145" s="32"/>
      <c r="BJ145" s="32"/>
      <c r="BK145" s="40"/>
      <c r="BL145" s="40"/>
      <c r="BM145" s="32"/>
      <c r="BN145" s="32"/>
      <c r="BO145" s="32"/>
      <c r="BP145" s="32"/>
      <c r="BQ145" s="40">
        <v>0.93440000000000101</v>
      </c>
      <c r="BR145" s="40">
        <v>0.93520000000000103</v>
      </c>
      <c r="BS145" s="40">
        <v>0.93600000000000005</v>
      </c>
      <c r="BT145" s="40">
        <v>0.93669999999999998</v>
      </c>
      <c r="BU145" s="40">
        <v>0.93740000000000001</v>
      </c>
      <c r="BV145" s="40">
        <v>0.93799999999999994</v>
      </c>
      <c r="BW145" s="40">
        <v>0.93859999999999999</v>
      </c>
      <c r="BX145" s="40">
        <v>0.93930000000000002</v>
      </c>
      <c r="BY145" s="40">
        <v>0.93989999999999996</v>
      </c>
      <c r="BZ145" s="40">
        <v>0.9405</v>
      </c>
      <c r="CA145" s="40">
        <v>0.94099999999999995</v>
      </c>
      <c r="CB145" s="40">
        <v>0.9415</v>
      </c>
      <c r="CC145" s="40">
        <v>0.94199999999999995</v>
      </c>
      <c r="CD145" s="40">
        <v>0.9425</v>
      </c>
      <c r="CE145" s="40">
        <v>0.94289999999999996</v>
      </c>
      <c r="CF145" s="40">
        <v>0.94330000000000003</v>
      </c>
      <c r="CG145" s="40">
        <v>0.94369999999999998</v>
      </c>
      <c r="CH145" s="40">
        <v>0.94410000000000005</v>
      </c>
      <c r="CI145" s="40">
        <v>0.94450000000000001</v>
      </c>
      <c r="CJ145" s="40">
        <v>0.94489999999999996</v>
      </c>
      <c r="CK145" s="40">
        <v>0.94520000000000004</v>
      </c>
      <c r="CL145" s="40">
        <v>0.9456</v>
      </c>
      <c r="CM145" s="40">
        <v>0.94599999999999995</v>
      </c>
      <c r="CN145" s="40">
        <v>0.94640000000000002</v>
      </c>
      <c r="CO145" s="40">
        <v>0.94669999999999999</v>
      </c>
      <c r="CP145" s="40">
        <v>0.94710000000000005</v>
      </c>
      <c r="CQ145" s="40">
        <v>0.94740000000000002</v>
      </c>
      <c r="CR145" s="40">
        <v>0.94779999999999998</v>
      </c>
      <c r="CS145" s="40">
        <v>0.94820000000000004</v>
      </c>
      <c r="CT145" s="40">
        <v>0.94850000000000001</v>
      </c>
      <c r="CU145" s="40">
        <v>0.94889999999999997</v>
      </c>
      <c r="CV145" s="40">
        <v>0.94920000000000004</v>
      </c>
      <c r="CW145" s="40">
        <v>0.94940000000000002</v>
      </c>
    </row>
    <row r="146" spans="1:101" ht="13.5" customHeight="1" x14ac:dyDescent="0.2">
      <c r="A146" s="36">
        <v>96</v>
      </c>
      <c r="B146" s="37">
        <v>144</v>
      </c>
      <c r="AU146" s="45"/>
      <c r="AV146" s="46"/>
      <c r="AW146" s="46"/>
      <c r="AX146" s="46"/>
      <c r="AY146" s="32"/>
      <c r="AZ146" s="32"/>
      <c r="BA146" s="32"/>
      <c r="BB146" s="32"/>
      <c r="BC146" s="32"/>
      <c r="BD146" s="32"/>
      <c r="BE146" s="40"/>
      <c r="BF146" s="40"/>
      <c r="BG146" s="32"/>
      <c r="BH146" s="32"/>
      <c r="BI146" s="32"/>
      <c r="BJ146" s="32"/>
      <c r="BK146" s="40"/>
      <c r="BL146" s="40"/>
      <c r="BM146" s="32"/>
      <c r="BN146" s="32"/>
      <c r="BO146" s="32"/>
      <c r="BP146" s="32"/>
      <c r="BQ146" s="40">
        <v>0.93400000000000105</v>
      </c>
      <c r="BR146" s="40">
        <v>0.93480000000000196</v>
      </c>
      <c r="BS146" s="40">
        <v>0.93559999999999999</v>
      </c>
      <c r="BT146" s="40">
        <v>0.93630000000000002</v>
      </c>
      <c r="BU146" s="40">
        <v>0.93700000000000006</v>
      </c>
      <c r="BV146" s="40">
        <v>0.93759999999999999</v>
      </c>
      <c r="BW146" s="40">
        <v>0.93830000000000002</v>
      </c>
      <c r="BX146" s="40">
        <v>0.93899999999999995</v>
      </c>
      <c r="BY146" s="40">
        <v>0.9395</v>
      </c>
      <c r="BZ146" s="40">
        <v>0.94010000000000005</v>
      </c>
      <c r="CA146" s="40">
        <v>0.94059999999999999</v>
      </c>
      <c r="CB146" s="40">
        <v>0.94110000000000005</v>
      </c>
      <c r="CC146" s="40">
        <v>0.94169999999999998</v>
      </c>
      <c r="CD146" s="40">
        <v>0.94210000000000005</v>
      </c>
      <c r="CE146" s="40">
        <v>0.9425</v>
      </c>
      <c r="CF146" s="40">
        <v>0.94289999999999996</v>
      </c>
      <c r="CG146" s="40">
        <v>0.94330000000000003</v>
      </c>
      <c r="CH146" s="40">
        <v>0.94369999999999998</v>
      </c>
      <c r="CI146" s="40">
        <v>0.94410000000000005</v>
      </c>
      <c r="CJ146" s="40">
        <v>0.94450000000000001</v>
      </c>
      <c r="CK146" s="40">
        <v>0.94489999999999996</v>
      </c>
      <c r="CL146" s="40">
        <v>0.94530000000000003</v>
      </c>
      <c r="CM146" s="40">
        <v>0.94569999999999999</v>
      </c>
      <c r="CN146" s="40">
        <v>0.94610000000000005</v>
      </c>
      <c r="CO146" s="40">
        <v>0.94640000000000002</v>
      </c>
      <c r="CP146" s="40">
        <v>0.94669999999999999</v>
      </c>
      <c r="CQ146" s="40">
        <v>0.94710000000000005</v>
      </c>
      <c r="CR146" s="40">
        <v>0.94750000000000001</v>
      </c>
      <c r="CS146" s="40">
        <v>0.94789999999999996</v>
      </c>
      <c r="CT146" s="40">
        <v>0.94820000000000004</v>
      </c>
      <c r="CU146" s="40">
        <v>0.9486</v>
      </c>
      <c r="CV146" s="40">
        <v>0.94879999999999998</v>
      </c>
      <c r="CW146" s="40">
        <v>0.94910000000000005</v>
      </c>
    </row>
    <row r="147" spans="1:101" ht="13.5" customHeight="1" x14ac:dyDescent="0.2">
      <c r="A147" s="36">
        <v>96.5</v>
      </c>
      <c r="B147" s="41">
        <v>145</v>
      </c>
      <c r="AU147" s="43"/>
      <c r="AV147" s="44"/>
      <c r="AW147" s="44"/>
      <c r="AX147" s="44"/>
      <c r="AY147" s="32"/>
      <c r="AZ147" s="32"/>
      <c r="BA147" s="32"/>
      <c r="BB147" s="32"/>
      <c r="BC147" s="32"/>
      <c r="BD147" s="32"/>
      <c r="BE147" s="40"/>
      <c r="BF147" s="40"/>
      <c r="BG147" s="32"/>
      <c r="BH147" s="32"/>
      <c r="BI147" s="32"/>
      <c r="BJ147" s="32"/>
      <c r="BK147" s="40"/>
      <c r="BL147" s="40"/>
      <c r="BM147" s="32"/>
      <c r="BN147" s="32"/>
      <c r="BO147" s="32"/>
      <c r="BP147" s="32"/>
      <c r="BQ147" s="40">
        <v>0.9335</v>
      </c>
      <c r="BR147" s="40">
        <v>0.93440000000000201</v>
      </c>
      <c r="BS147" s="40">
        <v>0.93520000000000003</v>
      </c>
      <c r="BT147" s="40">
        <v>0.93589999999999995</v>
      </c>
      <c r="BU147" s="40">
        <v>0.93659999999999999</v>
      </c>
      <c r="BV147" s="40">
        <v>0.93730000000000002</v>
      </c>
      <c r="BW147" s="40">
        <v>0.93789999999999996</v>
      </c>
      <c r="BX147" s="40">
        <v>0.93859999999999999</v>
      </c>
      <c r="BY147" s="40">
        <v>0.93920000000000003</v>
      </c>
      <c r="BZ147" s="40">
        <v>0.93969999999999998</v>
      </c>
      <c r="CA147" s="40">
        <v>0.94020000000000004</v>
      </c>
      <c r="CB147" s="40">
        <v>0.94079999999999997</v>
      </c>
      <c r="CC147" s="40">
        <v>0.94130000000000003</v>
      </c>
      <c r="CD147" s="40">
        <v>0.94179999999999997</v>
      </c>
      <c r="CE147" s="40">
        <v>0.94220000000000004</v>
      </c>
      <c r="CF147" s="40">
        <v>0.94259999999999999</v>
      </c>
      <c r="CG147" s="40">
        <v>0.94299999999999995</v>
      </c>
      <c r="CH147" s="40">
        <v>0.94340000000000002</v>
      </c>
      <c r="CI147" s="40">
        <v>0.94379999999999997</v>
      </c>
      <c r="CJ147" s="40">
        <v>0.94420000000000004</v>
      </c>
      <c r="CK147" s="40">
        <v>0.9446</v>
      </c>
      <c r="CL147" s="40">
        <v>0.94499999999999995</v>
      </c>
      <c r="CM147" s="40">
        <v>0.94540000000000002</v>
      </c>
      <c r="CN147" s="40">
        <v>0.94569999999999999</v>
      </c>
      <c r="CO147" s="40">
        <v>0.94599999999999995</v>
      </c>
      <c r="CP147" s="40">
        <v>0.94640000000000002</v>
      </c>
      <c r="CQ147" s="40">
        <v>0.94679999999999997</v>
      </c>
      <c r="CR147" s="40">
        <v>0.94720000000000004</v>
      </c>
      <c r="CS147" s="40">
        <v>0.9476</v>
      </c>
      <c r="CT147" s="40">
        <v>0.94789999999999996</v>
      </c>
      <c r="CU147" s="40">
        <v>0.94830000000000003</v>
      </c>
      <c r="CV147" s="40">
        <v>0.94850000000000001</v>
      </c>
      <c r="CW147" s="40">
        <v>0.94879999999999998</v>
      </c>
    </row>
    <row r="148" spans="1:101" ht="13.5" customHeight="1" x14ac:dyDescent="0.2">
      <c r="A148" s="36">
        <v>97</v>
      </c>
      <c r="B148" s="37">
        <v>146</v>
      </c>
      <c r="AU148" s="45"/>
      <c r="AV148" s="46"/>
      <c r="AW148" s="46"/>
      <c r="AX148" s="46"/>
      <c r="AY148" s="32"/>
      <c r="AZ148" s="32"/>
      <c r="BA148" s="32"/>
      <c r="BB148" s="32"/>
      <c r="BC148" s="32"/>
      <c r="BD148" s="32"/>
      <c r="BE148" s="40"/>
      <c r="BF148" s="40"/>
      <c r="BG148" s="32"/>
      <c r="BH148" s="32"/>
      <c r="BI148" s="32"/>
      <c r="BJ148" s="32"/>
      <c r="BK148" s="40"/>
      <c r="BL148" s="40"/>
      <c r="BM148" s="32"/>
      <c r="BN148" s="32"/>
      <c r="BO148" s="32"/>
      <c r="BP148" s="32"/>
      <c r="BQ148" s="40">
        <v>0.93310000000000004</v>
      </c>
      <c r="BR148" s="40">
        <v>0.93400000000000205</v>
      </c>
      <c r="BS148" s="40">
        <v>0.93479999999999996</v>
      </c>
      <c r="BT148" s="40">
        <v>0.9355</v>
      </c>
      <c r="BU148" s="40">
        <v>0.93620000000000003</v>
      </c>
      <c r="BV148" s="40">
        <v>0.93689999999999996</v>
      </c>
      <c r="BW148" s="40">
        <v>0.9375</v>
      </c>
      <c r="BX148" s="40">
        <v>0.93820000000000003</v>
      </c>
      <c r="BY148" s="40">
        <v>0.93879999999999997</v>
      </c>
      <c r="BZ148" s="40">
        <v>0.93940000000000001</v>
      </c>
      <c r="CA148" s="40">
        <v>0.93989999999999996</v>
      </c>
      <c r="CB148" s="40">
        <v>0.94040000000000001</v>
      </c>
      <c r="CC148" s="40">
        <v>0.94089999999999996</v>
      </c>
      <c r="CD148" s="40">
        <v>0.94140000000000001</v>
      </c>
      <c r="CE148" s="40">
        <v>0.94179999999999997</v>
      </c>
      <c r="CF148" s="40">
        <v>0.94220000000000004</v>
      </c>
      <c r="CG148" s="40">
        <v>0.94259999999999999</v>
      </c>
      <c r="CH148" s="40">
        <v>0.94310000000000005</v>
      </c>
      <c r="CI148" s="40">
        <v>0.94350000000000001</v>
      </c>
      <c r="CJ148" s="40">
        <v>0.94389999999999996</v>
      </c>
      <c r="CK148" s="40">
        <v>0.94430000000000003</v>
      </c>
      <c r="CL148" s="40">
        <v>0.9446</v>
      </c>
      <c r="CM148" s="40">
        <v>0.94499999999999995</v>
      </c>
      <c r="CN148" s="40">
        <v>0.94540000000000002</v>
      </c>
      <c r="CO148" s="40">
        <v>0.94569999999999999</v>
      </c>
      <c r="CP148" s="40">
        <v>0.94610000000000005</v>
      </c>
      <c r="CQ148" s="40">
        <v>0.94650000000000001</v>
      </c>
      <c r="CR148" s="40">
        <v>0.94689999999999996</v>
      </c>
      <c r="CS148" s="40">
        <v>0.94730000000000003</v>
      </c>
      <c r="CT148" s="40">
        <v>0.9476</v>
      </c>
      <c r="CU148" s="40">
        <v>0.94789999999999996</v>
      </c>
      <c r="CV148" s="40">
        <v>0.94820000000000004</v>
      </c>
      <c r="CW148" s="40">
        <v>0.94850000000000001</v>
      </c>
    </row>
    <row r="149" spans="1:101" ht="13.5" customHeight="1" x14ac:dyDescent="0.2">
      <c r="A149" s="36">
        <v>97.5</v>
      </c>
      <c r="B149" s="41">
        <v>147</v>
      </c>
      <c r="AU149" s="43"/>
      <c r="AV149" s="44"/>
      <c r="AW149" s="44"/>
      <c r="AX149" s="44"/>
      <c r="AY149" s="32"/>
      <c r="AZ149" s="32"/>
      <c r="BA149" s="32"/>
      <c r="BB149" s="32"/>
      <c r="BC149" s="32"/>
      <c r="BD149" s="32"/>
      <c r="BE149" s="40"/>
      <c r="BF149" s="40"/>
      <c r="BG149" s="32"/>
      <c r="BH149" s="32"/>
      <c r="BI149" s="32"/>
      <c r="BJ149" s="32"/>
      <c r="BK149" s="40"/>
      <c r="BL149" s="40"/>
      <c r="BM149" s="32"/>
      <c r="BN149" s="32"/>
      <c r="BO149" s="32"/>
      <c r="BP149" s="32"/>
      <c r="BQ149" s="40">
        <v>0.93269999999999997</v>
      </c>
      <c r="BR149" s="40">
        <v>0.93360000000000198</v>
      </c>
      <c r="BS149" s="40">
        <v>0.93440000000000001</v>
      </c>
      <c r="BT149" s="40">
        <v>0.93510000000000004</v>
      </c>
      <c r="BU149" s="40">
        <v>0.93579999999999997</v>
      </c>
      <c r="BV149" s="40">
        <v>0.9365</v>
      </c>
      <c r="BW149" s="40">
        <v>0.93720000000000003</v>
      </c>
      <c r="BX149" s="40">
        <v>0.93789999999999996</v>
      </c>
      <c r="BY149" s="40">
        <v>0.93840000000000001</v>
      </c>
      <c r="BZ149" s="40">
        <v>0.93899999999999995</v>
      </c>
      <c r="CA149" s="40">
        <v>0.9395</v>
      </c>
      <c r="CB149" s="40">
        <v>0.94</v>
      </c>
      <c r="CC149" s="40">
        <v>0.94059999999999999</v>
      </c>
      <c r="CD149" s="40">
        <v>0.94110000000000005</v>
      </c>
      <c r="CE149" s="40">
        <v>0.9415</v>
      </c>
      <c r="CF149" s="40">
        <v>0.94189999999999996</v>
      </c>
      <c r="CG149" s="40">
        <v>0.94230000000000003</v>
      </c>
      <c r="CH149" s="40">
        <v>0.94269999999999998</v>
      </c>
      <c r="CI149" s="40">
        <v>0.94310000000000005</v>
      </c>
      <c r="CJ149" s="40">
        <v>0.94350000000000001</v>
      </c>
      <c r="CK149" s="40">
        <v>0.94389999999999996</v>
      </c>
      <c r="CL149" s="40">
        <v>0.94430000000000003</v>
      </c>
      <c r="CM149" s="40">
        <v>0.94469999999999998</v>
      </c>
      <c r="CN149" s="40">
        <v>0.94510000000000005</v>
      </c>
      <c r="CO149" s="40">
        <v>0.94540000000000002</v>
      </c>
      <c r="CP149" s="40">
        <v>0.94579999999999997</v>
      </c>
      <c r="CQ149" s="40">
        <v>0.94620000000000004</v>
      </c>
      <c r="CR149" s="40">
        <v>0.9466</v>
      </c>
      <c r="CS149" s="40">
        <v>0.94699999999999995</v>
      </c>
      <c r="CT149" s="40">
        <v>0.94730000000000003</v>
      </c>
      <c r="CU149" s="40">
        <v>0.9476</v>
      </c>
      <c r="CV149" s="40">
        <v>0.94789999999999996</v>
      </c>
      <c r="CW149" s="40">
        <v>0.94820000000000004</v>
      </c>
    </row>
    <row r="150" spans="1:101" ht="13.5" customHeight="1" x14ac:dyDescent="0.2">
      <c r="A150" s="36">
        <v>98</v>
      </c>
      <c r="B150" s="37">
        <v>148</v>
      </c>
      <c r="AU150" s="45"/>
      <c r="AV150" s="46"/>
      <c r="AW150" s="46"/>
      <c r="AX150" s="46"/>
      <c r="AY150" s="32"/>
      <c r="AZ150" s="32"/>
      <c r="BA150" s="32"/>
      <c r="BB150" s="32"/>
      <c r="BC150" s="32"/>
      <c r="BD150" s="32"/>
      <c r="BE150" s="40"/>
      <c r="BF150" s="40"/>
      <c r="BG150" s="32"/>
      <c r="BH150" s="32"/>
      <c r="BI150" s="32"/>
      <c r="BJ150" s="32"/>
      <c r="BK150" s="40"/>
      <c r="BL150" s="40"/>
      <c r="BM150" s="32"/>
      <c r="BN150" s="32"/>
      <c r="BO150" s="32"/>
      <c r="BP150" s="32"/>
      <c r="BQ150" s="40">
        <v>0.93230000000000002</v>
      </c>
      <c r="BR150" s="40">
        <v>0.93320000000000203</v>
      </c>
      <c r="BS150" s="40">
        <v>0.93400000000000005</v>
      </c>
      <c r="BT150" s="40">
        <v>0.93469999999999998</v>
      </c>
      <c r="BU150" s="40">
        <v>0.93540000000000001</v>
      </c>
      <c r="BV150" s="40">
        <v>0.93610000000000004</v>
      </c>
      <c r="BW150" s="40">
        <v>0.93679999999999997</v>
      </c>
      <c r="BX150" s="40">
        <v>0.9375</v>
      </c>
      <c r="BY150" s="40">
        <v>0.93810000000000004</v>
      </c>
      <c r="BZ150" s="40">
        <v>0.93859999999999999</v>
      </c>
      <c r="CA150" s="40">
        <v>0.93910000000000005</v>
      </c>
      <c r="CB150" s="40">
        <v>0.93969999999999998</v>
      </c>
      <c r="CC150" s="40">
        <v>0.94020000000000004</v>
      </c>
      <c r="CD150" s="40">
        <v>0.94069999999999998</v>
      </c>
      <c r="CE150" s="40">
        <v>0.94110000000000005</v>
      </c>
      <c r="CF150" s="40">
        <v>0.9415</v>
      </c>
      <c r="CG150" s="40">
        <v>0.94189999999999996</v>
      </c>
      <c r="CH150" s="40">
        <v>0.94240000000000002</v>
      </c>
      <c r="CI150" s="40">
        <v>0.94279999999999997</v>
      </c>
      <c r="CJ150" s="40">
        <v>0.94320000000000004</v>
      </c>
      <c r="CK150" s="40">
        <v>0.94359999999999999</v>
      </c>
      <c r="CL150" s="40">
        <v>0.94399999999999995</v>
      </c>
      <c r="CM150" s="40">
        <v>0.94440000000000002</v>
      </c>
      <c r="CN150" s="40">
        <v>0.94479999999999997</v>
      </c>
      <c r="CO150" s="40">
        <v>0.94510000000000005</v>
      </c>
      <c r="CP150" s="40">
        <v>0.94550000000000001</v>
      </c>
      <c r="CQ150" s="40">
        <v>0.94589999999999996</v>
      </c>
      <c r="CR150" s="40">
        <v>0.94630000000000003</v>
      </c>
      <c r="CS150" s="40">
        <v>0.9466</v>
      </c>
      <c r="CT150" s="40">
        <v>0.94699999999999995</v>
      </c>
      <c r="CU150" s="40">
        <v>0.94730000000000003</v>
      </c>
      <c r="CV150" s="40">
        <v>0.9476</v>
      </c>
      <c r="CW150" s="40">
        <v>0.94789999999999996</v>
      </c>
    </row>
    <row r="151" spans="1:101" ht="13.5" customHeight="1" x14ac:dyDescent="0.2">
      <c r="A151" s="36">
        <v>98.5</v>
      </c>
      <c r="B151" s="41">
        <v>149</v>
      </c>
      <c r="AU151" s="43"/>
      <c r="AV151" s="44"/>
      <c r="AW151" s="44"/>
      <c r="AX151" s="44"/>
      <c r="AY151" s="32"/>
      <c r="AZ151" s="32"/>
      <c r="BA151" s="32"/>
      <c r="BB151" s="32"/>
      <c r="BC151" s="32"/>
      <c r="BD151" s="32"/>
      <c r="BE151" s="40"/>
      <c r="BF151" s="40"/>
      <c r="BG151" s="32"/>
      <c r="BH151" s="32"/>
      <c r="BI151" s="32"/>
      <c r="BJ151" s="32"/>
      <c r="BK151" s="40"/>
      <c r="BL151" s="40"/>
      <c r="BM151" s="32"/>
      <c r="BN151" s="32"/>
      <c r="BO151" s="32"/>
      <c r="BP151" s="32"/>
      <c r="BQ151" s="40">
        <v>0.93189999999999995</v>
      </c>
      <c r="BR151" s="40">
        <v>0.93280000000000196</v>
      </c>
      <c r="BS151" s="40">
        <v>0.93359999999999999</v>
      </c>
      <c r="BT151" s="40">
        <v>0.93430000000000002</v>
      </c>
      <c r="BU151" s="40">
        <v>0.93500000000000005</v>
      </c>
      <c r="BV151" s="40">
        <v>0.93569999999999998</v>
      </c>
      <c r="BW151" s="40">
        <v>0.93640000000000001</v>
      </c>
      <c r="BX151" s="40">
        <v>0.93710000000000004</v>
      </c>
      <c r="BY151" s="40">
        <v>0.93769999999999998</v>
      </c>
      <c r="BZ151" s="40">
        <v>0.93830000000000002</v>
      </c>
      <c r="CA151" s="40">
        <v>0.93879999999999997</v>
      </c>
      <c r="CB151" s="40">
        <v>0.93930000000000002</v>
      </c>
      <c r="CC151" s="40">
        <v>0.93989999999999996</v>
      </c>
      <c r="CD151" s="40">
        <v>0.94040000000000001</v>
      </c>
      <c r="CE151" s="40">
        <v>0.94079999999999997</v>
      </c>
      <c r="CF151" s="40">
        <v>0.94110000000000005</v>
      </c>
      <c r="CG151" s="40">
        <v>0.94159999999999999</v>
      </c>
      <c r="CH151" s="40">
        <v>0.94210000000000005</v>
      </c>
      <c r="CI151" s="40">
        <v>0.9425</v>
      </c>
      <c r="CJ151" s="40">
        <v>0.94289999999999996</v>
      </c>
      <c r="CK151" s="40">
        <v>0.94330000000000003</v>
      </c>
      <c r="CL151" s="40">
        <v>0.94369999999999998</v>
      </c>
      <c r="CM151" s="40">
        <v>0.94410000000000005</v>
      </c>
      <c r="CN151" s="40">
        <v>0.94450000000000001</v>
      </c>
      <c r="CO151" s="40">
        <v>0.94479999999999997</v>
      </c>
      <c r="CP151" s="40">
        <v>0.94520000000000004</v>
      </c>
      <c r="CQ151" s="40">
        <v>0.9456</v>
      </c>
      <c r="CR151" s="40">
        <v>0.94589999999999996</v>
      </c>
      <c r="CS151" s="40">
        <v>0.94630000000000003</v>
      </c>
      <c r="CT151" s="40">
        <v>0.9466</v>
      </c>
      <c r="CU151" s="40">
        <v>0.94699999999999995</v>
      </c>
      <c r="CV151" s="40">
        <v>0.94730000000000003</v>
      </c>
      <c r="CW151" s="40">
        <v>0.9476</v>
      </c>
    </row>
    <row r="152" spans="1:101" ht="13.5" customHeight="1" x14ac:dyDescent="0.2">
      <c r="A152" s="36">
        <v>99</v>
      </c>
      <c r="B152" s="37">
        <v>150</v>
      </c>
      <c r="AU152" s="45"/>
      <c r="AV152" s="46"/>
      <c r="AW152" s="46"/>
      <c r="AX152" s="46"/>
      <c r="AY152" s="32"/>
      <c r="AZ152" s="32"/>
      <c r="BA152" s="32"/>
      <c r="BB152" s="32"/>
      <c r="BC152" s="32"/>
      <c r="BD152" s="32"/>
      <c r="BE152" s="40"/>
      <c r="BF152" s="40"/>
      <c r="BG152" s="32"/>
      <c r="BH152" s="32"/>
      <c r="BI152" s="32"/>
      <c r="BJ152" s="32"/>
      <c r="BK152" s="40"/>
      <c r="BL152" s="40"/>
      <c r="BM152" s="32"/>
      <c r="BN152" s="32"/>
      <c r="BO152" s="32"/>
      <c r="BP152" s="32"/>
      <c r="BQ152" s="40">
        <v>0.93149999999999999</v>
      </c>
      <c r="BR152" s="40">
        <v>0.932400000000002</v>
      </c>
      <c r="BS152" s="40">
        <v>0.93320000000000003</v>
      </c>
      <c r="BT152" s="40">
        <v>0.93389999999999995</v>
      </c>
      <c r="BU152" s="40">
        <v>0.93469999999999998</v>
      </c>
      <c r="BV152" s="40">
        <v>0.93540000000000001</v>
      </c>
      <c r="BW152" s="40">
        <v>0.93600000000000005</v>
      </c>
      <c r="BX152" s="40">
        <v>0.93679999999999997</v>
      </c>
      <c r="BY152" s="40">
        <v>0.93730000000000002</v>
      </c>
      <c r="BZ152" s="40">
        <v>0.93789999999999996</v>
      </c>
      <c r="CA152" s="40">
        <v>0.93840000000000001</v>
      </c>
      <c r="CB152" s="40">
        <v>0.93899999999999995</v>
      </c>
      <c r="CC152" s="40">
        <v>0.9395</v>
      </c>
      <c r="CD152" s="40">
        <v>0.94</v>
      </c>
      <c r="CE152" s="40">
        <v>0.94040000000000001</v>
      </c>
      <c r="CF152" s="40">
        <v>0.94079999999999997</v>
      </c>
      <c r="CG152" s="40">
        <v>0.94110000000000005</v>
      </c>
      <c r="CH152" s="40">
        <v>0.94169999999999998</v>
      </c>
      <c r="CI152" s="40">
        <v>0.94210000000000005</v>
      </c>
      <c r="CJ152" s="40">
        <v>0.9425</v>
      </c>
      <c r="CK152" s="40">
        <v>0.94289999999999996</v>
      </c>
      <c r="CL152" s="40">
        <v>0.94330000000000003</v>
      </c>
      <c r="CM152" s="40">
        <v>0.94369999999999998</v>
      </c>
      <c r="CN152" s="40">
        <v>0.94410000000000005</v>
      </c>
      <c r="CO152" s="40">
        <v>0.94450000000000001</v>
      </c>
      <c r="CP152" s="40">
        <v>0.94479999999999997</v>
      </c>
      <c r="CQ152" s="40">
        <v>0.94520000000000004</v>
      </c>
      <c r="CR152" s="40">
        <v>0.9456</v>
      </c>
      <c r="CS152" s="40">
        <v>0.94599999999999995</v>
      </c>
      <c r="CT152" s="40">
        <v>0.94630000000000003</v>
      </c>
      <c r="CU152" s="40">
        <v>0.94669999999999999</v>
      </c>
      <c r="CV152" s="40">
        <v>0.94699999999999995</v>
      </c>
      <c r="CW152" s="40">
        <v>0.94730000000000003</v>
      </c>
    </row>
    <row r="153" spans="1:101" ht="13.5" customHeight="1" x14ac:dyDescent="0.2">
      <c r="A153" s="36">
        <v>99.5</v>
      </c>
      <c r="B153" s="41">
        <v>151</v>
      </c>
      <c r="AU153" s="43"/>
      <c r="AV153" s="44"/>
      <c r="AW153" s="44"/>
      <c r="AX153" s="44"/>
      <c r="AY153" s="32"/>
      <c r="AZ153" s="32"/>
      <c r="BA153" s="32"/>
      <c r="BB153" s="32"/>
      <c r="BC153" s="32"/>
      <c r="BD153" s="32"/>
      <c r="BE153" s="40"/>
      <c r="BF153" s="40"/>
      <c r="BG153" s="32"/>
      <c r="BH153" s="32"/>
      <c r="BI153" s="32"/>
      <c r="BJ153" s="32"/>
      <c r="BK153" s="40"/>
      <c r="BL153" s="40"/>
      <c r="BM153" s="32"/>
      <c r="BN153" s="32"/>
      <c r="BO153" s="32"/>
      <c r="BP153" s="32"/>
      <c r="BQ153" s="40">
        <v>0.93110000000000004</v>
      </c>
      <c r="BR153" s="40">
        <v>0.93200000000000205</v>
      </c>
      <c r="BS153" s="40">
        <v>0.93279999999999996</v>
      </c>
      <c r="BT153" s="40">
        <v>0.933499999999999</v>
      </c>
      <c r="BU153" s="40">
        <v>0.93430000000000002</v>
      </c>
      <c r="BV153" s="40">
        <v>0.93500000000000005</v>
      </c>
      <c r="BW153" s="40">
        <v>0.93559999999999999</v>
      </c>
      <c r="BX153" s="40">
        <v>0.93640000000000001</v>
      </c>
      <c r="BY153" s="40">
        <v>0.93700000000000006</v>
      </c>
      <c r="BZ153" s="40">
        <v>0.9375</v>
      </c>
      <c r="CA153" s="40">
        <v>0.93799999999999994</v>
      </c>
      <c r="CB153" s="40">
        <v>0.93859999999999999</v>
      </c>
      <c r="CC153" s="40">
        <v>0.93910000000000005</v>
      </c>
      <c r="CD153" s="40">
        <v>0.93959999999999999</v>
      </c>
      <c r="CE153" s="40">
        <v>0.94010000000000005</v>
      </c>
      <c r="CF153" s="40">
        <v>0.9405</v>
      </c>
      <c r="CG153" s="40">
        <v>0.94089999999999996</v>
      </c>
      <c r="CH153" s="40">
        <v>0.94140000000000001</v>
      </c>
      <c r="CI153" s="40">
        <v>0.94179999999999997</v>
      </c>
      <c r="CJ153" s="40">
        <v>0.94220000000000004</v>
      </c>
      <c r="CK153" s="40">
        <v>0.94259999999999999</v>
      </c>
      <c r="CL153" s="40">
        <v>0.94299999999999995</v>
      </c>
      <c r="CM153" s="40">
        <v>0.94340000000000002</v>
      </c>
      <c r="CN153" s="40">
        <v>0.94379999999999997</v>
      </c>
      <c r="CO153" s="40">
        <v>0.94410000000000005</v>
      </c>
      <c r="CP153" s="40">
        <v>0.94450000000000001</v>
      </c>
      <c r="CQ153" s="40">
        <v>0.94489999999999996</v>
      </c>
      <c r="CR153" s="40">
        <v>0.94530000000000003</v>
      </c>
      <c r="CS153" s="40">
        <v>0.94569999999999999</v>
      </c>
      <c r="CT153" s="40">
        <v>0.94599999999999995</v>
      </c>
      <c r="CU153" s="40">
        <v>0.94640000000000002</v>
      </c>
      <c r="CV153" s="40">
        <v>0.94669999999999999</v>
      </c>
      <c r="CW153" s="40">
        <v>0.94699999999999995</v>
      </c>
    </row>
    <row r="154" spans="1:101" ht="13.5" customHeight="1" x14ac:dyDescent="0.2">
      <c r="A154" s="36">
        <v>100</v>
      </c>
      <c r="B154" s="37">
        <v>152</v>
      </c>
      <c r="AU154" s="45"/>
      <c r="AV154" s="46"/>
      <c r="AW154" s="46"/>
      <c r="AX154" s="46"/>
      <c r="AY154" s="32"/>
      <c r="AZ154" s="32"/>
      <c r="BA154" s="32"/>
      <c r="BB154" s="32"/>
      <c r="BC154" s="32"/>
      <c r="BD154" s="32"/>
      <c r="BE154" s="40"/>
      <c r="BF154" s="40"/>
      <c r="BG154" s="32"/>
      <c r="BH154" s="32"/>
      <c r="BI154" s="32"/>
      <c r="BJ154" s="32"/>
      <c r="BK154" s="40"/>
      <c r="BL154" s="40"/>
      <c r="BM154" s="32"/>
      <c r="BN154" s="32"/>
      <c r="BO154" s="32"/>
      <c r="BP154" s="32"/>
      <c r="BQ154" s="40">
        <v>0.93069999999999997</v>
      </c>
      <c r="BR154" s="40">
        <v>0.93160000000000198</v>
      </c>
      <c r="BS154" s="40">
        <v>0.93239999999999901</v>
      </c>
      <c r="BT154" s="40">
        <v>0.93320000000000003</v>
      </c>
      <c r="BU154" s="40">
        <v>0.93389999999999995</v>
      </c>
      <c r="BV154" s="40">
        <v>0.93459999999999999</v>
      </c>
      <c r="BW154" s="40">
        <v>0.93530000000000002</v>
      </c>
      <c r="BX154" s="40">
        <v>0.93600000000000005</v>
      </c>
      <c r="BY154" s="40">
        <v>0.93659999999999999</v>
      </c>
      <c r="BZ154" s="40">
        <v>0.93720000000000003</v>
      </c>
      <c r="CA154" s="40">
        <v>0.93769999999999998</v>
      </c>
      <c r="CB154" s="40">
        <v>0.93830000000000002</v>
      </c>
      <c r="CC154" s="40">
        <v>0.93879999999999997</v>
      </c>
      <c r="CD154" s="40">
        <v>0.93930000000000002</v>
      </c>
      <c r="CE154" s="40">
        <v>0.93979999999999997</v>
      </c>
      <c r="CF154" s="40">
        <v>0.94020000000000004</v>
      </c>
      <c r="CG154" s="40">
        <v>0.94059999999999999</v>
      </c>
      <c r="CH154" s="40">
        <v>0.94110000000000005</v>
      </c>
      <c r="CI154" s="40">
        <v>0.9415</v>
      </c>
      <c r="CJ154" s="40">
        <v>0.94189999999999996</v>
      </c>
      <c r="CK154" s="40">
        <v>0.94230000000000003</v>
      </c>
      <c r="CL154" s="40">
        <v>0.94269999999999998</v>
      </c>
      <c r="CM154" s="40">
        <v>0.94310000000000005</v>
      </c>
      <c r="CN154" s="40">
        <v>0.94350000000000001</v>
      </c>
      <c r="CO154" s="40">
        <v>0.94379999999999997</v>
      </c>
      <c r="CP154" s="40">
        <v>0.94420000000000004</v>
      </c>
      <c r="CQ154" s="40">
        <v>0.9446</v>
      </c>
      <c r="CR154" s="40">
        <v>0.94499999999999995</v>
      </c>
      <c r="CS154" s="40">
        <v>0.94540000000000002</v>
      </c>
      <c r="CT154" s="40">
        <v>0.94569999999999999</v>
      </c>
      <c r="CU154" s="40">
        <v>0.94610000000000005</v>
      </c>
      <c r="CV154" s="40">
        <v>0.94640000000000002</v>
      </c>
      <c r="CW154" s="40">
        <v>0.94669999999999999</v>
      </c>
    </row>
    <row r="155" spans="1:101" ht="13.5" customHeight="1" x14ac:dyDescent="0.2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9"/>
      <c r="AV155" s="40"/>
      <c r="AW155" s="40"/>
      <c r="AX155" s="40"/>
    </row>
    <row r="156" spans="1:101" ht="13.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9"/>
      <c r="AV156" s="40"/>
      <c r="AW156" s="40"/>
      <c r="AX156" s="40"/>
    </row>
    <row r="157" spans="1:101" ht="13.5" customHeight="1" x14ac:dyDescent="0.2">
      <c r="A157" s="48"/>
      <c r="B157" s="299"/>
      <c r="C157" s="300"/>
      <c r="D157" s="2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9"/>
      <c r="AV157" s="40"/>
      <c r="AW157" s="40"/>
      <c r="AX157" s="40"/>
    </row>
    <row r="158" spans="1:101" ht="13.5" customHeight="1" x14ac:dyDescent="0.2">
      <c r="A158" s="28"/>
      <c r="B158" s="40"/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9"/>
      <c r="AV158" s="40"/>
      <c r="AW158" s="40"/>
      <c r="AX158" s="40"/>
    </row>
    <row r="159" spans="1:101" ht="13.5" customHeight="1" x14ac:dyDescent="0.2">
      <c r="A159" s="28"/>
      <c r="B159" s="28"/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9"/>
      <c r="AV159" s="40"/>
      <c r="AW159" s="40"/>
      <c r="AX159" s="40"/>
    </row>
    <row r="160" spans="1:101" ht="13.5" customHeight="1" x14ac:dyDescent="0.2">
      <c r="A160" s="28"/>
      <c r="B160" s="40"/>
      <c r="C160" s="40"/>
      <c r="E160" s="48"/>
      <c r="F160" s="40"/>
      <c r="G160" s="40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9"/>
      <c r="AV160" s="40"/>
      <c r="AW160" s="40"/>
      <c r="AX160" s="40"/>
    </row>
    <row r="161" spans="1:101" ht="13.5" customHeight="1" x14ac:dyDescent="0.2">
      <c r="A161" s="48"/>
      <c r="B161" s="40"/>
      <c r="C161" s="40"/>
      <c r="E161" s="48"/>
      <c r="F161" s="40"/>
      <c r="G161" s="40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9"/>
      <c r="AV161" s="40"/>
      <c r="AW161" s="40"/>
      <c r="AX161" s="40"/>
    </row>
    <row r="162" spans="1:101" s="33" customFormat="1" ht="13.5" customHeight="1" x14ac:dyDescent="0.2">
      <c r="A162" s="33" t="s">
        <v>6</v>
      </c>
      <c r="B162" s="34">
        <v>1</v>
      </c>
      <c r="C162" s="33">
        <v>0.51</v>
      </c>
      <c r="D162" s="33">
        <v>0.51500000000000001</v>
      </c>
      <c r="E162" s="33">
        <v>0.52</v>
      </c>
      <c r="F162" s="33">
        <v>0.52500000000000002</v>
      </c>
      <c r="G162" s="33">
        <v>0.53</v>
      </c>
      <c r="H162" s="33">
        <v>0.53500000000000003</v>
      </c>
      <c r="I162" s="33">
        <v>0.54</v>
      </c>
      <c r="J162" s="33">
        <v>0.54500000000000004</v>
      </c>
      <c r="K162" s="33">
        <v>0.55000000000000004</v>
      </c>
      <c r="L162" s="33">
        <v>0.55500000000000005</v>
      </c>
      <c r="M162" s="33">
        <v>0.56000000000000005</v>
      </c>
      <c r="N162" s="33">
        <v>0.56499999999999995</v>
      </c>
      <c r="O162" s="33">
        <v>0.56999999999999995</v>
      </c>
      <c r="P162" s="33">
        <v>0.57499999999999996</v>
      </c>
      <c r="Q162" s="33">
        <v>0.57999999999999996</v>
      </c>
      <c r="R162" s="33">
        <v>0.58499999999999996</v>
      </c>
      <c r="S162" s="33">
        <v>0.59</v>
      </c>
      <c r="T162" s="33">
        <v>0.59499999999999997</v>
      </c>
      <c r="U162" s="33">
        <v>0.6</v>
      </c>
      <c r="V162" s="33">
        <v>0.60499999999999998</v>
      </c>
      <c r="W162" s="33">
        <v>0.61</v>
      </c>
      <c r="X162" s="33">
        <v>0.61499999999999999</v>
      </c>
      <c r="Y162" s="33">
        <v>0.62</v>
      </c>
      <c r="Z162" s="33">
        <v>0.625</v>
      </c>
      <c r="AA162" s="33">
        <v>0.63</v>
      </c>
      <c r="AB162" s="33">
        <v>0.63500000000000001</v>
      </c>
      <c r="AC162" s="33">
        <v>0.64</v>
      </c>
      <c r="AD162" s="33">
        <v>0.64500000000000002</v>
      </c>
      <c r="AE162" s="33">
        <v>0.65</v>
      </c>
      <c r="AF162" s="33">
        <v>0.65500000000000003</v>
      </c>
      <c r="AG162" s="33">
        <v>0.66</v>
      </c>
      <c r="AH162" s="33">
        <v>0.66500000000000004</v>
      </c>
      <c r="AI162" s="33">
        <v>0.67</v>
      </c>
      <c r="AJ162" s="33">
        <v>0.67500000000000004</v>
      </c>
      <c r="AK162" s="33">
        <v>0.68</v>
      </c>
      <c r="AL162" s="33">
        <v>0.68500000000000005</v>
      </c>
      <c r="AM162" s="33">
        <v>0.69</v>
      </c>
      <c r="AN162" s="33">
        <v>0.69499999999999995</v>
      </c>
      <c r="AO162" s="33">
        <v>0.7</v>
      </c>
      <c r="AP162" s="33">
        <v>0.70499999999999996</v>
      </c>
      <c r="AQ162" s="33">
        <v>0.71</v>
      </c>
      <c r="AR162" s="33">
        <v>0.71499999999999997</v>
      </c>
      <c r="AS162" s="33">
        <v>0.72</v>
      </c>
      <c r="AT162" s="33">
        <v>0.72499999999999998</v>
      </c>
      <c r="AU162" s="33">
        <v>0.73</v>
      </c>
      <c r="AV162" s="33">
        <v>0.73499999999999999</v>
      </c>
      <c r="AW162" s="33">
        <v>0.74</v>
      </c>
      <c r="AX162" s="33">
        <v>0.745</v>
      </c>
      <c r="AY162" s="35">
        <v>0.75</v>
      </c>
      <c r="AZ162" s="35">
        <v>0.755</v>
      </c>
      <c r="BA162" s="33">
        <v>0.76</v>
      </c>
      <c r="BB162" s="33">
        <v>0.76500000000000001</v>
      </c>
      <c r="BC162" s="33">
        <v>0.77</v>
      </c>
      <c r="BD162" s="33">
        <v>0.77500000000000002</v>
      </c>
      <c r="BE162" s="35">
        <v>0.78</v>
      </c>
      <c r="BF162" s="35">
        <v>0.78500000000000003</v>
      </c>
      <c r="BG162" s="33">
        <v>0.79</v>
      </c>
      <c r="BH162" s="33">
        <v>0.79500000000000004</v>
      </c>
      <c r="BI162" s="33">
        <v>0.8</v>
      </c>
      <c r="BJ162" s="33">
        <v>0.80500000000000005</v>
      </c>
      <c r="BK162" s="35">
        <v>0.81</v>
      </c>
      <c r="BL162" s="35">
        <v>0.81499999999999995</v>
      </c>
      <c r="BM162" s="33">
        <v>0.82</v>
      </c>
      <c r="BN162" s="33">
        <v>0.82499999999999996</v>
      </c>
      <c r="BO162" s="33">
        <v>0.83</v>
      </c>
      <c r="BP162" s="33">
        <v>0.83499999999999996</v>
      </c>
      <c r="BQ162" s="33">
        <v>0.84</v>
      </c>
      <c r="BR162" s="35">
        <v>0.84499999999999997</v>
      </c>
      <c r="BS162" s="35">
        <v>0.85</v>
      </c>
      <c r="BT162" s="33">
        <v>0.85499999999999998</v>
      </c>
      <c r="BU162" s="33">
        <v>0.86</v>
      </c>
      <c r="BV162" s="33">
        <v>0.86499999999999999</v>
      </c>
      <c r="BW162" s="33">
        <v>0.87</v>
      </c>
      <c r="BX162" s="33">
        <v>0.875</v>
      </c>
      <c r="BY162" s="33">
        <v>0.88</v>
      </c>
      <c r="BZ162" s="33">
        <v>0.88500000000000001</v>
      </c>
      <c r="CA162" s="33">
        <v>0.89</v>
      </c>
      <c r="CB162" s="33">
        <v>0.89500000000000002</v>
      </c>
      <c r="CC162" s="33">
        <v>0.9</v>
      </c>
      <c r="CD162" s="33">
        <v>0.90500000000000003</v>
      </c>
      <c r="CE162" s="33">
        <v>0.91</v>
      </c>
      <c r="CF162" s="33">
        <v>0.91500000000000004</v>
      </c>
      <c r="CG162" s="33">
        <v>0.92</v>
      </c>
      <c r="CH162" s="33">
        <v>0.92500000000000004</v>
      </c>
      <c r="CI162" s="33">
        <v>0.93</v>
      </c>
      <c r="CJ162" s="33">
        <v>0.93500000000000005</v>
      </c>
      <c r="CK162" s="33">
        <v>0.94</v>
      </c>
      <c r="CL162" s="33">
        <v>0.94499999999999995</v>
      </c>
      <c r="CM162" s="33">
        <v>0.95</v>
      </c>
      <c r="CN162" s="33">
        <v>0.95499999999999996</v>
      </c>
      <c r="CO162" s="33">
        <v>0.96</v>
      </c>
      <c r="CP162" s="33">
        <v>0.96499999999999997</v>
      </c>
      <c r="CQ162" s="33">
        <v>0.97</v>
      </c>
      <c r="CR162" s="33">
        <v>0.97499999999999998</v>
      </c>
      <c r="CS162" s="33">
        <v>0.98</v>
      </c>
      <c r="CT162" s="33">
        <v>0.98499999999999999</v>
      </c>
      <c r="CU162" s="33">
        <v>0.99</v>
      </c>
      <c r="CV162" s="33">
        <v>0.995</v>
      </c>
      <c r="CW162" s="33">
        <v>1</v>
      </c>
    </row>
    <row r="163" spans="1:101" ht="13.5" customHeight="1" x14ac:dyDescent="0.2">
      <c r="A163" s="28"/>
      <c r="B163" s="28"/>
      <c r="C163" s="50"/>
      <c r="E163" s="48"/>
      <c r="F163" s="40"/>
      <c r="G163" s="50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9"/>
      <c r="AV163" s="40"/>
      <c r="AW163" s="40"/>
      <c r="AX163" s="40"/>
    </row>
    <row r="164" spans="1:101" ht="13.5" customHeight="1" thickBot="1" x14ac:dyDescent="0.25">
      <c r="A164" s="48"/>
      <c r="B164" s="48"/>
      <c r="C164" s="48"/>
      <c r="D164" s="48"/>
      <c r="E164" s="80"/>
      <c r="F164" s="80" t="s">
        <v>31</v>
      </c>
      <c r="G164" s="80" t="s">
        <v>32</v>
      </c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9"/>
      <c r="AV164" s="40"/>
      <c r="AW164" s="40"/>
      <c r="AX164" s="40"/>
    </row>
    <row r="165" spans="1:101" ht="13.5" customHeight="1" x14ac:dyDescent="0.2">
      <c r="A165" s="48"/>
      <c r="B165" s="299"/>
      <c r="C165" s="300"/>
      <c r="D165" s="77"/>
      <c r="E165" s="81"/>
      <c r="F165" s="301"/>
      <c r="G165" s="302"/>
      <c r="H165" s="79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9"/>
      <c r="AV165" s="40"/>
      <c r="AW165" s="40"/>
      <c r="AX165" s="40"/>
    </row>
    <row r="166" spans="1:101" ht="13.5" customHeight="1" x14ac:dyDescent="0.2">
      <c r="A166" s="28"/>
      <c r="B166" s="40"/>
      <c r="C166" s="48"/>
      <c r="D166" s="78"/>
      <c r="E166" s="82">
        <f>CAL!$B$3</f>
        <v>29.5</v>
      </c>
      <c r="F166" s="48">
        <f>VLOOKUP(E166,$A$4:$A$154,1)</f>
        <v>29.5</v>
      </c>
      <c r="G166" s="83">
        <f>HLOOKUP(E167,$B$3:$CW$3,1)</f>
        <v>0.8</v>
      </c>
      <c r="H166" s="79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9"/>
      <c r="AV166" s="40"/>
      <c r="AW166" s="40"/>
      <c r="AX166" s="40"/>
    </row>
    <row r="167" spans="1:101" ht="13.5" customHeight="1" x14ac:dyDescent="0.2">
      <c r="A167" s="28"/>
      <c r="B167" s="28"/>
      <c r="C167" s="48"/>
      <c r="D167" s="78"/>
      <c r="E167" s="84">
        <f>CAL!$B$6</f>
        <v>0.80319999999999969</v>
      </c>
      <c r="F167" s="48">
        <f>MATCH(F166,$A$4:$A$154,1)</f>
        <v>10</v>
      </c>
      <c r="G167" s="83">
        <f>MATCH(G166,$B$3:$CZ$3)</f>
        <v>60</v>
      </c>
      <c r="H167" s="79" t="s">
        <v>33</v>
      </c>
      <c r="I167" s="48">
        <f>MATCH(G166,$B$3:$CW$3,1)</f>
        <v>60</v>
      </c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9"/>
      <c r="AV167" s="40"/>
      <c r="AW167" s="40"/>
      <c r="AX167" s="40"/>
    </row>
    <row r="168" spans="1:101" ht="13.5" customHeight="1" x14ac:dyDescent="0.2">
      <c r="A168" s="28"/>
      <c r="B168" s="40"/>
      <c r="C168" s="40"/>
      <c r="D168" s="78"/>
      <c r="E168" s="85"/>
      <c r="F168" s="40">
        <f>INDEX($B$4:$IW$154,$F$167,$G$167,1)</f>
        <v>0.98680000000000001</v>
      </c>
      <c r="G168" s="86">
        <f>INDEX($B$4:$IW$154,$F$167,$G$167+1,1)</f>
        <v>0.98699999999999999</v>
      </c>
      <c r="H168" s="79" t="s">
        <v>34</v>
      </c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9"/>
      <c r="AV168" s="40"/>
      <c r="AW168" s="40"/>
      <c r="AX168" s="40"/>
    </row>
    <row r="169" spans="1:101" ht="13.5" customHeight="1" x14ac:dyDescent="0.2">
      <c r="A169" s="48"/>
      <c r="B169" s="40"/>
      <c r="C169" s="40"/>
      <c r="D169" s="78"/>
      <c r="E169" s="85"/>
      <c r="F169" s="40">
        <f>INDEX($B$4:$IW$154,F167+1,G167,1)</f>
        <v>0.98629999999999995</v>
      </c>
      <c r="G169" s="86">
        <f>INDEX($B$4:$IW$154,F167+1,G167+1,1)</f>
        <v>0.98660000000000003</v>
      </c>
      <c r="H169" s="79" t="s">
        <v>34</v>
      </c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9"/>
      <c r="AV169" s="40"/>
      <c r="AW169" s="40"/>
      <c r="AX169" s="40"/>
    </row>
    <row r="170" spans="1:101" ht="13.5" customHeight="1" x14ac:dyDescent="0.2">
      <c r="A170" s="28"/>
      <c r="B170" s="40"/>
      <c r="C170" s="40"/>
      <c r="D170" s="78"/>
      <c r="E170" s="85"/>
      <c r="F170" s="40">
        <f>ABS(SUM(E166-F166)/0.5*(F168-F169)-F168)</f>
        <v>0.98680000000000001</v>
      </c>
      <c r="G170" s="86">
        <f>ABS(SUM(E166-F166)/0.5*(G168-G169)-G168)</f>
        <v>0.98699999999999999</v>
      </c>
      <c r="H170" s="79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9"/>
      <c r="AV170" s="40"/>
      <c r="AW170" s="40"/>
      <c r="AX170" s="40"/>
    </row>
    <row r="171" spans="1:101" ht="13.5" customHeight="1" thickBot="1" x14ac:dyDescent="0.25">
      <c r="A171" s="28"/>
      <c r="B171" s="28"/>
      <c r="C171" s="50"/>
      <c r="D171" s="78"/>
      <c r="E171" s="87"/>
      <c r="F171" s="88"/>
      <c r="G171" s="89">
        <f>TRUNC(SUM(E167-G166)/0.005*(G170-F170)+F170,6)</f>
        <v>0.98692800000000003</v>
      </c>
      <c r="H171" s="79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9"/>
      <c r="AV171" s="40"/>
      <c r="AW171" s="40"/>
      <c r="AX171" s="40"/>
    </row>
    <row r="172" spans="1:101" ht="13.5" customHeight="1" x14ac:dyDescent="0.2">
      <c r="A172" s="48"/>
      <c r="B172" s="48"/>
      <c r="C172" s="48"/>
      <c r="D172" s="48"/>
      <c r="E172" s="81"/>
      <c r="F172" s="301"/>
      <c r="G172" s="302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9"/>
      <c r="AV172" s="40"/>
      <c r="AW172" s="40"/>
      <c r="AX172" s="40"/>
    </row>
    <row r="173" spans="1:101" ht="13.5" customHeight="1" x14ac:dyDescent="0.2">
      <c r="A173" s="48"/>
      <c r="B173" s="299"/>
      <c r="C173" s="300"/>
      <c r="D173" s="48"/>
      <c r="E173" s="82">
        <f>'PID PP'!B1</f>
        <v>27</v>
      </c>
      <c r="F173" s="48">
        <f>VLOOKUP(E173,$A$4:$A$154,1)</f>
        <v>27</v>
      </c>
      <c r="G173" s="83">
        <f>HLOOKUP(E174,$B$3:$CW$3,1)</f>
        <v>0.80500000000000005</v>
      </c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9"/>
      <c r="AV173" s="40"/>
      <c r="AW173" s="40"/>
      <c r="AX173" s="40"/>
    </row>
    <row r="174" spans="1:101" ht="13.5" customHeight="1" x14ac:dyDescent="0.2">
      <c r="A174" s="28"/>
      <c r="B174" s="40"/>
      <c r="C174" s="48"/>
      <c r="E174" s="84">
        <f>'PID PP'!B3</f>
        <v>0.80639999999999989</v>
      </c>
      <c r="F174" s="48">
        <f>MATCH(F173,$A$4:$A$154,1)</f>
        <v>5</v>
      </c>
      <c r="G174" s="83">
        <f>MATCH(G173,$B$3:$CZ$3)</f>
        <v>61</v>
      </c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9"/>
      <c r="AV174" s="40"/>
      <c r="AW174" s="40"/>
      <c r="AX174" s="40"/>
    </row>
    <row r="175" spans="1:101" ht="13.5" customHeight="1" x14ac:dyDescent="0.2">
      <c r="A175" s="40"/>
      <c r="B175" s="28"/>
      <c r="C175" s="48"/>
      <c r="E175" s="85"/>
      <c r="F175" s="40">
        <f>INDEX($B$4:$IW$154,$F$167,$G$167,1)</f>
        <v>0.98680000000000001</v>
      </c>
      <c r="G175" s="86">
        <f>INDEX($B$4:$IW$154,$F$167,$G$167+1,1)</f>
        <v>0.98699999999999999</v>
      </c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9"/>
      <c r="AV175" s="40"/>
      <c r="AW175" s="40"/>
      <c r="AX175" s="40"/>
    </row>
    <row r="176" spans="1:101" ht="13.5" customHeight="1" x14ac:dyDescent="0.2">
      <c r="A176" s="28"/>
      <c r="B176" s="40"/>
      <c r="C176" s="40"/>
      <c r="E176" s="85"/>
      <c r="F176" s="40">
        <f>INDEX($B$4:$IW$154,F174+1,G174,1)</f>
        <v>0.98880000000000001</v>
      </c>
      <c r="G176" s="86">
        <f>INDEX($B$4:$IW$154,F174+1,G174+1,1)</f>
        <v>0.98899999999999999</v>
      </c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9"/>
      <c r="AV176" s="40"/>
      <c r="AW176" s="40"/>
      <c r="AX176" s="40"/>
    </row>
    <row r="177" spans="1:50" ht="13.5" customHeight="1" x14ac:dyDescent="0.2">
      <c r="A177" s="48"/>
      <c r="B177" s="40"/>
      <c r="C177" s="40"/>
      <c r="E177" s="85"/>
      <c r="F177" s="40">
        <f>ABS(SUM(E173-F173)/0.5*(F175-F176)-F175)</f>
        <v>0.98680000000000001</v>
      </c>
      <c r="G177" s="86">
        <f>ABS(SUM(E173-F173)/0.5*(G175-G176)-G175)</f>
        <v>0.98699999999999999</v>
      </c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9"/>
      <c r="AV177" s="40"/>
      <c r="AW177" s="40"/>
      <c r="AX177" s="40"/>
    </row>
    <row r="178" spans="1:50" ht="13.5" customHeight="1" thickBot="1" x14ac:dyDescent="0.25">
      <c r="A178" s="28"/>
      <c r="B178" s="40"/>
      <c r="C178" s="40"/>
      <c r="E178" s="87"/>
      <c r="F178" s="88"/>
      <c r="G178" s="89">
        <f>TRUNC(SUM(E174-G173)/0.005*(G177-F177)+F177,6)</f>
        <v>0.98685599999999996</v>
      </c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9"/>
      <c r="AV178" s="40"/>
      <c r="AW178" s="40"/>
      <c r="AX178" s="40"/>
    </row>
    <row r="179" spans="1:50" ht="13.5" customHeight="1" x14ac:dyDescent="0.2">
      <c r="A179" s="28"/>
      <c r="B179" s="28"/>
      <c r="C179" s="50"/>
      <c r="E179" s="48"/>
      <c r="F179" s="40"/>
      <c r="G179" s="50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9"/>
      <c r="AV179" s="40"/>
      <c r="AW179" s="40"/>
      <c r="AX179" s="40"/>
    </row>
    <row r="180" spans="1:50" ht="13.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9"/>
      <c r="AV180" s="40"/>
      <c r="AW180" s="40"/>
      <c r="AX180" s="40"/>
    </row>
    <row r="181" spans="1:50" ht="13.5" customHeight="1" x14ac:dyDescent="0.2">
      <c r="A181" s="48"/>
      <c r="B181" s="299"/>
      <c r="C181" s="300"/>
      <c r="D181" s="48"/>
      <c r="E181" s="48"/>
      <c r="F181" s="299"/>
      <c r="G181" s="300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9"/>
      <c r="AV181" s="40"/>
      <c r="AW181" s="40"/>
      <c r="AX181" s="40"/>
    </row>
    <row r="182" spans="1:50" ht="13.5" customHeight="1" x14ac:dyDescent="0.2">
      <c r="A182" s="28"/>
      <c r="B182" s="40"/>
      <c r="C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9"/>
      <c r="AV182" s="40"/>
      <c r="AW182" s="40"/>
      <c r="AX182" s="40"/>
    </row>
    <row r="183" spans="1:50" ht="13.5" customHeight="1" x14ac:dyDescent="0.2">
      <c r="A183" s="28"/>
      <c r="B183" s="28"/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9"/>
      <c r="AV183" s="40"/>
      <c r="AW183" s="40"/>
      <c r="AX183" s="40"/>
    </row>
    <row r="184" spans="1:50" ht="13.5" customHeight="1" x14ac:dyDescent="0.2">
      <c r="A184" s="28"/>
      <c r="B184" s="40"/>
      <c r="C184" s="40"/>
      <c r="E184" s="48"/>
      <c r="F184" s="40"/>
      <c r="G184" s="40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9"/>
      <c r="AV184" s="40"/>
      <c r="AW184" s="40"/>
      <c r="AX184" s="40"/>
    </row>
    <row r="185" spans="1:50" ht="13.5" customHeight="1" x14ac:dyDescent="0.2">
      <c r="A185" s="48"/>
      <c r="B185" s="40"/>
      <c r="C185" s="40"/>
      <c r="E185" s="48"/>
      <c r="F185" s="40"/>
      <c r="G185" s="40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9"/>
      <c r="AV185" s="40"/>
      <c r="AW185" s="40"/>
      <c r="AX185" s="40"/>
    </row>
    <row r="186" spans="1:50" ht="13.5" customHeight="1" x14ac:dyDescent="0.2">
      <c r="A186" s="28"/>
      <c r="B186" s="40"/>
      <c r="C186" s="40"/>
      <c r="E186" s="48"/>
      <c r="F186" s="40"/>
      <c r="G186" s="40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9"/>
      <c r="AV186" s="40"/>
      <c r="AW186" s="40"/>
      <c r="AX186" s="40"/>
    </row>
    <row r="187" spans="1:50" ht="13.5" customHeight="1" x14ac:dyDescent="0.2">
      <c r="A187" s="28"/>
      <c r="B187" s="28"/>
      <c r="C187" s="50"/>
      <c r="E187" s="48"/>
      <c r="F187" s="40"/>
      <c r="G187" s="50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9"/>
      <c r="AV187" s="40"/>
      <c r="AW187" s="40"/>
      <c r="AX187" s="40"/>
    </row>
    <row r="188" spans="1:50" ht="13.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9"/>
      <c r="AV188" s="40"/>
      <c r="AW188" s="40"/>
      <c r="AX188" s="40"/>
    </row>
    <row r="189" spans="1:50" ht="13.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9"/>
      <c r="AV189" s="40"/>
      <c r="AW189" s="40"/>
      <c r="AX189" s="40"/>
    </row>
    <row r="190" spans="1:50" ht="13.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9"/>
      <c r="AV190" s="40"/>
      <c r="AW190" s="40"/>
      <c r="AX190" s="40"/>
    </row>
    <row r="191" spans="1:50" ht="13.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9"/>
      <c r="AV191" s="40"/>
      <c r="AW191" s="40"/>
      <c r="AX191" s="40"/>
    </row>
    <row r="192" spans="1:50" ht="13.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9"/>
      <c r="AV192" s="40"/>
      <c r="AW192" s="40"/>
      <c r="AX192" s="40"/>
    </row>
    <row r="193" spans="1:50" ht="13.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9"/>
      <c r="AV193" s="40"/>
      <c r="AW193" s="40"/>
      <c r="AX193" s="40"/>
    </row>
    <row r="194" spans="1:50" ht="13.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9"/>
      <c r="AV194" s="40"/>
      <c r="AW194" s="40"/>
      <c r="AX194" s="40"/>
    </row>
    <row r="195" spans="1:50" ht="13.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9"/>
      <c r="AV195" s="40"/>
      <c r="AW195" s="40"/>
      <c r="AX195" s="40"/>
    </row>
    <row r="196" spans="1:50" ht="13.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9"/>
      <c r="AV196" s="40"/>
      <c r="AW196" s="40"/>
      <c r="AX196" s="40"/>
    </row>
    <row r="197" spans="1:50" ht="13.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9"/>
      <c r="AV197" s="40"/>
      <c r="AW197" s="40"/>
      <c r="AX197" s="40"/>
    </row>
    <row r="198" spans="1:50" ht="13.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9"/>
      <c r="AV198" s="40"/>
      <c r="AW198" s="40"/>
      <c r="AX198" s="40"/>
    </row>
    <row r="199" spans="1:50" ht="13.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9"/>
      <c r="AV199" s="40"/>
      <c r="AW199" s="40"/>
      <c r="AX199" s="40"/>
    </row>
    <row r="200" spans="1:50" ht="13.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9"/>
      <c r="AV200" s="40"/>
      <c r="AW200" s="40"/>
      <c r="AX200" s="40"/>
    </row>
    <row r="201" spans="1:50" ht="13.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9"/>
      <c r="AV201" s="40"/>
      <c r="AW201" s="40"/>
      <c r="AX201" s="40"/>
    </row>
    <row r="202" spans="1:50" ht="13.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9"/>
      <c r="AV202" s="40"/>
      <c r="AW202" s="40"/>
      <c r="AX202" s="40"/>
    </row>
    <row r="203" spans="1:50" ht="13.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9"/>
      <c r="AV203" s="40"/>
      <c r="AW203" s="40"/>
      <c r="AX203" s="40"/>
    </row>
    <row r="204" spans="1:50" ht="13.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9"/>
      <c r="AV204" s="40"/>
      <c r="AW204" s="40"/>
      <c r="AX204" s="40"/>
    </row>
    <row r="205" spans="1:50" ht="13.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9"/>
      <c r="AV205" s="40"/>
      <c r="AW205" s="40"/>
      <c r="AX205" s="40"/>
    </row>
    <row r="206" spans="1:50" ht="13.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9"/>
      <c r="AV206" s="40"/>
      <c r="AW206" s="40"/>
      <c r="AX206" s="40"/>
    </row>
    <row r="207" spans="1:50" ht="13.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9"/>
      <c r="AV207" s="40"/>
      <c r="AW207" s="40"/>
      <c r="AX207" s="40"/>
    </row>
    <row r="208" spans="1:50" ht="13.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9"/>
      <c r="AV208" s="40"/>
      <c r="AW208" s="40"/>
      <c r="AX208" s="40"/>
    </row>
    <row r="209" spans="1:50" ht="13.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9"/>
      <c r="AV209" s="40"/>
      <c r="AW209" s="40"/>
      <c r="AX209" s="40"/>
    </row>
    <row r="210" spans="1:50" ht="13.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9"/>
      <c r="AV210" s="40"/>
      <c r="AW210" s="40"/>
      <c r="AX210" s="40"/>
    </row>
    <row r="211" spans="1:50" ht="13.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9"/>
      <c r="AV211" s="40"/>
      <c r="AW211" s="40"/>
      <c r="AX211" s="40"/>
    </row>
    <row r="212" spans="1:50" ht="13.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9"/>
      <c r="AV212" s="40"/>
      <c r="AW212" s="40"/>
      <c r="AX212" s="40"/>
    </row>
    <row r="213" spans="1:50" ht="13.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9"/>
      <c r="AV213" s="40"/>
      <c r="AW213" s="40"/>
      <c r="AX213" s="40"/>
    </row>
    <row r="214" spans="1:50" ht="13.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9"/>
      <c r="AV214" s="40"/>
      <c r="AW214" s="40"/>
      <c r="AX214" s="40"/>
    </row>
    <row r="215" spans="1:50" ht="13.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9"/>
      <c r="AV215" s="40"/>
      <c r="AW215" s="40"/>
      <c r="AX215" s="40"/>
    </row>
    <row r="216" spans="1:50" ht="13.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9"/>
      <c r="AV216" s="40"/>
      <c r="AW216" s="40"/>
      <c r="AX216" s="40"/>
    </row>
    <row r="217" spans="1:50" ht="13.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9"/>
      <c r="AV217" s="40"/>
      <c r="AW217" s="40"/>
      <c r="AX217" s="40"/>
    </row>
    <row r="218" spans="1:50" ht="13.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9"/>
      <c r="AV218" s="40"/>
      <c r="AW218" s="40"/>
      <c r="AX218" s="40"/>
    </row>
    <row r="219" spans="1:50" ht="13.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9"/>
      <c r="AV219" s="40"/>
      <c r="AW219" s="40"/>
      <c r="AX219" s="40"/>
    </row>
    <row r="220" spans="1:50" ht="13.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9"/>
      <c r="AV220" s="40"/>
      <c r="AW220" s="40"/>
      <c r="AX220" s="40"/>
    </row>
    <row r="221" spans="1:50" ht="13.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9"/>
      <c r="AV221" s="40"/>
      <c r="AW221" s="40"/>
      <c r="AX221" s="40"/>
    </row>
    <row r="222" spans="1:50" ht="13.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9"/>
      <c r="AV222" s="40"/>
      <c r="AW222" s="40"/>
      <c r="AX222" s="40"/>
    </row>
    <row r="223" spans="1:50" ht="13.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9"/>
      <c r="AV223" s="40"/>
      <c r="AW223" s="40"/>
      <c r="AX223" s="40"/>
    </row>
    <row r="224" spans="1:50" ht="13.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9"/>
      <c r="AV224" s="40"/>
      <c r="AW224" s="40"/>
      <c r="AX224" s="40"/>
    </row>
    <row r="225" spans="1:50" ht="13.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9"/>
      <c r="AV225" s="40"/>
      <c r="AW225" s="40"/>
      <c r="AX225" s="40"/>
    </row>
    <row r="226" spans="1:50" ht="13.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9"/>
      <c r="AV226" s="40"/>
      <c r="AW226" s="40"/>
      <c r="AX226" s="40"/>
    </row>
    <row r="227" spans="1:50" ht="13.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9"/>
      <c r="AV227" s="40"/>
      <c r="AW227" s="40"/>
      <c r="AX227" s="40"/>
    </row>
    <row r="228" spans="1:50" ht="13.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9"/>
      <c r="AV228" s="40"/>
      <c r="AW228" s="40"/>
      <c r="AX228" s="40"/>
    </row>
    <row r="229" spans="1:50" ht="13.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9"/>
      <c r="AV229" s="40"/>
      <c r="AW229" s="40"/>
      <c r="AX229" s="40"/>
    </row>
    <row r="230" spans="1:50" ht="13.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9"/>
      <c r="AV230" s="40"/>
      <c r="AW230" s="40"/>
      <c r="AX230" s="40"/>
    </row>
    <row r="231" spans="1:50" ht="13.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9"/>
      <c r="AV231" s="40"/>
      <c r="AW231" s="40"/>
      <c r="AX231" s="40"/>
    </row>
    <row r="232" spans="1:50" ht="13.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9"/>
      <c r="AV232" s="40"/>
      <c r="AW232" s="40"/>
      <c r="AX232" s="40"/>
    </row>
    <row r="233" spans="1:50" ht="13.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9"/>
      <c r="AV233" s="40"/>
      <c r="AW233" s="40"/>
      <c r="AX233" s="40"/>
    </row>
    <row r="234" spans="1:50" ht="13.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9"/>
      <c r="AV234" s="40"/>
      <c r="AW234" s="40"/>
      <c r="AX234" s="40"/>
    </row>
    <row r="235" spans="1:50" ht="13.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9"/>
      <c r="AV235" s="40"/>
      <c r="AW235" s="40"/>
      <c r="AX235" s="40"/>
    </row>
    <row r="236" spans="1:50" ht="13.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9"/>
      <c r="AV236" s="40"/>
      <c r="AW236" s="40"/>
      <c r="AX236" s="40"/>
    </row>
    <row r="237" spans="1:50" ht="13.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9"/>
      <c r="AV237" s="40"/>
      <c r="AW237" s="40"/>
      <c r="AX237" s="40"/>
    </row>
    <row r="238" spans="1:50" ht="13.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9"/>
      <c r="AV238" s="40"/>
      <c r="AW238" s="40"/>
      <c r="AX238" s="40"/>
    </row>
    <row r="239" spans="1:50" ht="13.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9"/>
      <c r="AV239" s="40"/>
      <c r="AW239" s="40"/>
      <c r="AX239" s="40"/>
    </row>
    <row r="240" spans="1:50" ht="13.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9"/>
      <c r="AV240" s="40"/>
      <c r="AW240" s="40"/>
      <c r="AX240" s="40"/>
    </row>
    <row r="241" spans="1:50" ht="13.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9"/>
      <c r="AV241" s="40"/>
      <c r="AW241" s="40"/>
      <c r="AX241" s="40"/>
    </row>
    <row r="242" spans="1:50" ht="13.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9"/>
      <c r="AV242" s="40"/>
      <c r="AW242" s="40"/>
      <c r="AX242" s="40"/>
    </row>
    <row r="243" spans="1:50" ht="13.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9"/>
      <c r="AV243" s="40"/>
      <c r="AW243" s="40"/>
      <c r="AX243" s="40"/>
    </row>
    <row r="244" spans="1:50" ht="13.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9"/>
      <c r="AV244" s="40"/>
      <c r="AW244" s="40"/>
      <c r="AX244" s="40"/>
    </row>
    <row r="245" spans="1:50" ht="13.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9"/>
      <c r="AV245" s="40"/>
      <c r="AW245" s="40"/>
      <c r="AX245" s="40"/>
    </row>
    <row r="246" spans="1:50" ht="13.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9"/>
      <c r="AV246" s="40"/>
      <c r="AW246" s="40"/>
      <c r="AX246" s="40"/>
    </row>
    <row r="247" spans="1:50" ht="13.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9"/>
      <c r="AV247" s="40"/>
      <c r="AW247" s="40"/>
      <c r="AX247" s="40"/>
    </row>
    <row r="248" spans="1:50" ht="13.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9"/>
      <c r="AV248" s="40"/>
      <c r="AW248" s="40"/>
      <c r="AX248" s="40"/>
    </row>
    <row r="249" spans="1:50" ht="13.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9"/>
      <c r="AV249" s="40"/>
      <c r="AW249" s="40"/>
      <c r="AX249" s="40"/>
    </row>
    <row r="250" spans="1:50" ht="13.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9"/>
      <c r="AV250" s="40"/>
      <c r="AW250" s="40"/>
      <c r="AX250" s="40"/>
    </row>
    <row r="251" spans="1:50" ht="13.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9"/>
      <c r="AV251" s="40"/>
      <c r="AW251" s="40"/>
      <c r="AX251" s="40"/>
    </row>
    <row r="252" spans="1:50" ht="13.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9"/>
      <c r="AV252" s="40"/>
      <c r="AW252" s="40"/>
      <c r="AX252" s="40"/>
    </row>
    <row r="253" spans="1:50" ht="13.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9"/>
      <c r="AV253" s="40"/>
      <c r="AW253" s="40"/>
      <c r="AX253" s="40"/>
    </row>
    <row r="254" spans="1:50" ht="13.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9"/>
      <c r="AV254" s="40"/>
      <c r="AW254" s="40"/>
      <c r="AX254" s="40"/>
    </row>
    <row r="255" spans="1:50" ht="13.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9"/>
      <c r="AV255" s="40"/>
      <c r="AW255" s="40"/>
      <c r="AX255" s="40"/>
    </row>
    <row r="256" spans="1:50" ht="13.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9"/>
      <c r="AV256" s="40"/>
      <c r="AW256" s="40"/>
      <c r="AX256" s="40"/>
    </row>
    <row r="257" spans="1:50" ht="13.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9"/>
      <c r="AV257" s="40"/>
      <c r="AW257" s="40"/>
      <c r="AX257" s="40"/>
    </row>
    <row r="258" spans="1:50" ht="13.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9"/>
      <c r="AV258" s="40"/>
      <c r="AW258" s="40"/>
      <c r="AX258" s="40"/>
    </row>
    <row r="259" spans="1:50" ht="13.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9"/>
      <c r="AV259" s="40"/>
      <c r="AW259" s="40"/>
      <c r="AX259" s="40"/>
    </row>
    <row r="260" spans="1:50" ht="13.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9"/>
      <c r="AV260" s="40"/>
      <c r="AW260" s="40"/>
      <c r="AX260" s="40"/>
    </row>
    <row r="261" spans="1:50" ht="13.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9"/>
      <c r="AV261" s="40"/>
      <c r="AW261" s="40"/>
      <c r="AX261" s="40"/>
    </row>
    <row r="262" spans="1:50" ht="13.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9"/>
      <c r="AV262" s="40"/>
      <c r="AW262" s="40"/>
      <c r="AX262" s="40"/>
    </row>
    <row r="263" spans="1:50" ht="13.5" customHeight="1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9"/>
      <c r="AV263" s="40"/>
      <c r="AW263" s="40"/>
      <c r="AX263" s="40"/>
    </row>
    <row r="264" spans="1:50" ht="13.5" customHeight="1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9"/>
      <c r="AV264" s="40"/>
      <c r="AW264" s="40"/>
      <c r="AX264" s="40"/>
    </row>
    <row r="265" spans="1:50" ht="13.5" customHeight="1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9"/>
      <c r="AV265" s="40"/>
      <c r="AW265" s="40"/>
      <c r="AX265" s="40"/>
    </row>
    <row r="266" spans="1:50" ht="13.5" customHeight="1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9"/>
      <c r="AV266" s="40"/>
      <c r="AW266" s="40"/>
      <c r="AX266" s="40"/>
    </row>
    <row r="267" spans="1:50" ht="13.5" customHeight="1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9"/>
      <c r="AV267" s="40"/>
      <c r="AW267" s="40"/>
      <c r="AX267" s="40"/>
    </row>
    <row r="268" spans="1:50" ht="13.5" customHeight="1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9"/>
      <c r="AV268" s="40"/>
      <c r="AW268" s="40"/>
      <c r="AX268" s="40"/>
    </row>
    <row r="269" spans="1:50" ht="13.5" customHeight="1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9"/>
      <c r="AV269" s="40"/>
      <c r="AW269" s="40"/>
      <c r="AX269" s="40"/>
    </row>
    <row r="270" spans="1:50" ht="13.5" customHeight="1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9"/>
      <c r="AV270" s="40"/>
      <c r="AW270" s="40"/>
      <c r="AX270" s="40"/>
    </row>
    <row r="271" spans="1:50" ht="13.5" customHeight="1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9"/>
      <c r="AV271" s="40"/>
      <c r="AW271" s="40"/>
      <c r="AX271" s="40"/>
    </row>
    <row r="272" spans="1:50" ht="13.5" customHeight="1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9"/>
      <c r="AV272" s="40"/>
      <c r="AW272" s="40"/>
      <c r="AX272" s="40"/>
    </row>
    <row r="273" spans="1:50" ht="13.5" customHeight="1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9"/>
      <c r="AV273" s="40"/>
      <c r="AW273" s="40"/>
      <c r="AX273" s="40"/>
    </row>
    <row r="274" spans="1:50" ht="13.5" customHeight="1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9"/>
      <c r="AV274" s="40"/>
      <c r="AW274" s="40"/>
      <c r="AX274" s="40"/>
    </row>
    <row r="275" spans="1:50" ht="13.5" customHeight="1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9"/>
      <c r="AV275" s="40"/>
      <c r="AW275" s="40"/>
      <c r="AX275" s="40"/>
    </row>
    <row r="276" spans="1:50" ht="13.5" customHeight="1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9"/>
      <c r="AV276" s="40"/>
      <c r="AW276" s="40"/>
      <c r="AX276" s="40"/>
    </row>
    <row r="277" spans="1:50" ht="13.5" customHeight="1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9"/>
      <c r="AV277" s="40"/>
      <c r="AW277" s="40"/>
      <c r="AX277" s="40"/>
    </row>
    <row r="278" spans="1:50" ht="13.5" customHeight="1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9"/>
      <c r="AV278" s="40"/>
      <c r="AW278" s="40"/>
      <c r="AX278" s="40"/>
    </row>
    <row r="279" spans="1:50" ht="13.5" customHeight="1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9"/>
      <c r="AV279" s="40"/>
      <c r="AW279" s="40"/>
      <c r="AX279" s="40"/>
    </row>
    <row r="280" spans="1:50" ht="13.5" customHeight="1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9"/>
      <c r="AV280" s="40"/>
      <c r="AW280" s="40"/>
      <c r="AX280" s="40"/>
    </row>
    <row r="281" spans="1:50" ht="13.5" customHeight="1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9"/>
      <c r="AV281" s="40"/>
      <c r="AW281" s="40"/>
      <c r="AX281" s="40"/>
    </row>
    <row r="282" spans="1:50" ht="13.5" customHeight="1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9"/>
      <c r="AV282" s="40"/>
      <c r="AW282" s="40"/>
      <c r="AX282" s="40"/>
    </row>
    <row r="283" spans="1:50" ht="13.5" customHeight="1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9"/>
      <c r="AV283" s="40"/>
      <c r="AW283" s="40"/>
      <c r="AX283" s="40"/>
    </row>
    <row r="284" spans="1:50" ht="13.5" customHeight="1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9"/>
      <c r="AV284" s="40"/>
      <c r="AW284" s="40"/>
      <c r="AX284" s="40"/>
    </row>
    <row r="285" spans="1:50" ht="13.5" customHeight="1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9"/>
      <c r="AV285" s="40"/>
      <c r="AW285" s="40"/>
      <c r="AX285" s="40"/>
    </row>
    <row r="286" spans="1:50" ht="13.5" customHeight="1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9"/>
      <c r="AV286" s="40"/>
      <c r="AW286" s="40"/>
      <c r="AX286" s="40"/>
    </row>
    <row r="287" spans="1:50" ht="13.5" customHeight="1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9"/>
      <c r="AV287" s="40"/>
      <c r="AW287" s="40"/>
      <c r="AX287" s="40"/>
    </row>
    <row r="288" spans="1:50" ht="13.5" customHeight="1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9"/>
      <c r="AV288" s="40"/>
      <c r="AW288" s="40"/>
      <c r="AX288" s="40"/>
    </row>
    <row r="289" spans="1:50" ht="13.5" customHeight="1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9"/>
      <c r="AV289" s="40"/>
      <c r="AW289" s="40"/>
      <c r="AX289" s="40"/>
    </row>
    <row r="290" spans="1:50" ht="13.5" customHeight="1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9"/>
      <c r="AV290" s="40"/>
      <c r="AW290" s="40"/>
      <c r="AX290" s="40"/>
    </row>
    <row r="291" spans="1:50" ht="13.5" customHeight="1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9"/>
      <c r="AV291" s="40"/>
      <c r="AW291" s="40"/>
      <c r="AX291" s="40"/>
    </row>
    <row r="292" spans="1:50" ht="13.5" customHeight="1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9"/>
      <c r="AV292" s="40"/>
      <c r="AW292" s="40"/>
      <c r="AX292" s="40"/>
    </row>
    <row r="293" spans="1:50" ht="13.5" customHeight="1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9"/>
      <c r="AV293" s="40"/>
      <c r="AW293" s="40"/>
      <c r="AX293" s="40"/>
    </row>
    <row r="294" spans="1:50" ht="13.5" customHeight="1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9"/>
      <c r="AV294" s="40"/>
      <c r="AW294" s="40"/>
      <c r="AX294" s="40"/>
    </row>
    <row r="295" spans="1:50" ht="13.5" customHeight="1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9"/>
      <c r="AV295" s="40"/>
      <c r="AW295" s="40"/>
      <c r="AX295" s="40"/>
    </row>
    <row r="296" spans="1:50" ht="13.5" customHeight="1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9"/>
      <c r="AV296" s="40"/>
      <c r="AW296" s="40"/>
      <c r="AX296" s="40"/>
    </row>
    <row r="297" spans="1:50" ht="13.5" customHeight="1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9"/>
      <c r="AV297" s="40"/>
      <c r="AW297" s="40"/>
      <c r="AX297" s="40"/>
    </row>
    <row r="298" spans="1:50" ht="13.5" customHeight="1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9"/>
      <c r="AV298" s="40"/>
      <c r="AW298" s="40"/>
      <c r="AX298" s="40"/>
    </row>
    <row r="299" spans="1:50" ht="13.5" customHeight="1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9"/>
      <c r="AV299" s="40"/>
      <c r="AW299" s="40"/>
      <c r="AX299" s="40"/>
    </row>
    <row r="300" spans="1:50" ht="13.5" customHeight="1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9"/>
      <c r="AV300" s="40"/>
      <c r="AW300" s="40"/>
      <c r="AX300" s="40"/>
    </row>
    <row r="301" spans="1:50" ht="13.5" customHeight="1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9"/>
      <c r="AV301" s="40"/>
      <c r="AW301" s="40"/>
      <c r="AX301" s="40"/>
    </row>
    <row r="302" spans="1:50" ht="13.5" customHeight="1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9"/>
      <c r="AV302" s="40"/>
      <c r="AW302" s="40"/>
      <c r="AX302" s="40"/>
    </row>
    <row r="303" spans="1:50" ht="13.5" customHeight="1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9"/>
      <c r="AV303" s="40"/>
      <c r="AW303" s="40"/>
      <c r="AX303" s="40"/>
    </row>
    <row r="304" spans="1:50" ht="13.5" customHeight="1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9"/>
      <c r="AV304" s="40"/>
      <c r="AW304" s="40"/>
      <c r="AX304" s="40"/>
    </row>
    <row r="305" spans="1:50" ht="13.5" customHeight="1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9"/>
      <c r="AV305" s="40"/>
      <c r="AW305" s="40"/>
      <c r="AX305" s="40"/>
    </row>
    <row r="306" spans="1:50" ht="13.5" customHeight="1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9"/>
      <c r="AV306" s="40"/>
      <c r="AW306" s="40"/>
      <c r="AX306" s="40"/>
    </row>
    <row r="307" spans="1:50" ht="13.5" customHeight="1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9"/>
      <c r="AV307" s="40"/>
      <c r="AW307" s="40"/>
      <c r="AX307" s="40"/>
    </row>
    <row r="308" spans="1:50" ht="13.5" customHeight="1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9"/>
      <c r="AV308" s="40"/>
      <c r="AW308" s="40"/>
      <c r="AX308" s="40"/>
    </row>
    <row r="309" spans="1:50" ht="13.5" customHeight="1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9"/>
      <c r="AV309" s="40"/>
      <c r="AW309" s="40"/>
      <c r="AX309" s="40"/>
    </row>
    <row r="310" spans="1:50" ht="13.5" customHeight="1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9"/>
      <c r="AV310" s="40"/>
      <c r="AW310" s="40"/>
      <c r="AX310" s="40"/>
    </row>
    <row r="311" spans="1:50" ht="13.5" customHeight="1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9"/>
      <c r="AV311" s="40"/>
      <c r="AW311" s="40"/>
      <c r="AX311" s="40"/>
    </row>
    <row r="312" spans="1:50" ht="13.5" customHeight="1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9"/>
      <c r="AV312" s="40"/>
      <c r="AW312" s="40"/>
      <c r="AX312" s="40"/>
    </row>
    <row r="313" spans="1:50" ht="13.5" customHeight="1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9"/>
      <c r="AV313" s="40"/>
      <c r="AW313" s="40"/>
      <c r="AX313" s="40"/>
    </row>
    <row r="314" spans="1:50" ht="13.5" customHeight="1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9"/>
      <c r="AV314" s="40"/>
      <c r="AW314" s="40"/>
      <c r="AX314" s="40"/>
    </row>
    <row r="315" spans="1:50" ht="13.5" customHeight="1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9"/>
      <c r="AV315" s="40"/>
      <c r="AW315" s="40"/>
      <c r="AX315" s="40"/>
    </row>
    <row r="316" spans="1:50" ht="13.5" customHeight="1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9"/>
      <c r="AV316" s="40"/>
      <c r="AW316" s="40"/>
      <c r="AX316" s="40"/>
    </row>
    <row r="317" spans="1:50" ht="13.5" customHeight="1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9"/>
      <c r="AV317" s="40"/>
      <c r="AW317" s="40"/>
      <c r="AX317" s="40"/>
    </row>
    <row r="318" spans="1:50" ht="13.5" customHeight="1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9"/>
      <c r="AV318" s="40"/>
      <c r="AW318" s="40"/>
      <c r="AX318" s="40"/>
    </row>
    <row r="319" spans="1:50" ht="13.5" customHeight="1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9"/>
      <c r="AV319" s="40"/>
      <c r="AW319" s="40"/>
      <c r="AX319" s="40"/>
    </row>
    <row r="320" spans="1:50" ht="13.5" customHeight="1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9"/>
      <c r="AV320" s="40"/>
      <c r="AW320" s="40"/>
      <c r="AX320" s="40"/>
    </row>
    <row r="321" spans="1:50" ht="13.5" customHeight="1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9"/>
      <c r="AV321" s="40"/>
      <c r="AW321" s="40"/>
      <c r="AX321" s="40"/>
    </row>
    <row r="322" spans="1:50" ht="13.5" customHeight="1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9"/>
      <c r="AV322" s="40"/>
      <c r="AW322" s="40"/>
      <c r="AX322" s="40"/>
    </row>
    <row r="323" spans="1:50" ht="13.5" customHeight="1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9"/>
      <c r="AV323" s="40"/>
      <c r="AW323" s="40"/>
      <c r="AX323" s="40"/>
    </row>
    <row r="324" spans="1:50" ht="13.5" customHeight="1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9"/>
      <c r="AV324" s="40"/>
      <c r="AW324" s="40"/>
      <c r="AX324" s="40"/>
    </row>
    <row r="325" spans="1:50" ht="13.5" customHeight="1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9"/>
      <c r="AV325" s="40"/>
      <c r="AW325" s="40"/>
      <c r="AX325" s="40"/>
    </row>
    <row r="326" spans="1:50" ht="13.5" customHeight="1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9"/>
      <c r="AV326" s="40"/>
      <c r="AW326" s="40"/>
      <c r="AX326" s="40"/>
    </row>
    <row r="327" spans="1:50" ht="13.5" customHeight="1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9"/>
      <c r="AV327" s="40"/>
      <c r="AW327" s="40"/>
      <c r="AX327" s="40"/>
    </row>
    <row r="328" spans="1:50" ht="13.5" customHeight="1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9"/>
      <c r="AV328" s="40"/>
      <c r="AW328" s="40"/>
      <c r="AX328" s="40"/>
    </row>
    <row r="329" spans="1:50" ht="13.5" customHeight="1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9"/>
      <c r="AV329" s="40"/>
      <c r="AW329" s="40"/>
      <c r="AX329" s="40"/>
    </row>
    <row r="330" spans="1:50" ht="13.5" customHeight="1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9"/>
      <c r="AV330" s="40"/>
      <c r="AW330" s="40"/>
      <c r="AX330" s="40"/>
    </row>
    <row r="331" spans="1:50" ht="13.5" customHeight="1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9"/>
      <c r="AV331" s="40"/>
      <c r="AW331" s="40"/>
      <c r="AX331" s="40"/>
    </row>
    <row r="332" spans="1:50" ht="13.5" customHeight="1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9"/>
      <c r="AV332" s="40"/>
      <c r="AW332" s="40"/>
      <c r="AX332" s="40"/>
    </row>
    <row r="333" spans="1:50" ht="13.5" customHeight="1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9"/>
      <c r="AV333" s="40"/>
      <c r="AW333" s="40"/>
      <c r="AX333" s="40"/>
    </row>
    <row r="334" spans="1:50" ht="13.5" customHeight="1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9"/>
      <c r="AV334" s="40"/>
      <c r="AW334" s="40"/>
      <c r="AX334" s="40"/>
    </row>
    <row r="335" spans="1:50" ht="13.5" customHeight="1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9"/>
      <c r="AV335" s="40"/>
      <c r="AW335" s="40"/>
      <c r="AX335" s="40"/>
    </row>
    <row r="336" spans="1:50" ht="13.5" customHeight="1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9"/>
      <c r="AV336" s="40"/>
      <c r="AW336" s="40"/>
      <c r="AX336" s="40"/>
    </row>
    <row r="337" spans="1:50" ht="13.5" customHeight="1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9"/>
      <c r="AV337" s="40"/>
      <c r="AW337" s="40"/>
      <c r="AX337" s="40"/>
    </row>
    <row r="338" spans="1:50" ht="13.5" customHeight="1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9"/>
      <c r="AV338" s="40"/>
      <c r="AW338" s="40"/>
      <c r="AX338" s="40"/>
    </row>
    <row r="339" spans="1:50" ht="13.5" customHeight="1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9"/>
      <c r="AV339" s="40"/>
      <c r="AW339" s="40"/>
      <c r="AX339" s="40"/>
    </row>
    <row r="340" spans="1:50" ht="13.5" customHeight="1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9"/>
      <c r="AV340" s="40"/>
      <c r="AW340" s="40"/>
      <c r="AX340" s="40"/>
    </row>
    <row r="341" spans="1:50" ht="13.5" customHeight="1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9"/>
      <c r="AV341" s="40"/>
      <c r="AW341" s="40"/>
      <c r="AX341" s="40"/>
    </row>
    <row r="342" spans="1:50" ht="13.5" customHeight="1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9"/>
      <c r="AV342" s="40"/>
      <c r="AW342" s="40"/>
      <c r="AX342" s="40"/>
    </row>
    <row r="343" spans="1:50" ht="13.5" customHeight="1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9"/>
      <c r="AV343" s="40"/>
      <c r="AW343" s="40"/>
      <c r="AX343" s="40"/>
    </row>
    <row r="344" spans="1:50" ht="13.5" customHeight="1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9"/>
      <c r="AV344" s="40"/>
      <c r="AW344" s="40"/>
      <c r="AX344" s="40"/>
    </row>
    <row r="345" spans="1:50" ht="13.5" customHeight="1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9"/>
      <c r="AV345" s="40"/>
      <c r="AW345" s="40"/>
      <c r="AX345" s="40"/>
    </row>
    <row r="346" spans="1:50" ht="13.5" customHeight="1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9"/>
      <c r="AV346" s="40"/>
      <c r="AW346" s="40"/>
      <c r="AX346" s="40"/>
    </row>
    <row r="347" spans="1:50" ht="13.5" customHeight="1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9"/>
      <c r="AV347" s="40"/>
      <c r="AW347" s="40"/>
      <c r="AX347" s="40"/>
    </row>
    <row r="348" spans="1:50" ht="13.5" customHeight="1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9"/>
      <c r="AV348" s="40"/>
      <c r="AW348" s="40"/>
      <c r="AX348" s="40"/>
    </row>
    <row r="349" spans="1:50" ht="13.5" customHeight="1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9"/>
      <c r="AV349" s="40"/>
      <c r="AW349" s="40"/>
      <c r="AX349" s="40"/>
    </row>
    <row r="350" spans="1:50" ht="13.5" customHeight="1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9"/>
      <c r="AV350" s="40"/>
      <c r="AW350" s="40"/>
      <c r="AX350" s="40"/>
    </row>
    <row r="351" spans="1:50" ht="13.5" customHeight="1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9"/>
      <c r="AV351" s="40"/>
      <c r="AW351" s="40"/>
      <c r="AX351" s="40"/>
    </row>
    <row r="352" spans="1:50" ht="13.5" customHeight="1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9"/>
      <c r="AV352" s="40"/>
      <c r="AW352" s="40"/>
      <c r="AX352" s="40"/>
    </row>
    <row r="353" spans="1:50" ht="13.5" customHeight="1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9"/>
      <c r="AV353" s="40"/>
      <c r="AW353" s="40"/>
      <c r="AX353" s="40"/>
    </row>
    <row r="354" spans="1:50" ht="13.5" customHeight="1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9"/>
      <c r="AV354" s="40"/>
      <c r="AW354" s="40"/>
      <c r="AX354" s="40"/>
    </row>
    <row r="355" spans="1:50" ht="13.5" customHeight="1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9"/>
      <c r="AV355" s="40"/>
      <c r="AW355" s="40"/>
      <c r="AX355" s="40"/>
    </row>
    <row r="356" spans="1:50" ht="13.5" customHeight="1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9"/>
      <c r="AV356" s="40"/>
      <c r="AW356" s="40"/>
      <c r="AX356" s="40"/>
    </row>
    <row r="357" spans="1:50" ht="13.5" customHeight="1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9"/>
      <c r="AV357" s="40"/>
      <c r="AW357" s="40"/>
      <c r="AX357" s="40"/>
    </row>
    <row r="358" spans="1:50" ht="13.5" customHeight="1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9"/>
      <c r="AV358" s="40"/>
      <c r="AW358" s="40"/>
      <c r="AX358" s="40"/>
    </row>
    <row r="359" spans="1:50" ht="13.5" customHeight="1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9"/>
      <c r="AV359" s="40"/>
      <c r="AW359" s="40"/>
      <c r="AX359" s="40"/>
    </row>
    <row r="360" spans="1:50" ht="13.5" customHeight="1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9"/>
      <c r="AV360" s="40"/>
      <c r="AW360" s="40"/>
      <c r="AX360" s="40"/>
    </row>
    <row r="361" spans="1:50" ht="13.5" customHeight="1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9"/>
      <c r="AV361" s="40"/>
      <c r="AW361" s="40"/>
      <c r="AX361" s="40"/>
    </row>
    <row r="362" spans="1:50" ht="13.5" customHeight="1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9"/>
      <c r="AV362" s="40"/>
      <c r="AW362" s="40"/>
      <c r="AX362" s="40"/>
    </row>
    <row r="363" spans="1:50" ht="13.5" customHeight="1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9"/>
      <c r="AV363" s="40"/>
      <c r="AW363" s="40"/>
      <c r="AX363" s="40"/>
    </row>
    <row r="364" spans="1:50" ht="13.5" customHeight="1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9"/>
      <c r="AV364" s="40"/>
      <c r="AW364" s="40"/>
      <c r="AX364" s="40"/>
    </row>
    <row r="365" spans="1:50" ht="13.5" customHeight="1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9"/>
      <c r="AV365" s="40"/>
      <c r="AW365" s="40"/>
      <c r="AX365" s="40"/>
    </row>
    <row r="366" spans="1:50" ht="13.5" customHeight="1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9"/>
      <c r="AV366" s="40"/>
      <c r="AW366" s="40"/>
      <c r="AX366" s="40"/>
    </row>
    <row r="367" spans="1:50" ht="13.5" customHeight="1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9"/>
      <c r="AV367" s="40"/>
      <c r="AW367" s="40"/>
      <c r="AX367" s="40"/>
    </row>
    <row r="368" spans="1:50" ht="13.5" customHeight="1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9"/>
      <c r="AV368" s="40"/>
      <c r="AW368" s="40"/>
      <c r="AX368" s="40"/>
    </row>
    <row r="369" spans="1:50" ht="13.5" customHeight="1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9"/>
      <c r="AV369" s="40"/>
      <c r="AW369" s="40"/>
      <c r="AX369" s="40"/>
    </row>
    <row r="370" spans="1:50" ht="13.5" customHeight="1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9"/>
      <c r="AV370" s="40"/>
      <c r="AW370" s="40"/>
      <c r="AX370" s="40"/>
    </row>
    <row r="371" spans="1:50" ht="13.5" customHeight="1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9"/>
      <c r="AV371" s="40"/>
      <c r="AW371" s="40"/>
      <c r="AX371" s="40"/>
    </row>
    <row r="372" spans="1:50" ht="13.5" customHeight="1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9"/>
      <c r="AV372" s="40"/>
      <c r="AW372" s="40"/>
      <c r="AX372" s="40"/>
    </row>
    <row r="373" spans="1:50" ht="13.5" customHeight="1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9"/>
      <c r="AV373" s="40"/>
      <c r="AW373" s="40"/>
      <c r="AX373" s="40"/>
    </row>
    <row r="374" spans="1:50" ht="13.5" customHeight="1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9"/>
      <c r="AV374" s="40"/>
      <c r="AW374" s="40"/>
      <c r="AX374" s="40"/>
    </row>
    <row r="375" spans="1:50" ht="13.5" customHeight="1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9"/>
      <c r="AV375" s="40"/>
      <c r="AW375" s="40"/>
      <c r="AX375" s="40"/>
    </row>
    <row r="376" spans="1:50" ht="13.5" customHeight="1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9"/>
      <c r="AV376" s="40"/>
      <c r="AW376" s="40"/>
      <c r="AX376" s="40"/>
    </row>
    <row r="377" spans="1:50" ht="13.5" customHeight="1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9"/>
      <c r="AV377" s="40"/>
      <c r="AW377" s="40"/>
      <c r="AX377" s="40"/>
    </row>
    <row r="378" spans="1:50" ht="13.5" customHeight="1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9"/>
      <c r="AV378" s="40"/>
      <c r="AW378" s="40"/>
      <c r="AX378" s="40"/>
    </row>
    <row r="379" spans="1:50" ht="13.5" customHeight="1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9"/>
      <c r="AV379" s="40"/>
      <c r="AW379" s="40"/>
      <c r="AX379" s="40"/>
    </row>
    <row r="380" spans="1:50" ht="13.5" customHeight="1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9"/>
      <c r="AV380" s="40"/>
      <c r="AW380" s="40"/>
      <c r="AX380" s="40"/>
    </row>
    <row r="381" spans="1:50" ht="13.5" customHeight="1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9"/>
      <c r="AV381" s="40"/>
      <c r="AW381" s="40"/>
      <c r="AX381" s="40"/>
    </row>
    <row r="382" spans="1:50" ht="13.5" customHeight="1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9"/>
      <c r="AV382" s="40"/>
      <c r="AW382" s="40"/>
      <c r="AX382" s="40"/>
    </row>
    <row r="383" spans="1:50" ht="13.5" customHeight="1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9"/>
      <c r="AV383" s="40"/>
      <c r="AW383" s="40"/>
      <c r="AX383" s="40"/>
    </row>
    <row r="384" spans="1:50" ht="13.5" customHeight="1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9"/>
      <c r="AV384" s="40"/>
      <c r="AW384" s="40"/>
      <c r="AX384" s="40"/>
    </row>
    <row r="385" spans="1:50" ht="13.5" customHeight="1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9"/>
      <c r="AV385" s="40"/>
      <c r="AW385" s="40"/>
      <c r="AX385" s="40"/>
    </row>
    <row r="386" spans="1:50" ht="13.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9"/>
      <c r="AV386" s="40"/>
      <c r="AW386" s="40"/>
      <c r="AX386" s="40"/>
    </row>
    <row r="387" spans="1:50" ht="13.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9"/>
      <c r="AV387" s="40"/>
      <c r="AW387" s="40"/>
      <c r="AX387" s="40"/>
    </row>
    <row r="388" spans="1:50" ht="13.5" customHeight="1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9"/>
      <c r="AV388" s="40"/>
      <c r="AW388" s="40"/>
      <c r="AX388" s="40"/>
    </row>
    <row r="389" spans="1:50" ht="13.5" customHeight="1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9"/>
      <c r="AV389" s="40"/>
      <c r="AW389" s="40"/>
      <c r="AX389" s="40"/>
    </row>
    <row r="390" spans="1:50" ht="13.5" customHeight="1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9"/>
      <c r="AV390" s="40"/>
      <c r="AW390" s="40"/>
      <c r="AX390" s="40"/>
    </row>
    <row r="391" spans="1:50" ht="13.5" customHeight="1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9"/>
      <c r="AV391" s="40"/>
      <c r="AW391" s="40"/>
      <c r="AX391" s="40"/>
    </row>
    <row r="392" spans="1:50" ht="13.5" customHeight="1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9"/>
      <c r="AV392" s="40"/>
      <c r="AW392" s="40"/>
      <c r="AX392" s="40"/>
    </row>
    <row r="393" spans="1:50" ht="13.5" customHeight="1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9"/>
      <c r="AV393" s="40"/>
      <c r="AW393" s="40"/>
      <c r="AX393" s="40"/>
    </row>
    <row r="394" spans="1:50" ht="13.5" customHeight="1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9"/>
      <c r="AV394" s="40"/>
      <c r="AW394" s="40"/>
      <c r="AX394" s="40"/>
    </row>
    <row r="395" spans="1:50" ht="13.5" customHeight="1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9"/>
      <c r="AV395" s="40"/>
      <c r="AW395" s="40"/>
      <c r="AX395" s="40"/>
    </row>
    <row r="396" spans="1:50" ht="13.5" customHeight="1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9"/>
      <c r="AV396" s="40"/>
      <c r="AW396" s="40"/>
      <c r="AX396" s="40"/>
    </row>
    <row r="397" spans="1:50" ht="13.5" customHeight="1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9"/>
      <c r="AV397" s="40"/>
      <c r="AW397" s="40"/>
      <c r="AX397" s="40"/>
    </row>
    <row r="398" spans="1:50" ht="13.5" customHeight="1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9"/>
      <c r="AV398" s="40"/>
      <c r="AW398" s="40"/>
      <c r="AX398" s="40"/>
    </row>
    <row r="399" spans="1:50" ht="13.5" customHeight="1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9"/>
      <c r="AV399" s="40"/>
      <c r="AW399" s="40"/>
      <c r="AX399" s="40"/>
    </row>
    <row r="400" spans="1:50" ht="13.5" customHeight="1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9"/>
      <c r="AV400" s="40"/>
      <c r="AW400" s="40"/>
      <c r="AX400" s="40"/>
    </row>
    <row r="401" spans="1:50" ht="13.5" customHeight="1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9"/>
      <c r="AV401" s="40"/>
      <c r="AW401" s="40"/>
      <c r="AX401" s="40"/>
    </row>
    <row r="402" spans="1:50" ht="13.5" customHeight="1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9"/>
      <c r="AV402" s="40"/>
      <c r="AW402" s="40"/>
      <c r="AX402" s="40"/>
    </row>
    <row r="403" spans="1:50" ht="13.5" customHeight="1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9"/>
      <c r="AV403" s="40"/>
      <c r="AW403" s="40"/>
      <c r="AX403" s="40"/>
    </row>
    <row r="404" spans="1:50" ht="13.5" customHeight="1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9"/>
      <c r="AV404" s="40"/>
      <c r="AW404" s="40"/>
      <c r="AX404" s="40"/>
    </row>
    <row r="405" spans="1:50" ht="13.5" customHeight="1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9"/>
      <c r="AV405" s="40"/>
      <c r="AW405" s="40"/>
      <c r="AX405" s="40"/>
    </row>
    <row r="406" spans="1:50" ht="13.5" customHeight="1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9"/>
      <c r="AV406" s="40"/>
      <c r="AW406" s="40"/>
      <c r="AX406" s="40"/>
    </row>
    <row r="407" spans="1:50" ht="13.5" customHeight="1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9"/>
      <c r="AV407" s="40"/>
      <c r="AW407" s="40"/>
      <c r="AX407" s="40"/>
    </row>
    <row r="408" spans="1:50" ht="13.5" customHeight="1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9"/>
      <c r="AV408" s="40"/>
      <c r="AW408" s="40"/>
      <c r="AX408" s="40"/>
    </row>
    <row r="409" spans="1:50" ht="13.5" customHeight="1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9"/>
      <c r="AV409" s="40"/>
      <c r="AW409" s="40"/>
      <c r="AX409" s="40"/>
    </row>
    <row r="410" spans="1:50" ht="13.5" customHeight="1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9"/>
      <c r="AV410" s="40"/>
      <c r="AW410" s="40"/>
      <c r="AX410" s="40"/>
    </row>
    <row r="411" spans="1:50" ht="13.5" customHeight="1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9"/>
      <c r="AV411" s="40"/>
      <c r="AW411" s="40"/>
      <c r="AX411" s="40"/>
    </row>
    <row r="412" spans="1:50" ht="13.5" customHeight="1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9"/>
      <c r="AV412" s="40"/>
      <c r="AW412" s="40"/>
      <c r="AX412" s="40"/>
    </row>
    <row r="413" spans="1:50" ht="13.5" customHeight="1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9"/>
      <c r="AV413" s="40"/>
      <c r="AW413" s="40"/>
      <c r="AX413" s="40"/>
    </row>
  </sheetData>
  <mergeCells count="11">
    <mergeCell ref="B165:C165"/>
    <mergeCell ref="F165:G165"/>
    <mergeCell ref="B173:C173"/>
    <mergeCell ref="B181:C181"/>
    <mergeCell ref="F181:G181"/>
    <mergeCell ref="F172:G172"/>
    <mergeCell ref="A1:B1"/>
    <mergeCell ref="A2:B2"/>
    <mergeCell ref="BK2:BL2"/>
    <mergeCell ref="BQ2:BR2"/>
    <mergeCell ref="B157:C157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workbookViewId="0">
      <pane xSplit="4" ySplit="4" topLeftCell="E296" activePane="bottomRight" state="frozen"/>
      <selection pane="topRight" activeCell="E1" sqref="E1"/>
      <selection pane="bottomLeft" activeCell="A5" sqref="A5"/>
      <selection pane="bottomRight" activeCell="B313" sqref="B313"/>
    </sheetView>
  </sheetViews>
  <sheetFormatPr defaultColWidth="9.140625" defaultRowHeight="17.25" x14ac:dyDescent="0.35"/>
  <cols>
    <col min="1" max="1" width="9.7109375" style="51" customWidth="1"/>
    <col min="2" max="2" width="9.140625" style="51"/>
    <col min="3" max="3" width="11.28515625" style="51" bestFit="1" customWidth="1"/>
    <col min="4" max="5" width="9.140625" style="51"/>
    <col min="6" max="6" width="27.140625" style="51" bestFit="1" customWidth="1"/>
    <col min="7" max="16384" width="9.140625" style="51"/>
  </cols>
  <sheetData>
    <row r="1" spans="1:7" x14ac:dyDescent="0.35">
      <c r="A1" s="90" t="s">
        <v>9</v>
      </c>
      <c r="B1" s="91"/>
      <c r="C1" s="91"/>
      <c r="D1" s="92"/>
      <c r="E1" s="73"/>
      <c r="F1" s="52"/>
      <c r="G1" s="52"/>
    </row>
    <row r="2" spans="1:7" x14ac:dyDescent="0.35">
      <c r="A2" s="93" t="s">
        <v>10</v>
      </c>
      <c r="B2" s="53">
        <f>ROUNDDOWN(C2,3)</f>
        <v>0.80300000000000005</v>
      </c>
      <c r="C2" s="54">
        <f>CAL!$B$6</f>
        <v>0.80319999999999969</v>
      </c>
      <c r="D2" s="94">
        <f>IF(B2=C2,B2+0.001,ROUNDUP(C2,3))</f>
        <v>0.80400000000000005</v>
      </c>
      <c r="E2" s="287" t="s">
        <v>776</v>
      </c>
      <c r="F2" s="288">
        <f ca="1">FORECAST(C2,OFFSET($B$5:$B$600,MATCH(C2,$A$5:$A$600,1)-1,0,2),OFFSET($A$5:$A$600,MATCH(C2,$A$5:$A$600,1)-1,0,2))</f>
        <v>0.78939999999999966</v>
      </c>
      <c r="G2" s="52"/>
    </row>
    <row r="3" spans="1:7" x14ac:dyDescent="0.35">
      <c r="A3" s="93" t="s">
        <v>11</v>
      </c>
      <c r="B3" s="55">
        <f>LOOKUP(B2,$A$6:$B$603)</f>
        <v>0.78920000000000001</v>
      </c>
      <c r="C3" s="285">
        <f>(D3-B3)/(D2-B2)*(C2-B2)+B3</f>
        <v>0.78939999999999966</v>
      </c>
      <c r="D3" s="95">
        <f>LOOKUP(D2,$A$6:$B$603)</f>
        <v>0.79020000000000001</v>
      </c>
      <c r="E3" s="287" t="s">
        <v>777</v>
      </c>
      <c r="F3" s="289">
        <f>FORECAST(C2,B6:B600,A6:A600)</f>
        <v>0.78942941119502497</v>
      </c>
      <c r="G3" s="52"/>
    </row>
    <row r="4" spans="1:7" ht="18" thickBot="1" x14ac:dyDescent="0.4">
      <c r="A4" s="96"/>
      <c r="B4" s="97"/>
      <c r="C4" s="290">
        <f>FORECAST(C2,$B$6:$B$600,$A$6:$A$600)</f>
        <v>0.78942941119502497</v>
      </c>
      <c r="D4" s="99"/>
      <c r="E4" s="73"/>
      <c r="F4" s="52"/>
      <c r="G4" s="52"/>
    </row>
    <row r="6" spans="1:7" x14ac:dyDescent="0.35">
      <c r="A6" s="51">
        <v>0.503</v>
      </c>
      <c r="B6" s="51">
        <v>0.49390000000000001</v>
      </c>
    </row>
    <row r="7" spans="1:7" x14ac:dyDescent="0.35">
      <c r="A7" s="51">
        <v>0.504</v>
      </c>
      <c r="B7" s="51">
        <v>0.49490000000000001</v>
      </c>
    </row>
    <row r="8" spans="1:7" x14ac:dyDescent="0.35">
      <c r="A8" s="51">
        <v>0.505</v>
      </c>
      <c r="B8" s="51">
        <v>0.49590000000000001</v>
      </c>
    </row>
    <row r="9" spans="1:7" x14ac:dyDescent="0.35">
      <c r="A9" s="51">
        <v>0.50600000000000001</v>
      </c>
      <c r="B9" s="51">
        <v>0.49690000000000001</v>
      </c>
    </row>
    <row r="10" spans="1:7" x14ac:dyDescent="0.35">
      <c r="A10" s="51">
        <v>0.50700000000000001</v>
      </c>
      <c r="B10" s="51">
        <v>0.49790000000000001</v>
      </c>
    </row>
    <row r="11" spans="1:7" x14ac:dyDescent="0.35">
      <c r="A11" s="51">
        <v>0.50800000000000001</v>
      </c>
      <c r="B11" s="51">
        <v>0.49880000000000002</v>
      </c>
    </row>
    <row r="12" spans="1:7" x14ac:dyDescent="0.35">
      <c r="A12" s="51">
        <v>0.50900000000000001</v>
      </c>
      <c r="B12" s="51">
        <v>0.49980000000000002</v>
      </c>
    </row>
    <row r="13" spans="1:7" x14ac:dyDescent="0.35">
      <c r="A13" s="51">
        <v>0.51</v>
      </c>
      <c r="B13" s="51">
        <v>0.50080000000000002</v>
      </c>
    </row>
    <row r="14" spans="1:7" x14ac:dyDescent="0.35">
      <c r="A14" s="51">
        <v>0.51100000000000001</v>
      </c>
      <c r="B14" s="51">
        <v>0.50180000000000002</v>
      </c>
    </row>
    <row r="15" spans="1:7" x14ac:dyDescent="0.35">
      <c r="A15" s="51">
        <v>0.51200000000000001</v>
      </c>
      <c r="B15" s="51">
        <v>0.50280000000000002</v>
      </c>
    </row>
    <row r="16" spans="1:7" x14ac:dyDescent="0.35">
      <c r="A16" s="51">
        <v>0.51300000000000001</v>
      </c>
      <c r="B16" s="51">
        <v>0.50380000000000003</v>
      </c>
    </row>
    <row r="17" spans="1:3" x14ac:dyDescent="0.35">
      <c r="A17" s="51">
        <v>0.51400000000000001</v>
      </c>
      <c r="B17" s="51">
        <v>0.50480000000000003</v>
      </c>
    </row>
    <row r="18" spans="1:3" x14ac:dyDescent="0.35">
      <c r="A18" s="51">
        <v>0.51500000000000001</v>
      </c>
      <c r="B18" s="51">
        <v>0.50570000000000004</v>
      </c>
    </row>
    <row r="19" spans="1:3" x14ac:dyDescent="0.35">
      <c r="A19" s="51">
        <v>0.51600000000000001</v>
      </c>
      <c r="B19" s="51">
        <v>0.50670000000000004</v>
      </c>
    </row>
    <row r="20" spans="1:3" x14ac:dyDescent="0.35">
      <c r="A20" s="51">
        <v>0.51700000000000002</v>
      </c>
      <c r="B20" s="51">
        <v>0.50770000000000004</v>
      </c>
    </row>
    <row r="21" spans="1:3" x14ac:dyDescent="0.35">
      <c r="A21" s="74">
        <v>0.51800000000000002</v>
      </c>
      <c r="B21" s="74">
        <v>0.50890000000000002</v>
      </c>
      <c r="C21" s="74"/>
    </row>
    <row r="22" spans="1:3" x14ac:dyDescent="0.35">
      <c r="A22" s="51">
        <v>0.51900000000000002</v>
      </c>
      <c r="B22" s="51">
        <v>0.50970000000000004</v>
      </c>
    </row>
    <row r="23" spans="1:3" x14ac:dyDescent="0.35">
      <c r="A23" s="51">
        <v>0.52</v>
      </c>
      <c r="B23" s="51">
        <v>0.51070000000000004</v>
      </c>
    </row>
    <row r="24" spans="1:3" x14ac:dyDescent="0.35">
      <c r="A24" s="51">
        <v>0.52100000000000002</v>
      </c>
      <c r="B24" s="51">
        <v>0.51160000000000005</v>
      </c>
    </row>
    <row r="25" spans="1:3" x14ac:dyDescent="0.35">
      <c r="A25" s="51">
        <v>0.52200000000000002</v>
      </c>
      <c r="B25" s="51">
        <v>0.51259999999999994</v>
      </c>
    </row>
    <row r="26" spans="1:3" x14ac:dyDescent="0.35">
      <c r="A26" s="51">
        <v>0.52300000000000002</v>
      </c>
      <c r="B26" s="51">
        <v>0.51359999999999995</v>
      </c>
    </row>
    <row r="27" spans="1:3" x14ac:dyDescent="0.35">
      <c r="A27" s="51">
        <v>0.52400000000000002</v>
      </c>
      <c r="B27" s="51">
        <v>0.51459999999999995</v>
      </c>
    </row>
    <row r="28" spans="1:3" x14ac:dyDescent="0.35">
      <c r="A28" s="51">
        <v>0.52500000000000002</v>
      </c>
      <c r="B28" s="51">
        <v>0.51559999999999995</v>
      </c>
    </row>
    <row r="29" spans="1:3" x14ac:dyDescent="0.35">
      <c r="A29" s="51">
        <v>0.52600000000000002</v>
      </c>
      <c r="B29" s="51">
        <v>0.51659999999999995</v>
      </c>
    </row>
    <row r="30" spans="1:3" x14ac:dyDescent="0.35">
      <c r="A30" s="51">
        <v>0.52700000000000002</v>
      </c>
      <c r="B30" s="51">
        <v>0.51759999999999995</v>
      </c>
    </row>
    <row r="31" spans="1:3" x14ac:dyDescent="0.35">
      <c r="A31" s="51">
        <v>0.52800000000000002</v>
      </c>
      <c r="B31" s="51">
        <v>0.51849999999999996</v>
      </c>
    </row>
    <row r="32" spans="1:3" x14ac:dyDescent="0.35">
      <c r="A32" s="51">
        <v>0.52900000000000003</v>
      </c>
      <c r="B32" s="51">
        <v>0.51949999999999996</v>
      </c>
    </row>
    <row r="33" spans="1:2" x14ac:dyDescent="0.35">
      <c r="A33" s="51">
        <v>0.53</v>
      </c>
      <c r="B33" s="51">
        <v>0.52049999999999996</v>
      </c>
    </row>
    <row r="34" spans="1:2" x14ac:dyDescent="0.35">
      <c r="A34" s="51">
        <v>0.53100000000000003</v>
      </c>
      <c r="B34" s="51">
        <v>0.52149999999999996</v>
      </c>
    </row>
    <row r="35" spans="1:2" x14ac:dyDescent="0.35">
      <c r="A35" s="51">
        <v>0.53200000000000003</v>
      </c>
      <c r="B35" s="51">
        <v>0.52249999999999996</v>
      </c>
    </row>
    <row r="36" spans="1:2" x14ac:dyDescent="0.35">
      <c r="A36" s="51">
        <v>0.53300000000000003</v>
      </c>
      <c r="B36" s="51">
        <v>0.52349999999999997</v>
      </c>
    </row>
    <row r="37" spans="1:2" x14ac:dyDescent="0.35">
      <c r="A37" s="51">
        <v>0.53400000000000003</v>
      </c>
      <c r="B37" s="51">
        <v>0.52439999999999998</v>
      </c>
    </row>
    <row r="38" spans="1:2" x14ac:dyDescent="0.35">
      <c r="A38" s="51">
        <v>0.53500000000000003</v>
      </c>
      <c r="B38" s="51">
        <v>0.52539999999999998</v>
      </c>
    </row>
    <row r="39" spans="1:2" x14ac:dyDescent="0.35">
      <c r="A39" s="51">
        <v>0.53600000000000003</v>
      </c>
      <c r="B39" s="51">
        <v>0.52639999999999998</v>
      </c>
    </row>
    <row r="40" spans="1:2" x14ac:dyDescent="0.35">
      <c r="A40" s="51">
        <v>0.53700000000000003</v>
      </c>
      <c r="B40" s="51">
        <v>0.52739999999999998</v>
      </c>
    </row>
    <row r="41" spans="1:2" x14ac:dyDescent="0.35">
      <c r="A41" s="51">
        <v>0.53800000000000003</v>
      </c>
      <c r="B41" s="51">
        <v>0.52839999999999998</v>
      </c>
    </row>
    <row r="42" spans="1:2" x14ac:dyDescent="0.35">
      <c r="A42" s="51">
        <v>0.53900000000000003</v>
      </c>
      <c r="B42" s="51">
        <v>0.52939999999999998</v>
      </c>
    </row>
    <row r="43" spans="1:2" x14ac:dyDescent="0.35">
      <c r="A43" s="51">
        <v>0.54</v>
      </c>
      <c r="B43" s="51">
        <v>0.53029999999999999</v>
      </c>
    </row>
    <row r="44" spans="1:2" x14ac:dyDescent="0.35">
      <c r="A44" s="51">
        <v>0.54100000000000004</v>
      </c>
      <c r="B44" s="51">
        <v>0.53129999999999999</v>
      </c>
    </row>
    <row r="45" spans="1:2" x14ac:dyDescent="0.35">
      <c r="A45" s="51">
        <v>0.54200000000000004</v>
      </c>
      <c r="B45" s="51">
        <v>0.5323</v>
      </c>
    </row>
    <row r="46" spans="1:2" x14ac:dyDescent="0.35">
      <c r="A46" s="51">
        <v>0.54300000000000004</v>
      </c>
      <c r="B46" s="51">
        <v>0.5333</v>
      </c>
    </row>
    <row r="47" spans="1:2" x14ac:dyDescent="0.35">
      <c r="A47" s="51">
        <v>0.54400000000000004</v>
      </c>
      <c r="B47" s="51">
        <v>0.5343</v>
      </c>
    </row>
    <row r="48" spans="1:2" x14ac:dyDescent="0.35">
      <c r="A48" s="51">
        <v>0.54500000000000004</v>
      </c>
      <c r="B48" s="51">
        <v>0.5353</v>
      </c>
    </row>
    <row r="49" spans="1:2" x14ac:dyDescent="0.35">
      <c r="A49" s="51">
        <v>0.54600000000000004</v>
      </c>
      <c r="B49" s="51">
        <v>0.5363</v>
      </c>
    </row>
    <row r="50" spans="1:2" x14ac:dyDescent="0.35">
      <c r="A50" s="51">
        <v>0.54700000000000004</v>
      </c>
      <c r="B50" s="51">
        <v>0.53720000000000001</v>
      </c>
    </row>
    <row r="51" spans="1:2" x14ac:dyDescent="0.35">
      <c r="A51" s="51">
        <v>0.54800000000000004</v>
      </c>
      <c r="B51" s="51">
        <v>0.53820000000000001</v>
      </c>
    </row>
    <row r="52" spans="1:2" x14ac:dyDescent="0.35">
      <c r="A52" s="51">
        <v>0.54900000000000004</v>
      </c>
      <c r="B52" s="51">
        <v>0.53920000000000001</v>
      </c>
    </row>
    <row r="53" spans="1:2" x14ac:dyDescent="0.35">
      <c r="A53" s="51">
        <v>0.55000000000000004</v>
      </c>
      <c r="B53" s="51">
        <v>0.54020000000000001</v>
      </c>
    </row>
    <row r="54" spans="1:2" x14ac:dyDescent="0.35">
      <c r="A54" s="51">
        <v>0.55100000000000005</v>
      </c>
      <c r="B54" s="51">
        <v>0.54120000000000001</v>
      </c>
    </row>
    <row r="55" spans="1:2" x14ac:dyDescent="0.35">
      <c r="A55" s="51">
        <v>0.55200000000000005</v>
      </c>
      <c r="B55" s="51">
        <v>0.54220000000000002</v>
      </c>
    </row>
    <row r="56" spans="1:2" x14ac:dyDescent="0.35">
      <c r="A56" s="51">
        <v>0.55300000000000005</v>
      </c>
      <c r="B56" s="51">
        <v>0.54310000000000003</v>
      </c>
    </row>
    <row r="57" spans="1:2" x14ac:dyDescent="0.35">
      <c r="A57" s="51">
        <v>0.55400000000000005</v>
      </c>
      <c r="B57" s="51">
        <v>0.54410000000000003</v>
      </c>
    </row>
    <row r="58" spans="1:2" x14ac:dyDescent="0.35">
      <c r="A58" s="51">
        <v>0.55500000000000005</v>
      </c>
      <c r="B58" s="51">
        <v>0.54510000000000003</v>
      </c>
    </row>
    <row r="59" spans="1:2" x14ac:dyDescent="0.35">
      <c r="A59" s="51">
        <v>0.55600000000000005</v>
      </c>
      <c r="B59" s="51">
        <v>0.54610000000000003</v>
      </c>
    </row>
    <row r="60" spans="1:2" x14ac:dyDescent="0.35">
      <c r="A60" s="51">
        <v>0.55700000000000005</v>
      </c>
      <c r="B60" s="51">
        <v>0.54710000000000003</v>
      </c>
    </row>
    <row r="61" spans="1:2" x14ac:dyDescent="0.35">
      <c r="A61" s="51">
        <v>0.55800000000000005</v>
      </c>
      <c r="B61" s="51">
        <v>0.54810000000000003</v>
      </c>
    </row>
    <row r="62" spans="1:2" x14ac:dyDescent="0.35">
      <c r="A62" s="51">
        <v>0.55900000000000005</v>
      </c>
      <c r="B62" s="51">
        <v>0.54900000000000004</v>
      </c>
    </row>
    <row r="63" spans="1:2" x14ac:dyDescent="0.35">
      <c r="A63" s="51">
        <v>0.56000000000000005</v>
      </c>
      <c r="B63" s="51">
        <v>0.55000000000000004</v>
      </c>
    </row>
    <row r="64" spans="1:2" x14ac:dyDescent="0.35">
      <c r="A64" s="51">
        <v>0.56100000000000005</v>
      </c>
      <c r="B64" s="51">
        <v>0.55100000000000005</v>
      </c>
    </row>
    <row r="65" spans="1:2" x14ac:dyDescent="0.35">
      <c r="A65" s="51">
        <v>0.56200000000000006</v>
      </c>
      <c r="B65" s="51">
        <v>0.55200000000000005</v>
      </c>
    </row>
    <row r="66" spans="1:2" x14ac:dyDescent="0.35">
      <c r="A66" s="51">
        <v>0.56299999999999994</v>
      </c>
      <c r="B66" s="51">
        <v>0.55300000000000005</v>
      </c>
    </row>
    <row r="67" spans="1:2" x14ac:dyDescent="0.35">
      <c r="A67" s="51">
        <v>0.56399999999999995</v>
      </c>
      <c r="B67" s="51">
        <v>0.55400000000000005</v>
      </c>
    </row>
    <row r="68" spans="1:2" x14ac:dyDescent="0.35">
      <c r="A68" s="51">
        <v>0.56499999999999995</v>
      </c>
      <c r="B68" s="51">
        <v>0.55500000000000005</v>
      </c>
    </row>
    <row r="69" spans="1:2" x14ac:dyDescent="0.35">
      <c r="A69" s="51">
        <v>0.56599999999999995</v>
      </c>
      <c r="B69" s="51">
        <v>0.55589999999999995</v>
      </c>
    </row>
    <row r="70" spans="1:2" x14ac:dyDescent="0.35">
      <c r="A70" s="51">
        <v>0.56699999999999995</v>
      </c>
      <c r="B70" s="51">
        <v>0.55689999999999995</v>
      </c>
    </row>
    <row r="71" spans="1:2" x14ac:dyDescent="0.35">
      <c r="A71" s="51">
        <v>0.56799999999999995</v>
      </c>
      <c r="B71" s="51">
        <v>0.55789999999999995</v>
      </c>
    </row>
    <row r="72" spans="1:2" x14ac:dyDescent="0.35">
      <c r="A72" s="51">
        <v>0.56899999999999995</v>
      </c>
      <c r="B72" s="51">
        <v>0.55889999999999995</v>
      </c>
    </row>
    <row r="73" spans="1:2" x14ac:dyDescent="0.35">
      <c r="A73" s="51">
        <v>0.56999999999999995</v>
      </c>
      <c r="B73" s="51">
        <v>0.55989999999999995</v>
      </c>
    </row>
    <row r="74" spans="1:2" x14ac:dyDescent="0.35">
      <c r="A74" s="51">
        <v>0.57099999999999995</v>
      </c>
      <c r="B74" s="51">
        <v>0.56089999999999995</v>
      </c>
    </row>
    <row r="75" spans="1:2" x14ac:dyDescent="0.35">
      <c r="A75" s="51">
        <v>0.57199999999999995</v>
      </c>
      <c r="B75" s="51">
        <v>0.56179999999999997</v>
      </c>
    </row>
    <row r="76" spans="1:2" x14ac:dyDescent="0.35">
      <c r="A76" s="51">
        <v>0.57299999999999995</v>
      </c>
      <c r="B76" s="51">
        <v>0.56279999999999997</v>
      </c>
    </row>
    <row r="77" spans="1:2" x14ac:dyDescent="0.35">
      <c r="A77" s="51">
        <v>0.57399999999999995</v>
      </c>
      <c r="B77" s="51">
        <v>0.56379999999999997</v>
      </c>
    </row>
    <row r="78" spans="1:2" x14ac:dyDescent="0.35">
      <c r="A78" s="51">
        <v>0.57499999999999996</v>
      </c>
      <c r="B78" s="51">
        <v>0.56479999999999997</v>
      </c>
    </row>
    <row r="79" spans="1:2" x14ac:dyDescent="0.35">
      <c r="A79" s="51">
        <v>0.57599999999999996</v>
      </c>
      <c r="B79" s="51">
        <v>0.56579999999999997</v>
      </c>
    </row>
    <row r="80" spans="1:2" x14ac:dyDescent="0.35">
      <c r="A80" s="51">
        <v>0.57699999999999996</v>
      </c>
      <c r="B80" s="51">
        <v>0.56679999999999997</v>
      </c>
    </row>
    <row r="81" spans="1:2" x14ac:dyDescent="0.35">
      <c r="A81" s="51">
        <v>0.57799999999999996</v>
      </c>
      <c r="B81" s="51">
        <v>0.56779999999999997</v>
      </c>
    </row>
    <row r="82" spans="1:2" x14ac:dyDescent="0.35">
      <c r="A82" s="51">
        <v>0.57899999999999996</v>
      </c>
      <c r="B82" s="51">
        <v>0.56869999999999998</v>
      </c>
    </row>
    <row r="83" spans="1:2" x14ac:dyDescent="0.35">
      <c r="A83" s="51">
        <v>0.57999999999999996</v>
      </c>
      <c r="B83" s="51">
        <v>0.56969999999999998</v>
      </c>
    </row>
    <row r="84" spans="1:2" x14ac:dyDescent="0.35">
      <c r="A84" s="51">
        <v>0.58099999999999996</v>
      </c>
      <c r="B84" s="51">
        <v>0.57069999999999999</v>
      </c>
    </row>
    <row r="85" spans="1:2" x14ac:dyDescent="0.35">
      <c r="A85" s="51">
        <v>0.58199999999999996</v>
      </c>
      <c r="B85" s="51">
        <v>0.57169999999999999</v>
      </c>
    </row>
    <row r="86" spans="1:2" x14ac:dyDescent="0.35">
      <c r="A86" s="51">
        <v>0.58299999999999996</v>
      </c>
      <c r="B86" s="51">
        <v>0.57269999999999999</v>
      </c>
    </row>
    <row r="87" spans="1:2" x14ac:dyDescent="0.35">
      <c r="A87" s="51">
        <v>0.58399999999999996</v>
      </c>
      <c r="B87" s="51">
        <v>0.57369999999999999</v>
      </c>
    </row>
    <row r="88" spans="1:2" x14ac:dyDescent="0.35">
      <c r="A88" s="51">
        <v>0.58499999999999996</v>
      </c>
      <c r="B88" s="51">
        <v>0.5746</v>
      </c>
    </row>
    <row r="89" spans="1:2" x14ac:dyDescent="0.35">
      <c r="A89" s="51">
        <v>0.58599999999999997</v>
      </c>
      <c r="B89" s="51">
        <v>0.5756</v>
      </c>
    </row>
    <row r="90" spans="1:2" x14ac:dyDescent="0.35">
      <c r="A90" s="51">
        <v>0.58699999999999997</v>
      </c>
      <c r="B90" s="51">
        <v>0.5766</v>
      </c>
    </row>
    <row r="91" spans="1:2" x14ac:dyDescent="0.35">
      <c r="A91" s="51">
        <v>0.58799999999999997</v>
      </c>
      <c r="B91" s="51">
        <v>0.5776</v>
      </c>
    </row>
    <row r="92" spans="1:2" x14ac:dyDescent="0.35">
      <c r="A92" s="51">
        <v>0.58899999999999997</v>
      </c>
      <c r="B92" s="51">
        <v>0.5786</v>
      </c>
    </row>
    <row r="93" spans="1:2" x14ac:dyDescent="0.35">
      <c r="A93" s="51">
        <v>0.59</v>
      </c>
      <c r="B93" s="51">
        <v>0.5796</v>
      </c>
    </row>
    <row r="94" spans="1:2" x14ac:dyDescent="0.35">
      <c r="A94" s="51">
        <v>0.59099999999999997</v>
      </c>
      <c r="B94" s="51">
        <v>0.58050000000000002</v>
      </c>
    </row>
    <row r="95" spans="1:2" x14ac:dyDescent="0.35">
      <c r="A95" s="51">
        <v>0.59199999999999997</v>
      </c>
      <c r="B95" s="51">
        <v>0.58150000000000002</v>
      </c>
    </row>
    <row r="96" spans="1:2" x14ac:dyDescent="0.35">
      <c r="A96" s="51">
        <v>0.59299999999999997</v>
      </c>
      <c r="B96" s="51">
        <v>0.58250000000000002</v>
      </c>
    </row>
    <row r="97" spans="1:3" x14ac:dyDescent="0.35">
      <c r="A97" s="51">
        <v>0.59399999999999997</v>
      </c>
      <c r="B97" s="51">
        <v>0.58350000000000002</v>
      </c>
    </row>
    <row r="98" spans="1:3" x14ac:dyDescent="0.35">
      <c r="A98" s="51">
        <v>0.59499999999999997</v>
      </c>
      <c r="B98" s="51">
        <v>0.58450000000000002</v>
      </c>
    </row>
    <row r="99" spans="1:3" x14ac:dyDescent="0.35">
      <c r="A99" s="51">
        <v>0.59599999999999997</v>
      </c>
      <c r="B99" s="51">
        <v>0.58550000000000002</v>
      </c>
    </row>
    <row r="100" spans="1:3" x14ac:dyDescent="0.35">
      <c r="A100" s="74">
        <v>0.59699999999999998</v>
      </c>
      <c r="B100" s="74">
        <v>0.58660000000000001</v>
      </c>
      <c r="C100" s="74"/>
    </row>
    <row r="101" spans="1:3" x14ac:dyDescent="0.35">
      <c r="A101" s="51">
        <v>0.59799999999999998</v>
      </c>
      <c r="B101" s="51">
        <v>0.58740000000000003</v>
      </c>
    </row>
    <row r="102" spans="1:3" x14ac:dyDescent="0.35">
      <c r="A102" s="51">
        <v>0.59899999999999998</v>
      </c>
      <c r="B102" s="51">
        <v>0.58840000000000003</v>
      </c>
    </row>
    <row r="103" spans="1:3" x14ac:dyDescent="0.35">
      <c r="A103" s="51">
        <v>0.6</v>
      </c>
      <c r="B103" s="51">
        <v>0.58940000000000003</v>
      </c>
    </row>
    <row r="104" spans="1:3" x14ac:dyDescent="0.35">
      <c r="A104" s="51">
        <v>0.60099999999999998</v>
      </c>
      <c r="B104" s="51">
        <v>0.59040000000000004</v>
      </c>
    </row>
    <row r="105" spans="1:3" x14ac:dyDescent="0.35">
      <c r="A105" s="51">
        <v>0.60199999999999998</v>
      </c>
      <c r="B105" s="51">
        <v>0.59140000000000004</v>
      </c>
    </row>
    <row r="106" spans="1:3" x14ac:dyDescent="0.35">
      <c r="A106" s="51">
        <v>0.60299999999999998</v>
      </c>
      <c r="B106" s="51">
        <v>0.59240000000000004</v>
      </c>
    </row>
    <row r="107" spans="1:3" x14ac:dyDescent="0.35">
      <c r="A107" s="51">
        <v>0.60399999999999998</v>
      </c>
      <c r="B107" s="51">
        <v>0.59330000000000005</v>
      </c>
    </row>
    <row r="108" spans="1:3" x14ac:dyDescent="0.35">
      <c r="A108" s="51">
        <v>0.60499999999999998</v>
      </c>
      <c r="B108" s="51">
        <v>0.59430000000000005</v>
      </c>
    </row>
    <row r="109" spans="1:3" x14ac:dyDescent="0.35">
      <c r="A109" s="51">
        <v>0.60599999999999998</v>
      </c>
      <c r="B109" s="51">
        <v>0.59530000000000005</v>
      </c>
    </row>
    <row r="110" spans="1:3" x14ac:dyDescent="0.35">
      <c r="A110" s="51">
        <v>0.60699999999999998</v>
      </c>
      <c r="B110" s="51">
        <v>0.59630000000000005</v>
      </c>
    </row>
    <row r="111" spans="1:3" x14ac:dyDescent="0.35">
      <c r="A111" s="51">
        <v>0.60799999999999998</v>
      </c>
      <c r="B111" s="51">
        <v>0.59730000000000005</v>
      </c>
    </row>
    <row r="112" spans="1:3" x14ac:dyDescent="0.35">
      <c r="A112" s="51">
        <v>0.60899999999999999</v>
      </c>
      <c r="B112" s="51">
        <v>0.59830000000000005</v>
      </c>
    </row>
    <row r="113" spans="1:2" x14ac:dyDescent="0.35">
      <c r="A113" s="51">
        <v>0.61</v>
      </c>
      <c r="B113" s="51">
        <v>0.59930000000000005</v>
      </c>
    </row>
    <row r="114" spans="1:2" x14ac:dyDescent="0.35">
      <c r="A114" s="51">
        <v>0.61099999999999999</v>
      </c>
      <c r="B114" s="51">
        <v>0.60019999999999996</v>
      </c>
    </row>
    <row r="115" spans="1:2" x14ac:dyDescent="0.35">
      <c r="A115" s="51">
        <v>0.61199999999999999</v>
      </c>
      <c r="B115" s="51">
        <v>0.60119999999999996</v>
      </c>
    </row>
    <row r="116" spans="1:2" x14ac:dyDescent="0.35">
      <c r="A116" s="51">
        <v>0.61299999999999999</v>
      </c>
      <c r="B116" s="51">
        <v>0.60219999999999996</v>
      </c>
    </row>
    <row r="117" spans="1:2" x14ac:dyDescent="0.35">
      <c r="A117" s="51">
        <v>0.61399999999999999</v>
      </c>
      <c r="B117" s="51">
        <v>0.60319999999999996</v>
      </c>
    </row>
    <row r="118" spans="1:2" x14ac:dyDescent="0.35">
      <c r="A118" s="51">
        <v>0.61499999999999999</v>
      </c>
      <c r="B118" s="51">
        <v>0.60419999999999996</v>
      </c>
    </row>
    <row r="119" spans="1:2" x14ac:dyDescent="0.35">
      <c r="A119" s="51">
        <v>0.61599999999999999</v>
      </c>
      <c r="B119" s="51">
        <v>0.60519999999999996</v>
      </c>
    </row>
    <row r="120" spans="1:2" x14ac:dyDescent="0.35">
      <c r="A120" s="51">
        <v>0.61699999999999999</v>
      </c>
      <c r="B120" s="51">
        <v>0.60609999999999997</v>
      </c>
    </row>
    <row r="121" spans="1:2" x14ac:dyDescent="0.35">
      <c r="A121" s="51">
        <v>0.61799999999999999</v>
      </c>
      <c r="B121" s="51">
        <v>0.60709999999999997</v>
      </c>
    </row>
    <row r="122" spans="1:2" x14ac:dyDescent="0.35">
      <c r="A122" s="51">
        <v>0.61899999999999999</v>
      </c>
      <c r="B122" s="51">
        <v>0.60809999999999997</v>
      </c>
    </row>
    <row r="123" spans="1:2" x14ac:dyDescent="0.35">
      <c r="A123" s="51">
        <v>0.62</v>
      </c>
      <c r="B123" s="51">
        <v>0.60909999999999997</v>
      </c>
    </row>
    <row r="124" spans="1:2" x14ac:dyDescent="0.35">
      <c r="A124" s="51">
        <v>0.621</v>
      </c>
      <c r="B124" s="51">
        <v>0.61009999999999998</v>
      </c>
    </row>
    <row r="125" spans="1:2" x14ac:dyDescent="0.35">
      <c r="A125" s="51">
        <v>0.622</v>
      </c>
      <c r="B125" s="51">
        <v>0.61109999999999998</v>
      </c>
    </row>
    <row r="126" spans="1:2" x14ac:dyDescent="0.35">
      <c r="A126" s="51">
        <v>0.623</v>
      </c>
      <c r="B126" s="51">
        <v>0.61199999999999999</v>
      </c>
    </row>
    <row r="127" spans="1:2" x14ac:dyDescent="0.35">
      <c r="A127" s="51">
        <v>0.624</v>
      </c>
      <c r="B127" s="51">
        <v>0.61299999999999999</v>
      </c>
    </row>
    <row r="128" spans="1:2" x14ac:dyDescent="0.35">
      <c r="A128" s="51">
        <v>0.625</v>
      </c>
      <c r="B128" s="51">
        <v>0.61399999999999999</v>
      </c>
    </row>
    <row r="129" spans="1:2" x14ac:dyDescent="0.35">
      <c r="A129" s="51">
        <v>0.626</v>
      </c>
      <c r="B129" s="51">
        <v>0.61499999999999999</v>
      </c>
    </row>
    <row r="130" spans="1:2" x14ac:dyDescent="0.35">
      <c r="A130" s="51">
        <v>0.627</v>
      </c>
      <c r="B130" s="51">
        <v>0.61599999999999999</v>
      </c>
    </row>
    <row r="131" spans="1:2" x14ac:dyDescent="0.35">
      <c r="A131" s="51">
        <v>0.628</v>
      </c>
      <c r="B131" s="51">
        <v>0.61699999999999999</v>
      </c>
    </row>
    <row r="132" spans="1:2" x14ac:dyDescent="0.35">
      <c r="A132" s="51">
        <v>0.629</v>
      </c>
      <c r="B132" s="51">
        <v>0.61799999999999999</v>
      </c>
    </row>
    <row r="133" spans="1:2" x14ac:dyDescent="0.35">
      <c r="A133" s="51">
        <v>0.63</v>
      </c>
      <c r="B133" s="51">
        <v>0.61890000000000001</v>
      </c>
    </row>
    <row r="134" spans="1:2" x14ac:dyDescent="0.35">
      <c r="A134" s="51">
        <v>0.63100000000000001</v>
      </c>
      <c r="B134" s="51">
        <v>0.61990000000000001</v>
      </c>
    </row>
    <row r="135" spans="1:2" x14ac:dyDescent="0.35">
      <c r="A135" s="51">
        <v>0.63200000000000001</v>
      </c>
      <c r="B135" s="51">
        <v>0.62090000000000001</v>
      </c>
    </row>
    <row r="136" spans="1:2" x14ac:dyDescent="0.35">
      <c r="A136" s="51">
        <v>0.63300000000000001</v>
      </c>
      <c r="B136" s="51">
        <v>0.62190000000000001</v>
      </c>
    </row>
    <row r="137" spans="1:2" x14ac:dyDescent="0.35">
      <c r="A137" s="51">
        <v>0.63400000000000001</v>
      </c>
      <c r="B137" s="51">
        <v>0.62290000000000001</v>
      </c>
    </row>
    <row r="138" spans="1:2" x14ac:dyDescent="0.35">
      <c r="A138" s="51">
        <v>0.63500000000000001</v>
      </c>
      <c r="B138" s="51">
        <v>0.62390000000000001</v>
      </c>
    </row>
    <row r="139" spans="1:2" x14ac:dyDescent="0.35">
      <c r="A139" s="51">
        <v>0.63600000000000001</v>
      </c>
      <c r="B139" s="51">
        <v>0.62480000000000002</v>
      </c>
    </row>
    <row r="140" spans="1:2" x14ac:dyDescent="0.35">
      <c r="A140" s="51">
        <v>0.63700000000000001</v>
      </c>
      <c r="B140" s="51">
        <v>0.62580000000000002</v>
      </c>
    </row>
    <row r="141" spans="1:2" x14ac:dyDescent="0.35">
      <c r="A141" s="51">
        <v>0.63800000000000001</v>
      </c>
      <c r="B141" s="51">
        <v>0.62680000000000002</v>
      </c>
    </row>
    <row r="142" spans="1:2" x14ac:dyDescent="0.35">
      <c r="A142" s="51">
        <v>0.63900000000000001</v>
      </c>
      <c r="B142" s="51">
        <v>0.62780000000000002</v>
      </c>
    </row>
    <row r="143" spans="1:2" x14ac:dyDescent="0.35">
      <c r="A143" s="51">
        <v>0.64</v>
      </c>
      <c r="B143" s="51">
        <v>0.62880000000000003</v>
      </c>
    </row>
    <row r="144" spans="1:2" x14ac:dyDescent="0.35">
      <c r="A144" s="51">
        <v>0.64100000000000001</v>
      </c>
      <c r="B144" s="51">
        <v>0.62980000000000003</v>
      </c>
    </row>
    <row r="145" spans="1:3" x14ac:dyDescent="0.35">
      <c r="A145" s="51">
        <v>0.64200000000000002</v>
      </c>
      <c r="B145" s="51">
        <v>0.63080000000000003</v>
      </c>
    </row>
    <row r="146" spans="1:3" x14ac:dyDescent="0.35">
      <c r="A146" s="51">
        <v>0.64300000000000002</v>
      </c>
      <c r="B146" s="51">
        <v>0.63170000000000004</v>
      </c>
    </row>
    <row r="147" spans="1:3" x14ac:dyDescent="0.35">
      <c r="A147" s="51">
        <v>0.64400000000000002</v>
      </c>
      <c r="B147" s="51">
        <v>0.63270000000000004</v>
      </c>
    </row>
    <row r="148" spans="1:3" x14ac:dyDescent="0.35">
      <c r="A148" s="51">
        <v>0.64500000000000002</v>
      </c>
      <c r="B148" s="51">
        <v>0.63370000000000004</v>
      </c>
    </row>
    <row r="149" spans="1:3" x14ac:dyDescent="0.35">
      <c r="A149" s="51">
        <v>0.64600000000000002</v>
      </c>
      <c r="B149" s="51">
        <v>0.63470000000000004</v>
      </c>
    </row>
    <row r="150" spans="1:3" x14ac:dyDescent="0.35">
      <c r="A150" s="51">
        <v>0.64700000000000002</v>
      </c>
      <c r="B150" s="51">
        <v>0.63570000000000004</v>
      </c>
    </row>
    <row r="151" spans="1:3" x14ac:dyDescent="0.35">
      <c r="A151" s="51">
        <v>0.64800000000000002</v>
      </c>
      <c r="B151" s="51">
        <v>0.63670000000000004</v>
      </c>
    </row>
    <row r="152" spans="1:3" x14ac:dyDescent="0.35">
      <c r="A152" s="51">
        <v>0.64900000000000002</v>
      </c>
      <c r="B152" s="51">
        <v>0.63759999999999994</v>
      </c>
    </row>
    <row r="153" spans="1:3" x14ac:dyDescent="0.35">
      <c r="A153" s="51">
        <v>0.65</v>
      </c>
      <c r="B153" s="51">
        <v>0.63859999999999995</v>
      </c>
    </row>
    <row r="154" spans="1:3" x14ac:dyDescent="0.35">
      <c r="A154" s="74">
        <v>0.65100000000000002</v>
      </c>
      <c r="B154" s="74">
        <v>0.63959999999999995</v>
      </c>
      <c r="C154" s="74"/>
    </row>
    <row r="155" spans="1:3" x14ac:dyDescent="0.35">
      <c r="A155" s="51">
        <v>0.65200000000000002</v>
      </c>
      <c r="B155" s="51">
        <v>0.64059999999999995</v>
      </c>
    </row>
    <row r="156" spans="1:3" x14ac:dyDescent="0.35">
      <c r="A156" s="51">
        <v>0.65300000000000002</v>
      </c>
      <c r="B156" s="51">
        <v>0.64159999999999995</v>
      </c>
    </row>
    <row r="157" spans="1:3" x14ac:dyDescent="0.35">
      <c r="A157" s="51">
        <v>0.65400000000000003</v>
      </c>
      <c r="B157" s="51">
        <v>0.64259999999999995</v>
      </c>
    </row>
    <row r="158" spans="1:3" x14ac:dyDescent="0.35">
      <c r="A158" s="51">
        <v>0.65500000000000003</v>
      </c>
      <c r="B158" s="51">
        <v>0.64349999999999996</v>
      </c>
    </row>
    <row r="159" spans="1:3" x14ac:dyDescent="0.35">
      <c r="A159" s="51">
        <v>0.65600000000000003</v>
      </c>
      <c r="B159" s="51">
        <v>0.64449999999999996</v>
      </c>
    </row>
    <row r="160" spans="1:3" x14ac:dyDescent="0.35">
      <c r="A160" s="51">
        <v>0.65700000000000003</v>
      </c>
      <c r="B160" s="51">
        <v>0.64549999999999996</v>
      </c>
    </row>
    <row r="161" spans="1:2" x14ac:dyDescent="0.35">
      <c r="A161" s="51">
        <v>0.65800000000000003</v>
      </c>
      <c r="B161" s="51">
        <v>0.64649999999999996</v>
      </c>
    </row>
    <row r="162" spans="1:2" x14ac:dyDescent="0.35">
      <c r="A162" s="51">
        <v>0.65900000000000003</v>
      </c>
      <c r="B162" s="51">
        <v>0.64749999999999996</v>
      </c>
    </row>
    <row r="163" spans="1:2" x14ac:dyDescent="0.35">
      <c r="A163" s="51">
        <v>0.66</v>
      </c>
      <c r="B163" s="51">
        <v>0.64849999999999997</v>
      </c>
    </row>
    <row r="164" spans="1:2" x14ac:dyDescent="0.35">
      <c r="A164" s="51">
        <v>0.66100000000000003</v>
      </c>
      <c r="B164" s="51">
        <v>0.64949999999999997</v>
      </c>
    </row>
    <row r="165" spans="1:2" x14ac:dyDescent="0.35">
      <c r="A165" s="51">
        <v>0.66200000000000003</v>
      </c>
      <c r="B165" s="51">
        <v>0.65039999999999998</v>
      </c>
    </row>
    <row r="166" spans="1:2" x14ac:dyDescent="0.35">
      <c r="A166" s="51">
        <v>0.66300000000000003</v>
      </c>
      <c r="B166" s="51">
        <v>0.65139999999999998</v>
      </c>
    </row>
    <row r="167" spans="1:2" x14ac:dyDescent="0.35">
      <c r="A167" s="51">
        <v>0.66400000000000003</v>
      </c>
      <c r="B167" s="51">
        <v>0.65239999999999998</v>
      </c>
    </row>
    <row r="168" spans="1:2" x14ac:dyDescent="0.35">
      <c r="A168" s="51">
        <v>0.66500000000000004</v>
      </c>
      <c r="B168" s="51">
        <v>0.65339999999999998</v>
      </c>
    </row>
    <row r="169" spans="1:2" x14ac:dyDescent="0.35">
      <c r="A169" s="51">
        <v>0.66600000000000004</v>
      </c>
      <c r="B169" s="51">
        <v>0.65439999999999998</v>
      </c>
    </row>
    <row r="170" spans="1:2" x14ac:dyDescent="0.35">
      <c r="A170" s="51">
        <v>0.66700000000000004</v>
      </c>
      <c r="B170" s="51">
        <v>0.65539999999999998</v>
      </c>
    </row>
    <row r="171" spans="1:2" x14ac:dyDescent="0.35">
      <c r="A171" s="51">
        <v>0.66800000000000004</v>
      </c>
      <c r="B171" s="51">
        <v>0.65629999999999999</v>
      </c>
    </row>
    <row r="172" spans="1:2" x14ac:dyDescent="0.35">
      <c r="A172" s="51">
        <v>0.66900000000000004</v>
      </c>
      <c r="B172" s="51">
        <v>0.6573</v>
      </c>
    </row>
    <row r="173" spans="1:2" x14ac:dyDescent="0.35">
      <c r="A173" s="51">
        <v>0.67</v>
      </c>
      <c r="B173" s="51">
        <v>0.6583</v>
      </c>
    </row>
    <row r="174" spans="1:2" x14ac:dyDescent="0.35">
      <c r="A174" s="51">
        <v>0.67100000000000004</v>
      </c>
      <c r="B174" s="51">
        <v>0.6593</v>
      </c>
    </row>
    <row r="175" spans="1:2" x14ac:dyDescent="0.35">
      <c r="A175" s="51">
        <v>0.67200000000000004</v>
      </c>
      <c r="B175" s="51">
        <v>0.6603</v>
      </c>
    </row>
    <row r="176" spans="1:2" x14ac:dyDescent="0.35">
      <c r="A176" s="51">
        <v>0.67300000000000004</v>
      </c>
      <c r="B176" s="51">
        <v>0.6613</v>
      </c>
    </row>
    <row r="177" spans="1:2" x14ac:dyDescent="0.35">
      <c r="A177" s="51">
        <v>0.67400000000000004</v>
      </c>
      <c r="B177" s="51">
        <v>0.6623</v>
      </c>
    </row>
    <row r="178" spans="1:2" x14ac:dyDescent="0.35">
      <c r="A178" s="51">
        <v>0.67500000000000004</v>
      </c>
      <c r="B178" s="51">
        <v>0.66320000000000001</v>
      </c>
    </row>
    <row r="179" spans="1:2" x14ac:dyDescent="0.35">
      <c r="A179" s="51">
        <v>0.67600000000000005</v>
      </c>
      <c r="B179" s="51">
        <v>0.66420000000000001</v>
      </c>
    </row>
    <row r="180" spans="1:2" x14ac:dyDescent="0.35">
      <c r="A180" s="51">
        <v>0.67700000000000005</v>
      </c>
      <c r="B180" s="51">
        <v>0.66520000000000001</v>
      </c>
    </row>
    <row r="181" spans="1:2" x14ac:dyDescent="0.35">
      <c r="A181" s="51">
        <v>0.67800000000000005</v>
      </c>
      <c r="B181" s="51">
        <v>0.66620000000000001</v>
      </c>
    </row>
    <row r="182" spans="1:2" x14ac:dyDescent="0.35">
      <c r="A182" s="51">
        <v>0.67900000000000005</v>
      </c>
      <c r="B182" s="51">
        <v>0.66720000000000002</v>
      </c>
    </row>
    <row r="183" spans="1:2" x14ac:dyDescent="0.35">
      <c r="A183" s="51">
        <v>0.68</v>
      </c>
      <c r="B183" s="51">
        <v>0.66820000000000002</v>
      </c>
    </row>
    <row r="184" spans="1:2" x14ac:dyDescent="0.35">
      <c r="A184" s="51">
        <v>0.68100000000000005</v>
      </c>
      <c r="B184" s="51">
        <v>0.66910000000000003</v>
      </c>
    </row>
    <row r="185" spans="1:2" x14ac:dyDescent="0.35">
      <c r="A185" s="51">
        <v>0.68200000000000005</v>
      </c>
      <c r="B185" s="51">
        <v>0.67010000000000003</v>
      </c>
    </row>
    <row r="186" spans="1:2" x14ac:dyDescent="0.35">
      <c r="A186" s="51">
        <v>0.68300000000000005</v>
      </c>
      <c r="B186" s="51">
        <v>0.67110000000000003</v>
      </c>
    </row>
    <row r="187" spans="1:2" x14ac:dyDescent="0.35">
      <c r="A187" s="51">
        <v>0.68400000000000005</v>
      </c>
      <c r="B187" s="51">
        <v>0.67210000000000003</v>
      </c>
    </row>
    <row r="188" spans="1:2" x14ac:dyDescent="0.35">
      <c r="A188" s="51">
        <v>0.68500000000000005</v>
      </c>
      <c r="B188" s="51">
        <v>0.67310000000000003</v>
      </c>
    </row>
    <row r="189" spans="1:2" x14ac:dyDescent="0.35">
      <c r="A189" s="51">
        <v>0.68600000000000005</v>
      </c>
      <c r="B189" s="51">
        <v>0.67410000000000003</v>
      </c>
    </row>
    <row r="190" spans="1:2" x14ac:dyDescent="0.35">
      <c r="A190" s="51">
        <v>0.68700000000000006</v>
      </c>
      <c r="B190" s="51">
        <v>0.67500000000000004</v>
      </c>
    </row>
    <row r="191" spans="1:2" x14ac:dyDescent="0.35">
      <c r="A191" s="51">
        <v>0.68799999999999994</v>
      </c>
      <c r="B191" s="51">
        <v>0.67600000000000005</v>
      </c>
    </row>
    <row r="192" spans="1:2" x14ac:dyDescent="0.35">
      <c r="A192" s="51">
        <v>0.68899999999999995</v>
      </c>
      <c r="B192" s="51">
        <v>0.67700000000000005</v>
      </c>
    </row>
    <row r="193" spans="1:2" x14ac:dyDescent="0.35">
      <c r="A193" s="51">
        <v>0.69</v>
      </c>
      <c r="B193" s="51">
        <v>0.67800000000000005</v>
      </c>
    </row>
    <row r="194" spans="1:2" x14ac:dyDescent="0.35">
      <c r="A194" s="51">
        <v>0.69099999999999995</v>
      </c>
      <c r="B194" s="51">
        <v>0.67900000000000005</v>
      </c>
    </row>
    <row r="195" spans="1:2" x14ac:dyDescent="0.35">
      <c r="A195" s="51">
        <v>0.69199999999999995</v>
      </c>
      <c r="B195" s="51">
        <v>0.68</v>
      </c>
    </row>
    <row r="196" spans="1:2" x14ac:dyDescent="0.35">
      <c r="A196" s="51">
        <v>0.69299999999999995</v>
      </c>
      <c r="B196" s="51">
        <v>0.68100000000000005</v>
      </c>
    </row>
    <row r="197" spans="1:2" x14ac:dyDescent="0.35">
      <c r="A197" s="51">
        <v>0.69399999999999995</v>
      </c>
      <c r="B197" s="51">
        <v>0.68189999999999995</v>
      </c>
    </row>
    <row r="198" spans="1:2" x14ac:dyDescent="0.35">
      <c r="A198" s="51">
        <v>0.69499999999999995</v>
      </c>
      <c r="B198" s="51">
        <v>0.68289999999999995</v>
      </c>
    </row>
    <row r="199" spans="1:2" x14ac:dyDescent="0.35">
      <c r="A199" s="51">
        <v>0.69599999999999995</v>
      </c>
      <c r="B199" s="51">
        <v>0.68389999999999995</v>
      </c>
    </row>
    <row r="200" spans="1:2" x14ac:dyDescent="0.35">
      <c r="A200" s="51">
        <v>0.69699999999999995</v>
      </c>
      <c r="B200" s="51">
        <v>0.68489999999999995</v>
      </c>
    </row>
    <row r="201" spans="1:2" x14ac:dyDescent="0.35">
      <c r="A201" s="51">
        <v>0.69799999999999995</v>
      </c>
      <c r="B201" s="51">
        <v>0.68589999999999995</v>
      </c>
    </row>
    <row r="202" spans="1:2" x14ac:dyDescent="0.35">
      <c r="A202" s="51">
        <v>0.69899999999999995</v>
      </c>
      <c r="B202" s="51">
        <v>0.68689999999999996</v>
      </c>
    </row>
    <row r="203" spans="1:2" x14ac:dyDescent="0.35">
      <c r="A203" s="51">
        <v>0.7</v>
      </c>
      <c r="B203" s="51">
        <v>0.68779999999999997</v>
      </c>
    </row>
    <row r="204" spans="1:2" x14ac:dyDescent="0.35">
      <c r="A204" s="51">
        <v>0.70099999999999996</v>
      </c>
      <c r="B204" s="51">
        <v>0.68879999999999997</v>
      </c>
    </row>
    <row r="205" spans="1:2" x14ac:dyDescent="0.35">
      <c r="A205" s="51">
        <v>0.70199999999999996</v>
      </c>
      <c r="B205" s="51">
        <v>0.68979999999999997</v>
      </c>
    </row>
    <row r="206" spans="1:2" x14ac:dyDescent="0.35">
      <c r="A206" s="51">
        <v>0.70299999999999996</v>
      </c>
      <c r="B206" s="51">
        <v>0.69079999999999997</v>
      </c>
    </row>
    <row r="207" spans="1:2" x14ac:dyDescent="0.35">
      <c r="A207" s="51">
        <v>0.70399999999999996</v>
      </c>
      <c r="B207" s="51">
        <v>0.69179999999999997</v>
      </c>
    </row>
    <row r="208" spans="1:2" x14ac:dyDescent="0.35">
      <c r="A208" s="51">
        <v>0.70499999999999996</v>
      </c>
      <c r="B208" s="51">
        <v>0.69279999999999997</v>
      </c>
    </row>
    <row r="209" spans="1:2" x14ac:dyDescent="0.35">
      <c r="A209" s="51">
        <v>0.70599999999999996</v>
      </c>
      <c r="B209" s="51">
        <v>0.69369999999999998</v>
      </c>
    </row>
    <row r="210" spans="1:2" x14ac:dyDescent="0.35">
      <c r="A210" s="51">
        <v>0.70699999999999996</v>
      </c>
      <c r="B210" s="51">
        <v>0.69469999999999998</v>
      </c>
    </row>
    <row r="211" spans="1:2" x14ac:dyDescent="0.35">
      <c r="A211" s="51">
        <v>0.70799999999999996</v>
      </c>
      <c r="B211" s="51">
        <v>0.69569999999999999</v>
      </c>
    </row>
    <row r="212" spans="1:2" x14ac:dyDescent="0.35">
      <c r="A212" s="51">
        <v>0.70899999999999996</v>
      </c>
      <c r="B212" s="51">
        <v>0.69669999999999999</v>
      </c>
    </row>
    <row r="213" spans="1:2" x14ac:dyDescent="0.35">
      <c r="A213" s="51">
        <v>0.71</v>
      </c>
      <c r="B213" s="51">
        <v>0.69769999999999999</v>
      </c>
    </row>
    <row r="214" spans="1:2" x14ac:dyDescent="0.35">
      <c r="A214" s="51">
        <v>0.71099999999999997</v>
      </c>
      <c r="B214" s="51">
        <v>0.69869999999999999</v>
      </c>
    </row>
    <row r="215" spans="1:2" x14ac:dyDescent="0.35">
      <c r="A215" s="51">
        <v>0.71199999999999997</v>
      </c>
      <c r="B215" s="51">
        <v>0.69969999999999999</v>
      </c>
    </row>
    <row r="216" spans="1:2" x14ac:dyDescent="0.35">
      <c r="A216" s="51">
        <v>0.71299999999999997</v>
      </c>
      <c r="B216" s="51">
        <v>0.7006</v>
      </c>
    </row>
    <row r="217" spans="1:2" x14ac:dyDescent="0.35">
      <c r="A217" s="51">
        <v>0.71399999999999997</v>
      </c>
      <c r="B217" s="51">
        <v>0.7016</v>
      </c>
    </row>
    <row r="218" spans="1:2" x14ac:dyDescent="0.35">
      <c r="A218" s="51">
        <v>0.71499999999999997</v>
      </c>
      <c r="B218" s="51">
        <v>0.7026</v>
      </c>
    </row>
    <row r="219" spans="1:2" x14ac:dyDescent="0.35">
      <c r="A219" s="51">
        <v>0.71599999999999997</v>
      </c>
      <c r="B219" s="51">
        <v>0.7036</v>
      </c>
    </row>
    <row r="220" spans="1:2" x14ac:dyDescent="0.35">
      <c r="A220" s="51">
        <v>0.71699999999999997</v>
      </c>
      <c r="B220" s="51">
        <v>0.7046</v>
      </c>
    </row>
    <row r="221" spans="1:2" x14ac:dyDescent="0.35">
      <c r="A221" s="51">
        <v>0.71799999999999997</v>
      </c>
      <c r="B221" s="51">
        <v>0.7056</v>
      </c>
    </row>
    <row r="222" spans="1:2" x14ac:dyDescent="0.35">
      <c r="A222" s="51">
        <v>0.71899999999999997</v>
      </c>
      <c r="B222" s="51">
        <v>0.70650000000000002</v>
      </c>
    </row>
    <row r="223" spans="1:2" x14ac:dyDescent="0.35">
      <c r="A223" s="51">
        <v>0.72</v>
      </c>
      <c r="B223" s="51">
        <v>0.70750000000000002</v>
      </c>
    </row>
    <row r="224" spans="1:2" x14ac:dyDescent="0.35">
      <c r="A224" s="51">
        <v>0.72099999999999997</v>
      </c>
      <c r="B224" s="51">
        <v>0.70850000000000002</v>
      </c>
    </row>
    <row r="225" spans="1:2" x14ac:dyDescent="0.35">
      <c r="A225" s="51">
        <v>0.72199999999999998</v>
      </c>
      <c r="B225" s="51">
        <v>0.70950000000000002</v>
      </c>
    </row>
    <row r="226" spans="1:2" x14ac:dyDescent="0.35">
      <c r="A226" s="51">
        <v>0.72299999999999998</v>
      </c>
      <c r="B226" s="51">
        <v>0.71050000000000002</v>
      </c>
    </row>
    <row r="227" spans="1:2" x14ac:dyDescent="0.35">
      <c r="A227" s="51">
        <v>0.72399999999999998</v>
      </c>
      <c r="B227" s="51">
        <v>0.71150000000000002</v>
      </c>
    </row>
    <row r="228" spans="1:2" x14ac:dyDescent="0.35">
      <c r="A228" s="51">
        <v>0.72499999999999998</v>
      </c>
      <c r="B228" s="51">
        <v>0.71250000000000002</v>
      </c>
    </row>
    <row r="229" spans="1:2" x14ac:dyDescent="0.35">
      <c r="A229" s="51">
        <v>0.72599999999999998</v>
      </c>
      <c r="B229" s="51">
        <v>0.71340000000000003</v>
      </c>
    </row>
    <row r="230" spans="1:2" x14ac:dyDescent="0.35">
      <c r="A230" s="51">
        <v>0.72699999999999998</v>
      </c>
      <c r="B230" s="51">
        <v>0.71440000000000003</v>
      </c>
    </row>
    <row r="231" spans="1:2" x14ac:dyDescent="0.35">
      <c r="A231" s="51">
        <v>0.72799999999999998</v>
      </c>
      <c r="B231" s="51">
        <v>0.71540000000000004</v>
      </c>
    </row>
    <row r="232" spans="1:2" x14ac:dyDescent="0.35">
      <c r="A232" s="51">
        <v>0.72899999999999998</v>
      </c>
      <c r="B232" s="51">
        <v>0.71640000000000004</v>
      </c>
    </row>
    <row r="233" spans="1:2" x14ac:dyDescent="0.35">
      <c r="A233" s="51">
        <v>0.73</v>
      </c>
      <c r="B233" s="51">
        <v>0.71740000000000004</v>
      </c>
    </row>
    <row r="234" spans="1:2" x14ac:dyDescent="0.35">
      <c r="A234" s="51">
        <v>0.73099999999999998</v>
      </c>
      <c r="B234" s="51">
        <v>0.71840000000000004</v>
      </c>
    </row>
    <row r="235" spans="1:2" x14ac:dyDescent="0.35">
      <c r="A235" s="51">
        <v>0.73199999999999998</v>
      </c>
      <c r="B235" s="51">
        <v>0.71930000000000005</v>
      </c>
    </row>
    <row r="236" spans="1:2" x14ac:dyDescent="0.35">
      <c r="A236" s="51">
        <v>0.73299999999999998</v>
      </c>
      <c r="B236" s="51">
        <v>0.72030000000000005</v>
      </c>
    </row>
    <row r="237" spans="1:2" x14ac:dyDescent="0.35">
      <c r="A237" s="51">
        <v>0.73399999999999999</v>
      </c>
      <c r="B237" s="51">
        <v>0.72130000000000005</v>
      </c>
    </row>
    <row r="238" spans="1:2" x14ac:dyDescent="0.35">
      <c r="A238" s="51">
        <v>0.73499999999999999</v>
      </c>
      <c r="B238" s="51">
        <v>0.72230000000000005</v>
      </c>
    </row>
    <row r="239" spans="1:2" x14ac:dyDescent="0.35">
      <c r="A239" s="51">
        <v>0.73599999999999999</v>
      </c>
      <c r="B239" s="51">
        <v>0.72330000000000005</v>
      </c>
    </row>
    <row r="240" spans="1:2" x14ac:dyDescent="0.35">
      <c r="A240" s="51">
        <v>0.73699999999999999</v>
      </c>
      <c r="B240" s="51">
        <v>0.72430000000000005</v>
      </c>
    </row>
    <row r="241" spans="1:2" x14ac:dyDescent="0.35">
      <c r="A241" s="51">
        <v>0.73799999999999999</v>
      </c>
      <c r="B241" s="51">
        <v>0.72519999999999996</v>
      </c>
    </row>
    <row r="242" spans="1:2" x14ac:dyDescent="0.35">
      <c r="A242" s="51">
        <v>0.73899999999999999</v>
      </c>
      <c r="B242" s="51">
        <v>0.72619999999999996</v>
      </c>
    </row>
    <row r="243" spans="1:2" x14ac:dyDescent="0.35">
      <c r="A243" s="51">
        <v>0.74</v>
      </c>
      <c r="B243" s="51">
        <v>0.72719999999999996</v>
      </c>
    </row>
    <row r="244" spans="1:2" x14ac:dyDescent="0.35">
      <c r="A244" s="51">
        <v>0.74099999999999999</v>
      </c>
      <c r="B244" s="51">
        <v>0.72819999999999996</v>
      </c>
    </row>
    <row r="245" spans="1:2" x14ac:dyDescent="0.35">
      <c r="A245" s="51">
        <v>0.74199999999999999</v>
      </c>
      <c r="B245" s="51">
        <v>0.72919999999999996</v>
      </c>
    </row>
    <row r="246" spans="1:2" x14ac:dyDescent="0.35">
      <c r="A246" s="51">
        <v>0.74299999999999999</v>
      </c>
      <c r="B246" s="51">
        <v>0.73019999999999996</v>
      </c>
    </row>
    <row r="247" spans="1:2" x14ac:dyDescent="0.35">
      <c r="A247" s="51">
        <v>0.74399999999999999</v>
      </c>
      <c r="B247" s="51">
        <v>0.73119999999999996</v>
      </c>
    </row>
    <row r="248" spans="1:2" x14ac:dyDescent="0.35">
      <c r="A248" s="51">
        <v>0.745</v>
      </c>
      <c r="B248" s="51">
        <v>0.73209999999999997</v>
      </c>
    </row>
    <row r="249" spans="1:2" x14ac:dyDescent="0.35">
      <c r="A249" s="51">
        <v>0.746</v>
      </c>
      <c r="B249" s="51">
        <v>0.73309999999999997</v>
      </c>
    </row>
    <row r="250" spans="1:2" x14ac:dyDescent="0.35">
      <c r="A250" s="51">
        <v>0.747</v>
      </c>
      <c r="B250" s="51">
        <v>0.73409999999999997</v>
      </c>
    </row>
    <row r="251" spans="1:2" x14ac:dyDescent="0.35">
      <c r="A251" s="51">
        <v>0.748</v>
      </c>
      <c r="B251" s="51">
        <v>0.73509999999999998</v>
      </c>
    </row>
    <row r="252" spans="1:2" x14ac:dyDescent="0.35">
      <c r="A252" s="51">
        <v>0.749</v>
      </c>
      <c r="B252" s="51">
        <v>0.73609999999999998</v>
      </c>
    </row>
    <row r="253" spans="1:2" x14ac:dyDescent="0.35">
      <c r="A253" s="51">
        <v>0.75</v>
      </c>
      <c r="B253" s="51">
        <v>0.73709999999999998</v>
      </c>
    </row>
    <row r="254" spans="1:2" x14ac:dyDescent="0.35">
      <c r="A254" s="51">
        <v>0.751</v>
      </c>
      <c r="B254" s="51">
        <v>0.73799999999999999</v>
      </c>
    </row>
    <row r="255" spans="1:2" x14ac:dyDescent="0.35">
      <c r="A255" s="51">
        <v>0.752</v>
      </c>
      <c r="B255" s="51">
        <v>0.73899999999999999</v>
      </c>
    </row>
    <row r="256" spans="1:2" x14ac:dyDescent="0.35">
      <c r="A256" s="51">
        <v>0.753</v>
      </c>
      <c r="B256" s="51">
        <v>0.74</v>
      </c>
    </row>
    <row r="257" spans="1:2" x14ac:dyDescent="0.35">
      <c r="A257" s="51">
        <v>0.754</v>
      </c>
      <c r="B257" s="51">
        <v>0.74099999999999999</v>
      </c>
    </row>
    <row r="258" spans="1:2" x14ac:dyDescent="0.35">
      <c r="A258" s="51">
        <v>0.755</v>
      </c>
      <c r="B258" s="51">
        <v>0.74199999999999999</v>
      </c>
    </row>
    <row r="259" spans="1:2" x14ac:dyDescent="0.35">
      <c r="A259" s="51">
        <v>0.75600000000000001</v>
      </c>
      <c r="B259" s="51">
        <v>0.74299999999999999</v>
      </c>
    </row>
    <row r="260" spans="1:2" x14ac:dyDescent="0.35">
      <c r="A260" s="51">
        <v>0.75700000000000001</v>
      </c>
      <c r="B260" s="51">
        <v>0.74399999999999999</v>
      </c>
    </row>
    <row r="261" spans="1:2" x14ac:dyDescent="0.35">
      <c r="A261" s="51">
        <v>0.75800000000000001</v>
      </c>
      <c r="B261" s="51">
        <v>0.74490000000000001</v>
      </c>
    </row>
    <row r="262" spans="1:2" x14ac:dyDescent="0.35">
      <c r="A262" s="51">
        <v>0.75900000000000001</v>
      </c>
      <c r="B262" s="51">
        <v>0.74590000000000001</v>
      </c>
    </row>
    <row r="263" spans="1:2" x14ac:dyDescent="0.35">
      <c r="A263" s="51">
        <v>0.76</v>
      </c>
      <c r="B263" s="51">
        <v>0.74690000000000001</v>
      </c>
    </row>
    <row r="264" spans="1:2" x14ac:dyDescent="0.35">
      <c r="A264" s="51">
        <v>0.76100000000000001</v>
      </c>
      <c r="B264" s="51">
        <v>0.74790000000000001</v>
      </c>
    </row>
    <row r="265" spans="1:2" x14ac:dyDescent="0.35">
      <c r="A265" s="51">
        <v>0.76200000000000001</v>
      </c>
      <c r="B265" s="51">
        <v>0.74890000000000001</v>
      </c>
    </row>
    <row r="266" spans="1:2" x14ac:dyDescent="0.35">
      <c r="A266" s="51">
        <v>0.76300000000000001</v>
      </c>
      <c r="B266" s="51">
        <v>0.74990000000000001</v>
      </c>
    </row>
    <row r="267" spans="1:2" x14ac:dyDescent="0.35">
      <c r="A267" s="51">
        <v>0.76400000000000001</v>
      </c>
      <c r="B267" s="51">
        <v>0.75080000000000002</v>
      </c>
    </row>
    <row r="268" spans="1:2" x14ac:dyDescent="0.35">
      <c r="A268" s="51">
        <v>0.76500000000000001</v>
      </c>
      <c r="B268" s="51">
        <v>0.75180000000000002</v>
      </c>
    </row>
    <row r="269" spans="1:2" x14ac:dyDescent="0.35">
      <c r="A269" s="51">
        <v>0.76600000000000001</v>
      </c>
      <c r="B269" s="51">
        <v>0.75280000000000002</v>
      </c>
    </row>
    <row r="270" spans="1:2" x14ac:dyDescent="0.35">
      <c r="A270" s="51">
        <v>0.76700000000000002</v>
      </c>
      <c r="B270" s="51">
        <v>0.75380000000000003</v>
      </c>
    </row>
    <row r="271" spans="1:2" x14ac:dyDescent="0.35">
      <c r="A271" s="51">
        <v>0.76800000000000002</v>
      </c>
      <c r="B271" s="51">
        <v>0.75480000000000003</v>
      </c>
    </row>
    <row r="272" spans="1:2" x14ac:dyDescent="0.35">
      <c r="A272" s="51">
        <v>0.76900000000000002</v>
      </c>
      <c r="B272" s="51">
        <v>0.75580000000000003</v>
      </c>
    </row>
    <row r="273" spans="1:2" x14ac:dyDescent="0.35">
      <c r="A273" s="51">
        <v>0.77</v>
      </c>
      <c r="B273" s="51">
        <v>0.75670000000000004</v>
      </c>
    </row>
    <row r="274" spans="1:2" x14ac:dyDescent="0.35">
      <c r="A274" s="51">
        <v>0.77100000000000002</v>
      </c>
      <c r="B274" s="51">
        <v>0.75770000000000004</v>
      </c>
    </row>
    <row r="275" spans="1:2" x14ac:dyDescent="0.35">
      <c r="A275" s="51">
        <v>0.77200000000000002</v>
      </c>
      <c r="B275" s="51">
        <v>0.75870000000000004</v>
      </c>
    </row>
    <row r="276" spans="1:2" x14ac:dyDescent="0.35">
      <c r="A276" s="51">
        <v>0.77300000000000002</v>
      </c>
      <c r="B276" s="51">
        <v>0.75970000000000004</v>
      </c>
    </row>
    <row r="277" spans="1:2" x14ac:dyDescent="0.35">
      <c r="A277" s="51">
        <v>0.77400000000000002</v>
      </c>
      <c r="B277" s="51">
        <v>0.76070000000000004</v>
      </c>
    </row>
    <row r="278" spans="1:2" x14ac:dyDescent="0.35">
      <c r="A278" s="51">
        <v>0.77500000000000002</v>
      </c>
      <c r="B278" s="51">
        <v>0.76170000000000004</v>
      </c>
    </row>
    <row r="279" spans="1:2" x14ac:dyDescent="0.35">
      <c r="A279" s="51">
        <v>0.77600000000000002</v>
      </c>
      <c r="B279" s="51">
        <v>0.76270000000000004</v>
      </c>
    </row>
    <row r="280" spans="1:2" x14ac:dyDescent="0.35">
      <c r="A280" s="51">
        <v>0.77700000000000002</v>
      </c>
      <c r="B280" s="51">
        <v>0.76359999999999995</v>
      </c>
    </row>
    <row r="281" spans="1:2" x14ac:dyDescent="0.35">
      <c r="A281" s="51">
        <v>0.77800000000000002</v>
      </c>
      <c r="B281" s="51">
        <v>0.76459999999999995</v>
      </c>
    </row>
    <row r="282" spans="1:2" x14ac:dyDescent="0.35">
      <c r="A282" s="51">
        <v>0.77900000000000003</v>
      </c>
      <c r="B282" s="51">
        <v>0.76559999999999995</v>
      </c>
    </row>
    <row r="283" spans="1:2" x14ac:dyDescent="0.35">
      <c r="A283" s="51">
        <v>0.78</v>
      </c>
      <c r="B283" s="51">
        <v>0.76659999999999995</v>
      </c>
    </row>
    <row r="284" spans="1:2" x14ac:dyDescent="0.35">
      <c r="A284" s="51">
        <v>0.78100000000000003</v>
      </c>
      <c r="B284" s="51">
        <v>0.76759999999999995</v>
      </c>
    </row>
    <row r="285" spans="1:2" x14ac:dyDescent="0.35">
      <c r="A285" s="51">
        <v>0.78200000000000003</v>
      </c>
      <c r="B285" s="51">
        <v>0.76859999999999995</v>
      </c>
    </row>
    <row r="286" spans="1:2" x14ac:dyDescent="0.35">
      <c r="A286" s="51">
        <v>0.78300000000000003</v>
      </c>
      <c r="B286" s="51">
        <v>0.76949999999999996</v>
      </c>
    </row>
    <row r="287" spans="1:2" x14ac:dyDescent="0.35">
      <c r="A287" s="51">
        <v>0.78400000000000003</v>
      </c>
      <c r="B287" s="51">
        <v>0.77049999999999996</v>
      </c>
    </row>
    <row r="288" spans="1:2" x14ac:dyDescent="0.35">
      <c r="A288" s="51">
        <v>0.78500000000000003</v>
      </c>
      <c r="B288" s="51">
        <v>0.77149999999999996</v>
      </c>
    </row>
    <row r="289" spans="1:2" x14ac:dyDescent="0.35">
      <c r="A289" s="51">
        <v>0.78600000000000003</v>
      </c>
      <c r="B289" s="51">
        <v>0.77249999999999996</v>
      </c>
    </row>
    <row r="290" spans="1:2" x14ac:dyDescent="0.35">
      <c r="A290" s="51">
        <v>0.78700000000000003</v>
      </c>
      <c r="B290" s="51">
        <v>0.77349999999999997</v>
      </c>
    </row>
    <row r="291" spans="1:2" x14ac:dyDescent="0.35">
      <c r="A291" s="51">
        <v>0.78800000000000003</v>
      </c>
      <c r="B291" s="51">
        <v>0.77449999999999997</v>
      </c>
    </row>
    <row r="292" spans="1:2" x14ac:dyDescent="0.35">
      <c r="A292" s="51">
        <v>0.78900000000000003</v>
      </c>
      <c r="B292" s="51">
        <v>0.77549999999999997</v>
      </c>
    </row>
    <row r="293" spans="1:2" x14ac:dyDescent="0.35">
      <c r="A293" s="51">
        <v>0.79</v>
      </c>
      <c r="B293" s="51">
        <v>0.77639999999999998</v>
      </c>
    </row>
    <row r="294" spans="1:2" x14ac:dyDescent="0.35">
      <c r="A294" s="51">
        <v>0.79100000000000004</v>
      </c>
      <c r="B294" s="51">
        <v>0.77739999999999998</v>
      </c>
    </row>
    <row r="295" spans="1:2" x14ac:dyDescent="0.35">
      <c r="A295" s="51">
        <v>0.79200000000000004</v>
      </c>
      <c r="B295" s="51">
        <v>0.77839999999999998</v>
      </c>
    </row>
    <row r="296" spans="1:2" x14ac:dyDescent="0.35">
      <c r="A296" s="51">
        <v>0.79300000000000004</v>
      </c>
      <c r="B296" s="51">
        <v>0.77939999999999998</v>
      </c>
    </row>
    <row r="297" spans="1:2" x14ac:dyDescent="0.35">
      <c r="A297" s="51">
        <v>0.79400000000000004</v>
      </c>
      <c r="B297" s="51">
        <v>0.78039999999999998</v>
      </c>
    </row>
    <row r="298" spans="1:2" x14ac:dyDescent="0.35">
      <c r="A298" s="51">
        <v>0.79500000000000004</v>
      </c>
      <c r="B298" s="51">
        <v>0.78139999999999998</v>
      </c>
    </row>
    <row r="299" spans="1:2" x14ac:dyDescent="0.35">
      <c r="A299" s="51">
        <v>0.79600000000000004</v>
      </c>
      <c r="B299" s="51">
        <v>0.7823</v>
      </c>
    </row>
    <row r="300" spans="1:2" x14ac:dyDescent="0.35">
      <c r="A300" s="51">
        <v>0.79700000000000004</v>
      </c>
      <c r="B300" s="51">
        <v>0.7833</v>
      </c>
    </row>
    <row r="301" spans="1:2" x14ac:dyDescent="0.35">
      <c r="A301" s="51">
        <v>0.79800000000000004</v>
      </c>
      <c r="B301" s="51">
        <v>0.7843</v>
      </c>
    </row>
    <row r="302" spans="1:2" x14ac:dyDescent="0.35">
      <c r="A302" s="51">
        <v>0.79900000000000004</v>
      </c>
      <c r="B302" s="51">
        <v>0.7853</v>
      </c>
    </row>
    <row r="303" spans="1:2" x14ac:dyDescent="0.35">
      <c r="A303" s="51">
        <v>0.8</v>
      </c>
      <c r="B303" s="51">
        <v>0.7863</v>
      </c>
    </row>
    <row r="304" spans="1:2" x14ac:dyDescent="0.35">
      <c r="A304" s="56">
        <v>0.80100000000000005</v>
      </c>
      <c r="B304" s="51">
        <v>0.7873</v>
      </c>
    </row>
    <row r="305" spans="1:6" x14ac:dyDescent="0.35">
      <c r="A305" s="51">
        <v>0.80200000000000005</v>
      </c>
      <c r="B305" s="51">
        <v>0.78820000000000001</v>
      </c>
    </row>
    <row r="306" spans="1:6" x14ac:dyDescent="0.35">
      <c r="A306" s="51">
        <v>0.80300000000000005</v>
      </c>
      <c r="B306" s="51">
        <v>0.78920000000000001</v>
      </c>
    </row>
    <row r="307" spans="1:6" x14ac:dyDescent="0.35">
      <c r="A307" s="51">
        <v>0.80400000000000005</v>
      </c>
      <c r="B307" s="51">
        <v>0.79020000000000001</v>
      </c>
    </row>
    <row r="308" spans="1:6" x14ac:dyDescent="0.35">
      <c r="A308" s="51">
        <v>0.80500000000000005</v>
      </c>
      <c r="B308" s="51">
        <v>0.79120000000000001</v>
      </c>
    </row>
    <row r="309" spans="1:6" x14ac:dyDescent="0.35">
      <c r="A309" s="51">
        <v>0.80600000000000005</v>
      </c>
      <c r="B309" s="51">
        <v>0.79220000000000002</v>
      </c>
      <c r="C309" s="286"/>
      <c r="E309" s="56"/>
      <c r="F309" s="51">
        <f>(((D3-B3)/D2-B2)*(C2-B2))+B3</f>
        <v>0.78903964875621924</v>
      </c>
    </row>
    <row r="310" spans="1:6" x14ac:dyDescent="0.35">
      <c r="A310" s="51">
        <v>0.80700000000000005</v>
      </c>
      <c r="B310" s="51">
        <v>0.79320000000000002</v>
      </c>
    </row>
    <row r="311" spans="1:6" x14ac:dyDescent="0.35">
      <c r="A311" s="51">
        <v>0.80800000000000005</v>
      </c>
      <c r="B311" s="51">
        <v>0.79420000000000002</v>
      </c>
    </row>
    <row r="312" spans="1:6" x14ac:dyDescent="0.35">
      <c r="A312" s="51">
        <v>0.80900000000000005</v>
      </c>
      <c r="B312" s="51">
        <v>0.79510000000000003</v>
      </c>
    </row>
    <row r="313" spans="1:6" x14ac:dyDescent="0.35">
      <c r="A313" s="51">
        <v>0.81</v>
      </c>
      <c r="B313" s="51">
        <v>0.79610000000000003</v>
      </c>
    </row>
    <row r="314" spans="1:6" x14ac:dyDescent="0.35">
      <c r="A314" s="51">
        <v>0.81100000000000005</v>
      </c>
      <c r="B314" s="51">
        <v>0.79710000000000003</v>
      </c>
    </row>
    <row r="315" spans="1:6" x14ac:dyDescent="0.35">
      <c r="A315" s="51">
        <v>0.81200000000000006</v>
      </c>
      <c r="B315" s="51">
        <v>0.79810000000000003</v>
      </c>
    </row>
    <row r="316" spans="1:6" x14ac:dyDescent="0.35">
      <c r="A316" s="51">
        <v>0.81299999999999994</v>
      </c>
      <c r="B316" s="51">
        <v>0.79910000000000003</v>
      </c>
    </row>
    <row r="317" spans="1:6" x14ac:dyDescent="0.35">
      <c r="A317" s="51">
        <v>0.81399999999999995</v>
      </c>
      <c r="B317" s="51">
        <v>0.80010000000000003</v>
      </c>
    </row>
    <row r="318" spans="1:6" x14ac:dyDescent="0.35">
      <c r="A318" s="51">
        <v>0.81499999999999995</v>
      </c>
      <c r="B318" s="51">
        <v>0.80100000000000005</v>
      </c>
    </row>
    <row r="319" spans="1:6" x14ac:dyDescent="0.35">
      <c r="A319" s="51">
        <v>0.81599999999999995</v>
      </c>
      <c r="B319" s="51">
        <v>0.80200000000000005</v>
      </c>
    </row>
    <row r="320" spans="1:6" x14ac:dyDescent="0.35">
      <c r="A320" s="51">
        <v>0.81699999999999995</v>
      </c>
      <c r="B320" s="51">
        <v>0.80300000000000005</v>
      </c>
    </row>
    <row r="321" spans="1:2" x14ac:dyDescent="0.35">
      <c r="A321" s="51">
        <v>0.81799999999999995</v>
      </c>
      <c r="B321" s="51">
        <v>0.80400000000000005</v>
      </c>
    </row>
    <row r="322" spans="1:2" x14ac:dyDescent="0.35">
      <c r="A322" s="51">
        <v>0.81899999999999995</v>
      </c>
      <c r="B322" s="51">
        <v>0.80500000000000005</v>
      </c>
    </row>
    <row r="323" spans="1:2" x14ac:dyDescent="0.35">
      <c r="A323" s="51">
        <v>0.82</v>
      </c>
      <c r="B323" s="51">
        <v>0.80600000000000005</v>
      </c>
    </row>
    <row r="324" spans="1:2" x14ac:dyDescent="0.35">
      <c r="A324" s="51">
        <v>0.82099999999999995</v>
      </c>
      <c r="B324" s="51">
        <v>0.80700000000000005</v>
      </c>
    </row>
    <row r="325" spans="1:2" x14ac:dyDescent="0.35">
      <c r="A325" s="51">
        <v>0.82199999999999995</v>
      </c>
      <c r="B325" s="51">
        <v>0.80789999999999995</v>
      </c>
    </row>
    <row r="326" spans="1:2" x14ac:dyDescent="0.35">
      <c r="A326" s="51">
        <v>0.82299999999999995</v>
      </c>
      <c r="B326" s="51">
        <v>0.80889999999999995</v>
      </c>
    </row>
    <row r="327" spans="1:2" x14ac:dyDescent="0.35">
      <c r="A327" s="51">
        <v>0.82399999999999995</v>
      </c>
      <c r="B327" s="51">
        <v>0.80989999999999995</v>
      </c>
    </row>
    <row r="328" spans="1:2" x14ac:dyDescent="0.35">
      <c r="A328" s="51">
        <v>0.82499999999999996</v>
      </c>
      <c r="B328" s="51">
        <v>0.81089999999999995</v>
      </c>
    </row>
    <row r="329" spans="1:2" x14ac:dyDescent="0.35">
      <c r="A329" s="51">
        <v>0.82599999999999996</v>
      </c>
      <c r="B329" s="51">
        <v>0.81189999999999996</v>
      </c>
    </row>
    <row r="330" spans="1:2" x14ac:dyDescent="0.35">
      <c r="A330" s="51">
        <v>0.82699999999999996</v>
      </c>
      <c r="B330" s="51">
        <v>0.81289999999999996</v>
      </c>
    </row>
    <row r="331" spans="1:2" x14ac:dyDescent="0.35">
      <c r="A331" s="51">
        <v>0.82799999999999996</v>
      </c>
      <c r="B331" s="51">
        <v>0.81379999999999997</v>
      </c>
    </row>
    <row r="332" spans="1:2" x14ac:dyDescent="0.35">
      <c r="A332" s="51">
        <v>0.82899999999999996</v>
      </c>
      <c r="B332" s="51">
        <v>0.81479999999999997</v>
      </c>
    </row>
    <row r="333" spans="1:2" x14ac:dyDescent="0.35">
      <c r="A333" s="51">
        <v>0.83</v>
      </c>
      <c r="B333" s="51">
        <v>0.81579999999999997</v>
      </c>
    </row>
    <row r="334" spans="1:2" x14ac:dyDescent="0.35">
      <c r="A334" s="51">
        <v>0.83099999999999996</v>
      </c>
      <c r="B334" s="51">
        <v>0.81679999999999997</v>
      </c>
    </row>
    <row r="335" spans="1:2" x14ac:dyDescent="0.35">
      <c r="A335" s="51">
        <v>0.83199999999999996</v>
      </c>
      <c r="B335" s="51">
        <v>0.81779999999999997</v>
      </c>
    </row>
    <row r="336" spans="1:2" x14ac:dyDescent="0.35">
      <c r="A336" s="51">
        <v>0.83299999999999996</v>
      </c>
      <c r="B336" s="51">
        <v>0.81879999999999997</v>
      </c>
    </row>
    <row r="337" spans="1:2" x14ac:dyDescent="0.35">
      <c r="A337" s="51">
        <v>0.83399999999999996</v>
      </c>
      <c r="B337" s="51">
        <v>0.81969999999999998</v>
      </c>
    </row>
    <row r="338" spans="1:2" x14ac:dyDescent="0.35">
      <c r="A338" s="51">
        <v>0.83499999999999996</v>
      </c>
      <c r="B338" s="51">
        <v>0.82069999999999999</v>
      </c>
    </row>
    <row r="339" spans="1:2" x14ac:dyDescent="0.35">
      <c r="A339" s="51">
        <v>0.83599999999999997</v>
      </c>
      <c r="B339" s="51">
        <v>0.82169999999999999</v>
      </c>
    </row>
    <row r="340" spans="1:2" x14ac:dyDescent="0.35">
      <c r="A340" s="51">
        <v>0.83699999999999997</v>
      </c>
      <c r="B340" s="51">
        <v>0.82269999999999999</v>
      </c>
    </row>
    <row r="341" spans="1:2" x14ac:dyDescent="0.35">
      <c r="A341" s="51">
        <v>0.83799999999999997</v>
      </c>
      <c r="B341" s="51">
        <v>0.82369999999999999</v>
      </c>
    </row>
    <row r="342" spans="1:2" x14ac:dyDescent="0.35">
      <c r="A342" s="51">
        <v>0.83899999999999997</v>
      </c>
      <c r="B342" s="51">
        <v>0.82469999999999999</v>
      </c>
    </row>
    <row r="343" spans="1:2" x14ac:dyDescent="0.35">
      <c r="A343" s="51">
        <v>0.84</v>
      </c>
      <c r="B343" s="51">
        <v>0.82569999999999999</v>
      </c>
    </row>
    <row r="344" spans="1:2" x14ac:dyDescent="0.35">
      <c r="A344" s="51">
        <v>0.84099999999999997</v>
      </c>
      <c r="B344" s="51">
        <v>0.8266</v>
      </c>
    </row>
    <row r="345" spans="1:2" x14ac:dyDescent="0.35">
      <c r="A345" s="51">
        <v>0.84199999999999997</v>
      </c>
      <c r="B345" s="51">
        <v>0.8276</v>
      </c>
    </row>
    <row r="346" spans="1:2" x14ac:dyDescent="0.35">
      <c r="A346" s="51">
        <v>0.84299999999999997</v>
      </c>
      <c r="B346" s="51">
        <v>0.8286</v>
      </c>
    </row>
    <row r="347" spans="1:2" x14ac:dyDescent="0.35">
      <c r="A347" s="51">
        <v>0.84399999999999997</v>
      </c>
      <c r="B347" s="51">
        <v>0.8296</v>
      </c>
    </row>
    <row r="348" spans="1:2" x14ac:dyDescent="0.35">
      <c r="A348" s="51">
        <v>0.84499999999999997</v>
      </c>
      <c r="B348" s="51">
        <v>0.8306</v>
      </c>
    </row>
    <row r="349" spans="1:2" x14ac:dyDescent="0.35">
      <c r="A349" s="51">
        <v>0.84599999999999997</v>
      </c>
      <c r="B349" s="51">
        <v>0.83160000000000001</v>
      </c>
    </row>
    <row r="350" spans="1:2" x14ac:dyDescent="0.35">
      <c r="A350" s="51">
        <v>0.84699999999999998</v>
      </c>
      <c r="B350" s="51">
        <v>0.83250000000000002</v>
      </c>
    </row>
    <row r="351" spans="1:2" x14ac:dyDescent="0.35">
      <c r="A351" s="51">
        <v>0.84799999999999998</v>
      </c>
      <c r="B351" s="51">
        <v>0.83350000000000002</v>
      </c>
    </row>
    <row r="352" spans="1:2" x14ac:dyDescent="0.35">
      <c r="A352" s="51">
        <v>0.84899999999999998</v>
      </c>
      <c r="B352" s="51">
        <v>0.83450000000000002</v>
      </c>
    </row>
    <row r="353" spans="1:2" x14ac:dyDescent="0.35">
      <c r="A353" s="51">
        <v>0.85</v>
      </c>
      <c r="B353" s="51">
        <v>0.83550000000000002</v>
      </c>
    </row>
    <row r="354" spans="1:2" x14ac:dyDescent="0.35">
      <c r="A354" s="51">
        <v>0.85099999999999998</v>
      </c>
      <c r="B354" s="51">
        <v>0.83650000000000002</v>
      </c>
    </row>
    <row r="355" spans="1:2" x14ac:dyDescent="0.35">
      <c r="A355" s="51">
        <v>0.85199999999999998</v>
      </c>
      <c r="B355" s="51">
        <v>0.83750000000000002</v>
      </c>
    </row>
    <row r="356" spans="1:2" x14ac:dyDescent="0.35">
      <c r="A356" s="51">
        <v>0.85299999999999998</v>
      </c>
      <c r="B356" s="51">
        <v>0.83840000000000003</v>
      </c>
    </row>
    <row r="357" spans="1:2" x14ac:dyDescent="0.35">
      <c r="A357" s="51">
        <v>0.85399999999999998</v>
      </c>
      <c r="B357" s="51">
        <v>0.83940000000000003</v>
      </c>
    </row>
    <row r="358" spans="1:2" x14ac:dyDescent="0.35">
      <c r="A358" s="51">
        <v>0.85499999999999998</v>
      </c>
      <c r="B358" s="51">
        <v>0.84040000000000004</v>
      </c>
    </row>
    <row r="359" spans="1:2" x14ac:dyDescent="0.35">
      <c r="A359" s="51">
        <v>0.85599999999999998</v>
      </c>
      <c r="B359" s="51">
        <v>0.84140000000000004</v>
      </c>
    </row>
    <row r="360" spans="1:2" x14ac:dyDescent="0.35">
      <c r="A360" s="51">
        <v>0.85699999999999998</v>
      </c>
      <c r="B360" s="51">
        <v>0.84240000000000004</v>
      </c>
    </row>
    <row r="361" spans="1:2" x14ac:dyDescent="0.35">
      <c r="A361" s="51">
        <v>0.85799999999999998</v>
      </c>
      <c r="B361" s="51">
        <v>0.84340000000000004</v>
      </c>
    </row>
    <row r="362" spans="1:2" x14ac:dyDescent="0.35">
      <c r="A362" s="51">
        <v>0.85899999999999999</v>
      </c>
      <c r="B362" s="51">
        <v>0.84440000000000004</v>
      </c>
    </row>
    <row r="363" spans="1:2" x14ac:dyDescent="0.35">
      <c r="A363" s="51">
        <v>0.86</v>
      </c>
      <c r="B363" s="51">
        <v>0.84530000000000005</v>
      </c>
    </row>
    <row r="364" spans="1:2" x14ac:dyDescent="0.35">
      <c r="A364" s="51">
        <v>0.86099999999999999</v>
      </c>
      <c r="B364" s="51">
        <v>0.84630000000000005</v>
      </c>
    </row>
    <row r="365" spans="1:2" x14ac:dyDescent="0.35">
      <c r="A365" s="51">
        <v>0.86199999999999999</v>
      </c>
      <c r="B365" s="51">
        <v>0.84730000000000005</v>
      </c>
    </row>
    <row r="366" spans="1:2" x14ac:dyDescent="0.35">
      <c r="A366" s="51">
        <v>0.86299999999999999</v>
      </c>
      <c r="B366" s="51">
        <v>0.84830000000000005</v>
      </c>
    </row>
    <row r="367" spans="1:2" x14ac:dyDescent="0.35">
      <c r="A367" s="51">
        <v>0.86399999999999999</v>
      </c>
      <c r="B367" s="51">
        <v>0.84930000000000005</v>
      </c>
    </row>
    <row r="368" spans="1:2" x14ac:dyDescent="0.35">
      <c r="A368" s="51">
        <v>0.86499999999999999</v>
      </c>
      <c r="B368" s="51">
        <v>0.85029999999999994</v>
      </c>
    </row>
    <row r="369" spans="1:2" x14ac:dyDescent="0.35">
      <c r="A369" s="51">
        <v>0.86599999999999999</v>
      </c>
      <c r="B369" s="51">
        <v>0.85119999999999996</v>
      </c>
    </row>
    <row r="370" spans="1:2" x14ac:dyDescent="0.35">
      <c r="A370" s="51">
        <v>0.86699999999999999</v>
      </c>
      <c r="B370" s="51">
        <v>0.85219999999999996</v>
      </c>
    </row>
    <row r="371" spans="1:2" x14ac:dyDescent="0.35">
      <c r="A371" s="51">
        <v>0.86799999999999999</v>
      </c>
      <c r="B371" s="51">
        <v>0.85319999999999996</v>
      </c>
    </row>
    <row r="372" spans="1:2" x14ac:dyDescent="0.35">
      <c r="A372" s="51">
        <v>0.86899999999999999</v>
      </c>
      <c r="B372" s="51">
        <v>0.85419999999999996</v>
      </c>
    </row>
    <row r="373" spans="1:2" x14ac:dyDescent="0.35">
      <c r="A373" s="51">
        <v>0.87</v>
      </c>
      <c r="B373" s="51">
        <v>0.85519999999999996</v>
      </c>
    </row>
    <row r="374" spans="1:2" x14ac:dyDescent="0.35">
      <c r="A374" s="51">
        <v>0.871</v>
      </c>
      <c r="B374" s="51">
        <v>0.85619999999999996</v>
      </c>
    </row>
    <row r="375" spans="1:2" x14ac:dyDescent="0.35">
      <c r="A375" s="51">
        <v>0.872</v>
      </c>
      <c r="B375" s="51">
        <v>0.85719999999999996</v>
      </c>
    </row>
    <row r="376" spans="1:2" x14ac:dyDescent="0.35">
      <c r="A376" s="51">
        <v>0.873</v>
      </c>
      <c r="B376" s="51">
        <v>0.85809999999999997</v>
      </c>
    </row>
    <row r="377" spans="1:2" x14ac:dyDescent="0.35">
      <c r="A377" s="51">
        <v>0.874</v>
      </c>
      <c r="B377" s="51">
        <v>0.85909999999999997</v>
      </c>
    </row>
    <row r="378" spans="1:2" x14ac:dyDescent="0.35">
      <c r="A378" s="51">
        <v>0.875</v>
      </c>
      <c r="B378" s="51">
        <v>0.86009999999999998</v>
      </c>
    </row>
    <row r="379" spans="1:2" x14ac:dyDescent="0.35">
      <c r="A379" s="51">
        <v>0.876</v>
      </c>
      <c r="B379" s="51">
        <v>0.86109999999999998</v>
      </c>
    </row>
    <row r="380" spans="1:2" x14ac:dyDescent="0.35">
      <c r="A380" s="51">
        <v>0.877</v>
      </c>
      <c r="B380" s="51">
        <v>0.86209999999999998</v>
      </c>
    </row>
    <row r="381" spans="1:2" x14ac:dyDescent="0.35">
      <c r="A381" s="51">
        <v>0.878</v>
      </c>
      <c r="B381" s="51">
        <v>0.86309999999999998</v>
      </c>
    </row>
    <row r="382" spans="1:2" x14ac:dyDescent="0.35">
      <c r="A382" s="51">
        <v>0.879</v>
      </c>
      <c r="B382" s="51">
        <v>0.86399999999999999</v>
      </c>
    </row>
    <row r="383" spans="1:2" x14ac:dyDescent="0.35">
      <c r="A383" s="51">
        <v>0.88</v>
      </c>
      <c r="B383" s="51">
        <v>0.86499999999999999</v>
      </c>
    </row>
    <row r="384" spans="1:2" x14ac:dyDescent="0.35">
      <c r="A384" s="51">
        <v>0.88100000000000001</v>
      </c>
      <c r="B384" s="51">
        <v>0.86599999999999999</v>
      </c>
    </row>
    <row r="385" spans="1:2" x14ac:dyDescent="0.35">
      <c r="A385" s="51">
        <v>0.88200000000000001</v>
      </c>
      <c r="B385" s="51">
        <v>0.86699999999999999</v>
      </c>
    </row>
    <row r="386" spans="1:2" x14ac:dyDescent="0.35">
      <c r="A386" s="51">
        <v>0.88300000000000001</v>
      </c>
      <c r="B386" s="51">
        <v>0.86799999999999999</v>
      </c>
    </row>
    <row r="387" spans="1:2" x14ac:dyDescent="0.35">
      <c r="A387" s="51">
        <v>0.88400000000000001</v>
      </c>
      <c r="B387" s="51">
        <v>0.86899999999999999</v>
      </c>
    </row>
    <row r="388" spans="1:2" x14ac:dyDescent="0.35">
      <c r="A388" s="51">
        <v>0.88500000000000001</v>
      </c>
      <c r="B388" s="51">
        <v>0.86990000000000001</v>
      </c>
    </row>
    <row r="389" spans="1:2" x14ac:dyDescent="0.35">
      <c r="A389" s="51">
        <v>0.88600000000000001</v>
      </c>
      <c r="B389" s="51">
        <v>0.87090000000000001</v>
      </c>
    </row>
    <row r="390" spans="1:2" x14ac:dyDescent="0.35">
      <c r="A390" s="51">
        <v>0.88700000000000001</v>
      </c>
      <c r="B390" s="51">
        <v>0.87190000000000001</v>
      </c>
    </row>
    <row r="391" spans="1:2" x14ac:dyDescent="0.35">
      <c r="A391" s="51">
        <v>0.88800000000000001</v>
      </c>
      <c r="B391" s="51">
        <v>0.87290000000000001</v>
      </c>
    </row>
    <row r="392" spans="1:2" x14ac:dyDescent="0.35">
      <c r="A392" s="51">
        <v>0.88900000000000001</v>
      </c>
      <c r="B392" s="51">
        <v>0.87390000000000001</v>
      </c>
    </row>
    <row r="393" spans="1:2" x14ac:dyDescent="0.35">
      <c r="A393" s="51">
        <v>0.89</v>
      </c>
      <c r="B393" s="51">
        <v>0.87490000000000001</v>
      </c>
    </row>
    <row r="394" spans="1:2" x14ac:dyDescent="0.35">
      <c r="A394" s="51">
        <v>0.89100000000000001</v>
      </c>
      <c r="B394" s="51">
        <v>0.87590000000000001</v>
      </c>
    </row>
    <row r="395" spans="1:2" x14ac:dyDescent="0.35">
      <c r="A395" s="51">
        <v>0.89200000000000002</v>
      </c>
      <c r="B395" s="51">
        <v>0.87680000000000002</v>
      </c>
    </row>
    <row r="396" spans="1:2" x14ac:dyDescent="0.35">
      <c r="A396" s="51">
        <v>0.89300000000000002</v>
      </c>
      <c r="B396" s="51">
        <v>0.87780000000000002</v>
      </c>
    </row>
    <row r="397" spans="1:2" x14ac:dyDescent="0.35">
      <c r="A397" s="51">
        <v>0.89400000000000002</v>
      </c>
      <c r="B397" s="51">
        <v>0.87880000000000003</v>
      </c>
    </row>
    <row r="398" spans="1:2" x14ac:dyDescent="0.35">
      <c r="A398" s="51">
        <v>0.89500000000000002</v>
      </c>
      <c r="B398" s="51">
        <v>0.87980000000000003</v>
      </c>
    </row>
    <row r="399" spans="1:2" x14ac:dyDescent="0.35">
      <c r="A399" s="51">
        <v>0.89600000000000002</v>
      </c>
      <c r="B399" s="51">
        <v>0.88080000000000003</v>
      </c>
    </row>
    <row r="400" spans="1:2" x14ac:dyDescent="0.35">
      <c r="A400" s="51">
        <v>0.89700000000000002</v>
      </c>
      <c r="B400" s="51">
        <v>0.88180000000000003</v>
      </c>
    </row>
    <row r="401" spans="1:3" x14ac:dyDescent="0.35">
      <c r="A401" s="51">
        <v>0.89800000000000002</v>
      </c>
      <c r="B401" s="51">
        <v>0.88270000000000004</v>
      </c>
    </row>
    <row r="402" spans="1:3" x14ac:dyDescent="0.35">
      <c r="A402" s="51">
        <v>0.89900000000000002</v>
      </c>
      <c r="B402" s="51">
        <v>0.88370000000000004</v>
      </c>
    </row>
    <row r="403" spans="1:3" x14ac:dyDescent="0.35">
      <c r="A403" s="51">
        <v>0.9</v>
      </c>
      <c r="B403" s="51">
        <v>0.88470000000000004</v>
      </c>
    </row>
    <row r="404" spans="1:3" x14ac:dyDescent="0.35">
      <c r="A404" s="51">
        <v>0.90100000000000002</v>
      </c>
      <c r="B404" s="51">
        <v>0.88570000000000004</v>
      </c>
    </row>
    <row r="405" spans="1:3" x14ac:dyDescent="0.35">
      <c r="A405" s="51">
        <v>0.90200000000000002</v>
      </c>
      <c r="B405" s="51">
        <v>0.88670000000000004</v>
      </c>
    </row>
    <row r="406" spans="1:3" x14ac:dyDescent="0.35">
      <c r="A406" s="51">
        <v>0.90300000000000002</v>
      </c>
      <c r="B406" s="51">
        <v>0.88770000000000004</v>
      </c>
    </row>
    <row r="407" spans="1:3" x14ac:dyDescent="0.35">
      <c r="A407" s="51">
        <v>0.90400000000000003</v>
      </c>
      <c r="B407" s="51">
        <v>0.88870000000000005</v>
      </c>
    </row>
    <row r="408" spans="1:3" x14ac:dyDescent="0.35">
      <c r="A408" s="51">
        <v>0.90500000000000003</v>
      </c>
      <c r="B408" s="51">
        <v>0.88959999999999995</v>
      </c>
    </row>
    <row r="409" spans="1:3" x14ac:dyDescent="0.35">
      <c r="A409" s="51">
        <v>0.90600000000000003</v>
      </c>
      <c r="B409" s="51">
        <v>0.89059999999999995</v>
      </c>
    </row>
    <row r="410" spans="1:3" x14ac:dyDescent="0.35">
      <c r="A410" s="74">
        <v>0.90700000000000003</v>
      </c>
      <c r="B410" s="74">
        <v>0.89159999999999995</v>
      </c>
      <c r="C410" s="74"/>
    </row>
    <row r="411" spans="1:3" x14ac:dyDescent="0.35">
      <c r="A411" s="51">
        <v>0.90800000000000003</v>
      </c>
      <c r="B411" s="51">
        <v>0.89259999999999995</v>
      </c>
    </row>
    <row r="412" spans="1:3" x14ac:dyDescent="0.35">
      <c r="A412" s="51">
        <v>0.90900000000000003</v>
      </c>
      <c r="B412" s="51">
        <v>0.89359999999999995</v>
      </c>
    </row>
    <row r="413" spans="1:3" x14ac:dyDescent="0.35">
      <c r="A413" s="51">
        <v>0.91</v>
      </c>
      <c r="B413" s="51">
        <v>0.89459999999999995</v>
      </c>
    </row>
    <row r="414" spans="1:3" x14ac:dyDescent="0.35">
      <c r="A414" s="51">
        <v>0.91100000000000003</v>
      </c>
      <c r="B414" s="51">
        <v>0.89549999999999996</v>
      </c>
    </row>
    <row r="415" spans="1:3" x14ac:dyDescent="0.35">
      <c r="A415" s="51">
        <v>0.91200000000000003</v>
      </c>
      <c r="B415" s="51">
        <v>0.89649999999999996</v>
      </c>
    </row>
    <row r="416" spans="1:3" x14ac:dyDescent="0.35">
      <c r="A416" s="51">
        <v>0.91300000000000003</v>
      </c>
      <c r="B416" s="51">
        <v>0.89749999999999996</v>
      </c>
    </row>
    <row r="417" spans="1:2" x14ac:dyDescent="0.35">
      <c r="A417" s="51">
        <v>0.91400000000000003</v>
      </c>
      <c r="B417" s="51">
        <v>0.89849999999999997</v>
      </c>
    </row>
    <row r="418" spans="1:2" x14ac:dyDescent="0.35">
      <c r="A418" s="51">
        <v>0.91500000000000004</v>
      </c>
      <c r="B418" s="51">
        <v>0.89949999999999997</v>
      </c>
    </row>
    <row r="419" spans="1:2" x14ac:dyDescent="0.35">
      <c r="A419" s="51">
        <v>0.91600000000000004</v>
      </c>
      <c r="B419" s="51">
        <v>0.90049999999999997</v>
      </c>
    </row>
    <row r="420" spans="1:2" x14ac:dyDescent="0.35">
      <c r="A420" s="51">
        <v>0.91700000000000004</v>
      </c>
      <c r="B420" s="51">
        <v>0.90139999999999998</v>
      </c>
    </row>
    <row r="421" spans="1:2" x14ac:dyDescent="0.35">
      <c r="A421" s="51">
        <v>0.91800000000000004</v>
      </c>
      <c r="B421" s="51">
        <v>0.90239999999999998</v>
      </c>
    </row>
    <row r="422" spans="1:2" x14ac:dyDescent="0.35">
      <c r="A422" s="51">
        <v>0.91900000000000004</v>
      </c>
      <c r="B422" s="51">
        <v>0.90339999999999998</v>
      </c>
    </row>
    <row r="423" spans="1:2" x14ac:dyDescent="0.35">
      <c r="A423" s="51">
        <v>0.92</v>
      </c>
      <c r="B423" s="51">
        <v>0.90439999999999998</v>
      </c>
    </row>
    <row r="424" spans="1:2" x14ac:dyDescent="0.35">
      <c r="A424" s="51">
        <v>0.92100000000000004</v>
      </c>
      <c r="B424" s="51">
        <v>0.90539999999999998</v>
      </c>
    </row>
    <row r="425" spans="1:2" x14ac:dyDescent="0.35">
      <c r="A425" s="51">
        <v>0.92200000000000004</v>
      </c>
      <c r="B425" s="51">
        <v>0.90639999999999998</v>
      </c>
    </row>
    <row r="426" spans="1:2" x14ac:dyDescent="0.35">
      <c r="A426" s="51">
        <v>0.92300000000000004</v>
      </c>
      <c r="B426" s="51">
        <v>0.90739999999999998</v>
      </c>
    </row>
    <row r="427" spans="1:2" x14ac:dyDescent="0.35">
      <c r="A427" s="51">
        <v>0.92400000000000004</v>
      </c>
      <c r="B427" s="51">
        <v>0.9083</v>
      </c>
    </row>
    <row r="428" spans="1:2" x14ac:dyDescent="0.35">
      <c r="A428" s="51">
        <v>0.92500000000000004</v>
      </c>
      <c r="B428" s="51">
        <v>0.9093</v>
      </c>
    </row>
    <row r="429" spans="1:2" x14ac:dyDescent="0.35">
      <c r="A429" s="51">
        <v>0.92600000000000005</v>
      </c>
      <c r="B429" s="51">
        <v>0.9103</v>
      </c>
    </row>
    <row r="430" spans="1:2" x14ac:dyDescent="0.35">
      <c r="A430" s="51">
        <v>0.92700000000000005</v>
      </c>
      <c r="B430" s="51">
        <v>0.9113</v>
      </c>
    </row>
    <row r="431" spans="1:2" x14ac:dyDescent="0.35">
      <c r="A431" s="51">
        <v>0.92800000000000005</v>
      </c>
      <c r="B431" s="51">
        <v>0.9123</v>
      </c>
    </row>
    <row r="432" spans="1:2" x14ac:dyDescent="0.35">
      <c r="A432" s="51">
        <v>0.92900000000000005</v>
      </c>
      <c r="B432" s="51">
        <v>0.9133</v>
      </c>
    </row>
    <row r="433" spans="1:2" x14ac:dyDescent="0.35">
      <c r="A433" s="51">
        <v>0.93</v>
      </c>
      <c r="B433" s="51">
        <v>0.91420000000000001</v>
      </c>
    </row>
    <row r="434" spans="1:2" x14ac:dyDescent="0.35">
      <c r="A434" s="51">
        <v>0.93100000000000005</v>
      </c>
      <c r="B434" s="51">
        <v>0.91520000000000001</v>
      </c>
    </row>
    <row r="435" spans="1:2" x14ac:dyDescent="0.35">
      <c r="A435" s="51">
        <v>0.93200000000000005</v>
      </c>
      <c r="B435" s="51">
        <v>0.91620000000000001</v>
      </c>
    </row>
    <row r="436" spans="1:2" x14ac:dyDescent="0.35">
      <c r="A436" s="51">
        <v>0.93300000000000005</v>
      </c>
      <c r="B436" s="51">
        <v>0.91720000000000002</v>
      </c>
    </row>
    <row r="437" spans="1:2" x14ac:dyDescent="0.35">
      <c r="A437" s="51">
        <v>0.93400000000000005</v>
      </c>
      <c r="B437" s="51">
        <v>0.91820000000000002</v>
      </c>
    </row>
    <row r="438" spans="1:2" x14ac:dyDescent="0.35">
      <c r="A438" s="51">
        <v>0.93500000000000005</v>
      </c>
      <c r="B438" s="51">
        <v>0.91920000000000002</v>
      </c>
    </row>
    <row r="439" spans="1:2" x14ac:dyDescent="0.35">
      <c r="A439" s="51">
        <v>0.93600000000000005</v>
      </c>
      <c r="B439" s="51">
        <v>0.92020000000000002</v>
      </c>
    </row>
    <row r="440" spans="1:2" x14ac:dyDescent="0.35">
      <c r="A440" s="51">
        <v>0.93700000000000006</v>
      </c>
      <c r="B440" s="51">
        <v>0.92110000000000003</v>
      </c>
    </row>
    <row r="441" spans="1:2" x14ac:dyDescent="0.35">
      <c r="A441" s="51">
        <v>0.93799999999999994</v>
      </c>
      <c r="B441" s="51">
        <v>0.92210000000000003</v>
      </c>
    </row>
    <row r="442" spans="1:2" x14ac:dyDescent="0.35">
      <c r="A442" s="51">
        <v>0.93899999999999995</v>
      </c>
      <c r="B442" s="51">
        <v>0.92310000000000003</v>
      </c>
    </row>
    <row r="443" spans="1:2" x14ac:dyDescent="0.35">
      <c r="A443" s="51">
        <v>0.94</v>
      </c>
      <c r="B443" s="51">
        <v>0.92410000000000003</v>
      </c>
    </row>
    <row r="444" spans="1:2" x14ac:dyDescent="0.35">
      <c r="A444" s="51">
        <v>0.94099999999999995</v>
      </c>
      <c r="B444" s="51">
        <v>0.92510000000000003</v>
      </c>
    </row>
    <row r="445" spans="1:2" x14ac:dyDescent="0.35">
      <c r="A445" s="51">
        <v>0.94199999999999995</v>
      </c>
      <c r="B445" s="51">
        <v>0.92610000000000003</v>
      </c>
    </row>
    <row r="446" spans="1:2" x14ac:dyDescent="0.35">
      <c r="A446" s="51">
        <v>0.94299999999999995</v>
      </c>
      <c r="B446" s="51">
        <v>0.92700000000000005</v>
      </c>
    </row>
    <row r="447" spans="1:2" x14ac:dyDescent="0.35">
      <c r="A447" s="51">
        <v>0.94399999999999995</v>
      </c>
      <c r="B447" s="51">
        <v>0.92800000000000005</v>
      </c>
    </row>
    <row r="448" spans="1:2" x14ac:dyDescent="0.35">
      <c r="A448" s="51">
        <v>0.94499999999999995</v>
      </c>
      <c r="B448" s="51">
        <v>0.92900000000000005</v>
      </c>
    </row>
    <row r="449" spans="1:2" x14ac:dyDescent="0.35">
      <c r="A449" s="51">
        <v>0.94599999999999995</v>
      </c>
      <c r="B449" s="51">
        <v>0.93</v>
      </c>
    </row>
    <row r="450" spans="1:2" x14ac:dyDescent="0.35">
      <c r="A450" s="51">
        <v>0.94699999999999995</v>
      </c>
      <c r="B450" s="51">
        <v>0.93100000000000005</v>
      </c>
    </row>
    <row r="451" spans="1:2" x14ac:dyDescent="0.35">
      <c r="A451" s="51">
        <v>0.94799999999999995</v>
      </c>
      <c r="B451" s="51">
        <v>0.93200000000000005</v>
      </c>
    </row>
    <row r="452" spans="1:2" x14ac:dyDescent="0.35">
      <c r="A452" s="51">
        <v>0.94899999999999995</v>
      </c>
      <c r="B452" s="51">
        <v>0.93289999999999995</v>
      </c>
    </row>
    <row r="453" spans="1:2" x14ac:dyDescent="0.35">
      <c r="A453" s="51">
        <v>0.95</v>
      </c>
      <c r="B453" s="51">
        <v>0.93389999999999995</v>
      </c>
    </row>
    <row r="454" spans="1:2" x14ac:dyDescent="0.35">
      <c r="A454" s="51">
        <v>0.95099999999999996</v>
      </c>
      <c r="B454" s="51">
        <v>0.93489999999999995</v>
      </c>
    </row>
    <row r="455" spans="1:2" x14ac:dyDescent="0.35">
      <c r="A455" s="51">
        <v>0.95199999999999996</v>
      </c>
      <c r="B455" s="51">
        <v>0.93589999999999995</v>
      </c>
    </row>
    <row r="456" spans="1:2" x14ac:dyDescent="0.35">
      <c r="A456" s="51">
        <v>0.95299999999999996</v>
      </c>
      <c r="B456" s="51">
        <v>0.93689999999999996</v>
      </c>
    </row>
    <row r="457" spans="1:2" x14ac:dyDescent="0.35">
      <c r="A457" s="51">
        <v>0.95399999999999996</v>
      </c>
      <c r="B457" s="51">
        <v>0.93789999999999996</v>
      </c>
    </row>
    <row r="458" spans="1:2" x14ac:dyDescent="0.35">
      <c r="A458" s="51">
        <v>0.95499999999999996</v>
      </c>
      <c r="B458" s="51">
        <v>0.93889999999999996</v>
      </c>
    </row>
    <row r="459" spans="1:2" x14ac:dyDescent="0.35">
      <c r="A459" s="51">
        <v>0.95599999999999996</v>
      </c>
      <c r="B459" s="51">
        <v>0.93979999999999997</v>
      </c>
    </row>
    <row r="460" spans="1:2" x14ac:dyDescent="0.35">
      <c r="A460" s="51">
        <v>0.95699999999999996</v>
      </c>
      <c r="B460" s="51">
        <v>0.94079999999999997</v>
      </c>
    </row>
    <row r="461" spans="1:2" x14ac:dyDescent="0.35">
      <c r="A461" s="51">
        <v>0.95799999999999996</v>
      </c>
      <c r="B461" s="51">
        <v>0.94179999999999997</v>
      </c>
    </row>
    <row r="462" spans="1:2" x14ac:dyDescent="0.35">
      <c r="A462" s="51">
        <v>0.95899999999999996</v>
      </c>
      <c r="B462" s="51">
        <v>0.94279999999999997</v>
      </c>
    </row>
    <row r="463" spans="1:2" x14ac:dyDescent="0.35">
      <c r="A463" s="51">
        <v>0.96</v>
      </c>
      <c r="B463" s="51">
        <v>0.94379999999999997</v>
      </c>
    </row>
    <row r="464" spans="1:2" x14ac:dyDescent="0.35">
      <c r="A464" s="51">
        <v>0.96099999999999997</v>
      </c>
      <c r="B464" s="51">
        <v>0.94479999999999997</v>
      </c>
    </row>
    <row r="465" spans="1:2" x14ac:dyDescent="0.35">
      <c r="A465" s="51">
        <v>0.96199999999999997</v>
      </c>
      <c r="B465" s="51">
        <v>0.94569999999999999</v>
      </c>
    </row>
    <row r="466" spans="1:2" x14ac:dyDescent="0.35">
      <c r="A466" s="51">
        <v>0.96299999999999997</v>
      </c>
      <c r="B466" s="51">
        <v>0.94669999999999999</v>
      </c>
    </row>
    <row r="467" spans="1:2" x14ac:dyDescent="0.35">
      <c r="A467" s="51">
        <v>0.96399999999999997</v>
      </c>
      <c r="B467" s="51">
        <v>0.94769999999999999</v>
      </c>
    </row>
    <row r="468" spans="1:2" x14ac:dyDescent="0.35">
      <c r="A468" s="51">
        <v>0.96499999999999997</v>
      </c>
      <c r="B468" s="51">
        <v>0.94869999999999999</v>
      </c>
    </row>
    <row r="469" spans="1:2" x14ac:dyDescent="0.35">
      <c r="A469" s="51">
        <v>0.96599999999999997</v>
      </c>
      <c r="B469" s="51">
        <v>0.94969999999999999</v>
      </c>
    </row>
    <row r="470" spans="1:2" x14ac:dyDescent="0.35">
      <c r="A470" s="51">
        <v>0.96699999999999997</v>
      </c>
      <c r="B470" s="51">
        <v>0.95069999999999999</v>
      </c>
    </row>
    <row r="471" spans="1:2" x14ac:dyDescent="0.35">
      <c r="A471" s="51">
        <v>0.96799999999999997</v>
      </c>
      <c r="B471" s="51">
        <v>0.95169999999999999</v>
      </c>
    </row>
    <row r="472" spans="1:2" x14ac:dyDescent="0.35">
      <c r="A472" s="51">
        <v>0.96899999999999997</v>
      </c>
      <c r="B472" s="51">
        <v>0.9526</v>
      </c>
    </row>
    <row r="473" spans="1:2" x14ac:dyDescent="0.35">
      <c r="A473" s="51">
        <v>0.97</v>
      </c>
      <c r="B473" s="51">
        <v>0.9536</v>
      </c>
    </row>
    <row r="474" spans="1:2" x14ac:dyDescent="0.35">
      <c r="A474" s="51">
        <v>0.97099999999999997</v>
      </c>
      <c r="B474" s="51">
        <v>0.9546</v>
      </c>
    </row>
    <row r="475" spans="1:2" x14ac:dyDescent="0.35">
      <c r="A475" s="51">
        <v>0.97199999999999998</v>
      </c>
      <c r="B475" s="51">
        <v>0.9556</v>
      </c>
    </row>
    <row r="476" spans="1:2" x14ac:dyDescent="0.35">
      <c r="A476" s="51">
        <v>0.97299999999999998</v>
      </c>
      <c r="B476" s="51">
        <v>0.95660000000000001</v>
      </c>
    </row>
    <row r="477" spans="1:2" x14ac:dyDescent="0.35">
      <c r="A477" s="51">
        <v>0.97399999999999998</v>
      </c>
      <c r="B477" s="51">
        <v>0.95760000000000001</v>
      </c>
    </row>
    <row r="478" spans="1:2" x14ac:dyDescent="0.35">
      <c r="A478" s="51">
        <v>0.97499999999999998</v>
      </c>
      <c r="B478" s="51">
        <v>0.95850000000000002</v>
      </c>
    </row>
    <row r="479" spans="1:2" x14ac:dyDescent="0.35">
      <c r="A479" s="51">
        <v>0.97599999999999998</v>
      </c>
      <c r="B479" s="51">
        <v>0.95950000000000002</v>
      </c>
    </row>
    <row r="480" spans="1:2" x14ac:dyDescent="0.35">
      <c r="A480" s="51">
        <v>0.97699999999999998</v>
      </c>
      <c r="B480" s="51">
        <v>0.96050000000000002</v>
      </c>
    </row>
    <row r="481" spans="1:2" x14ac:dyDescent="0.35">
      <c r="A481" s="51">
        <v>0.97799999999999998</v>
      </c>
      <c r="B481" s="51">
        <v>0.96150000000000002</v>
      </c>
    </row>
    <row r="482" spans="1:2" x14ac:dyDescent="0.35">
      <c r="A482" s="51">
        <v>0.97899999999999998</v>
      </c>
      <c r="B482" s="51">
        <v>0.96250000000000002</v>
      </c>
    </row>
    <row r="483" spans="1:2" x14ac:dyDescent="0.35">
      <c r="A483" s="51">
        <v>0.98</v>
      </c>
      <c r="B483" s="51">
        <v>0.96350000000000002</v>
      </c>
    </row>
    <row r="484" spans="1:2" x14ac:dyDescent="0.35">
      <c r="A484" s="51">
        <v>0.98099999999999998</v>
      </c>
      <c r="B484" s="51">
        <v>0.96440000000000003</v>
      </c>
    </row>
    <row r="485" spans="1:2" x14ac:dyDescent="0.35">
      <c r="A485" s="51">
        <v>0.98199999999999998</v>
      </c>
      <c r="B485" s="51">
        <v>0.96540000000000004</v>
      </c>
    </row>
    <row r="486" spans="1:2" x14ac:dyDescent="0.35">
      <c r="A486" s="51">
        <v>0.98299999999999998</v>
      </c>
      <c r="B486" s="51">
        <v>0.96640000000000004</v>
      </c>
    </row>
    <row r="487" spans="1:2" x14ac:dyDescent="0.35">
      <c r="A487" s="51">
        <v>0.98399999999999999</v>
      </c>
      <c r="B487" s="51">
        <v>0.96740000000000004</v>
      </c>
    </row>
    <row r="488" spans="1:2" x14ac:dyDescent="0.35">
      <c r="A488" s="51">
        <v>0.98499999999999999</v>
      </c>
      <c r="B488" s="51">
        <v>0.96840000000000004</v>
      </c>
    </row>
    <row r="489" spans="1:2" x14ac:dyDescent="0.35">
      <c r="A489" s="51">
        <v>0.98599999999999999</v>
      </c>
      <c r="B489" s="51">
        <v>0.96940000000000004</v>
      </c>
    </row>
    <row r="490" spans="1:2" x14ac:dyDescent="0.35">
      <c r="A490" s="51">
        <v>0.98699999999999999</v>
      </c>
      <c r="B490" s="51">
        <v>0.97040000000000004</v>
      </c>
    </row>
    <row r="491" spans="1:2" x14ac:dyDescent="0.35">
      <c r="A491" s="51">
        <v>0.98799999999999999</v>
      </c>
      <c r="B491" s="51">
        <v>0.97130000000000005</v>
      </c>
    </row>
    <row r="492" spans="1:2" x14ac:dyDescent="0.35">
      <c r="A492" s="51">
        <v>0.98899999999999999</v>
      </c>
      <c r="B492" s="51">
        <v>0.97230000000000005</v>
      </c>
    </row>
    <row r="493" spans="1:2" x14ac:dyDescent="0.35">
      <c r="A493" s="51">
        <v>0.99</v>
      </c>
      <c r="B493" s="51">
        <v>0.97330000000000005</v>
      </c>
    </row>
    <row r="494" spans="1:2" x14ac:dyDescent="0.35">
      <c r="A494" s="51">
        <v>0.99099999999999999</v>
      </c>
      <c r="B494" s="51">
        <v>0.97430000000000005</v>
      </c>
    </row>
    <row r="495" spans="1:2" x14ac:dyDescent="0.35">
      <c r="A495" s="51">
        <v>0.99199999999999999</v>
      </c>
      <c r="B495" s="51">
        <v>0.97529999999999994</v>
      </c>
    </row>
    <row r="496" spans="1:2" x14ac:dyDescent="0.35">
      <c r="A496" s="51">
        <v>0.99299999999999999</v>
      </c>
      <c r="B496" s="51">
        <v>0.97629999999999995</v>
      </c>
    </row>
    <row r="497" spans="1:2" x14ac:dyDescent="0.35">
      <c r="A497" s="51">
        <v>0.99399999999999999</v>
      </c>
      <c r="B497" s="51">
        <v>0.97719999999999996</v>
      </c>
    </row>
    <row r="498" spans="1:2" x14ac:dyDescent="0.35">
      <c r="A498" s="51">
        <v>0.995</v>
      </c>
      <c r="B498" s="51">
        <v>0.97819999999999996</v>
      </c>
    </row>
    <row r="499" spans="1:2" x14ac:dyDescent="0.35">
      <c r="A499" s="51">
        <v>0.996</v>
      </c>
      <c r="B499" s="51">
        <v>0.97919999999999996</v>
      </c>
    </row>
    <row r="500" spans="1:2" x14ac:dyDescent="0.35">
      <c r="A500" s="51">
        <v>0.997</v>
      </c>
      <c r="B500" s="51">
        <v>0.98019999999999996</v>
      </c>
    </row>
    <row r="501" spans="1:2" x14ac:dyDescent="0.35">
      <c r="A501" s="51">
        <v>0.998</v>
      </c>
      <c r="B501" s="51">
        <v>0.98119999999999996</v>
      </c>
    </row>
    <row r="502" spans="1:2" x14ac:dyDescent="0.35">
      <c r="A502" s="51">
        <v>0.999</v>
      </c>
      <c r="B502" s="51">
        <v>0.98219999999999996</v>
      </c>
    </row>
    <row r="503" spans="1:2" x14ac:dyDescent="0.35">
      <c r="A503" s="51">
        <v>1</v>
      </c>
      <c r="B503" s="51">
        <v>0.98309999999999997</v>
      </c>
    </row>
    <row r="504" spans="1:2" x14ac:dyDescent="0.35">
      <c r="A504" s="56">
        <v>1.0009999999999999</v>
      </c>
      <c r="B504" s="51">
        <v>0.98409999999999997</v>
      </c>
    </row>
    <row r="505" spans="1:2" x14ac:dyDescent="0.35">
      <c r="A505" s="56">
        <v>1.002</v>
      </c>
      <c r="B505" s="51">
        <v>0.98509999999999998</v>
      </c>
    </row>
    <row r="506" spans="1:2" x14ac:dyDescent="0.35">
      <c r="A506" s="56">
        <v>1.0029999999999999</v>
      </c>
      <c r="B506" s="51">
        <v>0.98609999999999998</v>
      </c>
    </row>
    <row r="507" spans="1:2" x14ac:dyDescent="0.35">
      <c r="A507" s="56">
        <v>1.004</v>
      </c>
      <c r="B507" s="51">
        <v>0.98709999999999998</v>
      </c>
    </row>
    <row r="508" spans="1:2" x14ac:dyDescent="0.35">
      <c r="A508" s="56">
        <v>1.0049999999999999</v>
      </c>
      <c r="B508" s="51">
        <v>0.98809999999999998</v>
      </c>
    </row>
    <row r="509" spans="1:2" x14ac:dyDescent="0.35">
      <c r="A509" s="56">
        <v>1.006</v>
      </c>
      <c r="B509" s="51">
        <v>0.98909999999999998</v>
      </c>
    </row>
    <row r="510" spans="1:2" x14ac:dyDescent="0.35">
      <c r="A510" s="56">
        <v>1.0069999999999999</v>
      </c>
      <c r="B510" s="51">
        <v>0.99</v>
      </c>
    </row>
    <row r="511" spans="1:2" x14ac:dyDescent="0.35">
      <c r="A511" s="56">
        <v>1.008</v>
      </c>
      <c r="B511" s="51">
        <v>0.99099999999999999</v>
      </c>
    </row>
    <row r="512" spans="1:2" x14ac:dyDescent="0.35">
      <c r="A512" s="56">
        <v>1.0089999999999999</v>
      </c>
      <c r="B512" s="51">
        <v>0.99199999999999999</v>
      </c>
    </row>
    <row r="513" spans="1:2" x14ac:dyDescent="0.35">
      <c r="A513" s="56">
        <v>1.01</v>
      </c>
      <c r="B513" s="51">
        <v>0.99299999999999999</v>
      </c>
    </row>
    <row r="514" spans="1:2" x14ac:dyDescent="0.35">
      <c r="A514" s="56">
        <v>1.0109999999999999</v>
      </c>
      <c r="B514" s="51">
        <v>0.99399999999999999</v>
      </c>
    </row>
    <row r="515" spans="1:2" x14ac:dyDescent="0.35">
      <c r="A515" s="56">
        <v>1.012</v>
      </c>
      <c r="B515" s="51">
        <v>0.995</v>
      </c>
    </row>
    <row r="516" spans="1:2" x14ac:dyDescent="0.35">
      <c r="A516" s="56">
        <v>1.0129999999999999</v>
      </c>
      <c r="B516" s="51">
        <v>0.999</v>
      </c>
    </row>
    <row r="517" spans="1:2" x14ac:dyDescent="0.35">
      <c r="A517" s="56">
        <v>1.014</v>
      </c>
      <c r="B517" s="51">
        <v>0.99690000000000001</v>
      </c>
    </row>
    <row r="518" spans="1:2" x14ac:dyDescent="0.35">
      <c r="A518" s="56">
        <v>1.0149999999999999</v>
      </c>
      <c r="B518" s="51">
        <v>0.99790000000000001</v>
      </c>
    </row>
    <row r="519" spans="1:2" x14ac:dyDescent="0.35">
      <c r="A519" s="56">
        <v>1.016</v>
      </c>
      <c r="B519" s="51">
        <v>0.99890000000000001</v>
      </c>
    </row>
    <row r="520" spans="1:2" x14ac:dyDescent="0.35">
      <c r="A520" s="56">
        <v>1.0169999999999999</v>
      </c>
      <c r="B520" s="51">
        <v>0.99990000000000001</v>
      </c>
    </row>
    <row r="521" spans="1:2" x14ac:dyDescent="0.35">
      <c r="A521" s="56">
        <v>1.018</v>
      </c>
      <c r="B521" s="51">
        <v>1.0008999999999999</v>
      </c>
    </row>
    <row r="522" spans="1:2" x14ac:dyDescent="0.35">
      <c r="A522" s="56">
        <v>1.0189999999999999</v>
      </c>
      <c r="B522" s="51">
        <v>1.0019</v>
      </c>
    </row>
    <row r="523" spans="1:2" x14ac:dyDescent="0.35">
      <c r="A523" s="56">
        <v>1.02</v>
      </c>
      <c r="B523" s="51">
        <v>1.0027999999999999</v>
      </c>
    </row>
    <row r="524" spans="1:2" x14ac:dyDescent="0.35">
      <c r="A524" s="56">
        <v>1.0209999999999999</v>
      </c>
      <c r="B524" s="51">
        <v>1.0038</v>
      </c>
    </row>
    <row r="525" spans="1:2" x14ac:dyDescent="0.35">
      <c r="A525" s="56">
        <v>1.022</v>
      </c>
      <c r="B525" s="51">
        <v>1.0047999999999999</v>
      </c>
    </row>
    <row r="526" spans="1:2" x14ac:dyDescent="0.35">
      <c r="A526" s="56">
        <v>1.0229999999999999</v>
      </c>
      <c r="B526" s="51">
        <v>1.0058</v>
      </c>
    </row>
    <row r="527" spans="1:2" x14ac:dyDescent="0.35">
      <c r="A527" s="56">
        <v>1.024</v>
      </c>
      <c r="B527" s="51">
        <v>1.0038</v>
      </c>
    </row>
    <row r="528" spans="1:2" x14ac:dyDescent="0.35">
      <c r="A528" s="56">
        <v>1.0249999999999999</v>
      </c>
      <c r="B528" s="51">
        <v>1.0078</v>
      </c>
    </row>
    <row r="529" spans="1:2" x14ac:dyDescent="0.35">
      <c r="A529" s="56">
        <v>1.026</v>
      </c>
      <c r="B529" s="51">
        <v>1.0086999999999999</v>
      </c>
    </row>
    <row r="530" spans="1:2" x14ac:dyDescent="0.35">
      <c r="A530" s="56">
        <v>1.0269999999999999</v>
      </c>
      <c r="B530" s="51">
        <v>1.0097</v>
      </c>
    </row>
    <row r="531" spans="1:2" x14ac:dyDescent="0.35">
      <c r="A531" s="56">
        <v>1.028</v>
      </c>
      <c r="B531" s="51">
        <v>1.0106999999999999</v>
      </c>
    </row>
    <row r="532" spans="1:2" x14ac:dyDescent="0.35">
      <c r="A532" s="56">
        <v>1.0289999999999999</v>
      </c>
      <c r="B532" s="51">
        <v>1.0117</v>
      </c>
    </row>
    <row r="533" spans="1:2" x14ac:dyDescent="0.35">
      <c r="A533" s="56">
        <v>1.03</v>
      </c>
      <c r="B533" s="51">
        <v>1.0126999999999999</v>
      </c>
    </row>
    <row r="534" spans="1:2" x14ac:dyDescent="0.35">
      <c r="A534" s="56">
        <v>1.0309999999999999</v>
      </c>
      <c r="B534" s="51">
        <v>1.0137</v>
      </c>
    </row>
    <row r="535" spans="1:2" x14ac:dyDescent="0.35">
      <c r="A535" s="56">
        <v>1.032</v>
      </c>
      <c r="B535" s="51">
        <v>1.0145999999999999</v>
      </c>
    </row>
    <row r="536" spans="1:2" x14ac:dyDescent="0.35">
      <c r="A536" s="56">
        <v>1.0329999999999999</v>
      </c>
      <c r="B536" s="51">
        <v>1.0156000000000001</v>
      </c>
    </row>
    <row r="537" spans="1:2" x14ac:dyDescent="0.35">
      <c r="A537" s="56">
        <v>1.034</v>
      </c>
      <c r="B537" s="51">
        <v>1.0165999999999999</v>
      </c>
    </row>
    <row r="538" spans="1:2" x14ac:dyDescent="0.35">
      <c r="A538" s="56">
        <v>1.0349999999999999</v>
      </c>
      <c r="B538" s="51">
        <v>1.0176000000000001</v>
      </c>
    </row>
    <row r="539" spans="1:2" x14ac:dyDescent="0.35">
      <c r="A539" s="56">
        <v>1.036</v>
      </c>
      <c r="B539" s="51">
        <v>1.0185999999999999</v>
      </c>
    </row>
    <row r="540" spans="1:2" x14ac:dyDescent="0.35">
      <c r="A540" s="56">
        <v>1.0369999999999999</v>
      </c>
      <c r="B540" s="51">
        <v>1.0196000000000001</v>
      </c>
    </row>
    <row r="541" spans="1:2" x14ac:dyDescent="0.35">
      <c r="A541" s="56">
        <v>1.038</v>
      </c>
      <c r="B541" s="51">
        <v>1.0206</v>
      </c>
    </row>
    <row r="542" spans="1:2" x14ac:dyDescent="0.35">
      <c r="A542" s="56">
        <v>1.0389999999999999</v>
      </c>
      <c r="B542" s="51">
        <v>1.0215000000000001</v>
      </c>
    </row>
    <row r="543" spans="1:2" x14ac:dyDescent="0.35">
      <c r="A543" s="56">
        <v>1.04</v>
      </c>
      <c r="B543" s="51">
        <v>1.0225</v>
      </c>
    </row>
    <row r="544" spans="1:2" x14ac:dyDescent="0.35">
      <c r="A544" s="56">
        <v>1.0409999999999999</v>
      </c>
      <c r="B544" s="51">
        <v>1.0235000000000001</v>
      </c>
    </row>
    <row r="545" spans="1:2" x14ac:dyDescent="0.35">
      <c r="A545" s="56">
        <v>1.042</v>
      </c>
      <c r="B545" s="51">
        <v>1.0245</v>
      </c>
    </row>
    <row r="546" spans="1:2" x14ac:dyDescent="0.35">
      <c r="A546" s="56">
        <v>1.0429999999999999</v>
      </c>
      <c r="B546" s="51">
        <v>1.0255000000000001</v>
      </c>
    </row>
    <row r="547" spans="1:2" x14ac:dyDescent="0.35">
      <c r="A547" s="56">
        <v>1.044</v>
      </c>
      <c r="B547" s="51">
        <v>1.0265</v>
      </c>
    </row>
    <row r="548" spans="1:2" x14ac:dyDescent="0.35">
      <c r="A548" s="56">
        <v>1.0449999999999999</v>
      </c>
      <c r="B548" s="51">
        <v>1.0274000000000001</v>
      </c>
    </row>
    <row r="549" spans="1:2" x14ac:dyDescent="0.35">
      <c r="A549" s="56">
        <v>1.046</v>
      </c>
      <c r="B549" s="51">
        <v>1.0284</v>
      </c>
    </row>
    <row r="550" spans="1:2" x14ac:dyDescent="0.35">
      <c r="A550" s="56">
        <v>1.0469999999999999</v>
      </c>
      <c r="B550" s="51">
        <v>1.0294000000000001</v>
      </c>
    </row>
    <row r="551" spans="1:2" x14ac:dyDescent="0.35">
      <c r="A551" s="56">
        <v>1.048</v>
      </c>
      <c r="B551" s="51">
        <v>1.0304</v>
      </c>
    </row>
    <row r="552" spans="1:2" x14ac:dyDescent="0.35">
      <c r="A552" s="56">
        <v>1.0489999999999999</v>
      </c>
      <c r="B552" s="51">
        <v>1.0314000000000001</v>
      </c>
    </row>
    <row r="553" spans="1:2" x14ac:dyDescent="0.35">
      <c r="A553" s="56">
        <v>1.05</v>
      </c>
      <c r="B553" s="51">
        <v>1.0324</v>
      </c>
    </row>
    <row r="554" spans="1:2" x14ac:dyDescent="0.35">
      <c r="A554" s="56">
        <v>1.0509999999999999</v>
      </c>
      <c r="B554" s="51">
        <v>1.0334000000000001</v>
      </c>
    </row>
    <row r="555" spans="1:2" x14ac:dyDescent="0.35">
      <c r="A555" s="56">
        <v>1.052</v>
      </c>
      <c r="B555" s="51">
        <v>1.0343</v>
      </c>
    </row>
    <row r="556" spans="1:2" x14ac:dyDescent="0.35">
      <c r="A556" s="56">
        <v>1.0529999999999999</v>
      </c>
      <c r="B556" s="51">
        <v>1.0353000000000001</v>
      </c>
    </row>
    <row r="557" spans="1:2" x14ac:dyDescent="0.35">
      <c r="A557" s="56">
        <v>1.054</v>
      </c>
      <c r="B557" s="51">
        <v>1.0363</v>
      </c>
    </row>
    <row r="558" spans="1:2" x14ac:dyDescent="0.35">
      <c r="A558" s="56">
        <v>1.0549999999999999</v>
      </c>
      <c r="B558" s="51">
        <v>1.0373000000000001</v>
      </c>
    </row>
    <row r="559" spans="1:2" x14ac:dyDescent="0.35">
      <c r="A559" s="56">
        <v>1.056</v>
      </c>
      <c r="B559" s="51">
        <v>1.0383</v>
      </c>
    </row>
    <row r="560" spans="1:2" x14ac:dyDescent="0.35">
      <c r="A560" s="56">
        <v>1.0569999999999999</v>
      </c>
      <c r="B560" s="51">
        <v>1.0392999999999999</v>
      </c>
    </row>
    <row r="561" spans="1:2" x14ac:dyDescent="0.35">
      <c r="A561" s="56">
        <v>1.0580000000000001</v>
      </c>
      <c r="B561" s="51">
        <v>1.0402</v>
      </c>
    </row>
    <row r="562" spans="1:2" x14ac:dyDescent="0.35">
      <c r="A562" s="56">
        <v>1.0589999999999999</v>
      </c>
      <c r="B562" s="51">
        <v>1.0411999999999999</v>
      </c>
    </row>
    <row r="563" spans="1:2" x14ac:dyDescent="0.35">
      <c r="A563" s="56">
        <v>1.06</v>
      </c>
      <c r="B563" s="51">
        <v>1.0422</v>
      </c>
    </row>
    <row r="564" spans="1:2" x14ac:dyDescent="0.35">
      <c r="A564" s="56">
        <v>1.0609999999999999</v>
      </c>
      <c r="B564" s="51">
        <v>1.0431999999999999</v>
      </c>
    </row>
    <row r="565" spans="1:2" x14ac:dyDescent="0.35">
      <c r="A565" s="56">
        <v>1.0620000000000001</v>
      </c>
      <c r="B565" s="51">
        <v>1.0442</v>
      </c>
    </row>
    <row r="566" spans="1:2" x14ac:dyDescent="0.35">
      <c r="A566" s="56">
        <v>1.0629999999999999</v>
      </c>
      <c r="B566" s="51">
        <v>1.0451999999999999</v>
      </c>
    </row>
    <row r="567" spans="1:2" x14ac:dyDescent="0.35">
      <c r="A567" s="56">
        <v>1.0640000000000001</v>
      </c>
      <c r="B567" s="51">
        <v>1.0461</v>
      </c>
    </row>
    <row r="568" spans="1:2" x14ac:dyDescent="0.35">
      <c r="A568" s="56">
        <v>1.0649999999999999</v>
      </c>
      <c r="B568" s="51">
        <v>1.0470999999999999</v>
      </c>
    </row>
    <row r="569" spans="1:2" x14ac:dyDescent="0.35">
      <c r="A569" s="56">
        <v>1.0660000000000001</v>
      </c>
      <c r="B569" s="51">
        <v>1.0481</v>
      </c>
    </row>
    <row r="570" spans="1:2" x14ac:dyDescent="0.35">
      <c r="A570" s="56">
        <v>1.0669999999999999</v>
      </c>
      <c r="B570" s="51">
        <v>1.0490999999999999</v>
      </c>
    </row>
    <row r="571" spans="1:2" x14ac:dyDescent="0.35">
      <c r="A571" s="56">
        <v>1.0680000000000001</v>
      </c>
      <c r="B571" s="51">
        <v>1.0501</v>
      </c>
    </row>
    <row r="572" spans="1:2" x14ac:dyDescent="0.35">
      <c r="A572" s="56">
        <v>1.069</v>
      </c>
      <c r="B572" s="51">
        <v>1.0510999999999999</v>
      </c>
    </row>
    <row r="573" spans="1:2" x14ac:dyDescent="0.35">
      <c r="A573" s="56">
        <v>1.07</v>
      </c>
      <c r="B573" s="51">
        <v>1.0521</v>
      </c>
    </row>
    <row r="574" spans="1:2" x14ac:dyDescent="0.35">
      <c r="A574" s="56">
        <v>1.071</v>
      </c>
      <c r="B574" s="51">
        <v>1.0529999999999999</v>
      </c>
    </row>
    <row r="575" spans="1:2" x14ac:dyDescent="0.35">
      <c r="A575" s="56">
        <v>1.0720000000000001</v>
      </c>
      <c r="B575" s="51">
        <v>1.054</v>
      </c>
    </row>
    <row r="576" spans="1:2" x14ac:dyDescent="0.35">
      <c r="A576" s="56">
        <v>1.073</v>
      </c>
      <c r="B576" s="51">
        <v>1.0549999999999999</v>
      </c>
    </row>
    <row r="577" spans="1:2" x14ac:dyDescent="0.35">
      <c r="A577" s="56">
        <v>1.0740000000000001</v>
      </c>
      <c r="B577" s="51">
        <v>1.056</v>
      </c>
    </row>
    <row r="578" spans="1:2" x14ac:dyDescent="0.35">
      <c r="A578" s="56">
        <v>1.075</v>
      </c>
      <c r="B578" s="51">
        <v>1.0569999999999999</v>
      </c>
    </row>
    <row r="579" spans="1:2" x14ac:dyDescent="0.35">
      <c r="A579" s="56">
        <v>1.0760000000000001</v>
      </c>
      <c r="B579" s="51">
        <v>1.0580000000000001</v>
      </c>
    </row>
    <row r="580" spans="1:2" x14ac:dyDescent="0.35">
      <c r="A580" s="56">
        <v>1.077</v>
      </c>
      <c r="B580" s="51">
        <v>1.0589</v>
      </c>
    </row>
    <row r="581" spans="1:2" x14ac:dyDescent="0.35">
      <c r="A581" s="56">
        <v>1.0780000000000001</v>
      </c>
      <c r="B581" s="51">
        <v>1.0599000000000001</v>
      </c>
    </row>
    <row r="582" spans="1:2" x14ac:dyDescent="0.35">
      <c r="A582" s="56">
        <v>1.079</v>
      </c>
      <c r="B582" s="51">
        <v>1.0609</v>
      </c>
    </row>
    <row r="583" spans="1:2" x14ac:dyDescent="0.35">
      <c r="A583" s="56">
        <v>1.08</v>
      </c>
      <c r="B583" s="51">
        <v>1.0619000000000001</v>
      </c>
    </row>
    <row r="584" spans="1:2" x14ac:dyDescent="0.35">
      <c r="A584" s="56">
        <v>1.081</v>
      </c>
      <c r="B584" s="51">
        <v>1.0629</v>
      </c>
    </row>
    <row r="585" spans="1:2" x14ac:dyDescent="0.35">
      <c r="A585" s="56">
        <v>1.0820000000000001</v>
      </c>
      <c r="B585" s="51">
        <v>1.0639000000000001</v>
      </c>
    </row>
    <row r="586" spans="1:2" x14ac:dyDescent="0.35">
      <c r="A586" s="56">
        <v>1.083</v>
      </c>
      <c r="B586" s="51">
        <v>1.0649</v>
      </c>
    </row>
    <row r="587" spans="1:2" x14ac:dyDescent="0.35">
      <c r="A587" s="56">
        <v>1.0840000000000001</v>
      </c>
      <c r="B587" s="51">
        <v>1.0658000000000001</v>
      </c>
    </row>
    <row r="588" spans="1:2" x14ac:dyDescent="0.35">
      <c r="A588" s="56">
        <v>1.085</v>
      </c>
      <c r="B588" s="51">
        <v>1.0668</v>
      </c>
    </row>
    <row r="589" spans="1:2" x14ac:dyDescent="0.35">
      <c r="A589" s="56">
        <v>1.0860000000000001</v>
      </c>
      <c r="B589" s="51">
        <v>1.0678000000000001</v>
      </c>
    </row>
    <row r="590" spans="1:2" x14ac:dyDescent="0.35">
      <c r="A590" s="56">
        <v>1.087</v>
      </c>
      <c r="B590" s="51">
        <v>1.0688</v>
      </c>
    </row>
    <row r="591" spans="1:2" x14ac:dyDescent="0.35">
      <c r="A591" s="56">
        <v>1.0880000000000001</v>
      </c>
      <c r="B591" s="51">
        <v>1.0698000000000001</v>
      </c>
    </row>
    <row r="592" spans="1:2" x14ac:dyDescent="0.35">
      <c r="A592" s="56">
        <v>1.089</v>
      </c>
      <c r="B592" s="51">
        <v>1.0708</v>
      </c>
    </row>
    <row r="593" spans="1:2" x14ac:dyDescent="0.35">
      <c r="A593" s="56">
        <v>1.0900000000000001</v>
      </c>
      <c r="B593" s="51">
        <v>1.0717000000000001</v>
      </c>
    </row>
    <row r="594" spans="1:2" x14ac:dyDescent="0.35">
      <c r="A594" s="56">
        <v>1.091</v>
      </c>
      <c r="B594" s="51">
        <v>1.0727</v>
      </c>
    </row>
    <row r="595" spans="1:2" x14ac:dyDescent="0.35">
      <c r="A595" s="56">
        <v>1.0920000000000001</v>
      </c>
      <c r="B595" s="51">
        <v>1.0737000000000001</v>
      </c>
    </row>
    <row r="596" spans="1:2" x14ac:dyDescent="0.35">
      <c r="A596" s="56">
        <v>1.093</v>
      </c>
      <c r="B596" s="51">
        <v>1.0747</v>
      </c>
    </row>
    <row r="597" spans="1:2" x14ac:dyDescent="0.35">
      <c r="A597" s="56">
        <v>1.0940000000000001</v>
      </c>
      <c r="B597" s="51">
        <v>1.0757000000000001</v>
      </c>
    </row>
    <row r="598" spans="1:2" x14ac:dyDescent="0.35">
      <c r="A598" s="56">
        <v>1.095</v>
      </c>
      <c r="B598" s="51">
        <v>1.0767</v>
      </c>
    </row>
    <row r="599" spans="1:2" x14ac:dyDescent="0.35">
      <c r="A599" s="56">
        <v>1.0960000000000001</v>
      </c>
      <c r="B599" s="51">
        <v>1.0775999999999999</v>
      </c>
    </row>
    <row r="600" spans="1:2" x14ac:dyDescent="0.35">
      <c r="A600" s="56">
        <v>1.097</v>
      </c>
      <c r="B600" s="51">
        <v>1.0786</v>
      </c>
    </row>
    <row r="601" spans="1:2" x14ac:dyDescent="0.35">
      <c r="A601" s="56">
        <v>1.0980000000000001</v>
      </c>
      <c r="B601" s="51">
        <v>1.0795999999999999</v>
      </c>
    </row>
    <row r="602" spans="1:2" x14ac:dyDescent="0.35">
      <c r="A602" s="56">
        <v>1.099</v>
      </c>
      <c r="B602" s="51">
        <v>1.0806</v>
      </c>
    </row>
    <row r="603" spans="1:2" x14ac:dyDescent="0.35">
      <c r="A603" s="56">
        <v>1.1000000000000001</v>
      </c>
      <c r="B603" s="51">
        <v>1.0815999999999999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"/>
  <sheetViews>
    <sheetView topLeftCell="A39" zoomScale="145" zoomScaleNormal="145" workbookViewId="0">
      <selection activeCell="F89" sqref="F89"/>
    </sheetView>
  </sheetViews>
  <sheetFormatPr defaultRowHeight="12.75" x14ac:dyDescent="0.2"/>
  <cols>
    <col min="2" max="2" width="9.28515625" style="180" bestFit="1" customWidth="1"/>
    <col min="3" max="3" width="9.7109375" style="180" bestFit="1" customWidth="1"/>
    <col min="4" max="4" width="7.85546875" style="180" customWidth="1"/>
    <col min="5" max="5" width="9.28515625" bestFit="1" customWidth="1"/>
    <col min="6" max="6" width="9.7109375" bestFit="1" customWidth="1"/>
    <col min="7" max="7" width="9.28515625" bestFit="1" customWidth="1"/>
    <col min="8" max="8" width="9.28515625" style="180" bestFit="1" customWidth="1"/>
    <col min="9" max="9" width="9.7109375" style="180" bestFit="1" customWidth="1"/>
    <col min="10" max="10" width="9.28515625" style="180" bestFit="1" customWidth="1"/>
    <col min="11" max="11" width="9.28515625" bestFit="1" customWidth="1"/>
    <col min="12" max="12" width="9.7109375" bestFit="1" customWidth="1"/>
    <col min="13" max="13" width="9.28515625" bestFit="1" customWidth="1"/>
    <col min="14" max="14" width="9.28515625" style="180" bestFit="1" customWidth="1"/>
    <col min="15" max="15" width="9.7109375" style="180" bestFit="1" customWidth="1"/>
    <col min="16" max="16" width="9.28515625" style="180" bestFit="1" customWidth="1"/>
    <col min="17" max="17" width="9.28515625" bestFit="1" customWidth="1"/>
    <col min="18" max="18" width="9.7109375" bestFit="1" customWidth="1"/>
    <col min="19" max="19" width="9.28515625" bestFit="1" customWidth="1"/>
    <col min="20" max="20" width="9.28515625" style="180" bestFit="1" customWidth="1"/>
    <col min="21" max="21" width="9.7109375" style="180" bestFit="1" customWidth="1"/>
    <col min="22" max="22" width="9.28515625" style="180" bestFit="1" customWidth="1"/>
  </cols>
  <sheetData>
    <row r="1" spans="2:22" x14ac:dyDescent="0.2">
      <c r="B1" s="179" t="s">
        <v>35</v>
      </c>
      <c r="C1" s="179"/>
      <c r="D1" s="179" t="s">
        <v>35</v>
      </c>
      <c r="E1" s="156" t="s">
        <v>36</v>
      </c>
      <c r="F1" s="156"/>
      <c r="G1" s="156" t="s">
        <v>36</v>
      </c>
      <c r="H1" s="179" t="s">
        <v>37</v>
      </c>
      <c r="I1" s="179"/>
      <c r="J1" s="179" t="s">
        <v>37</v>
      </c>
      <c r="K1" s="156" t="s">
        <v>38</v>
      </c>
      <c r="L1" s="156"/>
      <c r="M1" s="156" t="s">
        <v>38</v>
      </c>
      <c r="N1" s="179" t="s">
        <v>39</v>
      </c>
      <c r="O1" s="179"/>
      <c r="P1" s="179" t="s">
        <v>39</v>
      </c>
      <c r="Q1" s="156" t="s">
        <v>40</v>
      </c>
      <c r="R1" s="156"/>
      <c r="S1" s="156" t="s">
        <v>40</v>
      </c>
      <c r="T1" s="179" t="s">
        <v>41</v>
      </c>
      <c r="U1" s="179"/>
      <c r="V1" s="179" t="s">
        <v>40</v>
      </c>
    </row>
    <row r="2" spans="2:22" x14ac:dyDescent="0.2">
      <c r="B2" s="179" t="s">
        <v>42</v>
      </c>
      <c r="C2" s="179" t="s">
        <v>43</v>
      </c>
      <c r="D2" s="179" t="s">
        <v>42</v>
      </c>
      <c r="E2" s="156" t="s">
        <v>42</v>
      </c>
      <c r="F2" s="156" t="s">
        <v>43</v>
      </c>
      <c r="G2" s="156" t="s">
        <v>42</v>
      </c>
      <c r="H2" s="179" t="s">
        <v>42</v>
      </c>
      <c r="I2" s="179" t="s">
        <v>43</v>
      </c>
      <c r="J2" s="179" t="s">
        <v>42</v>
      </c>
      <c r="K2" s="156" t="s">
        <v>42</v>
      </c>
      <c r="L2" s="156" t="s">
        <v>43</v>
      </c>
      <c r="M2" s="156" t="s">
        <v>42</v>
      </c>
      <c r="N2" s="179" t="s">
        <v>42</v>
      </c>
      <c r="O2" s="179" t="s">
        <v>44</v>
      </c>
      <c r="P2" s="179" t="s">
        <v>42</v>
      </c>
      <c r="Q2" s="156" t="s">
        <v>42</v>
      </c>
      <c r="R2" s="156" t="s">
        <v>44</v>
      </c>
      <c r="S2" s="156" t="s">
        <v>42</v>
      </c>
      <c r="T2" s="179" t="s">
        <v>42</v>
      </c>
      <c r="U2" s="179" t="s">
        <v>44</v>
      </c>
      <c r="V2" s="179" t="s">
        <v>42</v>
      </c>
    </row>
    <row r="3" spans="2:22" x14ac:dyDescent="0.2">
      <c r="B3" s="179">
        <v>5</v>
      </c>
      <c r="C3" s="179">
        <v>143</v>
      </c>
      <c r="D3" s="179">
        <v>5</v>
      </c>
      <c r="E3" s="156">
        <v>5</v>
      </c>
      <c r="F3" s="156"/>
      <c r="G3" s="156">
        <v>5</v>
      </c>
      <c r="H3" s="179">
        <v>9</v>
      </c>
      <c r="I3" s="179">
        <v>132</v>
      </c>
      <c r="J3" s="179">
        <v>9</v>
      </c>
      <c r="K3" s="156">
        <v>5</v>
      </c>
      <c r="L3" s="156">
        <v>195</v>
      </c>
      <c r="M3" s="156">
        <v>5</v>
      </c>
      <c r="N3" s="179">
        <v>1</v>
      </c>
      <c r="O3" s="179">
        <v>46</v>
      </c>
      <c r="P3" s="179">
        <v>1</v>
      </c>
      <c r="Q3" s="156">
        <v>1</v>
      </c>
      <c r="R3" s="156">
        <v>51</v>
      </c>
      <c r="S3" s="156">
        <v>1</v>
      </c>
      <c r="T3" s="179">
        <v>1</v>
      </c>
      <c r="U3" s="179">
        <v>51</v>
      </c>
      <c r="V3" s="179">
        <v>1</v>
      </c>
    </row>
    <row r="4" spans="2:22" x14ac:dyDescent="0.2">
      <c r="B4" s="179"/>
      <c r="C4" s="179"/>
      <c r="D4" s="179"/>
      <c r="E4" s="156">
        <v>6</v>
      </c>
      <c r="F4" s="156"/>
      <c r="G4" s="156">
        <v>6</v>
      </c>
      <c r="H4" s="179">
        <v>10</v>
      </c>
      <c r="I4" s="179">
        <v>226</v>
      </c>
      <c r="J4" s="179">
        <v>10</v>
      </c>
      <c r="K4" s="156">
        <v>6</v>
      </c>
      <c r="L4" s="156">
        <v>234</v>
      </c>
      <c r="M4" s="156">
        <v>6</v>
      </c>
      <c r="N4" s="179">
        <v>2</v>
      </c>
      <c r="O4" s="179">
        <v>58</v>
      </c>
      <c r="P4" s="179">
        <v>2</v>
      </c>
      <c r="Q4" s="156">
        <v>2</v>
      </c>
      <c r="R4" s="156">
        <v>63</v>
      </c>
      <c r="S4" s="156">
        <v>2</v>
      </c>
      <c r="T4" s="179">
        <v>2</v>
      </c>
      <c r="U4" s="179">
        <v>63</v>
      </c>
      <c r="V4" s="179">
        <v>2</v>
      </c>
    </row>
    <row r="5" spans="2:22" x14ac:dyDescent="0.2">
      <c r="B5" s="179">
        <v>6</v>
      </c>
      <c r="C5" s="179">
        <v>143</v>
      </c>
      <c r="D5" s="179">
        <v>6</v>
      </c>
      <c r="E5" s="156">
        <v>7</v>
      </c>
      <c r="F5" s="156"/>
      <c r="G5" s="156">
        <v>7</v>
      </c>
      <c r="H5" s="179">
        <v>11</v>
      </c>
      <c r="I5" s="179">
        <v>321</v>
      </c>
      <c r="J5" s="179">
        <v>11</v>
      </c>
      <c r="K5" s="156">
        <v>7</v>
      </c>
      <c r="L5" s="156">
        <v>273</v>
      </c>
      <c r="M5" s="156">
        <v>7</v>
      </c>
      <c r="N5" s="179">
        <v>3</v>
      </c>
      <c r="O5" s="179">
        <v>71</v>
      </c>
      <c r="P5" s="179">
        <v>3</v>
      </c>
      <c r="Q5" s="156">
        <v>3</v>
      </c>
      <c r="R5" s="156">
        <v>76</v>
      </c>
      <c r="S5" s="156">
        <v>3</v>
      </c>
      <c r="T5" s="179">
        <v>3</v>
      </c>
      <c r="U5" s="179">
        <v>76</v>
      </c>
      <c r="V5" s="179">
        <v>3</v>
      </c>
    </row>
    <row r="6" spans="2:22" x14ac:dyDescent="0.2">
      <c r="B6" s="179">
        <v>7</v>
      </c>
      <c r="C6" s="179">
        <v>171</v>
      </c>
      <c r="D6" s="179">
        <v>7</v>
      </c>
      <c r="E6" s="156">
        <v>8</v>
      </c>
      <c r="F6" s="156"/>
      <c r="G6" s="156">
        <v>8</v>
      </c>
      <c r="H6" s="179">
        <v>12</v>
      </c>
      <c r="I6" s="179">
        <v>415</v>
      </c>
      <c r="J6" s="179">
        <v>12</v>
      </c>
      <c r="K6" s="156">
        <v>8</v>
      </c>
      <c r="L6" s="156">
        <v>313</v>
      </c>
      <c r="M6" s="156">
        <v>8</v>
      </c>
      <c r="N6" s="179">
        <v>4</v>
      </c>
      <c r="O6" s="179">
        <v>87</v>
      </c>
      <c r="P6" s="179">
        <v>4</v>
      </c>
      <c r="Q6" s="156">
        <v>4</v>
      </c>
      <c r="R6" s="156">
        <v>91</v>
      </c>
      <c r="S6" s="156">
        <v>4</v>
      </c>
      <c r="T6" s="179">
        <v>4</v>
      </c>
      <c r="U6" s="179">
        <v>91</v>
      </c>
      <c r="V6" s="179">
        <v>4</v>
      </c>
    </row>
    <row r="7" spans="2:22" x14ac:dyDescent="0.2">
      <c r="B7" s="179">
        <v>8</v>
      </c>
      <c r="C7" s="179">
        <v>200</v>
      </c>
      <c r="D7" s="179">
        <v>8</v>
      </c>
      <c r="E7" s="156">
        <v>9</v>
      </c>
      <c r="F7" s="156"/>
      <c r="G7" s="156">
        <v>9</v>
      </c>
      <c r="H7" s="179">
        <v>13</v>
      </c>
      <c r="I7" s="179">
        <v>510</v>
      </c>
      <c r="J7" s="179">
        <v>13</v>
      </c>
      <c r="K7" s="156">
        <v>9</v>
      </c>
      <c r="L7" s="156">
        <v>352</v>
      </c>
      <c r="M7" s="156">
        <v>9</v>
      </c>
      <c r="N7" s="179">
        <v>5</v>
      </c>
      <c r="O7" s="179">
        <v>103</v>
      </c>
      <c r="P7" s="179">
        <v>5</v>
      </c>
      <c r="Q7" s="156">
        <v>5</v>
      </c>
      <c r="R7" s="156">
        <v>105</v>
      </c>
      <c r="S7" s="156">
        <v>5</v>
      </c>
      <c r="T7" s="179">
        <v>5</v>
      </c>
      <c r="U7" s="179">
        <v>105</v>
      </c>
      <c r="V7" s="179">
        <v>5</v>
      </c>
    </row>
    <row r="8" spans="2:22" x14ac:dyDescent="0.2">
      <c r="B8" s="179">
        <v>9</v>
      </c>
      <c r="C8" s="179">
        <v>229</v>
      </c>
      <c r="D8" s="179">
        <v>9</v>
      </c>
      <c r="E8" s="156">
        <v>10</v>
      </c>
      <c r="F8" s="156"/>
      <c r="G8" s="156">
        <v>10</v>
      </c>
      <c r="H8" s="179">
        <v>14</v>
      </c>
      <c r="I8" s="179">
        <v>615</v>
      </c>
      <c r="J8" s="179">
        <v>14</v>
      </c>
      <c r="K8" s="156">
        <v>10</v>
      </c>
      <c r="L8" s="156">
        <v>391</v>
      </c>
      <c r="M8" s="156">
        <v>10</v>
      </c>
      <c r="N8" s="179">
        <v>6</v>
      </c>
      <c r="O8" s="179">
        <v>117</v>
      </c>
      <c r="P8" s="179">
        <v>6</v>
      </c>
      <c r="Q8" s="156">
        <v>6</v>
      </c>
      <c r="R8" s="156">
        <v>122</v>
      </c>
      <c r="S8" s="156">
        <v>6</v>
      </c>
      <c r="T8" s="179">
        <v>6</v>
      </c>
      <c r="U8" s="179">
        <v>122</v>
      </c>
      <c r="V8" s="179">
        <v>6</v>
      </c>
    </row>
    <row r="9" spans="2:22" x14ac:dyDescent="0.2">
      <c r="B9" s="179">
        <v>10</v>
      </c>
      <c r="C9" s="179">
        <v>286</v>
      </c>
      <c r="D9" s="179">
        <v>10</v>
      </c>
      <c r="E9" s="156">
        <v>11</v>
      </c>
      <c r="F9" s="156"/>
      <c r="G9" s="156">
        <v>11</v>
      </c>
      <c r="H9" s="179">
        <v>15</v>
      </c>
      <c r="I9" s="179">
        <v>719</v>
      </c>
      <c r="J9" s="179">
        <v>15</v>
      </c>
      <c r="K9" s="156">
        <v>11</v>
      </c>
      <c r="L9" s="156">
        <v>430</v>
      </c>
      <c r="M9" s="156">
        <v>11</v>
      </c>
      <c r="N9" s="179">
        <v>7</v>
      </c>
      <c r="O9" s="179">
        <v>138</v>
      </c>
      <c r="P9" s="179">
        <v>7</v>
      </c>
      <c r="Q9" s="156">
        <v>7</v>
      </c>
      <c r="R9" s="156">
        <v>143</v>
      </c>
      <c r="S9" s="156">
        <v>7</v>
      </c>
      <c r="T9" s="179">
        <v>7</v>
      </c>
      <c r="U9" s="179">
        <v>143</v>
      </c>
      <c r="V9" s="179">
        <v>7</v>
      </c>
    </row>
    <row r="10" spans="2:22" x14ac:dyDescent="0.2">
      <c r="B10" s="179">
        <v>11</v>
      </c>
      <c r="C10" s="179">
        <v>314</v>
      </c>
      <c r="D10" s="179">
        <v>11</v>
      </c>
      <c r="E10" s="156">
        <v>12</v>
      </c>
      <c r="F10" s="156"/>
      <c r="G10" s="156">
        <v>12</v>
      </c>
      <c r="H10" s="179">
        <v>16</v>
      </c>
      <c r="I10" s="179">
        <v>823</v>
      </c>
      <c r="J10" s="179">
        <v>16</v>
      </c>
      <c r="K10" s="156">
        <v>12</v>
      </c>
      <c r="L10" s="156">
        <v>469</v>
      </c>
      <c r="M10" s="156">
        <v>12</v>
      </c>
      <c r="N10" s="179">
        <v>8</v>
      </c>
      <c r="O10" s="179">
        <v>158</v>
      </c>
      <c r="P10" s="179">
        <v>8</v>
      </c>
      <c r="Q10" s="156">
        <v>8</v>
      </c>
      <c r="R10" s="156">
        <v>160</v>
      </c>
      <c r="S10" s="156">
        <v>8</v>
      </c>
      <c r="T10" s="179">
        <v>8</v>
      </c>
      <c r="U10" s="179">
        <v>160</v>
      </c>
      <c r="V10" s="179">
        <v>8</v>
      </c>
    </row>
    <row r="11" spans="2:22" x14ac:dyDescent="0.2">
      <c r="B11" s="179">
        <v>12</v>
      </c>
      <c r="C11" s="179">
        <v>343</v>
      </c>
      <c r="D11" s="179">
        <v>12</v>
      </c>
      <c r="E11" s="156">
        <v>13</v>
      </c>
      <c r="F11" s="156"/>
      <c r="G11" s="156">
        <v>13</v>
      </c>
      <c r="H11" s="179">
        <v>17</v>
      </c>
      <c r="I11" s="179">
        <v>927</v>
      </c>
      <c r="J11" s="179">
        <v>17</v>
      </c>
      <c r="K11" s="156">
        <v>13</v>
      </c>
      <c r="L11" s="156">
        <v>516</v>
      </c>
      <c r="M11" s="156">
        <v>13</v>
      </c>
      <c r="N11" s="179">
        <v>9</v>
      </c>
      <c r="O11" s="179">
        <v>186</v>
      </c>
      <c r="P11" s="179">
        <v>9</v>
      </c>
      <c r="Q11" s="156">
        <v>9</v>
      </c>
      <c r="R11" s="156">
        <v>186</v>
      </c>
      <c r="S11" s="156">
        <v>9</v>
      </c>
      <c r="T11" s="179">
        <v>9</v>
      </c>
      <c r="U11" s="179">
        <v>186</v>
      </c>
      <c r="V11" s="179">
        <v>9</v>
      </c>
    </row>
    <row r="12" spans="2:22" x14ac:dyDescent="0.2">
      <c r="B12" s="179">
        <v>13</v>
      </c>
      <c r="C12" s="179">
        <v>371</v>
      </c>
      <c r="D12" s="179">
        <v>13</v>
      </c>
      <c r="E12" s="156">
        <v>14</v>
      </c>
      <c r="F12" s="156"/>
      <c r="G12" s="156">
        <v>14</v>
      </c>
      <c r="H12" s="179">
        <v>18</v>
      </c>
      <c r="I12" s="179">
        <v>1034</v>
      </c>
      <c r="J12" s="179">
        <v>18</v>
      </c>
      <c r="K12" s="156">
        <v>14</v>
      </c>
      <c r="L12" s="156">
        <v>598</v>
      </c>
      <c r="M12" s="156">
        <v>14</v>
      </c>
      <c r="N12" s="179">
        <v>10</v>
      </c>
      <c r="O12" s="179">
        <v>213</v>
      </c>
      <c r="P12" s="179">
        <v>10</v>
      </c>
      <c r="Q12" s="156">
        <v>10</v>
      </c>
      <c r="R12" s="156">
        <v>216</v>
      </c>
      <c r="S12" s="156">
        <v>10</v>
      </c>
      <c r="T12" s="179">
        <v>10</v>
      </c>
      <c r="U12" s="179">
        <v>216</v>
      </c>
      <c r="V12" s="179">
        <v>10</v>
      </c>
    </row>
    <row r="13" spans="2:22" x14ac:dyDescent="0.2">
      <c r="B13" s="179">
        <v>14</v>
      </c>
      <c r="C13" s="179">
        <v>400</v>
      </c>
      <c r="D13" s="179">
        <v>14</v>
      </c>
      <c r="E13" s="156">
        <v>15</v>
      </c>
      <c r="F13" s="156"/>
      <c r="G13" s="156">
        <v>15</v>
      </c>
      <c r="H13" s="179">
        <v>19</v>
      </c>
      <c r="I13" s="179">
        <v>1148</v>
      </c>
      <c r="J13" s="179">
        <v>19</v>
      </c>
      <c r="K13" s="156">
        <v>15</v>
      </c>
      <c r="L13" s="156">
        <v>680</v>
      </c>
      <c r="M13" s="156">
        <v>15</v>
      </c>
      <c r="N13" s="179">
        <v>11</v>
      </c>
      <c r="O13" s="179">
        <v>248</v>
      </c>
      <c r="P13" s="179">
        <v>11</v>
      </c>
      <c r="Q13" s="156">
        <v>11</v>
      </c>
      <c r="R13" s="156">
        <v>233</v>
      </c>
      <c r="S13" s="156">
        <v>11</v>
      </c>
      <c r="T13" s="179">
        <v>11</v>
      </c>
      <c r="U13" s="179">
        <v>233</v>
      </c>
      <c r="V13" s="179">
        <v>11</v>
      </c>
    </row>
    <row r="14" spans="2:22" x14ac:dyDescent="0.2">
      <c r="B14" s="179">
        <v>15</v>
      </c>
      <c r="C14" s="179">
        <v>429</v>
      </c>
      <c r="D14" s="179">
        <v>15</v>
      </c>
      <c r="E14" s="156">
        <v>16</v>
      </c>
      <c r="F14" s="156"/>
      <c r="G14" s="156">
        <v>16</v>
      </c>
      <c r="H14" s="179">
        <v>20</v>
      </c>
      <c r="I14" s="179">
        <v>1261</v>
      </c>
      <c r="J14" s="179">
        <v>20</v>
      </c>
      <c r="K14" s="156">
        <v>16</v>
      </c>
      <c r="L14" s="156">
        <v>762</v>
      </c>
      <c r="M14" s="156">
        <v>16</v>
      </c>
      <c r="N14" s="179">
        <v>12</v>
      </c>
      <c r="O14" s="179">
        <v>274</v>
      </c>
      <c r="P14" s="179">
        <v>12</v>
      </c>
      <c r="Q14" s="156">
        <v>12</v>
      </c>
      <c r="R14" s="156">
        <v>268</v>
      </c>
      <c r="S14" s="156">
        <v>12</v>
      </c>
      <c r="T14" s="179">
        <v>12</v>
      </c>
      <c r="U14" s="179">
        <v>268</v>
      </c>
      <c r="V14" s="179">
        <v>12</v>
      </c>
    </row>
    <row r="15" spans="2:22" x14ac:dyDescent="0.2">
      <c r="B15" s="179">
        <v>16</v>
      </c>
      <c r="C15" s="179">
        <v>457</v>
      </c>
      <c r="D15" s="179">
        <v>16</v>
      </c>
      <c r="E15" s="156">
        <v>17</v>
      </c>
      <c r="F15" s="156"/>
      <c r="G15" s="156">
        <v>17</v>
      </c>
      <c r="H15" s="179">
        <v>21</v>
      </c>
      <c r="I15" s="179">
        <v>1375</v>
      </c>
      <c r="J15" s="179">
        <v>21</v>
      </c>
      <c r="K15" s="156">
        <v>17</v>
      </c>
      <c r="L15" s="156">
        <v>844</v>
      </c>
      <c r="M15" s="156">
        <v>17</v>
      </c>
      <c r="N15" s="179">
        <v>13</v>
      </c>
      <c r="O15" s="179">
        <v>313</v>
      </c>
      <c r="P15" s="179">
        <v>13</v>
      </c>
      <c r="Q15" s="156">
        <v>13</v>
      </c>
      <c r="R15" s="156">
        <v>298</v>
      </c>
      <c r="S15" s="156">
        <v>13</v>
      </c>
      <c r="T15" s="179">
        <v>13</v>
      </c>
      <c r="U15" s="179">
        <v>298</v>
      </c>
      <c r="V15" s="179">
        <v>13</v>
      </c>
    </row>
    <row r="16" spans="2:22" x14ac:dyDescent="0.2">
      <c r="B16" s="179">
        <v>17</v>
      </c>
      <c r="C16" s="179">
        <v>486</v>
      </c>
      <c r="D16" s="179">
        <v>17</v>
      </c>
      <c r="E16" s="156">
        <v>18</v>
      </c>
      <c r="F16" s="156"/>
      <c r="G16" s="156">
        <v>18</v>
      </c>
      <c r="H16" s="179">
        <v>22</v>
      </c>
      <c r="I16" s="179">
        <v>1489</v>
      </c>
      <c r="J16" s="179">
        <v>22</v>
      </c>
      <c r="K16" s="156">
        <v>18</v>
      </c>
      <c r="L16" s="156">
        <v>926</v>
      </c>
      <c r="M16" s="156">
        <v>18</v>
      </c>
      <c r="N16" s="179">
        <v>14</v>
      </c>
      <c r="O16" s="179">
        <v>337</v>
      </c>
      <c r="P16" s="179">
        <v>14</v>
      </c>
      <c r="Q16" s="156">
        <v>14</v>
      </c>
      <c r="R16" s="156">
        <v>330</v>
      </c>
      <c r="S16" s="156">
        <v>14</v>
      </c>
      <c r="T16" s="179">
        <v>14</v>
      </c>
      <c r="U16" s="179">
        <v>330</v>
      </c>
      <c r="V16" s="179">
        <v>14</v>
      </c>
    </row>
    <row r="17" spans="2:22" x14ac:dyDescent="0.2">
      <c r="B17" s="179">
        <v>18</v>
      </c>
      <c r="C17" s="179">
        <v>531</v>
      </c>
      <c r="D17" s="179">
        <v>18</v>
      </c>
      <c r="E17" s="156">
        <v>19</v>
      </c>
      <c r="F17" s="156"/>
      <c r="G17" s="156">
        <v>19</v>
      </c>
      <c r="H17" s="179">
        <v>23</v>
      </c>
      <c r="I17" s="179">
        <v>1610</v>
      </c>
      <c r="J17" s="179">
        <v>23</v>
      </c>
      <c r="K17" s="156">
        <v>19</v>
      </c>
      <c r="L17" s="156">
        <v>1010</v>
      </c>
      <c r="M17" s="156">
        <v>19</v>
      </c>
      <c r="N17" s="179">
        <v>15</v>
      </c>
      <c r="O17" s="179">
        <v>389</v>
      </c>
      <c r="P17" s="179">
        <v>15</v>
      </c>
      <c r="Q17" s="156">
        <v>15</v>
      </c>
      <c r="R17" s="156">
        <v>369</v>
      </c>
      <c r="S17" s="156">
        <v>15</v>
      </c>
      <c r="T17" s="179">
        <v>15</v>
      </c>
      <c r="U17" s="179">
        <v>369</v>
      </c>
      <c r="V17" s="179">
        <v>15</v>
      </c>
    </row>
    <row r="18" spans="2:22" x14ac:dyDescent="0.2">
      <c r="B18" s="179">
        <v>19</v>
      </c>
      <c r="C18" s="179">
        <v>594</v>
      </c>
      <c r="D18" s="179">
        <v>19</v>
      </c>
      <c r="E18" s="156">
        <v>20</v>
      </c>
      <c r="F18" s="156"/>
      <c r="G18" s="156">
        <v>20</v>
      </c>
      <c r="H18" s="179">
        <v>24</v>
      </c>
      <c r="I18" s="179">
        <v>1732</v>
      </c>
      <c r="J18" s="179">
        <v>24</v>
      </c>
      <c r="K18" s="156">
        <v>20</v>
      </c>
      <c r="L18" s="156">
        <v>1115</v>
      </c>
      <c r="M18" s="156">
        <v>20</v>
      </c>
      <c r="N18" s="179">
        <v>16</v>
      </c>
      <c r="O18" s="179">
        <v>467</v>
      </c>
      <c r="P18" s="179">
        <v>16</v>
      </c>
      <c r="Q18" s="156">
        <v>16</v>
      </c>
      <c r="R18" s="156">
        <v>407</v>
      </c>
      <c r="S18" s="156">
        <v>16</v>
      </c>
      <c r="T18" s="179">
        <v>16</v>
      </c>
      <c r="U18" s="179">
        <v>407</v>
      </c>
      <c r="V18" s="179">
        <v>16</v>
      </c>
    </row>
    <row r="19" spans="2:22" x14ac:dyDescent="0.2">
      <c r="B19" s="179">
        <v>20</v>
      </c>
      <c r="C19" s="179">
        <v>656</v>
      </c>
      <c r="D19" s="179">
        <v>20</v>
      </c>
      <c r="E19" s="156">
        <v>21</v>
      </c>
      <c r="F19" s="156"/>
      <c r="G19" s="156">
        <v>21</v>
      </c>
      <c r="H19" s="179">
        <v>25</v>
      </c>
      <c r="I19" s="179">
        <v>1854</v>
      </c>
      <c r="J19" s="179">
        <v>25</v>
      </c>
      <c r="K19" s="156">
        <v>21</v>
      </c>
      <c r="L19" s="156">
        <v>1219</v>
      </c>
      <c r="M19" s="156">
        <v>21</v>
      </c>
      <c r="N19" s="179">
        <v>17</v>
      </c>
      <c r="O19" s="179">
        <v>511</v>
      </c>
      <c r="P19" s="179">
        <v>17</v>
      </c>
      <c r="Q19" s="156">
        <v>17</v>
      </c>
      <c r="R19" s="156">
        <v>446</v>
      </c>
      <c r="S19" s="156">
        <v>17</v>
      </c>
      <c r="T19" s="179">
        <v>17</v>
      </c>
      <c r="U19" s="179">
        <v>446</v>
      </c>
      <c r="V19" s="179">
        <v>17</v>
      </c>
    </row>
    <row r="20" spans="2:22" x14ac:dyDescent="0.2">
      <c r="B20" s="179">
        <v>21</v>
      </c>
      <c r="C20" s="179">
        <v>719</v>
      </c>
      <c r="D20" s="179">
        <v>21</v>
      </c>
      <c r="E20" s="156">
        <v>22</v>
      </c>
      <c r="F20" s="156"/>
      <c r="G20" s="156">
        <v>22</v>
      </c>
      <c r="H20" s="179">
        <v>26</v>
      </c>
      <c r="I20" s="179">
        <v>1976</v>
      </c>
      <c r="J20" s="179">
        <v>26</v>
      </c>
      <c r="K20" s="156">
        <v>22</v>
      </c>
      <c r="L20" s="156">
        <v>1323</v>
      </c>
      <c r="M20" s="156">
        <v>22</v>
      </c>
      <c r="N20" s="179">
        <v>18</v>
      </c>
      <c r="O20" s="179">
        <v>551</v>
      </c>
      <c r="P20" s="179">
        <v>18</v>
      </c>
      <c r="Q20" s="156">
        <v>18</v>
      </c>
      <c r="R20" s="156">
        <v>516</v>
      </c>
      <c r="S20" s="156">
        <v>18</v>
      </c>
      <c r="T20" s="179">
        <v>18</v>
      </c>
      <c r="U20" s="179">
        <v>516</v>
      </c>
      <c r="V20" s="179">
        <v>18</v>
      </c>
    </row>
    <row r="21" spans="2:22" x14ac:dyDescent="0.2">
      <c r="B21" s="179">
        <v>22</v>
      </c>
      <c r="C21" s="179">
        <v>781</v>
      </c>
      <c r="D21" s="179">
        <v>22</v>
      </c>
      <c r="E21" s="156">
        <v>23</v>
      </c>
      <c r="F21" s="156"/>
      <c r="G21" s="156">
        <v>23</v>
      </c>
      <c r="H21" s="179">
        <v>27</v>
      </c>
      <c r="I21" s="179">
        <v>2100</v>
      </c>
      <c r="J21" s="179">
        <v>27</v>
      </c>
      <c r="K21" s="156">
        <v>23</v>
      </c>
      <c r="L21" s="156">
        <v>1427</v>
      </c>
      <c r="M21" s="156">
        <v>23</v>
      </c>
      <c r="N21" s="179">
        <v>19</v>
      </c>
      <c r="O21" s="179">
        <v>603</v>
      </c>
      <c r="P21" s="179">
        <v>19</v>
      </c>
      <c r="Q21" s="156">
        <v>19</v>
      </c>
      <c r="R21" s="156">
        <v>558</v>
      </c>
      <c r="S21" s="156">
        <v>19</v>
      </c>
      <c r="T21" s="179">
        <v>19</v>
      </c>
      <c r="U21" s="179">
        <v>558</v>
      </c>
      <c r="V21" s="179">
        <v>19</v>
      </c>
    </row>
    <row r="22" spans="2:22" x14ac:dyDescent="0.2">
      <c r="B22" s="179">
        <v>23</v>
      </c>
      <c r="C22" s="179">
        <v>844</v>
      </c>
      <c r="D22" s="179">
        <v>23</v>
      </c>
      <c r="E22" s="156">
        <v>24</v>
      </c>
      <c r="F22" s="156"/>
      <c r="G22" s="156">
        <v>24</v>
      </c>
      <c r="H22" s="179">
        <v>28</v>
      </c>
      <c r="I22" s="179">
        <v>2225</v>
      </c>
      <c r="J22" s="179">
        <v>28</v>
      </c>
      <c r="K22" s="156">
        <v>24</v>
      </c>
      <c r="L22" s="156">
        <v>1534</v>
      </c>
      <c r="M22" s="156">
        <v>24</v>
      </c>
      <c r="N22" s="179">
        <v>20</v>
      </c>
      <c r="O22" s="179">
        <v>652</v>
      </c>
      <c r="P22" s="179">
        <v>20</v>
      </c>
      <c r="Q22" s="156">
        <v>20</v>
      </c>
      <c r="R22" s="156">
        <v>599</v>
      </c>
      <c r="S22" s="156">
        <v>20</v>
      </c>
      <c r="T22" s="179">
        <v>20</v>
      </c>
      <c r="U22" s="179">
        <v>599</v>
      </c>
      <c r="V22" s="179">
        <v>20</v>
      </c>
    </row>
    <row r="23" spans="2:22" x14ac:dyDescent="0.2">
      <c r="B23" s="179">
        <v>24</v>
      </c>
      <c r="C23" s="179">
        <v>906</v>
      </c>
      <c r="D23" s="179">
        <v>24</v>
      </c>
      <c r="E23" s="156">
        <v>25</v>
      </c>
      <c r="F23" s="156"/>
      <c r="G23" s="156">
        <v>25</v>
      </c>
      <c r="H23" s="179">
        <v>29</v>
      </c>
      <c r="I23" s="179">
        <v>2350</v>
      </c>
      <c r="J23" s="179">
        <v>29</v>
      </c>
      <c r="K23" s="156">
        <v>25</v>
      </c>
      <c r="L23" s="156">
        <v>1648</v>
      </c>
      <c r="M23" s="156">
        <v>25</v>
      </c>
      <c r="N23" s="179">
        <v>21</v>
      </c>
      <c r="O23" s="179">
        <v>726</v>
      </c>
      <c r="P23" s="179">
        <v>21</v>
      </c>
      <c r="Q23" s="156">
        <v>21</v>
      </c>
      <c r="R23" s="156">
        <v>671</v>
      </c>
      <c r="S23" s="156">
        <v>21</v>
      </c>
      <c r="T23" s="179">
        <v>21</v>
      </c>
      <c r="U23" s="179">
        <v>671</v>
      </c>
      <c r="V23" s="179">
        <v>21</v>
      </c>
    </row>
    <row r="24" spans="2:22" x14ac:dyDescent="0.2">
      <c r="B24" s="179">
        <v>25</v>
      </c>
      <c r="C24" s="179">
        <v>969</v>
      </c>
      <c r="D24" s="179">
        <v>25</v>
      </c>
      <c r="E24" s="156">
        <v>26</v>
      </c>
      <c r="F24" s="156"/>
      <c r="G24" s="156">
        <v>26</v>
      </c>
      <c r="H24" s="179">
        <v>30</v>
      </c>
      <c r="I24" s="179">
        <v>2475</v>
      </c>
      <c r="J24" s="179">
        <v>30</v>
      </c>
      <c r="K24" s="156">
        <v>26</v>
      </c>
      <c r="L24" s="156">
        <v>1761</v>
      </c>
      <c r="M24" s="156">
        <v>26</v>
      </c>
      <c r="N24" s="179">
        <v>22</v>
      </c>
      <c r="O24" s="179">
        <v>779</v>
      </c>
      <c r="P24" s="179">
        <v>22</v>
      </c>
      <c r="Q24" s="156">
        <v>22</v>
      </c>
      <c r="R24" s="156">
        <v>742</v>
      </c>
      <c r="S24" s="156">
        <v>22</v>
      </c>
      <c r="T24" s="179">
        <v>22</v>
      </c>
      <c r="U24" s="179">
        <v>742</v>
      </c>
      <c r="V24" s="179">
        <v>22</v>
      </c>
    </row>
    <row r="25" spans="2:22" x14ac:dyDescent="0.2">
      <c r="B25" s="179">
        <v>26</v>
      </c>
      <c r="C25" s="179">
        <v>1042</v>
      </c>
      <c r="D25" s="179">
        <v>26</v>
      </c>
      <c r="E25" s="156">
        <v>27</v>
      </c>
      <c r="F25" s="156"/>
      <c r="G25" s="156">
        <v>27</v>
      </c>
      <c r="H25" s="179">
        <v>31</v>
      </c>
      <c r="I25" s="179">
        <v>2600</v>
      </c>
      <c r="J25" s="179">
        <v>31</v>
      </c>
      <c r="K25" s="156">
        <v>27</v>
      </c>
      <c r="L25" s="156">
        <v>1875</v>
      </c>
      <c r="M25" s="156">
        <v>27</v>
      </c>
      <c r="N25" s="179">
        <v>23</v>
      </c>
      <c r="O25" s="179">
        <v>847</v>
      </c>
      <c r="P25" s="179">
        <v>23</v>
      </c>
      <c r="Q25" s="156">
        <v>23</v>
      </c>
      <c r="R25" s="156">
        <v>795</v>
      </c>
      <c r="S25" s="156">
        <v>23</v>
      </c>
      <c r="T25" s="179">
        <v>23</v>
      </c>
      <c r="U25" s="179">
        <v>795</v>
      </c>
      <c r="V25" s="179">
        <v>23</v>
      </c>
    </row>
    <row r="26" spans="2:22" x14ac:dyDescent="0.2">
      <c r="B26" s="179">
        <v>27</v>
      </c>
      <c r="C26" s="179">
        <v>1127</v>
      </c>
      <c r="D26" s="179">
        <v>27</v>
      </c>
      <c r="E26" s="156">
        <v>28</v>
      </c>
      <c r="F26" s="156"/>
      <c r="G26" s="156">
        <v>28</v>
      </c>
      <c r="H26" s="179">
        <v>32</v>
      </c>
      <c r="I26" s="179">
        <v>2725</v>
      </c>
      <c r="J26" s="179">
        <v>32</v>
      </c>
      <c r="K26" s="156">
        <v>28</v>
      </c>
      <c r="L26" s="156">
        <v>1989</v>
      </c>
      <c r="M26" s="156">
        <v>28</v>
      </c>
      <c r="N26" s="179">
        <v>24</v>
      </c>
      <c r="O26" s="179">
        <v>894</v>
      </c>
      <c r="P26" s="179">
        <v>24</v>
      </c>
      <c r="Q26" s="156">
        <v>24</v>
      </c>
      <c r="R26" s="156">
        <v>862</v>
      </c>
      <c r="S26" s="156">
        <v>24</v>
      </c>
      <c r="T26" s="179">
        <v>24</v>
      </c>
      <c r="U26" s="179">
        <v>862</v>
      </c>
      <c r="V26" s="179">
        <v>24</v>
      </c>
    </row>
    <row r="27" spans="2:22" x14ac:dyDescent="0.2">
      <c r="B27" s="179">
        <v>28</v>
      </c>
      <c r="C27" s="179">
        <v>1212</v>
      </c>
      <c r="D27" s="179">
        <v>28</v>
      </c>
      <c r="E27" s="156">
        <v>29</v>
      </c>
      <c r="F27" s="156"/>
      <c r="G27" s="156">
        <v>29</v>
      </c>
      <c r="H27" s="179">
        <v>33</v>
      </c>
      <c r="I27" s="179">
        <v>2850</v>
      </c>
      <c r="J27" s="179">
        <v>33</v>
      </c>
      <c r="K27" s="156">
        <v>29</v>
      </c>
      <c r="L27" s="156">
        <v>2107</v>
      </c>
      <c r="M27" s="156">
        <v>29</v>
      </c>
      <c r="N27" s="179">
        <v>25</v>
      </c>
      <c r="O27" s="179">
        <v>972</v>
      </c>
      <c r="P27" s="179">
        <v>25</v>
      </c>
      <c r="Q27" s="156">
        <v>25</v>
      </c>
      <c r="R27" s="156">
        <v>933</v>
      </c>
      <c r="S27" s="156">
        <v>25</v>
      </c>
      <c r="T27" s="179">
        <v>25</v>
      </c>
      <c r="U27" s="179">
        <v>933</v>
      </c>
      <c r="V27" s="179">
        <v>25</v>
      </c>
    </row>
    <row r="28" spans="2:22" x14ac:dyDescent="0.2">
      <c r="B28" s="179">
        <v>29</v>
      </c>
      <c r="C28" s="179">
        <v>1297</v>
      </c>
      <c r="D28" s="179">
        <v>29</v>
      </c>
      <c r="E28" s="156">
        <v>30</v>
      </c>
      <c r="F28" s="156"/>
      <c r="G28" s="156">
        <v>30</v>
      </c>
      <c r="H28" s="179">
        <v>34</v>
      </c>
      <c r="I28" s="179">
        <v>2975</v>
      </c>
      <c r="J28" s="179">
        <v>34</v>
      </c>
      <c r="K28" s="156">
        <v>30</v>
      </c>
      <c r="L28" s="156">
        <v>2226</v>
      </c>
      <c r="M28" s="156">
        <v>30</v>
      </c>
      <c r="N28" s="179">
        <v>26</v>
      </c>
      <c r="O28" s="179">
        <v>1054</v>
      </c>
      <c r="P28" s="179">
        <v>26</v>
      </c>
      <c r="Q28" s="156">
        <v>26</v>
      </c>
      <c r="R28" s="156">
        <v>1001</v>
      </c>
      <c r="S28" s="156">
        <v>26</v>
      </c>
      <c r="T28" s="179">
        <v>26</v>
      </c>
      <c r="U28" s="179">
        <v>1001</v>
      </c>
      <c r="V28" s="179">
        <v>26</v>
      </c>
    </row>
    <row r="29" spans="2:22" x14ac:dyDescent="0.2">
      <c r="B29" s="179">
        <v>30</v>
      </c>
      <c r="C29" s="179">
        <v>1381</v>
      </c>
      <c r="D29" s="179">
        <v>30</v>
      </c>
      <c r="E29" s="156">
        <v>31</v>
      </c>
      <c r="F29" s="156"/>
      <c r="G29" s="156">
        <v>31</v>
      </c>
      <c r="H29" s="179">
        <v>35</v>
      </c>
      <c r="I29" s="179">
        <v>3103</v>
      </c>
      <c r="J29" s="179">
        <v>35</v>
      </c>
      <c r="K29" s="156">
        <v>31</v>
      </c>
      <c r="L29" s="156">
        <v>2345</v>
      </c>
      <c r="M29" s="156">
        <v>31</v>
      </c>
      <c r="N29" s="179">
        <v>27</v>
      </c>
      <c r="O29" s="179">
        <v>1113</v>
      </c>
      <c r="P29" s="179">
        <v>27</v>
      </c>
      <c r="Q29" s="156">
        <v>27</v>
      </c>
      <c r="R29" s="156">
        <v>1066</v>
      </c>
      <c r="S29" s="156">
        <v>27</v>
      </c>
      <c r="T29" s="179">
        <v>27</v>
      </c>
      <c r="U29" s="179">
        <v>1066</v>
      </c>
      <c r="V29" s="179">
        <v>27</v>
      </c>
    </row>
    <row r="30" spans="2:22" x14ac:dyDescent="0.2">
      <c r="B30" s="179">
        <v>31</v>
      </c>
      <c r="C30" s="179">
        <v>1466</v>
      </c>
      <c r="D30" s="179">
        <v>31</v>
      </c>
      <c r="E30" s="156">
        <v>32</v>
      </c>
      <c r="F30" s="156"/>
      <c r="G30" s="156">
        <v>32</v>
      </c>
      <c r="H30" s="179">
        <v>36</v>
      </c>
      <c r="I30" s="179">
        <v>3231</v>
      </c>
      <c r="J30" s="179">
        <v>36</v>
      </c>
      <c r="K30" s="156">
        <v>32</v>
      </c>
      <c r="L30" s="156">
        <v>2464</v>
      </c>
      <c r="M30" s="156">
        <v>32</v>
      </c>
      <c r="N30" s="179">
        <v>28</v>
      </c>
      <c r="O30" s="179">
        <v>1201</v>
      </c>
      <c r="P30" s="179">
        <v>28</v>
      </c>
      <c r="Q30" s="156">
        <v>28</v>
      </c>
      <c r="R30" s="156">
        <v>1141</v>
      </c>
      <c r="S30" s="156">
        <v>28</v>
      </c>
      <c r="T30" s="179">
        <v>28</v>
      </c>
      <c r="U30" s="179">
        <v>1141</v>
      </c>
      <c r="V30" s="179">
        <v>28</v>
      </c>
    </row>
    <row r="31" spans="2:22" x14ac:dyDescent="0.2">
      <c r="B31" s="179">
        <v>32</v>
      </c>
      <c r="C31" s="179">
        <v>1563</v>
      </c>
      <c r="D31" s="179">
        <v>32</v>
      </c>
      <c r="E31" s="156">
        <v>33</v>
      </c>
      <c r="F31" s="156"/>
      <c r="G31" s="156">
        <v>33</v>
      </c>
      <c r="H31" s="179">
        <v>37</v>
      </c>
      <c r="I31" s="179">
        <v>3359</v>
      </c>
      <c r="J31" s="179">
        <v>37</v>
      </c>
      <c r="K31" s="156">
        <v>33</v>
      </c>
      <c r="L31" s="156">
        <v>2590</v>
      </c>
      <c r="M31" s="156">
        <v>33</v>
      </c>
      <c r="N31" s="179">
        <v>29</v>
      </c>
      <c r="O31" s="179">
        <v>1262</v>
      </c>
      <c r="P31" s="179">
        <v>29</v>
      </c>
      <c r="Q31" s="156">
        <v>29</v>
      </c>
      <c r="R31" s="156">
        <v>1213</v>
      </c>
      <c r="S31" s="156">
        <v>29</v>
      </c>
      <c r="T31" s="179">
        <v>29</v>
      </c>
      <c r="U31" s="179">
        <v>1213</v>
      </c>
      <c r="V31" s="179">
        <v>29</v>
      </c>
    </row>
    <row r="32" spans="2:22" x14ac:dyDescent="0.2">
      <c r="B32" s="179">
        <v>33</v>
      </c>
      <c r="C32" s="179">
        <v>1667</v>
      </c>
      <c r="D32" s="179">
        <v>33</v>
      </c>
      <c r="E32" s="156">
        <v>34</v>
      </c>
      <c r="F32" s="156"/>
      <c r="G32" s="156">
        <v>34</v>
      </c>
      <c r="H32" s="179">
        <v>38</v>
      </c>
      <c r="I32" s="179">
        <v>3487</v>
      </c>
      <c r="J32" s="179">
        <v>38</v>
      </c>
      <c r="K32" s="156">
        <v>34</v>
      </c>
      <c r="L32" s="156">
        <v>2718</v>
      </c>
      <c r="M32" s="156">
        <v>34</v>
      </c>
      <c r="N32" s="179">
        <v>30</v>
      </c>
      <c r="O32" s="179">
        <v>1365</v>
      </c>
      <c r="P32" s="179">
        <v>30</v>
      </c>
      <c r="Q32" s="156">
        <v>30</v>
      </c>
      <c r="R32" s="156">
        <v>1301</v>
      </c>
      <c r="S32" s="156">
        <v>30</v>
      </c>
      <c r="T32" s="179">
        <v>30</v>
      </c>
      <c r="U32" s="179">
        <v>1301</v>
      </c>
      <c r="V32" s="179">
        <v>30</v>
      </c>
    </row>
    <row r="33" spans="2:22" x14ac:dyDescent="0.2">
      <c r="B33" s="179">
        <v>34</v>
      </c>
      <c r="C33" s="179">
        <v>1771</v>
      </c>
      <c r="D33" s="179">
        <v>34</v>
      </c>
      <c r="E33" s="156">
        <v>35</v>
      </c>
      <c r="F33" s="156"/>
      <c r="G33" s="156">
        <v>35</v>
      </c>
      <c r="H33" s="179">
        <v>39</v>
      </c>
      <c r="I33" s="179">
        <v>3618</v>
      </c>
      <c r="J33" s="179">
        <v>39</v>
      </c>
      <c r="K33" s="156">
        <v>35</v>
      </c>
      <c r="L33" s="156">
        <v>2846</v>
      </c>
      <c r="M33" s="156">
        <v>35</v>
      </c>
      <c r="N33" s="179">
        <v>31</v>
      </c>
      <c r="O33" s="179">
        <v>1433</v>
      </c>
      <c r="P33" s="179">
        <v>31</v>
      </c>
      <c r="Q33" s="156">
        <v>31</v>
      </c>
      <c r="R33" s="156">
        <v>1372</v>
      </c>
      <c r="S33" s="156">
        <v>31</v>
      </c>
      <c r="T33" s="179">
        <v>31</v>
      </c>
      <c r="U33" s="179">
        <v>1372</v>
      </c>
      <c r="V33" s="179">
        <v>31</v>
      </c>
    </row>
    <row r="34" spans="2:22" x14ac:dyDescent="0.2">
      <c r="B34" s="179">
        <v>35</v>
      </c>
      <c r="C34" s="179">
        <v>1875</v>
      </c>
      <c r="D34" s="179">
        <v>35</v>
      </c>
      <c r="E34" s="156">
        <v>36</v>
      </c>
      <c r="F34" s="156">
        <f t="shared" ref="F34:F39" si="0">F35-216</f>
        <v>925</v>
      </c>
      <c r="G34" s="156">
        <v>36</v>
      </c>
      <c r="H34" s="179">
        <v>40</v>
      </c>
      <c r="I34" s="179">
        <v>3750</v>
      </c>
      <c r="J34" s="179">
        <v>40</v>
      </c>
      <c r="K34" s="156">
        <v>36</v>
      </c>
      <c r="L34" s="156">
        <v>2974</v>
      </c>
      <c r="M34" s="156">
        <v>36</v>
      </c>
      <c r="N34" s="179">
        <v>32</v>
      </c>
      <c r="O34" s="179">
        <v>1514</v>
      </c>
      <c r="P34" s="179">
        <v>32</v>
      </c>
      <c r="Q34" s="156">
        <v>32</v>
      </c>
      <c r="R34" s="156">
        <v>1478</v>
      </c>
      <c r="S34" s="156">
        <v>32</v>
      </c>
      <c r="T34" s="179">
        <v>32</v>
      </c>
      <c r="U34" s="179">
        <v>1478</v>
      </c>
      <c r="V34" s="179">
        <v>32</v>
      </c>
    </row>
    <row r="35" spans="2:22" x14ac:dyDescent="0.2">
      <c r="B35" s="179">
        <v>36</v>
      </c>
      <c r="C35" s="179">
        <v>1979</v>
      </c>
      <c r="D35" s="179">
        <v>36</v>
      </c>
      <c r="E35" s="156">
        <v>37</v>
      </c>
      <c r="F35" s="156">
        <f t="shared" si="0"/>
        <v>1141</v>
      </c>
      <c r="G35" s="156">
        <v>37</v>
      </c>
      <c r="H35" s="179">
        <v>41</v>
      </c>
      <c r="I35" s="179">
        <v>3882</v>
      </c>
      <c r="J35" s="179">
        <v>41</v>
      </c>
      <c r="K35" s="156">
        <v>37</v>
      </c>
      <c r="L35" s="156">
        <v>3111</v>
      </c>
      <c r="M35" s="156">
        <v>37</v>
      </c>
      <c r="N35" s="179">
        <v>33</v>
      </c>
      <c r="O35" s="179">
        <v>1599</v>
      </c>
      <c r="P35" s="179">
        <v>33</v>
      </c>
      <c r="Q35" s="156">
        <v>33</v>
      </c>
      <c r="R35" s="156">
        <v>1557</v>
      </c>
      <c r="S35" s="156">
        <v>33</v>
      </c>
      <c r="T35" s="179">
        <v>33</v>
      </c>
      <c r="U35" s="179">
        <v>1557</v>
      </c>
      <c r="V35" s="179">
        <v>33</v>
      </c>
    </row>
    <row r="36" spans="2:22" x14ac:dyDescent="0.2">
      <c r="B36" s="179">
        <v>37</v>
      </c>
      <c r="C36" s="179">
        <v>2095</v>
      </c>
      <c r="D36" s="179">
        <v>37</v>
      </c>
      <c r="E36" s="156">
        <v>38</v>
      </c>
      <c r="F36" s="156">
        <f t="shared" si="0"/>
        <v>1357</v>
      </c>
      <c r="G36" s="156">
        <v>38</v>
      </c>
      <c r="H36" s="179">
        <v>42</v>
      </c>
      <c r="I36" s="179">
        <v>4013</v>
      </c>
      <c r="J36" s="179">
        <v>42</v>
      </c>
      <c r="K36" s="156">
        <v>38</v>
      </c>
      <c r="L36" s="156">
        <v>3250</v>
      </c>
      <c r="M36" s="156">
        <v>38</v>
      </c>
      <c r="N36" s="179">
        <v>34</v>
      </c>
      <c r="O36" s="179">
        <v>1706</v>
      </c>
      <c r="P36" s="179">
        <v>34</v>
      </c>
      <c r="Q36" s="156">
        <v>34</v>
      </c>
      <c r="R36" s="156">
        <v>1674</v>
      </c>
      <c r="S36" s="156">
        <v>34</v>
      </c>
      <c r="T36" s="179">
        <v>34</v>
      </c>
      <c r="U36" s="179">
        <v>1674</v>
      </c>
      <c r="V36" s="179">
        <v>34</v>
      </c>
    </row>
    <row r="37" spans="2:22" x14ac:dyDescent="0.2">
      <c r="B37" s="179">
        <v>38</v>
      </c>
      <c r="C37" s="179">
        <v>2214</v>
      </c>
      <c r="D37" s="179">
        <v>38</v>
      </c>
      <c r="E37" s="156">
        <v>39</v>
      </c>
      <c r="F37" s="156">
        <f t="shared" si="0"/>
        <v>1573</v>
      </c>
      <c r="G37" s="156">
        <v>39</v>
      </c>
      <c r="H37" s="179">
        <v>43</v>
      </c>
      <c r="I37" s="179">
        <v>4145</v>
      </c>
      <c r="J37" s="179">
        <v>43</v>
      </c>
      <c r="K37" s="156">
        <v>39</v>
      </c>
      <c r="L37" s="156">
        <v>3389</v>
      </c>
      <c r="M37" s="156">
        <v>39</v>
      </c>
      <c r="N37" s="179">
        <v>35</v>
      </c>
      <c r="O37" s="179">
        <v>1792</v>
      </c>
      <c r="P37" s="179">
        <v>35</v>
      </c>
      <c r="Q37" s="156">
        <v>35</v>
      </c>
      <c r="R37" s="156">
        <v>1739</v>
      </c>
      <c r="S37" s="156">
        <v>35</v>
      </c>
      <c r="T37" s="179">
        <v>35</v>
      </c>
      <c r="U37" s="179">
        <v>1739</v>
      </c>
      <c r="V37" s="179">
        <v>35</v>
      </c>
    </row>
    <row r="38" spans="2:22" x14ac:dyDescent="0.2">
      <c r="B38" s="179">
        <v>39</v>
      </c>
      <c r="C38" s="179">
        <v>2333</v>
      </c>
      <c r="D38" s="179">
        <v>39</v>
      </c>
      <c r="E38" s="156">
        <v>40</v>
      </c>
      <c r="F38" s="156">
        <f t="shared" si="0"/>
        <v>1789</v>
      </c>
      <c r="G38" s="156">
        <v>40</v>
      </c>
      <c r="H38" s="179">
        <v>44</v>
      </c>
      <c r="I38" s="179">
        <v>4276</v>
      </c>
      <c r="J38" s="179">
        <v>44</v>
      </c>
      <c r="K38" s="156">
        <v>40</v>
      </c>
      <c r="L38" s="156">
        <v>3529</v>
      </c>
      <c r="M38" s="156">
        <v>40</v>
      </c>
      <c r="N38" s="179">
        <v>36</v>
      </c>
      <c r="O38" s="179">
        <v>1915</v>
      </c>
      <c r="P38" s="179">
        <v>36</v>
      </c>
      <c r="Q38" s="156">
        <v>36</v>
      </c>
      <c r="R38" s="156">
        <v>1864</v>
      </c>
      <c r="S38" s="156">
        <v>36</v>
      </c>
      <c r="T38" s="179">
        <v>36</v>
      </c>
      <c r="U38" s="179">
        <v>1864</v>
      </c>
      <c r="V38" s="179">
        <v>36</v>
      </c>
    </row>
    <row r="39" spans="2:22" x14ac:dyDescent="0.2">
      <c r="B39" s="179">
        <v>40</v>
      </c>
      <c r="C39" s="179">
        <v>2452</v>
      </c>
      <c r="D39" s="179">
        <v>40</v>
      </c>
      <c r="E39" s="156">
        <v>41</v>
      </c>
      <c r="F39" s="156">
        <f t="shared" si="0"/>
        <v>2005</v>
      </c>
      <c r="G39" s="156">
        <v>41</v>
      </c>
      <c r="H39" s="179">
        <v>45</v>
      </c>
      <c r="I39" s="179">
        <v>4408</v>
      </c>
      <c r="J39" s="179">
        <v>45</v>
      </c>
      <c r="K39" s="156">
        <v>41</v>
      </c>
      <c r="L39" s="156">
        <v>3671</v>
      </c>
      <c r="M39" s="156">
        <v>41</v>
      </c>
      <c r="N39" s="179">
        <v>37</v>
      </c>
      <c r="O39" s="179">
        <v>1995</v>
      </c>
      <c r="P39" s="179">
        <v>37</v>
      </c>
      <c r="Q39" s="156">
        <v>37</v>
      </c>
      <c r="R39" s="156">
        <v>1962</v>
      </c>
      <c r="S39" s="156">
        <v>37</v>
      </c>
      <c r="T39" s="179">
        <v>37</v>
      </c>
      <c r="U39" s="179">
        <v>1962</v>
      </c>
      <c r="V39" s="179">
        <v>37</v>
      </c>
    </row>
    <row r="40" spans="2:22" x14ac:dyDescent="0.2">
      <c r="B40" s="179">
        <v>41</v>
      </c>
      <c r="C40" s="179">
        <v>2573</v>
      </c>
      <c r="D40" s="179">
        <v>41</v>
      </c>
      <c r="E40" s="156">
        <v>42</v>
      </c>
      <c r="F40" s="156">
        <f t="shared" ref="F40:F48" si="1">F41-216</f>
        <v>2221</v>
      </c>
      <c r="G40" s="156">
        <v>42</v>
      </c>
      <c r="H40" s="179">
        <v>46</v>
      </c>
      <c r="I40" s="179">
        <v>4541</v>
      </c>
      <c r="J40" s="179">
        <v>46</v>
      </c>
      <c r="K40" s="156">
        <v>42</v>
      </c>
      <c r="L40" s="156">
        <v>3814</v>
      </c>
      <c r="M40" s="156">
        <v>42</v>
      </c>
      <c r="N40" s="179">
        <v>38</v>
      </c>
      <c r="O40" s="179">
        <v>2092</v>
      </c>
      <c r="P40" s="179">
        <v>38</v>
      </c>
      <c r="Q40" s="156">
        <v>38</v>
      </c>
      <c r="R40" s="156">
        <v>2079</v>
      </c>
      <c r="S40" s="156">
        <v>38</v>
      </c>
      <c r="T40" s="179">
        <v>38</v>
      </c>
      <c r="U40" s="179">
        <v>2079</v>
      </c>
      <c r="V40" s="179">
        <v>38</v>
      </c>
    </row>
    <row r="41" spans="2:22" x14ac:dyDescent="0.2">
      <c r="B41" s="179">
        <v>42</v>
      </c>
      <c r="C41" s="179">
        <v>2695</v>
      </c>
      <c r="D41" s="179">
        <v>42</v>
      </c>
      <c r="E41" s="156">
        <v>43</v>
      </c>
      <c r="F41" s="156">
        <f t="shared" si="1"/>
        <v>2437</v>
      </c>
      <c r="G41" s="156">
        <v>43</v>
      </c>
      <c r="H41" s="179">
        <v>47</v>
      </c>
      <c r="I41" s="179">
        <v>4676</v>
      </c>
      <c r="J41" s="179">
        <v>47</v>
      </c>
      <c r="K41" s="156">
        <v>43</v>
      </c>
      <c r="L41" s="156">
        <v>3957</v>
      </c>
      <c r="M41" s="156">
        <v>43</v>
      </c>
      <c r="N41" s="179">
        <v>39</v>
      </c>
      <c r="O41" s="179">
        <v>2201</v>
      </c>
      <c r="P41" s="179">
        <v>39</v>
      </c>
      <c r="Q41" s="156">
        <v>39</v>
      </c>
      <c r="R41" s="156">
        <v>2180</v>
      </c>
      <c r="S41" s="156">
        <v>39</v>
      </c>
      <c r="T41" s="179">
        <v>39</v>
      </c>
      <c r="U41" s="179">
        <v>2180</v>
      </c>
      <c r="V41" s="179">
        <v>39</v>
      </c>
    </row>
    <row r="42" spans="2:22" x14ac:dyDescent="0.2">
      <c r="B42" s="179">
        <v>43</v>
      </c>
      <c r="C42" s="179">
        <v>2817</v>
      </c>
      <c r="D42" s="179">
        <v>43</v>
      </c>
      <c r="E42" s="156">
        <v>44</v>
      </c>
      <c r="F42" s="156">
        <f t="shared" si="1"/>
        <v>2653</v>
      </c>
      <c r="G42" s="156">
        <v>44</v>
      </c>
      <c r="H42" s="179">
        <v>48</v>
      </c>
      <c r="I42" s="179">
        <v>4811</v>
      </c>
      <c r="J42" s="179">
        <v>48</v>
      </c>
      <c r="K42" s="156">
        <v>44</v>
      </c>
      <c r="L42" s="156">
        <v>4103</v>
      </c>
      <c r="M42" s="156">
        <v>44</v>
      </c>
      <c r="N42" s="179">
        <v>40</v>
      </c>
      <c r="O42" s="179">
        <v>2300</v>
      </c>
      <c r="P42" s="179">
        <v>40</v>
      </c>
      <c r="Q42" s="156">
        <v>40</v>
      </c>
      <c r="R42" s="156">
        <v>2304</v>
      </c>
      <c r="S42" s="156">
        <v>40</v>
      </c>
      <c r="T42" s="179">
        <v>40</v>
      </c>
      <c r="U42" s="179">
        <v>2304</v>
      </c>
      <c r="V42" s="179">
        <v>40</v>
      </c>
    </row>
    <row r="43" spans="2:22" x14ac:dyDescent="0.2">
      <c r="B43" s="179">
        <v>44</v>
      </c>
      <c r="C43" s="179">
        <v>2939</v>
      </c>
      <c r="D43" s="179">
        <v>44</v>
      </c>
      <c r="E43" s="156">
        <v>45</v>
      </c>
      <c r="F43" s="156">
        <f t="shared" si="1"/>
        <v>2869</v>
      </c>
      <c r="G43" s="156">
        <v>45</v>
      </c>
      <c r="H43" s="179">
        <v>49</v>
      </c>
      <c r="I43" s="179">
        <v>4946</v>
      </c>
      <c r="J43" s="179">
        <v>49</v>
      </c>
      <c r="K43" s="156">
        <v>45</v>
      </c>
      <c r="L43" s="156">
        <v>4250</v>
      </c>
      <c r="M43" s="156">
        <v>45</v>
      </c>
      <c r="N43" s="179">
        <v>41</v>
      </c>
      <c r="O43" s="179">
        <v>2392</v>
      </c>
      <c r="P43" s="179">
        <v>41</v>
      </c>
      <c r="Q43" s="156">
        <v>41</v>
      </c>
      <c r="R43" s="156">
        <v>2425</v>
      </c>
      <c r="S43" s="156">
        <v>41</v>
      </c>
      <c r="T43" s="179">
        <v>41</v>
      </c>
      <c r="U43" s="179">
        <v>2425</v>
      </c>
      <c r="V43" s="179">
        <v>41</v>
      </c>
    </row>
    <row r="44" spans="2:22" x14ac:dyDescent="0.2">
      <c r="B44" s="179">
        <v>45</v>
      </c>
      <c r="C44" s="179">
        <v>3078</v>
      </c>
      <c r="D44" s="179">
        <v>45</v>
      </c>
      <c r="E44" s="156">
        <v>46</v>
      </c>
      <c r="F44" s="156">
        <f t="shared" si="1"/>
        <v>3085</v>
      </c>
      <c r="G44" s="156">
        <v>46</v>
      </c>
      <c r="H44" s="179">
        <v>50</v>
      </c>
      <c r="I44" s="179">
        <v>5077</v>
      </c>
      <c r="J44" s="179">
        <v>50</v>
      </c>
      <c r="K44" s="156">
        <v>46</v>
      </c>
      <c r="L44" s="156">
        <v>4397</v>
      </c>
      <c r="M44" s="156">
        <v>46</v>
      </c>
      <c r="N44" s="179">
        <v>42</v>
      </c>
      <c r="O44" s="179">
        <v>2509</v>
      </c>
      <c r="P44" s="179">
        <v>42</v>
      </c>
      <c r="Q44" s="156">
        <v>42</v>
      </c>
      <c r="R44" s="156">
        <v>2537</v>
      </c>
      <c r="S44" s="156">
        <v>42</v>
      </c>
      <c r="T44" s="179">
        <v>42</v>
      </c>
      <c r="U44" s="179">
        <v>2537</v>
      </c>
      <c r="V44" s="179">
        <v>42</v>
      </c>
    </row>
    <row r="45" spans="2:22" x14ac:dyDescent="0.2">
      <c r="B45" s="179">
        <v>46</v>
      </c>
      <c r="C45" s="179">
        <v>3234</v>
      </c>
      <c r="D45" s="179">
        <v>46</v>
      </c>
      <c r="E45" s="156">
        <v>47</v>
      </c>
      <c r="F45" s="156">
        <f t="shared" si="1"/>
        <v>3301</v>
      </c>
      <c r="G45" s="156">
        <v>47</v>
      </c>
      <c r="H45" s="179">
        <v>51</v>
      </c>
      <c r="I45" s="179">
        <v>5205</v>
      </c>
      <c r="J45" s="179">
        <v>51</v>
      </c>
      <c r="K45" s="156">
        <v>47</v>
      </c>
      <c r="L45" s="156">
        <v>4548</v>
      </c>
      <c r="M45" s="156">
        <v>47</v>
      </c>
      <c r="N45" s="179">
        <v>43</v>
      </c>
      <c r="O45" s="179">
        <v>2594</v>
      </c>
      <c r="P45" s="179">
        <v>43</v>
      </c>
      <c r="Q45" s="156">
        <v>43</v>
      </c>
      <c r="R45" s="156">
        <v>2660</v>
      </c>
      <c r="S45" s="156">
        <v>43</v>
      </c>
      <c r="T45" s="179">
        <v>43</v>
      </c>
      <c r="U45" s="179">
        <v>2660</v>
      </c>
      <c r="V45" s="179">
        <v>43</v>
      </c>
    </row>
    <row r="46" spans="2:22" x14ac:dyDescent="0.2">
      <c r="B46" s="179">
        <v>47</v>
      </c>
      <c r="C46" s="179">
        <v>3391</v>
      </c>
      <c r="D46" s="179">
        <v>47</v>
      </c>
      <c r="E46" s="156">
        <v>48</v>
      </c>
      <c r="F46" s="156">
        <f t="shared" si="1"/>
        <v>3517</v>
      </c>
      <c r="G46" s="156">
        <v>48</v>
      </c>
      <c r="H46" s="179">
        <v>52</v>
      </c>
      <c r="I46" s="179">
        <v>5333</v>
      </c>
      <c r="J46" s="179">
        <v>52</v>
      </c>
      <c r="K46" s="156">
        <v>48</v>
      </c>
      <c r="L46" s="156">
        <v>4710</v>
      </c>
      <c r="M46" s="156">
        <v>48</v>
      </c>
      <c r="N46" s="179">
        <v>44</v>
      </c>
      <c r="O46" s="179">
        <v>2709</v>
      </c>
      <c r="P46" s="179">
        <v>44</v>
      </c>
      <c r="Q46" s="156">
        <v>44</v>
      </c>
      <c r="R46" s="156">
        <v>2783</v>
      </c>
      <c r="S46" s="156">
        <v>44</v>
      </c>
      <c r="T46" s="179">
        <v>44</v>
      </c>
      <c r="U46" s="179">
        <v>2783</v>
      </c>
      <c r="V46" s="179">
        <v>44</v>
      </c>
    </row>
    <row r="47" spans="2:22" x14ac:dyDescent="0.2">
      <c r="B47" s="179">
        <v>48</v>
      </c>
      <c r="C47" s="179">
        <v>3547</v>
      </c>
      <c r="D47" s="179">
        <v>48</v>
      </c>
      <c r="E47" s="156">
        <v>49</v>
      </c>
      <c r="F47" s="156">
        <f t="shared" si="1"/>
        <v>3733</v>
      </c>
      <c r="G47" s="156">
        <v>49</v>
      </c>
      <c r="H47" s="179">
        <v>53</v>
      </c>
      <c r="I47" s="179">
        <v>5462</v>
      </c>
      <c r="J47" s="179">
        <v>53</v>
      </c>
      <c r="K47" s="156">
        <v>49</v>
      </c>
      <c r="L47" s="156">
        <v>4871</v>
      </c>
      <c r="M47" s="156">
        <v>49</v>
      </c>
      <c r="N47" s="179">
        <v>45</v>
      </c>
      <c r="O47" s="179">
        <v>2820</v>
      </c>
      <c r="P47" s="179">
        <v>45</v>
      </c>
      <c r="Q47" s="156">
        <v>45</v>
      </c>
      <c r="R47" s="156">
        <v>2935</v>
      </c>
      <c r="S47" s="156">
        <v>45</v>
      </c>
      <c r="T47" s="179">
        <v>45</v>
      </c>
      <c r="U47" s="179">
        <v>2935</v>
      </c>
      <c r="V47" s="179">
        <v>45</v>
      </c>
    </row>
    <row r="48" spans="2:22" x14ac:dyDescent="0.2">
      <c r="B48" s="179">
        <v>49</v>
      </c>
      <c r="C48" s="179">
        <v>3703</v>
      </c>
      <c r="D48" s="179">
        <v>49</v>
      </c>
      <c r="E48" s="156">
        <v>50</v>
      </c>
      <c r="F48" s="156">
        <f t="shared" si="1"/>
        <v>3949</v>
      </c>
      <c r="G48" s="156">
        <v>50</v>
      </c>
      <c r="H48" s="179">
        <v>54</v>
      </c>
      <c r="I48" s="179">
        <v>5592</v>
      </c>
      <c r="J48" s="179">
        <v>54</v>
      </c>
      <c r="K48" s="156">
        <v>50</v>
      </c>
      <c r="L48" s="156">
        <v>5037</v>
      </c>
      <c r="M48" s="156">
        <v>50</v>
      </c>
      <c r="N48" s="179">
        <v>46</v>
      </c>
      <c r="O48" s="179">
        <v>2932</v>
      </c>
      <c r="P48" s="179">
        <v>46</v>
      </c>
      <c r="Q48" s="156">
        <v>46</v>
      </c>
      <c r="R48" s="156">
        <v>3103</v>
      </c>
      <c r="S48" s="156">
        <v>46</v>
      </c>
      <c r="T48" s="179">
        <v>46</v>
      </c>
      <c r="U48" s="179">
        <v>3103</v>
      </c>
      <c r="V48" s="179">
        <v>46</v>
      </c>
    </row>
    <row r="49" spans="2:22" x14ac:dyDescent="0.2">
      <c r="B49" s="179">
        <v>50</v>
      </c>
      <c r="C49" s="179">
        <v>3859</v>
      </c>
      <c r="D49" s="179">
        <v>50</v>
      </c>
      <c r="E49" s="156">
        <v>51</v>
      </c>
      <c r="F49" s="156">
        <f t="shared" ref="F49:F57" si="2">F50-216</f>
        <v>4165</v>
      </c>
      <c r="G49" s="156">
        <v>51</v>
      </c>
      <c r="H49" s="179">
        <v>55</v>
      </c>
      <c r="I49" s="179">
        <v>5724</v>
      </c>
      <c r="J49" s="179">
        <v>55</v>
      </c>
      <c r="K49" s="156">
        <v>51</v>
      </c>
      <c r="L49" s="156">
        <v>5222</v>
      </c>
      <c r="M49" s="156">
        <v>51</v>
      </c>
      <c r="N49" s="179">
        <v>47</v>
      </c>
      <c r="O49" s="179">
        <v>3072</v>
      </c>
      <c r="P49" s="179">
        <v>47</v>
      </c>
      <c r="Q49" s="156">
        <v>47</v>
      </c>
      <c r="R49" s="156">
        <v>3241</v>
      </c>
      <c r="S49" s="156">
        <v>47</v>
      </c>
      <c r="T49" s="179">
        <v>47</v>
      </c>
      <c r="U49" s="179">
        <v>3241</v>
      </c>
      <c r="V49" s="179">
        <v>47</v>
      </c>
    </row>
    <row r="50" spans="2:22" x14ac:dyDescent="0.2">
      <c r="B50" s="179">
        <v>51</v>
      </c>
      <c r="C50" s="179">
        <v>4016</v>
      </c>
      <c r="D50" s="179">
        <v>51</v>
      </c>
      <c r="E50" s="156">
        <v>52</v>
      </c>
      <c r="F50" s="156">
        <f t="shared" si="2"/>
        <v>4381</v>
      </c>
      <c r="G50" s="156">
        <v>52</v>
      </c>
      <c r="H50" s="179">
        <v>56</v>
      </c>
      <c r="I50" s="179">
        <v>5855</v>
      </c>
      <c r="J50" s="179">
        <v>56</v>
      </c>
      <c r="K50" s="156">
        <v>52</v>
      </c>
      <c r="L50" s="156">
        <v>5407</v>
      </c>
      <c r="M50" s="156">
        <v>52</v>
      </c>
      <c r="N50" s="179">
        <v>48</v>
      </c>
      <c r="O50" s="179">
        <v>3167</v>
      </c>
      <c r="P50" s="179">
        <v>48</v>
      </c>
      <c r="Q50" s="156">
        <v>48</v>
      </c>
      <c r="R50" s="156">
        <v>3381</v>
      </c>
      <c r="S50" s="156">
        <v>48</v>
      </c>
      <c r="T50" s="179">
        <v>48</v>
      </c>
      <c r="U50" s="179">
        <v>3381</v>
      </c>
      <c r="V50" s="179">
        <v>48</v>
      </c>
    </row>
    <row r="51" spans="2:22" x14ac:dyDescent="0.2">
      <c r="B51" s="179">
        <v>52</v>
      </c>
      <c r="C51" s="179">
        <v>4177</v>
      </c>
      <c r="D51" s="179">
        <v>52</v>
      </c>
      <c r="E51" s="156">
        <v>53</v>
      </c>
      <c r="F51" s="156">
        <f t="shared" si="2"/>
        <v>4597</v>
      </c>
      <c r="G51" s="156">
        <v>53</v>
      </c>
      <c r="H51" s="179">
        <v>57</v>
      </c>
      <c r="I51" s="179">
        <v>5987</v>
      </c>
      <c r="J51" s="179">
        <v>57</v>
      </c>
      <c r="K51" s="156">
        <v>53</v>
      </c>
      <c r="L51" s="156">
        <v>5600</v>
      </c>
      <c r="M51" s="156">
        <v>53</v>
      </c>
      <c r="N51" s="179">
        <v>49</v>
      </c>
      <c r="O51" s="179">
        <v>3277</v>
      </c>
      <c r="P51" s="179">
        <v>49</v>
      </c>
      <c r="Q51" s="156">
        <v>49</v>
      </c>
      <c r="R51" s="156">
        <v>3510</v>
      </c>
      <c r="S51" s="156">
        <v>49</v>
      </c>
      <c r="T51" s="179">
        <v>49</v>
      </c>
      <c r="U51" s="179">
        <v>3510</v>
      </c>
      <c r="V51" s="179">
        <v>49</v>
      </c>
    </row>
    <row r="52" spans="2:22" x14ac:dyDescent="0.2">
      <c r="B52" s="179">
        <v>53</v>
      </c>
      <c r="C52" s="179">
        <v>4339</v>
      </c>
      <c r="D52" s="179">
        <v>53</v>
      </c>
      <c r="E52" s="156">
        <v>54</v>
      </c>
      <c r="F52" s="156">
        <f t="shared" si="2"/>
        <v>4813</v>
      </c>
      <c r="G52" s="156">
        <v>54</v>
      </c>
      <c r="H52" s="179">
        <v>58</v>
      </c>
      <c r="I52" s="179">
        <v>6115</v>
      </c>
      <c r="J52" s="179">
        <v>58</v>
      </c>
      <c r="K52" s="156">
        <v>54</v>
      </c>
      <c r="L52" s="156">
        <v>5800</v>
      </c>
      <c r="M52" s="156">
        <v>54</v>
      </c>
      <c r="N52" s="179">
        <v>50</v>
      </c>
      <c r="O52" s="179">
        <v>3383</v>
      </c>
      <c r="P52" s="179">
        <v>50</v>
      </c>
      <c r="Q52" s="156">
        <v>50</v>
      </c>
      <c r="R52" s="156">
        <v>3664</v>
      </c>
      <c r="S52" s="156">
        <v>50</v>
      </c>
      <c r="T52" s="179">
        <v>50</v>
      </c>
      <c r="U52" s="179">
        <v>3664</v>
      </c>
      <c r="V52" s="179">
        <v>50</v>
      </c>
    </row>
    <row r="53" spans="2:22" x14ac:dyDescent="0.2">
      <c r="B53" s="179">
        <v>54</v>
      </c>
      <c r="C53" s="179">
        <v>4500</v>
      </c>
      <c r="D53" s="179">
        <v>54</v>
      </c>
      <c r="E53" s="156">
        <v>55</v>
      </c>
      <c r="F53" s="156">
        <f t="shared" si="2"/>
        <v>5029</v>
      </c>
      <c r="G53" s="156">
        <v>55</v>
      </c>
      <c r="H53" s="179">
        <v>59</v>
      </c>
      <c r="I53" s="179">
        <v>6244</v>
      </c>
      <c r="J53" s="179">
        <v>59</v>
      </c>
      <c r="K53" s="156">
        <v>55</v>
      </c>
      <c r="L53" s="156">
        <v>6000</v>
      </c>
      <c r="M53" s="156">
        <v>55</v>
      </c>
      <c r="N53" s="179">
        <v>51</v>
      </c>
      <c r="O53" s="179">
        <v>3500</v>
      </c>
      <c r="P53" s="179">
        <v>51</v>
      </c>
      <c r="Q53" s="156">
        <v>51</v>
      </c>
      <c r="R53" s="156">
        <v>3800</v>
      </c>
      <c r="S53" s="156">
        <v>51</v>
      </c>
      <c r="T53" s="179">
        <v>51</v>
      </c>
      <c r="U53" s="179">
        <v>3800</v>
      </c>
      <c r="V53" s="179">
        <v>51</v>
      </c>
    </row>
    <row r="54" spans="2:22" x14ac:dyDescent="0.2">
      <c r="B54" s="179">
        <v>55</v>
      </c>
      <c r="C54" s="179">
        <v>4667</v>
      </c>
      <c r="D54" s="179">
        <v>55</v>
      </c>
      <c r="E54" s="156">
        <v>56</v>
      </c>
      <c r="F54" s="156">
        <f t="shared" si="2"/>
        <v>5245</v>
      </c>
      <c r="G54" s="156">
        <v>56</v>
      </c>
      <c r="H54" s="179">
        <v>60</v>
      </c>
      <c r="I54" s="179">
        <v>6372</v>
      </c>
      <c r="J54" s="179">
        <v>60</v>
      </c>
      <c r="K54" s="156">
        <v>56</v>
      </c>
      <c r="L54" s="156">
        <v>6200</v>
      </c>
      <c r="M54" s="156">
        <v>56</v>
      </c>
      <c r="N54" s="179">
        <v>52</v>
      </c>
      <c r="O54" s="179">
        <v>3586</v>
      </c>
      <c r="P54" s="179">
        <v>52</v>
      </c>
      <c r="Q54" s="156">
        <v>52</v>
      </c>
      <c r="R54" s="156">
        <v>3946</v>
      </c>
      <c r="S54" s="156">
        <v>52</v>
      </c>
      <c r="T54" s="179">
        <v>52</v>
      </c>
      <c r="U54" s="179">
        <v>3946</v>
      </c>
      <c r="V54" s="179">
        <v>52</v>
      </c>
    </row>
    <row r="55" spans="2:22" x14ac:dyDescent="0.2">
      <c r="B55" s="179">
        <v>56</v>
      </c>
      <c r="C55" s="179">
        <v>4833</v>
      </c>
      <c r="D55" s="179">
        <v>56</v>
      </c>
      <c r="E55" s="156">
        <v>57</v>
      </c>
      <c r="F55" s="156">
        <f t="shared" si="2"/>
        <v>5461</v>
      </c>
      <c r="G55" s="156">
        <v>57</v>
      </c>
      <c r="H55" s="179">
        <v>61</v>
      </c>
      <c r="I55" s="179">
        <v>6500</v>
      </c>
      <c r="J55" s="179">
        <v>61</v>
      </c>
      <c r="K55" s="156">
        <v>57</v>
      </c>
      <c r="L55" s="156">
        <v>6400</v>
      </c>
      <c r="M55" s="156">
        <v>57</v>
      </c>
      <c r="N55" s="179">
        <v>53</v>
      </c>
      <c r="O55" s="179">
        <v>3709</v>
      </c>
      <c r="P55" s="179">
        <v>53</v>
      </c>
      <c r="Q55" s="156">
        <v>53</v>
      </c>
      <c r="R55" s="156">
        <v>4098</v>
      </c>
      <c r="S55" s="156">
        <v>53</v>
      </c>
      <c r="T55" s="179">
        <v>53</v>
      </c>
      <c r="U55" s="179">
        <v>4098</v>
      </c>
      <c r="V55" s="179">
        <v>53</v>
      </c>
    </row>
    <row r="56" spans="2:22" x14ac:dyDescent="0.2">
      <c r="B56" s="179">
        <v>57</v>
      </c>
      <c r="C56" s="179">
        <v>5000</v>
      </c>
      <c r="D56" s="179">
        <v>57</v>
      </c>
      <c r="E56" s="156">
        <v>58</v>
      </c>
      <c r="F56" s="156">
        <f t="shared" si="2"/>
        <v>5677</v>
      </c>
      <c r="G56" s="156">
        <v>58</v>
      </c>
      <c r="H56" s="179">
        <v>62</v>
      </c>
      <c r="I56" s="179">
        <v>6635</v>
      </c>
      <c r="J56" s="179">
        <v>62</v>
      </c>
      <c r="K56" s="156">
        <v>58</v>
      </c>
      <c r="L56" s="156">
        <v>6600</v>
      </c>
      <c r="M56" s="156">
        <v>58</v>
      </c>
      <c r="N56" s="179">
        <v>54</v>
      </c>
      <c r="O56" s="179">
        <v>3828</v>
      </c>
      <c r="P56" s="179">
        <v>54</v>
      </c>
      <c r="Q56" s="156">
        <v>54</v>
      </c>
      <c r="R56" s="156">
        <v>4250</v>
      </c>
      <c r="S56" s="156">
        <v>54</v>
      </c>
      <c r="T56" s="179">
        <v>54</v>
      </c>
      <c r="U56" s="179">
        <v>4250</v>
      </c>
      <c r="V56" s="179">
        <v>54</v>
      </c>
    </row>
    <row r="57" spans="2:22" x14ac:dyDescent="0.2">
      <c r="B57" s="179">
        <v>58</v>
      </c>
      <c r="C57" s="179">
        <v>5172</v>
      </c>
      <c r="D57" s="179">
        <v>58</v>
      </c>
      <c r="E57" s="156">
        <v>59</v>
      </c>
      <c r="F57" s="156">
        <f t="shared" si="2"/>
        <v>5893</v>
      </c>
      <c r="G57" s="156">
        <v>59</v>
      </c>
      <c r="H57" s="179">
        <v>63</v>
      </c>
      <c r="I57" s="179">
        <v>6770</v>
      </c>
      <c r="J57" s="179">
        <v>63</v>
      </c>
      <c r="K57" s="156">
        <v>59</v>
      </c>
      <c r="L57" s="156">
        <v>6800</v>
      </c>
      <c r="M57" s="156">
        <v>59</v>
      </c>
      <c r="N57" s="179">
        <v>55</v>
      </c>
      <c r="O57" s="179">
        <v>3940</v>
      </c>
      <c r="P57" s="179">
        <v>55</v>
      </c>
      <c r="Q57" s="156">
        <v>55</v>
      </c>
      <c r="R57" s="156">
        <v>4399</v>
      </c>
      <c r="S57" s="156">
        <v>55</v>
      </c>
      <c r="T57" s="179">
        <v>55</v>
      </c>
      <c r="U57" s="179">
        <v>4399</v>
      </c>
      <c r="V57" s="179">
        <v>55</v>
      </c>
    </row>
    <row r="58" spans="2:22" x14ac:dyDescent="0.2">
      <c r="B58" s="179">
        <v>59</v>
      </c>
      <c r="C58" s="179">
        <v>5345</v>
      </c>
      <c r="D58" s="179">
        <v>59</v>
      </c>
      <c r="E58" s="156">
        <v>60</v>
      </c>
      <c r="F58" s="156">
        <f t="shared" ref="F58:F67" si="3">F59-216</f>
        <v>6109</v>
      </c>
      <c r="G58" s="156">
        <v>60</v>
      </c>
      <c r="H58" s="179">
        <v>64</v>
      </c>
      <c r="I58" s="179">
        <v>6905</v>
      </c>
      <c r="J58" s="179">
        <v>64</v>
      </c>
      <c r="K58" s="156">
        <v>60</v>
      </c>
      <c r="L58" s="156">
        <v>7000</v>
      </c>
      <c r="M58" s="156">
        <v>60</v>
      </c>
      <c r="N58" s="179">
        <v>56</v>
      </c>
      <c r="O58" s="179">
        <v>4075</v>
      </c>
      <c r="P58" s="179">
        <v>56</v>
      </c>
      <c r="Q58" s="156">
        <v>56</v>
      </c>
      <c r="R58" s="156">
        <v>4563</v>
      </c>
      <c r="S58" s="156">
        <v>56</v>
      </c>
      <c r="T58" s="179">
        <v>56</v>
      </c>
      <c r="U58" s="179">
        <v>4563</v>
      </c>
      <c r="V58" s="179">
        <v>56</v>
      </c>
    </row>
    <row r="59" spans="2:22" x14ac:dyDescent="0.2">
      <c r="B59" s="179">
        <v>60</v>
      </c>
      <c r="C59" s="179">
        <v>5518</v>
      </c>
      <c r="D59" s="179">
        <v>60</v>
      </c>
      <c r="E59" s="156">
        <v>61</v>
      </c>
      <c r="F59" s="156">
        <f t="shared" si="3"/>
        <v>6325</v>
      </c>
      <c r="G59" s="156">
        <v>61</v>
      </c>
      <c r="H59" s="179">
        <v>65</v>
      </c>
      <c r="I59" s="179">
        <v>7041</v>
      </c>
      <c r="J59" s="179">
        <v>65</v>
      </c>
      <c r="K59" s="156">
        <v>61</v>
      </c>
      <c r="L59" s="156">
        <v>7200</v>
      </c>
      <c r="M59" s="156">
        <v>61</v>
      </c>
      <c r="N59" s="179">
        <v>57</v>
      </c>
      <c r="O59" s="179">
        <v>4197</v>
      </c>
      <c r="P59" s="179">
        <v>57</v>
      </c>
      <c r="Q59" s="156">
        <v>57</v>
      </c>
      <c r="R59" s="156">
        <v>4711</v>
      </c>
      <c r="S59" s="156">
        <v>57</v>
      </c>
      <c r="T59" s="179">
        <v>57</v>
      </c>
      <c r="U59" s="179">
        <v>4711</v>
      </c>
      <c r="V59" s="179">
        <v>57</v>
      </c>
    </row>
    <row r="60" spans="2:22" x14ac:dyDescent="0.2">
      <c r="B60" s="179">
        <v>61</v>
      </c>
      <c r="C60" s="179">
        <v>5696</v>
      </c>
      <c r="D60" s="179">
        <v>61</v>
      </c>
      <c r="E60" s="156">
        <v>62</v>
      </c>
      <c r="F60" s="156">
        <f t="shared" si="3"/>
        <v>6541</v>
      </c>
      <c r="G60" s="156">
        <v>62</v>
      </c>
      <c r="H60" s="179">
        <v>66</v>
      </c>
      <c r="I60" s="179">
        <v>7176</v>
      </c>
      <c r="J60" s="179">
        <v>66</v>
      </c>
      <c r="K60" s="156">
        <v>62</v>
      </c>
      <c r="L60" s="156">
        <v>7400</v>
      </c>
      <c r="M60" s="156">
        <v>62</v>
      </c>
      <c r="N60" s="179">
        <v>58</v>
      </c>
      <c r="O60" s="179">
        <v>4323</v>
      </c>
      <c r="P60" s="179">
        <v>58</v>
      </c>
      <c r="Q60" s="156">
        <v>58</v>
      </c>
      <c r="R60" s="156">
        <v>4867</v>
      </c>
      <c r="S60" s="156">
        <v>58</v>
      </c>
      <c r="T60" s="179">
        <v>58</v>
      </c>
      <c r="U60" s="179">
        <v>4867</v>
      </c>
      <c r="V60" s="179">
        <v>58</v>
      </c>
    </row>
    <row r="61" spans="2:22" x14ac:dyDescent="0.2">
      <c r="B61" s="179">
        <v>62</v>
      </c>
      <c r="C61" s="179">
        <v>5875</v>
      </c>
      <c r="D61" s="179">
        <v>62</v>
      </c>
      <c r="E61" s="156">
        <v>63</v>
      </c>
      <c r="F61" s="156">
        <f t="shared" si="3"/>
        <v>6757</v>
      </c>
      <c r="G61" s="156">
        <v>63</v>
      </c>
      <c r="H61" s="179">
        <v>67</v>
      </c>
      <c r="I61" s="179">
        <v>7311</v>
      </c>
      <c r="J61" s="179">
        <v>67</v>
      </c>
      <c r="K61" s="156">
        <v>63</v>
      </c>
      <c r="L61" s="156">
        <v>7609</v>
      </c>
      <c r="M61" s="156">
        <v>63</v>
      </c>
      <c r="N61" s="179">
        <v>59</v>
      </c>
      <c r="O61" s="179">
        <v>4450</v>
      </c>
      <c r="P61" s="179">
        <v>59</v>
      </c>
      <c r="Q61" s="156">
        <v>59</v>
      </c>
      <c r="R61" s="156">
        <v>5037</v>
      </c>
      <c r="S61" s="156">
        <v>59</v>
      </c>
      <c r="T61" s="179">
        <v>59</v>
      </c>
      <c r="U61" s="179">
        <v>5037</v>
      </c>
      <c r="V61" s="179">
        <v>59</v>
      </c>
    </row>
    <row r="62" spans="2:22" x14ac:dyDescent="0.2">
      <c r="B62" s="179">
        <v>63</v>
      </c>
      <c r="C62" s="179">
        <v>6056</v>
      </c>
      <c r="D62" s="179">
        <v>63</v>
      </c>
      <c r="E62" s="156">
        <v>64</v>
      </c>
      <c r="F62" s="156">
        <f t="shared" si="3"/>
        <v>6973</v>
      </c>
      <c r="G62" s="156">
        <v>64</v>
      </c>
      <c r="H62" s="179">
        <v>68</v>
      </c>
      <c r="I62" s="179">
        <v>7446</v>
      </c>
      <c r="J62" s="179">
        <v>68</v>
      </c>
      <c r="K62" s="156">
        <v>64</v>
      </c>
      <c r="L62" s="156">
        <v>7826</v>
      </c>
      <c r="M62" s="156">
        <v>64</v>
      </c>
      <c r="N62" s="179">
        <v>60</v>
      </c>
      <c r="O62" s="179">
        <v>4593</v>
      </c>
      <c r="P62" s="179">
        <v>60</v>
      </c>
      <c r="Q62" s="156">
        <v>60</v>
      </c>
      <c r="R62" s="156">
        <v>5180</v>
      </c>
      <c r="S62" s="156">
        <v>60</v>
      </c>
      <c r="T62" s="179">
        <v>60</v>
      </c>
      <c r="U62" s="179">
        <v>5180</v>
      </c>
      <c r="V62" s="179">
        <v>60</v>
      </c>
    </row>
    <row r="63" spans="2:22" x14ac:dyDescent="0.2">
      <c r="B63" s="179">
        <v>64</v>
      </c>
      <c r="C63" s="179">
        <v>6241</v>
      </c>
      <c r="D63" s="179">
        <v>64</v>
      </c>
      <c r="E63" s="156">
        <v>65</v>
      </c>
      <c r="F63" s="156">
        <f t="shared" si="3"/>
        <v>7189</v>
      </c>
      <c r="G63" s="156">
        <v>65</v>
      </c>
      <c r="H63" s="179">
        <v>69</v>
      </c>
      <c r="I63" s="179">
        <v>7581</v>
      </c>
      <c r="J63" s="179">
        <v>69</v>
      </c>
      <c r="K63" s="156">
        <v>65</v>
      </c>
      <c r="L63" s="156">
        <v>8043</v>
      </c>
      <c r="M63" s="156">
        <v>65</v>
      </c>
      <c r="N63" s="179">
        <v>61</v>
      </c>
      <c r="O63" s="179">
        <v>4722</v>
      </c>
      <c r="P63" s="179">
        <v>61</v>
      </c>
      <c r="Q63" s="156">
        <v>61</v>
      </c>
      <c r="R63" s="156">
        <v>5334</v>
      </c>
      <c r="S63" s="156">
        <v>61</v>
      </c>
      <c r="T63" s="179">
        <v>61</v>
      </c>
      <c r="U63" s="179">
        <v>5334</v>
      </c>
      <c r="V63" s="179">
        <v>61</v>
      </c>
    </row>
    <row r="64" spans="2:22" x14ac:dyDescent="0.2">
      <c r="B64" s="179">
        <v>65</v>
      </c>
      <c r="C64" s="179">
        <v>6426</v>
      </c>
      <c r="D64" s="179">
        <v>65</v>
      </c>
      <c r="E64" s="156">
        <v>66</v>
      </c>
      <c r="F64" s="156">
        <f t="shared" si="3"/>
        <v>7405</v>
      </c>
      <c r="G64" s="156">
        <v>66</v>
      </c>
      <c r="H64" s="179">
        <v>70</v>
      </c>
      <c r="I64" s="179">
        <v>7716</v>
      </c>
      <c r="J64" s="179">
        <v>70</v>
      </c>
      <c r="K64" s="156">
        <v>66</v>
      </c>
      <c r="L64" s="156">
        <v>8261</v>
      </c>
      <c r="M64" s="156">
        <v>66</v>
      </c>
      <c r="N64" s="179">
        <v>62</v>
      </c>
      <c r="O64" s="179">
        <v>4853</v>
      </c>
      <c r="P64" s="179">
        <v>62</v>
      </c>
      <c r="Q64" s="156">
        <v>62</v>
      </c>
      <c r="R64" s="156">
        <v>5508</v>
      </c>
      <c r="S64" s="156">
        <v>62</v>
      </c>
      <c r="T64" s="179">
        <v>62</v>
      </c>
      <c r="U64" s="179">
        <v>5508</v>
      </c>
      <c r="V64" s="179">
        <v>62</v>
      </c>
    </row>
    <row r="65" spans="1:22" x14ac:dyDescent="0.2">
      <c r="B65" s="179">
        <v>66</v>
      </c>
      <c r="C65" s="179">
        <v>6611</v>
      </c>
      <c r="D65" s="179">
        <v>66</v>
      </c>
      <c r="E65" s="156">
        <v>67</v>
      </c>
      <c r="F65" s="156">
        <f t="shared" si="3"/>
        <v>7621</v>
      </c>
      <c r="G65" s="156">
        <v>67</v>
      </c>
      <c r="H65" s="179">
        <v>71</v>
      </c>
      <c r="I65" s="179">
        <v>7851</v>
      </c>
      <c r="J65" s="179">
        <v>71</v>
      </c>
      <c r="K65" s="156">
        <v>67</v>
      </c>
      <c r="L65" s="156">
        <v>8478</v>
      </c>
      <c r="M65" s="156">
        <v>67</v>
      </c>
      <c r="N65" s="179">
        <v>63</v>
      </c>
      <c r="O65" s="179">
        <v>5018</v>
      </c>
      <c r="P65" s="179">
        <v>63</v>
      </c>
      <c r="Q65" s="156">
        <v>63</v>
      </c>
      <c r="R65" s="156">
        <v>5668</v>
      </c>
      <c r="S65" s="156">
        <v>63</v>
      </c>
      <c r="T65" s="179">
        <v>63</v>
      </c>
      <c r="U65" s="179">
        <v>5668</v>
      </c>
      <c r="V65" s="179">
        <v>63</v>
      </c>
    </row>
    <row r="66" spans="1:22" x14ac:dyDescent="0.2">
      <c r="B66" s="179">
        <v>67</v>
      </c>
      <c r="C66" s="179">
        <v>6796</v>
      </c>
      <c r="D66" s="179">
        <v>67</v>
      </c>
      <c r="E66" s="156">
        <v>68</v>
      </c>
      <c r="F66" s="156">
        <f t="shared" si="3"/>
        <v>7837</v>
      </c>
      <c r="G66" s="156">
        <v>68</v>
      </c>
      <c r="H66" s="179">
        <v>72</v>
      </c>
      <c r="I66" s="179">
        <v>7986</v>
      </c>
      <c r="J66" s="179">
        <v>72</v>
      </c>
      <c r="K66" s="156">
        <v>68</v>
      </c>
      <c r="L66" s="156">
        <v>8696</v>
      </c>
      <c r="M66" s="156">
        <v>68</v>
      </c>
      <c r="N66" s="179">
        <v>64</v>
      </c>
      <c r="O66" s="179">
        <v>5149</v>
      </c>
      <c r="P66" s="179">
        <v>64</v>
      </c>
      <c r="Q66" s="156">
        <v>64</v>
      </c>
      <c r="R66" s="156">
        <v>5810</v>
      </c>
      <c r="S66" s="156">
        <v>64</v>
      </c>
      <c r="T66" s="179">
        <v>64</v>
      </c>
      <c r="U66" s="179">
        <v>5810</v>
      </c>
      <c r="V66" s="179">
        <v>64</v>
      </c>
    </row>
    <row r="67" spans="1:22" x14ac:dyDescent="0.2">
      <c r="B67" s="179">
        <v>68</v>
      </c>
      <c r="C67" s="179">
        <v>6981</v>
      </c>
      <c r="D67" s="179">
        <v>68</v>
      </c>
      <c r="E67" s="156">
        <v>69</v>
      </c>
      <c r="F67" s="156">
        <f t="shared" si="3"/>
        <v>8053</v>
      </c>
      <c r="G67" s="156">
        <v>69</v>
      </c>
      <c r="H67" s="179">
        <v>73</v>
      </c>
      <c r="I67" s="179">
        <v>8118</v>
      </c>
      <c r="J67" s="179">
        <v>73</v>
      </c>
      <c r="K67" s="156">
        <v>69</v>
      </c>
      <c r="L67" s="156">
        <v>8913</v>
      </c>
      <c r="M67" s="156">
        <v>69</v>
      </c>
      <c r="N67" s="179">
        <v>65</v>
      </c>
      <c r="O67" s="179">
        <v>5296</v>
      </c>
      <c r="P67" s="179">
        <v>65</v>
      </c>
      <c r="Q67" s="156">
        <v>65</v>
      </c>
      <c r="R67" s="156">
        <v>5981</v>
      </c>
      <c r="S67" s="156">
        <v>65</v>
      </c>
      <c r="T67" s="179">
        <v>65</v>
      </c>
      <c r="U67" s="179">
        <v>5981</v>
      </c>
      <c r="V67" s="179">
        <v>65</v>
      </c>
    </row>
    <row r="68" spans="1:22" x14ac:dyDescent="0.2">
      <c r="B68" s="179">
        <v>69</v>
      </c>
      <c r="C68" s="179">
        <v>7173</v>
      </c>
      <c r="D68" s="179">
        <v>69</v>
      </c>
      <c r="E68" s="156">
        <v>70</v>
      </c>
      <c r="F68" s="156">
        <f t="shared" ref="F68:F72" si="4">F69-216</f>
        <v>8269</v>
      </c>
      <c r="G68" s="156">
        <v>70</v>
      </c>
      <c r="H68" s="179">
        <v>74</v>
      </c>
      <c r="I68" s="179">
        <v>8250</v>
      </c>
      <c r="J68" s="179">
        <v>74</v>
      </c>
      <c r="K68" s="156">
        <v>70</v>
      </c>
      <c r="L68" s="156">
        <v>9130</v>
      </c>
      <c r="M68" s="156">
        <v>70</v>
      </c>
      <c r="N68" s="179">
        <v>66</v>
      </c>
      <c r="O68" s="179">
        <v>5441</v>
      </c>
      <c r="P68" s="179">
        <v>66</v>
      </c>
      <c r="Q68" s="156">
        <v>66</v>
      </c>
      <c r="R68" s="156">
        <v>6157</v>
      </c>
      <c r="S68" s="156">
        <v>66</v>
      </c>
      <c r="T68" s="179">
        <v>66</v>
      </c>
      <c r="U68" s="179">
        <v>6157</v>
      </c>
      <c r="V68" s="179">
        <v>66</v>
      </c>
    </row>
    <row r="69" spans="1:22" x14ac:dyDescent="0.2">
      <c r="B69" s="179">
        <v>70</v>
      </c>
      <c r="C69" s="179">
        <v>7365</v>
      </c>
      <c r="D69" s="179">
        <v>70</v>
      </c>
      <c r="E69" s="156">
        <v>71</v>
      </c>
      <c r="F69" s="156">
        <f t="shared" si="4"/>
        <v>8485</v>
      </c>
      <c r="G69" s="156">
        <v>71</v>
      </c>
      <c r="H69" s="179">
        <v>75</v>
      </c>
      <c r="I69" s="179">
        <v>8382</v>
      </c>
      <c r="J69" s="179">
        <v>75</v>
      </c>
      <c r="K69" s="156">
        <v>71</v>
      </c>
      <c r="L69" s="156">
        <v>9348</v>
      </c>
      <c r="M69" s="156">
        <v>71</v>
      </c>
      <c r="N69" s="179">
        <v>67</v>
      </c>
      <c r="O69" s="179">
        <v>5578</v>
      </c>
      <c r="P69" s="179">
        <v>67</v>
      </c>
      <c r="Q69" s="156">
        <v>67</v>
      </c>
      <c r="R69" s="156">
        <v>638</v>
      </c>
      <c r="S69" s="156">
        <v>67</v>
      </c>
      <c r="T69" s="179">
        <v>67</v>
      </c>
      <c r="U69" s="179">
        <v>638</v>
      </c>
      <c r="V69" s="179">
        <v>67</v>
      </c>
    </row>
    <row r="70" spans="1:22" x14ac:dyDescent="0.2">
      <c r="B70" s="179">
        <v>71</v>
      </c>
      <c r="C70" s="179">
        <v>7558</v>
      </c>
      <c r="D70" s="179">
        <v>71</v>
      </c>
      <c r="E70" s="156">
        <v>72</v>
      </c>
      <c r="F70" s="156">
        <f t="shared" si="4"/>
        <v>8701</v>
      </c>
      <c r="G70" s="156">
        <v>72</v>
      </c>
      <c r="H70" s="179">
        <v>76</v>
      </c>
      <c r="I70" s="179">
        <v>8513</v>
      </c>
      <c r="J70" s="179">
        <v>76</v>
      </c>
      <c r="K70" s="156">
        <v>72</v>
      </c>
      <c r="L70" s="156">
        <v>9568</v>
      </c>
      <c r="M70" s="156">
        <v>72</v>
      </c>
      <c r="N70" s="179">
        <v>68</v>
      </c>
      <c r="O70" s="179">
        <v>5752</v>
      </c>
      <c r="P70" s="179">
        <v>68</v>
      </c>
      <c r="Q70" s="156">
        <v>68</v>
      </c>
      <c r="R70" s="156">
        <v>6496</v>
      </c>
      <c r="S70" s="156">
        <v>68</v>
      </c>
      <c r="T70" s="179">
        <v>68</v>
      </c>
      <c r="U70" s="179">
        <v>6496</v>
      </c>
      <c r="V70" s="179">
        <v>68</v>
      </c>
    </row>
    <row r="71" spans="1:22" x14ac:dyDescent="0.2">
      <c r="B71" s="179">
        <v>72</v>
      </c>
      <c r="C71" s="179">
        <v>7750</v>
      </c>
      <c r="D71" s="179">
        <v>72</v>
      </c>
      <c r="E71" s="156">
        <v>73</v>
      </c>
      <c r="F71" s="156">
        <f t="shared" si="4"/>
        <v>8917</v>
      </c>
      <c r="G71" s="156">
        <v>73</v>
      </c>
      <c r="H71" s="179">
        <v>77</v>
      </c>
      <c r="I71" s="179">
        <v>8645</v>
      </c>
      <c r="J71" s="179">
        <v>77</v>
      </c>
      <c r="K71" s="156">
        <v>73</v>
      </c>
      <c r="L71" s="156">
        <v>9795</v>
      </c>
      <c r="M71" s="156">
        <v>73</v>
      </c>
      <c r="N71" s="179">
        <v>69</v>
      </c>
      <c r="O71" s="179">
        <v>5883</v>
      </c>
      <c r="P71" s="179">
        <v>69</v>
      </c>
      <c r="Q71" s="156">
        <v>69</v>
      </c>
      <c r="R71" s="156">
        <v>6654</v>
      </c>
      <c r="S71" s="156">
        <v>69</v>
      </c>
      <c r="T71" s="179">
        <v>69</v>
      </c>
      <c r="U71" s="179">
        <v>6654</v>
      </c>
      <c r="V71" s="179">
        <v>69</v>
      </c>
    </row>
    <row r="72" spans="1:22" x14ac:dyDescent="0.2">
      <c r="B72" s="179">
        <v>73</v>
      </c>
      <c r="C72" s="179">
        <v>7942</v>
      </c>
      <c r="D72" s="179">
        <v>73</v>
      </c>
      <c r="E72" s="156">
        <v>74</v>
      </c>
      <c r="F72" s="156">
        <f t="shared" si="4"/>
        <v>9133</v>
      </c>
      <c r="G72" s="156">
        <v>74</v>
      </c>
      <c r="H72" s="179">
        <v>78</v>
      </c>
      <c r="I72" s="179">
        <v>8776</v>
      </c>
      <c r="J72" s="179">
        <v>78</v>
      </c>
      <c r="K72" s="156">
        <v>74</v>
      </c>
      <c r="L72" s="156">
        <v>10023</v>
      </c>
      <c r="M72" s="156">
        <v>74</v>
      </c>
      <c r="N72" s="179">
        <v>70</v>
      </c>
      <c r="O72" s="179">
        <v>6064</v>
      </c>
      <c r="P72" s="179">
        <v>70</v>
      </c>
      <c r="Q72" s="156">
        <v>70</v>
      </c>
      <c r="R72" s="156">
        <v>6818</v>
      </c>
      <c r="S72" s="156">
        <v>70</v>
      </c>
      <c r="T72" s="179">
        <v>70</v>
      </c>
      <c r="U72" s="179">
        <v>6818</v>
      </c>
      <c r="V72" s="179">
        <v>70</v>
      </c>
    </row>
    <row r="73" spans="1:22" x14ac:dyDescent="0.2">
      <c r="B73" s="179">
        <v>74</v>
      </c>
      <c r="C73" s="179">
        <v>8135</v>
      </c>
      <c r="D73" s="179">
        <v>74</v>
      </c>
      <c r="E73" s="156">
        <v>75</v>
      </c>
      <c r="F73" s="156">
        <f>F74-216</f>
        <v>9349</v>
      </c>
      <c r="G73" s="156">
        <v>75</v>
      </c>
      <c r="H73" s="179">
        <v>79</v>
      </c>
      <c r="I73" s="179">
        <v>8908</v>
      </c>
      <c r="J73" s="179">
        <v>79</v>
      </c>
      <c r="K73" s="156">
        <v>75</v>
      </c>
      <c r="L73" s="156">
        <v>10250</v>
      </c>
      <c r="M73" s="156">
        <v>75</v>
      </c>
      <c r="N73" s="179">
        <v>71</v>
      </c>
      <c r="O73" s="179">
        <v>6207</v>
      </c>
      <c r="P73" s="179">
        <v>71</v>
      </c>
      <c r="Q73" s="156">
        <v>71</v>
      </c>
      <c r="R73" s="156">
        <v>7002</v>
      </c>
      <c r="S73" s="156">
        <v>71</v>
      </c>
      <c r="T73" s="179">
        <v>71</v>
      </c>
      <c r="U73" s="179">
        <v>7002</v>
      </c>
      <c r="V73" s="179">
        <v>71</v>
      </c>
    </row>
    <row r="74" spans="1:22" x14ac:dyDescent="0.2">
      <c r="A74" s="209"/>
      <c r="B74" s="179">
        <v>75</v>
      </c>
      <c r="C74" s="179">
        <v>8327</v>
      </c>
      <c r="D74" s="179">
        <v>75</v>
      </c>
      <c r="E74" s="156">
        <v>76</v>
      </c>
      <c r="F74" s="156">
        <v>9565</v>
      </c>
      <c r="G74" s="156">
        <v>76</v>
      </c>
      <c r="H74" s="179">
        <v>80</v>
      </c>
      <c r="I74" s="179">
        <v>9041</v>
      </c>
      <c r="J74" s="179">
        <v>80</v>
      </c>
      <c r="K74" s="156">
        <v>76</v>
      </c>
      <c r="L74" s="156">
        <v>10477</v>
      </c>
      <c r="M74" s="156">
        <v>76</v>
      </c>
      <c r="N74" s="179">
        <v>72</v>
      </c>
      <c r="O74" s="179">
        <v>6366</v>
      </c>
      <c r="P74" s="179">
        <v>72</v>
      </c>
      <c r="Q74" s="156">
        <v>72</v>
      </c>
      <c r="R74" s="156">
        <v>7176</v>
      </c>
      <c r="S74" s="156">
        <v>72</v>
      </c>
      <c r="T74" s="179">
        <v>72</v>
      </c>
      <c r="U74" s="179">
        <v>7176</v>
      </c>
      <c r="V74" s="179">
        <v>72</v>
      </c>
    </row>
    <row r="75" spans="1:22" x14ac:dyDescent="0.2">
      <c r="A75" s="209"/>
      <c r="B75" s="179">
        <v>76</v>
      </c>
      <c r="C75" s="179">
        <v>8520</v>
      </c>
      <c r="D75" s="179">
        <v>76</v>
      </c>
      <c r="E75" s="156">
        <v>77</v>
      </c>
      <c r="F75" s="156">
        <v>9775</v>
      </c>
      <c r="G75" s="156">
        <v>77</v>
      </c>
      <c r="H75" s="179">
        <v>81</v>
      </c>
      <c r="I75" s="179">
        <v>9176</v>
      </c>
      <c r="J75" s="179">
        <v>81</v>
      </c>
      <c r="K75" s="156">
        <v>77</v>
      </c>
      <c r="L75" s="156">
        <v>10705</v>
      </c>
      <c r="M75" s="156">
        <v>77</v>
      </c>
      <c r="N75" s="179">
        <v>73</v>
      </c>
      <c r="O75" s="179">
        <v>6523</v>
      </c>
      <c r="P75" s="179">
        <v>73</v>
      </c>
      <c r="Q75" s="156">
        <v>73</v>
      </c>
      <c r="R75" s="156">
        <v>7349</v>
      </c>
      <c r="S75" s="156">
        <v>73</v>
      </c>
      <c r="T75" s="179">
        <v>73</v>
      </c>
      <c r="U75" s="179">
        <v>7349</v>
      </c>
      <c r="V75" s="179">
        <v>73</v>
      </c>
    </row>
    <row r="76" spans="1:22" x14ac:dyDescent="0.2">
      <c r="A76" s="209"/>
      <c r="B76" s="179">
        <v>77</v>
      </c>
      <c r="C76" s="179">
        <v>8720</v>
      </c>
      <c r="D76" s="179">
        <v>77</v>
      </c>
      <c r="E76" s="156">
        <v>78</v>
      </c>
      <c r="F76" s="156">
        <v>9987</v>
      </c>
      <c r="G76" s="156">
        <v>78</v>
      </c>
      <c r="H76" s="179">
        <v>82</v>
      </c>
      <c r="I76" s="179">
        <v>9311</v>
      </c>
      <c r="J76" s="179">
        <v>82</v>
      </c>
      <c r="K76" s="156">
        <v>78</v>
      </c>
      <c r="L76" s="156">
        <v>10932</v>
      </c>
      <c r="M76" s="156">
        <v>78</v>
      </c>
      <c r="N76" s="179">
        <v>74</v>
      </c>
      <c r="O76" s="179">
        <v>6680</v>
      </c>
      <c r="P76" s="179">
        <v>74</v>
      </c>
      <c r="Q76" s="156">
        <v>74</v>
      </c>
      <c r="R76" s="156">
        <v>7521</v>
      </c>
      <c r="S76" s="156">
        <v>74</v>
      </c>
      <c r="T76" s="179">
        <v>74</v>
      </c>
      <c r="U76" s="179">
        <v>7521</v>
      </c>
      <c r="V76" s="179">
        <v>74</v>
      </c>
    </row>
    <row r="77" spans="1:22" x14ac:dyDescent="0.2">
      <c r="A77" s="209"/>
      <c r="B77" s="179">
        <v>78</v>
      </c>
      <c r="C77" s="179">
        <v>8920</v>
      </c>
      <c r="D77" s="179">
        <v>78</v>
      </c>
      <c r="E77" s="156">
        <v>79</v>
      </c>
      <c r="F77" s="156">
        <v>10200</v>
      </c>
      <c r="G77" s="156">
        <v>79</v>
      </c>
      <c r="H77" s="179">
        <v>83</v>
      </c>
      <c r="I77" s="179">
        <v>9446</v>
      </c>
      <c r="J77" s="179">
        <v>83</v>
      </c>
      <c r="K77" s="156">
        <v>79</v>
      </c>
      <c r="L77" s="156">
        <v>11159</v>
      </c>
      <c r="M77" s="156">
        <v>79</v>
      </c>
      <c r="N77" s="179">
        <v>75</v>
      </c>
      <c r="O77" s="179">
        <v>6862</v>
      </c>
      <c r="P77" s="179">
        <v>75</v>
      </c>
      <c r="Q77" s="156">
        <v>75</v>
      </c>
      <c r="R77" s="156">
        <v>7687</v>
      </c>
      <c r="S77" s="156">
        <v>75</v>
      </c>
      <c r="T77" s="179">
        <v>75</v>
      </c>
      <c r="U77" s="179">
        <v>7687</v>
      </c>
      <c r="V77" s="179">
        <v>75</v>
      </c>
    </row>
    <row r="78" spans="1:22" x14ac:dyDescent="0.2">
      <c r="A78" s="209"/>
      <c r="B78" s="179">
        <v>79</v>
      </c>
      <c r="C78" s="179">
        <v>9120</v>
      </c>
      <c r="D78" s="179">
        <v>79</v>
      </c>
      <c r="E78" s="156">
        <v>80</v>
      </c>
      <c r="F78" s="156">
        <v>10415</v>
      </c>
      <c r="G78" s="156">
        <v>80</v>
      </c>
      <c r="H78" s="179">
        <v>84</v>
      </c>
      <c r="I78" s="179">
        <v>9581</v>
      </c>
      <c r="J78" s="179">
        <v>84</v>
      </c>
      <c r="K78" s="156">
        <v>80</v>
      </c>
      <c r="L78" s="156">
        <v>11386</v>
      </c>
      <c r="M78" s="156">
        <v>80</v>
      </c>
      <c r="N78" s="179">
        <v>76</v>
      </c>
      <c r="O78" s="179">
        <v>7011</v>
      </c>
      <c r="P78" s="179">
        <v>76</v>
      </c>
      <c r="Q78" s="156">
        <v>76</v>
      </c>
      <c r="R78" s="156">
        <v>7868</v>
      </c>
      <c r="S78" s="156">
        <v>76</v>
      </c>
      <c r="T78" s="179">
        <v>76</v>
      </c>
      <c r="U78" s="179">
        <v>7868</v>
      </c>
      <c r="V78" s="179">
        <v>76</v>
      </c>
    </row>
    <row r="79" spans="1:22" x14ac:dyDescent="0.2">
      <c r="A79" s="209"/>
      <c r="B79" s="179">
        <v>80</v>
      </c>
      <c r="C79" s="179">
        <v>9320</v>
      </c>
      <c r="D79" s="179">
        <v>80</v>
      </c>
      <c r="E79" s="156">
        <v>81</v>
      </c>
      <c r="F79" s="156">
        <v>10631</v>
      </c>
      <c r="G79" s="156">
        <v>81</v>
      </c>
      <c r="H79" s="179">
        <v>85</v>
      </c>
      <c r="I79" s="179">
        <v>9716</v>
      </c>
      <c r="J79" s="179">
        <v>85</v>
      </c>
      <c r="K79" s="156">
        <v>81</v>
      </c>
      <c r="L79" s="156">
        <v>11614</v>
      </c>
      <c r="M79" s="156">
        <v>81</v>
      </c>
      <c r="N79" s="179">
        <v>77</v>
      </c>
      <c r="O79" s="179">
        <v>7177</v>
      </c>
      <c r="P79" s="179">
        <v>77</v>
      </c>
      <c r="Q79" s="156">
        <v>77</v>
      </c>
      <c r="R79" s="156">
        <v>8039</v>
      </c>
      <c r="S79" s="156">
        <v>77</v>
      </c>
      <c r="T79" s="179">
        <v>77</v>
      </c>
      <c r="U79" s="179">
        <v>8039</v>
      </c>
      <c r="V79" s="179">
        <v>77</v>
      </c>
    </row>
    <row r="80" spans="1:22" x14ac:dyDescent="0.2">
      <c r="A80" s="209"/>
      <c r="B80" s="179">
        <v>81</v>
      </c>
      <c r="C80" s="179">
        <v>9520</v>
      </c>
      <c r="D80" s="179">
        <v>81</v>
      </c>
      <c r="E80" s="156">
        <v>82</v>
      </c>
      <c r="F80" s="156">
        <v>10848</v>
      </c>
      <c r="G80" s="156">
        <v>82</v>
      </c>
      <c r="H80" s="179">
        <v>86</v>
      </c>
      <c r="I80" s="179">
        <v>9851</v>
      </c>
      <c r="J80" s="179">
        <v>86</v>
      </c>
      <c r="K80" s="156">
        <v>82</v>
      </c>
      <c r="L80" s="156">
        <v>11841</v>
      </c>
      <c r="M80" s="156">
        <v>82</v>
      </c>
      <c r="N80" s="179">
        <v>78</v>
      </c>
      <c r="O80" s="179">
        <v>7345</v>
      </c>
      <c r="P80" s="179">
        <v>78</v>
      </c>
      <c r="Q80" s="156">
        <v>78</v>
      </c>
      <c r="R80" s="156">
        <v>8215</v>
      </c>
      <c r="S80" s="156">
        <v>78</v>
      </c>
      <c r="T80" s="179">
        <v>78</v>
      </c>
      <c r="U80" s="179">
        <v>8215</v>
      </c>
      <c r="V80" s="179">
        <v>78</v>
      </c>
    </row>
    <row r="81" spans="1:22" x14ac:dyDescent="0.2">
      <c r="A81" s="209"/>
      <c r="B81" s="179">
        <v>82</v>
      </c>
      <c r="C81" s="179">
        <v>9720</v>
      </c>
      <c r="D81" s="179">
        <v>82</v>
      </c>
      <c r="E81" s="156">
        <v>83</v>
      </c>
      <c r="F81" s="156">
        <v>11067</v>
      </c>
      <c r="G81" s="156">
        <v>83</v>
      </c>
      <c r="H81" s="179">
        <v>87</v>
      </c>
      <c r="I81" s="179">
        <v>9986</v>
      </c>
      <c r="J81" s="179">
        <v>87</v>
      </c>
      <c r="K81" s="156">
        <v>83</v>
      </c>
      <c r="L81" s="156">
        <v>12068</v>
      </c>
      <c r="M81" s="156">
        <v>83</v>
      </c>
      <c r="N81" s="179">
        <v>79</v>
      </c>
      <c r="O81" s="179">
        <v>7541</v>
      </c>
      <c r="P81" s="179">
        <v>79</v>
      </c>
      <c r="Q81" s="156">
        <v>79</v>
      </c>
      <c r="R81" s="156">
        <v>8387</v>
      </c>
      <c r="S81" s="156">
        <v>79</v>
      </c>
      <c r="T81" s="179">
        <v>79</v>
      </c>
      <c r="U81" s="179">
        <v>8387</v>
      </c>
      <c r="V81" s="179">
        <v>79</v>
      </c>
    </row>
    <row r="82" spans="1:22" x14ac:dyDescent="0.2">
      <c r="A82" s="209"/>
      <c r="B82" s="179">
        <v>83</v>
      </c>
      <c r="C82" s="179">
        <v>9920</v>
      </c>
      <c r="D82" s="179">
        <v>83</v>
      </c>
      <c r="E82" s="156">
        <v>84</v>
      </c>
      <c r="F82" s="156">
        <v>11286</v>
      </c>
      <c r="G82" s="156">
        <v>84</v>
      </c>
      <c r="H82" s="179">
        <v>88</v>
      </c>
      <c r="I82" s="179">
        <v>10118</v>
      </c>
      <c r="J82" s="179">
        <v>88</v>
      </c>
      <c r="K82" s="156">
        <v>84</v>
      </c>
      <c r="L82" s="156">
        <v>12295</v>
      </c>
      <c r="M82" s="156">
        <v>84</v>
      </c>
      <c r="N82" s="179">
        <v>80</v>
      </c>
      <c r="O82" s="179">
        <v>7692</v>
      </c>
      <c r="P82" s="179">
        <v>80</v>
      </c>
      <c r="Q82" s="156">
        <v>80</v>
      </c>
      <c r="R82" s="156">
        <v>8569</v>
      </c>
      <c r="S82" s="156">
        <v>80</v>
      </c>
      <c r="T82" s="179">
        <v>80</v>
      </c>
      <c r="U82" s="179">
        <v>8569</v>
      </c>
      <c r="V82" s="179">
        <v>80</v>
      </c>
    </row>
    <row r="83" spans="1:22" x14ac:dyDescent="0.2">
      <c r="A83" s="209"/>
      <c r="B83" s="179">
        <v>84</v>
      </c>
      <c r="C83" s="179">
        <v>10120</v>
      </c>
      <c r="D83" s="179">
        <v>84</v>
      </c>
      <c r="E83" s="156">
        <v>85</v>
      </c>
      <c r="F83" s="156">
        <v>11506.8</v>
      </c>
      <c r="G83" s="156">
        <v>85</v>
      </c>
      <c r="H83" s="179">
        <v>89</v>
      </c>
      <c r="I83" s="179">
        <v>10250</v>
      </c>
      <c r="J83" s="179">
        <v>89</v>
      </c>
      <c r="K83" s="156">
        <v>85</v>
      </c>
      <c r="L83" s="156">
        <v>12523</v>
      </c>
      <c r="M83" s="156">
        <v>85</v>
      </c>
      <c r="N83" s="179">
        <v>81</v>
      </c>
      <c r="O83" s="179">
        <v>7867</v>
      </c>
      <c r="P83" s="179">
        <v>81</v>
      </c>
      <c r="Q83" s="156">
        <v>81</v>
      </c>
      <c r="R83" s="156">
        <v>8763</v>
      </c>
      <c r="S83" s="156">
        <v>81</v>
      </c>
      <c r="T83" s="179">
        <v>81</v>
      </c>
      <c r="U83" s="179">
        <v>8763</v>
      </c>
      <c r="V83" s="179">
        <v>81</v>
      </c>
    </row>
    <row r="84" spans="1:22" x14ac:dyDescent="0.2">
      <c r="A84" s="209"/>
      <c r="B84" s="179">
        <v>85</v>
      </c>
      <c r="C84" s="179">
        <v>10320</v>
      </c>
      <c r="D84" s="179">
        <v>85</v>
      </c>
      <c r="E84" s="156">
        <v>86</v>
      </c>
      <c r="F84" s="156">
        <v>11728</v>
      </c>
      <c r="G84" s="156">
        <v>86</v>
      </c>
      <c r="H84" s="179">
        <v>90</v>
      </c>
      <c r="I84" s="179">
        <v>10382</v>
      </c>
      <c r="J84" s="179">
        <v>90</v>
      </c>
      <c r="K84" s="156">
        <v>86</v>
      </c>
      <c r="L84" s="156">
        <v>12750</v>
      </c>
      <c r="M84" s="156">
        <v>86</v>
      </c>
      <c r="N84" s="179">
        <v>82</v>
      </c>
      <c r="O84" s="179">
        <v>8037</v>
      </c>
      <c r="P84" s="179">
        <v>82</v>
      </c>
      <c r="Q84" s="156">
        <v>82</v>
      </c>
      <c r="R84" s="156">
        <v>8924</v>
      </c>
      <c r="S84" s="156">
        <v>82</v>
      </c>
      <c r="T84" s="179">
        <v>82</v>
      </c>
      <c r="U84" s="179">
        <v>8924</v>
      </c>
      <c r="V84" s="179">
        <v>82</v>
      </c>
    </row>
    <row r="85" spans="1:22" x14ac:dyDescent="0.2">
      <c r="A85" s="209"/>
      <c r="B85" s="179">
        <v>86</v>
      </c>
      <c r="C85" s="179">
        <v>10521</v>
      </c>
      <c r="D85" s="179">
        <v>86</v>
      </c>
      <c r="E85" s="156">
        <v>87</v>
      </c>
      <c r="F85" s="156">
        <v>11950</v>
      </c>
      <c r="G85" s="156">
        <v>87</v>
      </c>
      <c r="H85" s="179">
        <v>91</v>
      </c>
      <c r="I85" s="179">
        <v>10514</v>
      </c>
      <c r="J85" s="179">
        <v>91</v>
      </c>
      <c r="K85" s="156">
        <v>87</v>
      </c>
      <c r="L85" s="156">
        <v>12977</v>
      </c>
      <c r="M85" s="156">
        <v>87</v>
      </c>
      <c r="N85" s="179">
        <v>83</v>
      </c>
      <c r="O85" s="179">
        <v>8204</v>
      </c>
      <c r="P85" s="179">
        <v>83</v>
      </c>
      <c r="Q85" s="156">
        <v>83</v>
      </c>
      <c r="R85" s="156">
        <v>9127</v>
      </c>
      <c r="S85" s="156">
        <v>83</v>
      </c>
      <c r="T85" s="179">
        <v>83</v>
      </c>
      <c r="U85" s="179">
        <v>9127</v>
      </c>
      <c r="V85" s="179">
        <v>83</v>
      </c>
    </row>
    <row r="86" spans="1:22" x14ac:dyDescent="0.2">
      <c r="A86" s="209"/>
      <c r="B86" s="179">
        <v>87</v>
      </c>
      <c r="C86" s="179">
        <v>10729</v>
      </c>
      <c r="D86" s="179">
        <v>87</v>
      </c>
      <c r="E86" s="156">
        <v>88</v>
      </c>
      <c r="F86" s="156">
        <v>12172.7</v>
      </c>
      <c r="G86" s="156">
        <v>88</v>
      </c>
      <c r="H86" s="179">
        <v>92</v>
      </c>
      <c r="I86" s="179">
        <v>10649</v>
      </c>
      <c r="J86" s="179">
        <v>92</v>
      </c>
      <c r="K86" s="156">
        <v>88</v>
      </c>
      <c r="L86" s="156">
        <v>13205</v>
      </c>
      <c r="M86" s="156">
        <v>88</v>
      </c>
      <c r="N86" s="179">
        <v>84</v>
      </c>
      <c r="O86" s="179">
        <v>8379</v>
      </c>
      <c r="P86" s="179">
        <v>84</v>
      </c>
      <c r="Q86" s="156">
        <v>84</v>
      </c>
      <c r="R86" s="156">
        <v>9314</v>
      </c>
      <c r="S86" s="156">
        <v>84</v>
      </c>
      <c r="T86" s="179">
        <v>84</v>
      </c>
      <c r="U86" s="179">
        <v>9314</v>
      </c>
      <c r="V86" s="179">
        <v>84</v>
      </c>
    </row>
    <row r="87" spans="1:22" x14ac:dyDescent="0.2">
      <c r="A87" s="209"/>
      <c r="B87" s="179">
        <v>88</v>
      </c>
      <c r="C87" s="179">
        <v>10938</v>
      </c>
      <c r="D87" s="179">
        <v>88</v>
      </c>
      <c r="E87" s="156">
        <v>89</v>
      </c>
      <c r="F87" s="156">
        <v>12398</v>
      </c>
      <c r="G87" s="156">
        <v>89</v>
      </c>
      <c r="H87" s="179">
        <v>93</v>
      </c>
      <c r="I87" s="179">
        <v>10784</v>
      </c>
      <c r="J87" s="179">
        <v>93</v>
      </c>
      <c r="K87" s="156">
        <v>89</v>
      </c>
      <c r="L87" s="156">
        <v>13432</v>
      </c>
      <c r="M87" s="156">
        <v>89</v>
      </c>
      <c r="N87" s="179">
        <v>85</v>
      </c>
      <c r="O87" s="179">
        <v>8581</v>
      </c>
      <c r="P87" s="179">
        <v>85</v>
      </c>
      <c r="Q87" s="156">
        <v>85</v>
      </c>
      <c r="R87" s="156">
        <v>9480</v>
      </c>
      <c r="S87" s="156">
        <v>85</v>
      </c>
      <c r="T87" s="179">
        <v>85</v>
      </c>
      <c r="U87" s="179">
        <v>9480</v>
      </c>
      <c r="V87" s="179">
        <v>85</v>
      </c>
    </row>
    <row r="88" spans="1:22" x14ac:dyDescent="0.2">
      <c r="A88" s="209"/>
      <c r="B88" s="179">
        <v>89</v>
      </c>
      <c r="C88" s="179">
        <v>11146</v>
      </c>
      <c r="D88" s="179">
        <v>89</v>
      </c>
      <c r="E88" s="156">
        <v>90</v>
      </c>
      <c r="F88" s="156">
        <v>12619.8</v>
      </c>
      <c r="G88" s="156">
        <v>90</v>
      </c>
      <c r="H88" s="179">
        <v>94</v>
      </c>
      <c r="I88" s="179">
        <v>10919</v>
      </c>
      <c r="J88" s="179">
        <v>94</v>
      </c>
      <c r="K88" s="156">
        <v>90</v>
      </c>
      <c r="L88" s="156">
        <v>13667</v>
      </c>
      <c r="M88" s="156">
        <v>90</v>
      </c>
      <c r="N88" s="179">
        <v>86</v>
      </c>
      <c r="O88" s="179">
        <v>8784</v>
      </c>
      <c r="P88" s="179">
        <v>86</v>
      </c>
      <c r="Q88" s="156">
        <v>86</v>
      </c>
      <c r="R88" s="156">
        <v>9649</v>
      </c>
      <c r="S88" s="156">
        <v>86</v>
      </c>
      <c r="T88" s="179">
        <v>86</v>
      </c>
      <c r="U88" s="179">
        <v>9649</v>
      </c>
      <c r="V88" s="179">
        <v>86</v>
      </c>
    </row>
    <row r="89" spans="1:22" x14ac:dyDescent="0.2">
      <c r="A89" s="209"/>
      <c r="B89" s="179">
        <v>90</v>
      </c>
      <c r="C89" s="179">
        <v>11354</v>
      </c>
      <c r="D89" s="179">
        <v>90</v>
      </c>
      <c r="E89" s="156">
        <v>91</v>
      </c>
      <c r="F89" s="156">
        <v>12844</v>
      </c>
      <c r="G89" s="156">
        <v>91</v>
      </c>
      <c r="H89" s="179">
        <v>95</v>
      </c>
      <c r="I89" s="179">
        <v>11053</v>
      </c>
      <c r="J89" s="179">
        <v>95</v>
      </c>
      <c r="K89" s="156">
        <v>91</v>
      </c>
      <c r="L89" s="156">
        <v>13905</v>
      </c>
      <c r="M89" s="156">
        <v>91</v>
      </c>
      <c r="N89" s="179">
        <v>87</v>
      </c>
      <c r="O89" s="179">
        <v>8987</v>
      </c>
      <c r="P89" s="179">
        <v>87</v>
      </c>
      <c r="Q89" s="156">
        <v>87</v>
      </c>
      <c r="R89" s="156">
        <v>9837</v>
      </c>
      <c r="S89" s="156">
        <v>87</v>
      </c>
      <c r="T89" s="179">
        <v>87</v>
      </c>
      <c r="U89" s="179">
        <v>9837</v>
      </c>
      <c r="V89" s="179">
        <v>87</v>
      </c>
    </row>
    <row r="90" spans="1:22" x14ac:dyDescent="0.2">
      <c r="A90" s="209"/>
      <c r="B90" s="179">
        <v>91</v>
      </c>
      <c r="C90" s="179">
        <v>11563</v>
      </c>
      <c r="D90" s="179">
        <v>91</v>
      </c>
      <c r="E90" s="156">
        <v>92</v>
      </c>
      <c r="F90" s="156">
        <v>13068.6</v>
      </c>
      <c r="G90" s="156">
        <v>92</v>
      </c>
      <c r="H90" s="179">
        <v>96</v>
      </c>
      <c r="I90" s="179">
        <v>11184</v>
      </c>
      <c r="J90" s="179">
        <v>96</v>
      </c>
      <c r="K90" s="156">
        <v>92</v>
      </c>
      <c r="L90" s="156">
        <v>14143</v>
      </c>
      <c r="M90" s="156">
        <v>92</v>
      </c>
      <c r="N90" s="179">
        <v>88</v>
      </c>
      <c r="O90" s="179">
        <v>9145</v>
      </c>
      <c r="P90" s="179">
        <v>88</v>
      </c>
      <c r="Q90" s="156">
        <v>88</v>
      </c>
      <c r="R90" s="156">
        <v>10009</v>
      </c>
      <c r="S90" s="156">
        <v>88</v>
      </c>
      <c r="T90" s="179">
        <v>88</v>
      </c>
      <c r="U90" s="179">
        <v>10009</v>
      </c>
      <c r="V90" s="179">
        <v>88</v>
      </c>
    </row>
    <row r="91" spans="1:22" x14ac:dyDescent="0.2">
      <c r="B91" s="179">
        <v>92</v>
      </c>
      <c r="C91" s="179">
        <v>11771</v>
      </c>
      <c r="D91" s="179">
        <v>92</v>
      </c>
      <c r="E91" s="156">
        <v>93</v>
      </c>
      <c r="F91" s="156">
        <v>13293</v>
      </c>
      <c r="G91" s="156">
        <v>93</v>
      </c>
      <c r="H91" s="179">
        <v>97</v>
      </c>
      <c r="I91" s="179">
        <v>11316</v>
      </c>
      <c r="J91" s="179">
        <v>97</v>
      </c>
      <c r="K91" s="156">
        <v>93</v>
      </c>
      <c r="L91" s="156">
        <v>14381</v>
      </c>
      <c r="M91" s="156">
        <v>93</v>
      </c>
      <c r="N91" s="179">
        <v>89</v>
      </c>
      <c r="O91" s="179">
        <v>9339</v>
      </c>
      <c r="P91" s="179">
        <v>89</v>
      </c>
      <c r="Q91" s="156">
        <v>89</v>
      </c>
      <c r="R91" s="156">
        <v>10213</v>
      </c>
      <c r="S91" s="156">
        <v>89</v>
      </c>
      <c r="T91" s="179">
        <v>89</v>
      </c>
      <c r="U91" s="179">
        <v>10213</v>
      </c>
      <c r="V91" s="179">
        <v>89</v>
      </c>
    </row>
    <row r="92" spans="1:22" x14ac:dyDescent="0.2">
      <c r="B92" s="179">
        <v>93</v>
      </c>
      <c r="C92" s="179">
        <v>11979</v>
      </c>
      <c r="D92" s="179">
        <v>93</v>
      </c>
      <c r="E92" s="156">
        <v>94</v>
      </c>
      <c r="F92" s="156">
        <v>13519</v>
      </c>
      <c r="G92" s="156">
        <v>94</v>
      </c>
      <c r="H92" s="179">
        <v>98</v>
      </c>
      <c r="I92" s="179">
        <v>11447</v>
      </c>
      <c r="J92" s="179">
        <v>98</v>
      </c>
      <c r="K92" s="156">
        <v>94</v>
      </c>
      <c r="L92" s="156">
        <v>14619</v>
      </c>
      <c r="M92" s="156">
        <v>94</v>
      </c>
      <c r="N92" s="179">
        <v>90</v>
      </c>
      <c r="O92" s="179">
        <v>9525</v>
      </c>
      <c r="P92" s="179">
        <v>90</v>
      </c>
      <c r="Q92" s="156">
        <v>90</v>
      </c>
      <c r="R92" s="156">
        <v>10396</v>
      </c>
      <c r="S92" s="156">
        <v>90</v>
      </c>
      <c r="T92" s="179">
        <v>90</v>
      </c>
      <c r="U92" s="179">
        <v>10396</v>
      </c>
      <c r="V92" s="179">
        <v>90</v>
      </c>
    </row>
    <row r="93" spans="1:22" x14ac:dyDescent="0.2">
      <c r="B93" s="179">
        <v>94</v>
      </c>
      <c r="C93" s="179">
        <v>12196</v>
      </c>
      <c r="D93" s="179">
        <v>94</v>
      </c>
      <c r="E93" s="156">
        <v>95</v>
      </c>
      <c r="F93" s="156">
        <v>13744.8</v>
      </c>
      <c r="G93" s="156">
        <v>95</v>
      </c>
      <c r="H93" s="179">
        <v>99</v>
      </c>
      <c r="I93" s="179">
        <v>11579</v>
      </c>
      <c r="J93" s="179">
        <v>99</v>
      </c>
      <c r="K93" s="156">
        <v>95</v>
      </c>
      <c r="L93" s="156">
        <v>14857</v>
      </c>
      <c r="M93" s="156">
        <v>95</v>
      </c>
      <c r="N93" s="179">
        <v>91</v>
      </c>
      <c r="O93" s="179">
        <v>9703</v>
      </c>
      <c r="P93" s="179">
        <v>91</v>
      </c>
      <c r="Q93" s="156">
        <v>91</v>
      </c>
      <c r="R93" s="156">
        <v>10597</v>
      </c>
      <c r="S93" s="156">
        <v>91</v>
      </c>
      <c r="T93" s="179">
        <v>91</v>
      </c>
      <c r="U93" s="179">
        <v>10597</v>
      </c>
      <c r="V93" s="179">
        <v>91</v>
      </c>
    </row>
    <row r="94" spans="1:22" x14ac:dyDescent="0.2">
      <c r="B94" s="179">
        <v>95</v>
      </c>
      <c r="C94" s="179">
        <v>12413</v>
      </c>
      <c r="D94" s="179">
        <v>95</v>
      </c>
      <c r="E94" s="156">
        <v>96</v>
      </c>
      <c r="F94" s="156">
        <v>13970.9</v>
      </c>
      <c r="G94" s="156">
        <v>96</v>
      </c>
      <c r="H94" s="179">
        <v>100</v>
      </c>
      <c r="I94" s="179">
        <v>11711</v>
      </c>
      <c r="J94" s="179">
        <v>100</v>
      </c>
      <c r="K94" s="156">
        <v>96</v>
      </c>
      <c r="L94" s="156">
        <v>15095</v>
      </c>
      <c r="M94" s="156">
        <v>96</v>
      </c>
      <c r="N94" s="179">
        <v>92</v>
      </c>
      <c r="O94" s="179">
        <v>9854</v>
      </c>
      <c r="P94" s="179">
        <v>92</v>
      </c>
      <c r="Q94" s="156">
        <v>92</v>
      </c>
      <c r="R94" s="156">
        <v>10766</v>
      </c>
      <c r="S94" s="156">
        <v>92</v>
      </c>
      <c r="T94" s="179">
        <v>92</v>
      </c>
      <c r="U94" s="179">
        <v>10766</v>
      </c>
      <c r="V94" s="179">
        <v>92</v>
      </c>
    </row>
    <row r="95" spans="1:22" x14ac:dyDescent="0.2">
      <c r="B95" s="179">
        <v>96</v>
      </c>
      <c r="C95" s="179">
        <v>12636</v>
      </c>
      <c r="D95" s="179">
        <v>96</v>
      </c>
      <c r="E95" s="156">
        <v>97</v>
      </c>
      <c r="F95" s="156">
        <v>14197.5</v>
      </c>
      <c r="G95" s="156">
        <v>97</v>
      </c>
      <c r="H95" s="179">
        <v>101</v>
      </c>
      <c r="I95" s="179">
        <v>11842</v>
      </c>
      <c r="J95" s="179">
        <v>101</v>
      </c>
      <c r="K95" s="156">
        <v>97</v>
      </c>
      <c r="L95" s="156">
        <v>15333</v>
      </c>
      <c r="M95" s="156">
        <v>97</v>
      </c>
      <c r="N95" s="179">
        <v>93</v>
      </c>
      <c r="O95" s="179">
        <v>10022</v>
      </c>
      <c r="P95" s="179">
        <v>93</v>
      </c>
      <c r="Q95" s="156">
        <v>93</v>
      </c>
      <c r="R95" s="156">
        <v>10947</v>
      </c>
      <c r="S95" s="156">
        <v>93</v>
      </c>
      <c r="T95" s="179">
        <v>93</v>
      </c>
      <c r="U95" s="179">
        <v>10947</v>
      </c>
      <c r="V95" s="179">
        <v>93</v>
      </c>
    </row>
    <row r="96" spans="1:22" x14ac:dyDescent="0.2">
      <c r="B96" s="179">
        <v>97</v>
      </c>
      <c r="C96" s="179">
        <v>12864</v>
      </c>
      <c r="D96" s="179">
        <v>97</v>
      </c>
      <c r="E96" s="156">
        <v>98</v>
      </c>
      <c r="F96" s="156">
        <v>14424.5</v>
      </c>
      <c r="G96" s="156">
        <v>98</v>
      </c>
      <c r="H96" s="179">
        <v>102</v>
      </c>
      <c r="I96" s="179">
        <v>11974</v>
      </c>
      <c r="J96" s="179">
        <v>102</v>
      </c>
      <c r="K96" s="156">
        <v>98</v>
      </c>
      <c r="L96" s="156">
        <v>15571</v>
      </c>
      <c r="M96" s="156">
        <v>98</v>
      </c>
      <c r="N96" s="179">
        <v>94</v>
      </c>
      <c r="O96" s="179">
        <v>10221</v>
      </c>
      <c r="P96" s="179">
        <v>94</v>
      </c>
      <c r="Q96" s="156">
        <v>94</v>
      </c>
      <c r="R96" s="156">
        <v>11159</v>
      </c>
      <c r="S96" s="156">
        <v>94</v>
      </c>
      <c r="T96" s="179">
        <v>94</v>
      </c>
      <c r="U96" s="179">
        <v>11159</v>
      </c>
      <c r="V96" s="179">
        <v>94</v>
      </c>
    </row>
    <row r="97" spans="2:22" x14ac:dyDescent="0.2">
      <c r="B97" s="179">
        <v>98</v>
      </c>
      <c r="C97" s="179">
        <v>13091</v>
      </c>
      <c r="D97" s="179">
        <v>98</v>
      </c>
      <c r="E97" s="156">
        <v>99</v>
      </c>
      <c r="F97" s="156">
        <v>14651.9</v>
      </c>
      <c r="G97" s="156">
        <v>99</v>
      </c>
      <c r="H97" s="179">
        <v>103</v>
      </c>
      <c r="I97" s="179">
        <v>12105</v>
      </c>
      <c r="J97" s="179">
        <v>103</v>
      </c>
      <c r="K97" s="156">
        <v>99</v>
      </c>
      <c r="L97" s="156">
        <v>15810</v>
      </c>
      <c r="M97" s="156">
        <v>99</v>
      </c>
      <c r="N97" s="179">
        <v>95</v>
      </c>
      <c r="O97" s="179">
        <v>10378</v>
      </c>
      <c r="P97" s="179">
        <v>95</v>
      </c>
      <c r="Q97" s="156">
        <v>95</v>
      </c>
      <c r="R97" s="156">
        <v>11317</v>
      </c>
      <c r="S97" s="156">
        <v>95</v>
      </c>
      <c r="T97" s="179">
        <v>95</v>
      </c>
      <c r="U97" s="179">
        <v>11317</v>
      </c>
      <c r="V97" s="179">
        <v>95</v>
      </c>
    </row>
    <row r="98" spans="2:22" x14ac:dyDescent="0.2">
      <c r="B98" s="179">
        <v>99</v>
      </c>
      <c r="C98" s="179">
        <v>13318</v>
      </c>
      <c r="D98" s="179">
        <v>99</v>
      </c>
      <c r="E98" s="156">
        <v>100</v>
      </c>
      <c r="F98" s="156">
        <v>14879.7</v>
      </c>
      <c r="G98" s="156">
        <v>100</v>
      </c>
      <c r="H98" s="179">
        <v>104</v>
      </c>
      <c r="I98" s="179">
        <v>12237</v>
      </c>
      <c r="J98" s="179">
        <v>104</v>
      </c>
      <c r="K98" s="156">
        <v>100</v>
      </c>
      <c r="L98" s="156">
        <v>16048</v>
      </c>
      <c r="M98" s="156">
        <v>100</v>
      </c>
      <c r="N98" s="179">
        <v>96</v>
      </c>
      <c r="O98" s="179">
        <v>10579</v>
      </c>
      <c r="P98" s="179">
        <v>96</v>
      </c>
      <c r="Q98" s="156">
        <v>96</v>
      </c>
      <c r="R98" s="156">
        <v>11538</v>
      </c>
      <c r="S98" s="156">
        <v>96</v>
      </c>
      <c r="T98" s="179">
        <v>96</v>
      </c>
      <c r="U98" s="179">
        <v>11538</v>
      </c>
      <c r="V98" s="179">
        <v>96</v>
      </c>
    </row>
    <row r="99" spans="2:22" x14ac:dyDescent="0.2">
      <c r="B99" s="179">
        <v>100</v>
      </c>
      <c r="C99" s="179">
        <v>13545</v>
      </c>
      <c r="D99" s="179">
        <v>100</v>
      </c>
      <c r="E99" s="156">
        <v>101</v>
      </c>
      <c r="F99" s="156">
        <v>15107.9</v>
      </c>
      <c r="G99" s="156">
        <v>101</v>
      </c>
      <c r="H99" s="179">
        <v>105</v>
      </c>
      <c r="I99" s="179">
        <v>12368</v>
      </c>
      <c r="J99" s="179">
        <v>105</v>
      </c>
      <c r="K99" s="156">
        <v>101</v>
      </c>
      <c r="L99" s="156">
        <v>16286</v>
      </c>
      <c r="M99" s="156">
        <v>101</v>
      </c>
      <c r="N99" s="179">
        <v>97</v>
      </c>
      <c r="O99" s="179">
        <v>10739</v>
      </c>
      <c r="P99" s="179">
        <v>97</v>
      </c>
      <c r="Q99" s="156">
        <v>97</v>
      </c>
      <c r="R99" s="156">
        <v>11725</v>
      </c>
      <c r="S99" s="156">
        <v>97</v>
      </c>
      <c r="T99" s="179">
        <v>97</v>
      </c>
      <c r="U99" s="179">
        <v>11725</v>
      </c>
      <c r="V99" s="179">
        <v>97</v>
      </c>
    </row>
    <row r="100" spans="2:22" x14ac:dyDescent="0.2">
      <c r="B100" s="179">
        <v>101</v>
      </c>
      <c r="C100" s="179">
        <v>13773</v>
      </c>
      <c r="D100" s="179">
        <v>101</v>
      </c>
      <c r="E100" s="156">
        <v>102</v>
      </c>
      <c r="F100" s="156">
        <v>15336.6</v>
      </c>
      <c r="G100" s="156">
        <v>102</v>
      </c>
      <c r="H100" s="179">
        <v>106</v>
      </c>
      <c r="I100" s="179">
        <v>12500</v>
      </c>
      <c r="J100" s="179">
        <v>106</v>
      </c>
      <c r="K100" s="156">
        <v>102</v>
      </c>
      <c r="L100" s="156">
        <v>16524</v>
      </c>
      <c r="M100" s="156">
        <v>102</v>
      </c>
      <c r="N100" s="179">
        <v>98</v>
      </c>
      <c r="O100" s="179">
        <v>10950</v>
      </c>
      <c r="P100" s="179">
        <v>98</v>
      </c>
      <c r="Q100" s="156">
        <v>98</v>
      </c>
      <c r="R100" s="156">
        <v>11913</v>
      </c>
      <c r="S100" s="156">
        <v>98</v>
      </c>
      <c r="T100" s="179">
        <v>98</v>
      </c>
      <c r="U100" s="179">
        <v>11913</v>
      </c>
      <c r="V100" s="179">
        <v>98</v>
      </c>
    </row>
    <row r="101" spans="2:22" x14ac:dyDescent="0.2">
      <c r="B101" s="179">
        <v>102</v>
      </c>
      <c r="C101" s="179">
        <v>14000</v>
      </c>
      <c r="D101" s="179">
        <v>102</v>
      </c>
      <c r="E101" s="156">
        <v>103</v>
      </c>
      <c r="F101" s="156">
        <v>15566</v>
      </c>
      <c r="G101" s="156">
        <v>103</v>
      </c>
      <c r="H101" s="179">
        <v>107</v>
      </c>
      <c r="I101" s="179">
        <v>12628</v>
      </c>
      <c r="J101" s="179">
        <v>107</v>
      </c>
      <c r="K101" s="156">
        <v>103</v>
      </c>
      <c r="L101" s="156">
        <v>16762</v>
      </c>
      <c r="M101" s="156">
        <v>103</v>
      </c>
      <c r="N101" s="179">
        <v>99</v>
      </c>
      <c r="O101" s="179">
        <v>11103</v>
      </c>
      <c r="P101" s="179">
        <v>99</v>
      </c>
      <c r="Q101" s="156">
        <v>99</v>
      </c>
      <c r="R101" s="156">
        <v>12098</v>
      </c>
      <c r="S101" s="156">
        <v>99</v>
      </c>
      <c r="T101" s="179">
        <v>99</v>
      </c>
      <c r="U101" s="179">
        <v>12098</v>
      </c>
      <c r="V101" s="179">
        <v>99</v>
      </c>
    </row>
    <row r="102" spans="2:22" x14ac:dyDescent="0.2">
      <c r="B102" s="179">
        <v>103</v>
      </c>
      <c r="C102" s="179">
        <v>14217</v>
      </c>
      <c r="D102" s="179">
        <v>103</v>
      </c>
      <c r="E102" s="156">
        <v>104</v>
      </c>
      <c r="F102" s="156">
        <v>15795.9</v>
      </c>
      <c r="G102" s="156">
        <v>104</v>
      </c>
      <c r="H102" s="179">
        <v>108</v>
      </c>
      <c r="I102" s="179">
        <v>12756</v>
      </c>
      <c r="J102" s="179">
        <v>108</v>
      </c>
      <c r="K102" s="156">
        <v>104</v>
      </c>
      <c r="L102" s="156">
        <v>17000</v>
      </c>
      <c r="M102" s="156">
        <v>104</v>
      </c>
      <c r="N102" s="179">
        <v>100</v>
      </c>
      <c r="O102" s="179">
        <v>11281</v>
      </c>
      <c r="P102" s="179">
        <v>100</v>
      </c>
      <c r="Q102" s="156">
        <v>100</v>
      </c>
      <c r="R102" s="156">
        <v>12283</v>
      </c>
      <c r="S102" s="156">
        <v>100</v>
      </c>
      <c r="T102" s="179">
        <v>100</v>
      </c>
      <c r="U102" s="179">
        <v>12283</v>
      </c>
      <c r="V102" s="179">
        <v>100</v>
      </c>
    </row>
    <row r="103" spans="2:22" x14ac:dyDescent="0.2">
      <c r="B103" s="179">
        <v>104</v>
      </c>
      <c r="C103" s="179">
        <v>14435</v>
      </c>
      <c r="D103" s="179">
        <v>104</v>
      </c>
      <c r="E103" s="156">
        <v>105</v>
      </c>
      <c r="F103" s="156">
        <v>16026.4</v>
      </c>
      <c r="G103" s="156">
        <v>105</v>
      </c>
      <c r="H103" s="179">
        <v>109</v>
      </c>
      <c r="I103" s="179">
        <v>12885</v>
      </c>
      <c r="J103" s="179">
        <v>109</v>
      </c>
      <c r="K103" s="156">
        <v>105</v>
      </c>
      <c r="L103" s="156">
        <v>17238</v>
      </c>
      <c r="M103" s="156">
        <v>105</v>
      </c>
      <c r="N103" s="179">
        <v>101</v>
      </c>
      <c r="O103" s="179">
        <v>11461</v>
      </c>
      <c r="P103" s="179">
        <v>101</v>
      </c>
      <c r="Q103" s="156">
        <v>101</v>
      </c>
      <c r="R103" s="156">
        <v>12483</v>
      </c>
      <c r="S103" s="156">
        <v>101</v>
      </c>
      <c r="T103" s="179">
        <v>101</v>
      </c>
      <c r="U103" s="179">
        <v>12483</v>
      </c>
      <c r="V103" s="179">
        <v>101</v>
      </c>
    </row>
    <row r="104" spans="2:22" x14ac:dyDescent="0.2">
      <c r="B104" s="179">
        <v>105</v>
      </c>
      <c r="C104" s="179">
        <v>14652</v>
      </c>
      <c r="D104" s="179">
        <v>105</v>
      </c>
      <c r="E104" s="156">
        <v>106</v>
      </c>
      <c r="F104" s="156">
        <v>16257.8</v>
      </c>
      <c r="G104" s="156">
        <v>106</v>
      </c>
      <c r="H104" s="179">
        <v>110</v>
      </c>
      <c r="I104" s="179">
        <v>13012</v>
      </c>
      <c r="J104" s="179">
        <v>110</v>
      </c>
      <c r="K104" s="156">
        <v>106</v>
      </c>
      <c r="L104" s="156">
        <v>17476</v>
      </c>
      <c r="M104" s="156">
        <v>106</v>
      </c>
      <c r="N104" s="179">
        <v>102</v>
      </c>
      <c r="O104" s="179">
        <v>11652</v>
      </c>
      <c r="P104" s="179">
        <v>102</v>
      </c>
      <c r="Q104" s="156">
        <v>102</v>
      </c>
      <c r="R104" s="156">
        <v>12667</v>
      </c>
      <c r="S104" s="156">
        <v>102</v>
      </c>
      <c r="T104" s="179">
        <v>102</v>
      </c>
      <c r="U104" s="179">
        <v>12667</v>
      </c>
      <c r="V104" s="179">
        <v>102</v>
      </c>
    </row>
    <row r="105" spans="2:22" x14ac:dyDescent="0.2">
      <c r="B105" s="179">
        <v>106</v>
      </c>
      <c r="C105" s="179">
        <v>14870</v>
      </c>
      <c r="D105" s="179">
        <v>106</v>
      </c>
      <c r="E105" s="156">
        <v>107</v>
      </c>
      <c r="F105" s="156">
        <v>16489.8</v>
      </c>
      <c r="G105" s="156">
        <v>107</v>
      </c>
      <c r="H105" s="179">
        <v>111</v>
      </c>
      <c r="I105" s="179">
        <v>13134</v>
      </c>
      <c r="J105" s="179">
        <v>111</v>
      </c>
      <c r="K105" s="156">
        <v>107</v>
      </c>
      <c r="L105" s="156">
        <v>17725</v>
      </c>
      <c r="M105" s="156">
        <v>107</v>
      </c>
      <c r="N105" s="179">
        <v>103</v>
      </c>
      <c r="O105" s="179">
        <v>11810</v>
      </c>
      <c r="P105" s="179">
        <v>103</v>
      </c>
      <c r="Q105" s="156">
        <v>103</v>
      </c>
      <c r="R105" s="156">
        <v>12862</v>
      </c>
      <c r="S105" s="156">
        <v>103</v>
      </c>
      <c r="T105" s="179">
        <v>103</v>
      </c>
      <c r="U105" s="179">
        <v>12862</v>
      </c>
      <c r="V105" s="179">
        <v>103</v>
      </c>
    </row>
    <row r="106" spans="2:22" x14ac:dyDescent="0.2">
      <c r="B106" s="179">
        <v>107</v>
      </c>
      <c r="C106" s="179">
        <v>15087</v>
      </c>
      <c r="D106" s="179">
        <v>107</v>
      </c>
      <c r="E106" s="156">
        <v>108</v>
      </c>
      <c r="F106" s="156">
        <v>16722.5</v>
      </c>
      <c r="G106" s="156">
        <v>108</v>
      </c>
      <c r="H106" s="179">
        <v>112</v>
      </c>
      <c r="I106" s="179">
        <v>13256</v>
      </c>
      <c r="J106" s="179">
        <v>112</v>
      </c>
      <c r="K106" s="156">
        <v>108</v>
      </c>
      <c r="L106" s="156">
        <v>17975</v>
      </c>
      <c r="M106" s="156">
        <v>108</v>
      </c>
      <c r="N106" s="179">
        <v>104</v>
      </c>
      <c r="O106" s="179">
        <v>11991</v>
      </c>
      <c r="P106" s="179">
        <v>104</v>
      </c>
      <c r="Q106" s="156">
        <v>104</v>
      </c>
      <c r="R106" s="156">
        <v>13061</v>
      </c>
      <c r="S106" s="156">
        <v>104</v>
      </c>
      <c r="T106" s="179">
        <v>104</v>
      </c>
      <c r="U106" s="179">
        <v>13061</v>
      </c>
      <c r="V106" s="179">
        <v>104</v>
      </c>
    </row>
    <row r="107" spans="2:22" x14ac:dyDescent="0.2">
      <c r="B107" s="179">
        <v>108</v>
      </c>
      <c r="C107" s="179">
        <v>15304</v>
      </c>
      <c r="D107" s="179">
        <v>108</v>
      </c>
      <c r="E107" s="156">
        <v>109</v>
      </c>
      <c r="F107" s="156">
        <v>16955.900000000001</v>
      </c>
      <c r="G107" s="156">
        <v>109</v>
      </c>
      <c r="H107" s="179">
        <v>113</v>
      </c>
      <c r="I107" s="179">
        <v>13378</v>
      </c>
      <c r="J107" s="179">
        <v>113</v>
      </c>
      <c r="K107" s="156">
        <v>109</v>
      </c>
      <c r="L107" s="156">
        <v>18225</v>
      </c>
      <c r="M107" s="156">
        <v>109</v>
      </c>
      <c r="N107" s="179">
        <v>105</v>
      </c>
      <c r="O107" s="179">
        <v>12159</v>
      </c>
      <c r="P107" s="179">
        <v>105</v>
      </c>
      <c r="Q107" s="156">
        <v>105</v>
      </c>
      <c r="R107" s="156">
        <v>13264</v>
      </c>
      <c r="S107" s="156">
        <v>105</v>
      </c>
      <c r="T107" s="179">
        <v>105</v>
      </c>
      <c r="U107" s="179">
        <v>13264</v>
      </c>
      <c r="V107" s="179">
        <v>105</v>
      </c>
    </row>
    <row r="108" spans="2:22" x14ac:dyDescent="0.2">
      <c r="B108" s="179">
        <v>109</v>
      </c>
      <c r="C108" s="179">
        <v>15522</v>
      </c>
      <c r="D108" s="179">
        <v>109</v>
      </c>
      <c r="E108" s="156">
        <v>110</v>
      </c>
      <c r="F108" s="156">
        <v>17190</v>
      </c>
      <c r="G108" s="156">
        <v>110</v>
      </c>
      <c r="H108" s="179">
        <v>114</v>
      </c>
      <c r="I108" s="179">
        <v>13500</v>
      </c>
      <c r="J108" s="179">
        <v>114</v>
      </c>
      <c r="K108" s="156">
        <v>110</v>
      </c>
      <c r="L108" s="156">
        <v>18475</v>
      </c>
      <c r="M108" s="156">
        <v>110</v>
      </c>
      <c r="N108" s="179">
        <v>106</v>
      </c>
      <c r="O108" s="179">
        <v>12330</v>
      </c>
      <c r="P108" s="179">
        <v>106</v>
      </c>
      <c r="Q108" s="156">
        <v>106</v>
      </c>
      <c r="R108" s="156">
        <v>13442</v>
      </c>
      <c r="S108" s="156">
        <v>106</v>
      </c>
      <c r="T108" s="179">
        <v>106</v>
      </c>
      <c r="U108" s="179">
        <v>13442</v>
      </c>
      <c r="V108" s="179">
        <v>106</v>
      </c>
    </row>
    <row r="109" spans="2:22" x14ac:dyDescent="0.2">
      <c r="B109" s="179">
        <v>110</v>
      </c>
      <c r="C109" s="179">
        <v>15739</v>
      </c>
      <c r="D109" s="179">
        <v>110</v>
      </c>
      <c r="E109" s="156">
        <v>111</v>
      </c>
      <c r="F109" s="156">
        <v>17424.900000000001</v>
      </c>
      <c r="G109" s="156">
        <v>111</v>
      </c>
      <c r="H109" s="179">
        <v>115</v>
      </c>
      <c r="I109" s="179">
        <v>13628</v>
      </c>
      <c r="J109" s="179">
        <v>115</v>
      </c>
      <c r="K109" s="156">
        <v>111</v>
      </c>
      <c r="L109" s="156">
        <v>18725</v>
      </c>
      <c r="M109" s="156">
        <v>111</v>
      </c>
      <c r="N109" s="179">
        <v>107</v>
      </c>
      <c r="O109" s="179">
        <v>12553</v>
      </c>
      <c r="P109" s="179">
        <v>107</v>
      </c>
      <c r="Q109" s="156">
        <v>107</v>
      </c>
      <c r="R109" s="156">
        <v>13654</v>
      </c>
      <c r="S109" s="156">
        <v>107</v>
      </c>
      <c r="T109" s="179">
        <v>107</v>
      </c>
      <c r="U109" s="179">
        <v>13654</v>
      </c>
      <c r="V109" s="179">
        <v>107</v>
      </c>
    </row>
    <row r="110" spans="2:22" x14ac:dyDescent="0.2">
      <c r="B110" s="179">
        <v>111</v>
      </c>
      <c r="C110" s="179">
        <v>15957</v>
      </c>
      <c r="D110" s="179">
        <v>111</v>
      </c>
      <c r="E110" s="156">
        <v>112</v>
      </c>
      <c r="F110" s="156">
        <v>17660.5</v>
      </c>
      <c r="G110" s="156">
        <v>112</v>
      </c>
      <c r="H110" s="179">
        <v>116</v>
      </c>
      <c r="I110" s="179">
        <v>13756</v>
      </c>
      <c r="J110" s="179">
        <v>116</v>
      </c>
      <c r="K110" s="156">
        <v>112</v>
      </c>
      <c r="L110" s="156">
        <v>18975</v>
      </c>
      <c r="M110" s="156">
        <v>112</v>
      </c>
      <c r="N110" s="179">
        <v>108</v>
      </c>
      <c r="O110" s="179">
        <v>12733</v>
      </c>
      <c r="P110" s="179">
        <v>108</v>
      </c>
      <c r="Q110" s="156">
        <v>108</v>
      </c>
      <c r="R110" s="156">
        <v>13876</v>
      </c>
      <c r="S110" s="156">
        <v>108</v>
      </c>
      <c r="T110" s="179">
        <v>108</v>
      </c>
      <c r="U110" s="179">
        <v>13876</v>
      </c>
      <c r="V110" s="179">
        <v>108</v>
      </c>
    </row>
    <row r="111" spans="2:22" x14ac:dyDescent="0.2">
      <c r="B111" s="179">
        <v>112</v>
      </c>
      <c r="C111" s="179">
        <v>16174</v>
      </c>
      <c r="D111" s="179">
        <v>112</v>
      </c>
      <c r="E111" s="156">
        <v>113</v>
      </c>
      <c r="F111" s="156">
        <v>17896.7</v>
      </c>
      <c r="G111" s="156">
        <v>113</v>
      </c>
      <c r="H111" s="179">
        <v>117</v>
      </c>
      <c r="I111" s="179">
        <v>13885</v>
      </c>
      <c r="J111" s="179">
        <v>117</v>
      </c>
      <c r="K111" s="156">
        <v>113</v>
      </c>
      <c r="L111" s="156">
        <v>19225</v>
      </c>
      <c r="M111" s="156">
        <v>113</v>
      </c>
      <c r="N111" s="179">
        <v>109</v>
      </c>
      <c r="O111" s="179">
        <v>12918</v>
      </c>
      <c r="P111" s="179">
        <v>109</v>
      </c>
      <c r="Q111" s="156">
        <v>109</v>
      </c>
      <c r="R111" s="156">
        <v>14104</v>
      </c>
      <c r="S111" s="156">
        <v>109</v>
      </c>
      <c r="T111" s="179">
        <v>109</v>
      </c>
      <c r="U111" s="179">
        <v>14104</v>
      </c>
      <c r="V111" s="179">
        <v>109</v>
      </c>
    </row>
    <row r="112" spans="2:22" x14ac:dyDescent="0.2">
      <c r="B112" s="179">
        <v>113</v>
      </c>
      <c r="C112" s="179">
        <v>16391</v>
      </c>
      <c r="D112" s="179">
        <v>113</v>
      </c>
      <c r="E112" s="156">
        <v>114</v>
      </c>
      <c r="F112" s="156">
        <v>18133.599999999999</v>
      </c>
      <c r="G112" s="156">
        <v>114</v>
      </c>
      <c r="H112" s="179">
        <v>118</v>
      </c>
      <c r="I112" s="179">
        <v>14012</v>
      </c>
      <c r="J112" s="179">
        <v>118</v>
      </c>
      <c r="K112" s="156">
        <v>114</v>
      </c>
      <c r="L112" s="156">
        <v>19475</v>
      </c>
      <c r="M112" s="156">
        <v>114</v>
      </c>
      <c r="N112" s="179">
        <v>110</v>
      </c>
      <c r="O112" s="179">
        <v>13077</v>
      </c>
      <c r="P112" s="179">
        <v>110</v>
      </c>
      <c r="Q112" s="156">
        <v>110</v>
      </c>
      <c r="R112" s="156">
        <v>14321</v>
      </c>
      <c r="S112" s="156">
        <v>110</v>
      </c>
      <c r="T112" s="179">
        <v>110</v>
      </c>
      <c r="U112" s="179">
        <v>14321</v>
      </c>
      <c r="V112" s="179">
        <v>110</v>
      </c>
    </row>
    <row r="113" spans="2:22" x14ac:dyDescent="0.2">
      <c r="B113" s="179">
        <v>114</v>
      </c>
      <c r="C113" s="179">
        <v>16609</v>
      </c>
      <c r="D113" s="179">
        <v>114</v>
      </c>
      <c r="E113" s="156">
        <v>115</v>
      </c>
      <c r="F113" s="156">
        <v>18371.099999999999</v>
      </c>
      <c r="G113" s="156">
        <v>115</v>
      </c>
      <c r="H113" s="179">
        <v>119</v>
      </c>
      <c r="I113" s="179">
        <v>14134</v>
      </c>
      <c r="J113" s="179">
        <v>119</v>
      </c>
      <c r="K113" s="156">
        <v>115</v>
      </c>
      <c r="L113" s="156">
        <v>19725</v>
      </c>
      <c r="M113" s="156">
        <v>115</v>
      </c>
      <c r="N113" s="179">
        <v>111</v>
      </c>
      <c r="O113" s="179">
        <v>13237</v>
      </c>
      <c r="P113" s="179">
        <v>111</v>
      </c>
      <c r="Q113" s="156">
        <v>111</v>
      </c>
      <c r="R113" s="156">
        <v>14508</v>
      </c>
      <c r="S113" s="156">
        <v>111</v>
      </c>
      <c r="T113" s="179">
        <v>111</v>
      </c>
      <c r="U113" s="179">
        <v>14508</v>
      </c>
      <c r="V113" s="179">
        <v>111</v>
      </c>
    </row>
    <row r="114" spans="2:22" x14ac:dyDescent="0.2">
      <c r="B114" s="179">
        <v>115</v>
      </c>
      <c r="C114" s="179">
        <v>16826</v>
      </c>
      <c r="D114" s="179">
        <v>115</v>
      </c>
      <c r="E114" s="156">
        <v>116</v>
      </c>
      <c r="F114" s="156">
        <v>18609.2</v>
      </c>
      <c r="G114" s="156">
        <v>116</v>
      </c>
      <c r="H114" s="179">
        <v>120</v>
      </c>
      <c r="I114" s="179">
        <v>14256</v>
      </c>
      <c r="J114" s="179">
        <v>120</v>
      </c>
      <c r="K114" s="156">
        <v>116</v>
      </c>
      <c r="L114" s="156">
        <v>19975</v>
      </c>
      <c r="M114" s="156">
        <v>116</v>
      </c>
      <c r="N114" s="179">
        <v>112</v>
      </c>
      <c r="O114" s="179">
        <v>13433</v>
      </c>
      <c r="P114" s="179">
        <v>112</v>
      </c>
      <c r="Q114" s="156">
        <v>112</v>
      </c>
      <c r="R114" s="156">
        <v>14729</v>
      </c>
      <c r="S114" s="156">
        <v>112</v>
      </c>
      <c r="T114" s="179">
        <v>112</v>
      </c>
      <c r="U114" s="179">
        <v>14729</v>
      </c>
      <c r="V114" s="179">
        <v>112</v>
      </c>
    </row>
    <row r="115" spans="2:22" x14ac:dyDescent="0.2">
      <c r="B115" s="179">
        <v>116</v>
      </c>
      <c r="C115" s="179">
        <v>17043</v>
      </c>
      <c r="D115" s="179">
        <v>116</v>
      </c>
      <c r="E115" s="156">
        <v>117</v>
      </c>
      <c r="F115" s="156">
        <v>18847.900000000001</v>
      </c>
      <c r="G115" s="156">
        <v>117</v>
      </c>
      <c r="H115" s="179">
        <v>121</v>
      </c>
      <c r="I115" s="179">
        <v>14378</v>
      </c>
      <c r="J115" s="179">
        <v>121</v>
      </c>
      <c r="K115" s="156">
        <v>117</v>
      </c>
      <c r="L115" s="156">
        <v>20250</v>
      </c>
      <c r="M115" s="156">
        <v>117</v>
      </c>
      <c r="N115" s="179">
        <v>113</v>
      </c>
      <c r="O115" s="179">
        <v>13610</v>
      </c>
      <c r="P115" s="179">
        <v>113</v>
      </c>
      <c r="Q115" s="156">
        <v>113</v>
      </c>
      <c r="R115" s="156">
        <v>14971</v>
      </c>
      <c r="S115" s="156">
        <v>113</v>
      </c>
      <c r="T115" s="179">
        <v>113</v>
      </c>
      <c r="U115" s="179">
        <v>14971</v>
      </c>
      <c r="V115" s="179">
        <v>113</v>
      </c>
    </row>
    <row r="116" spans="2:22" x14ac:dyDescent="0.2">
      <c r="B116" s="179">
        <v>117</v>
      </c>
      <c r="C116" s="179">
        <v>17261</v>
      </c>
      <c r="D116" s="179">
        <v>117</v>
      </c>
      <c r="E116" s="156">
        <v>118</v>
      </c>
      <c r="F116" s="156">
        <v>19086.900000000001</v>
      </c>
      <c r="G116" s="156">
        <v>118</v>
      </c>
      <c r="H116" s="179">
        <v>122</v>
      </c>
      <c r="I116" s="179">
        <v>14500</v>
      </c>
      <c r="J116" s="179">
        <v>122</v>
      </c>
      <c r="K116" s="156">
        <v>118</v>
      </c>
      <c r="L116" s="156">
        <v>20526</v>
      </c>
      <c r="M116" s="156">
        <v>118</v>
      </c>
      <c r="N116" s="179">
        <v>114</v>
      </c>
      <c r="O116" s="179">
        <v>13814</v>
      </c>
      <c r="P116" s="179">
        <v>114</v>
      </c>
      <c r="Q116" s="156">
        <v>114</v>
      </c>
      <c r="R116" s="156">
        <v>15195</v>
      </c>
      <c r="S116" s="156">
        <v>114</v>
      </c>
      <c r="T116" s="179">
        <v>114</v>
      </c>
      <c r="U116" s="179">
        <v>15195</v>
      </c>
      <c r="V116" s="179">
        <v>114</v>
      </c>
    </row>
    <row r="117" spans="2:22" x14ac:dyDescent="0.2">
      <c r="B117" s="179">
        <v>118</v>
      </c>
      <c r="C117" s="179">
        <v>17478</v>
      </c>
      <c r="D117" s="179">
        <v>118</v>
      </c>
      <c r="E117" s="156">
        <v>119</v>
      </c>
      <c r="F117" s="156">
        <v>19326.3</v>
      </c>
      <c r="G117" s="156">
        <v>119</v>
      </c>
      <c r="H117" s="179">
        <v>123</v>
      </c>
      <c r="I117" s="179">
        <v>14611</v>
      </c>
      <c r="J117" s="179">
        <v>123</v>
      </c>
      <c r="K117" s="156">
        <v>119</v>
      </c>
      <c r="L117" s="156">
        <v>20789</v>
      </c>
      <c r="M117" s="156">
        <v>119</v>
      </c>
      <c r="N117" s="179">
        <v>115</v>
      </c>
      <c r="O117" s="179">
        <v>13980</v>
      </c>
      <c r="P117" s="179">
        <v>115</v>
      </c>
      <c r="Q117" s="156">
        <v>115</v>
      </c>
      <c r="R117" s="156">
        <v>15410</v>
      </c>
      <c r="S117" s="156">
        <v>115</v>
      </c>
      <c r="T117" s="179">
        <v>115</v>
      </c>
      <c r="U117" s="179">
        <v>15410</v>
      </c>
      <c r="V117" s="179">
        <v>115</v>
      </c>
    </row>
    <row r="118" spans="2:22" x14ac:dyDescent="0.2">
      <c r="B118" s="179">
        <v>119</v>
      </c>
      <c r="C118" s="179">
        <v>17688</v>
      </c>
      <c r="D118" s="179">
        <v>119</v>
      </c>
      <c r="E118" s="156">
        <v>120</v>
      </c>
      <c r="F118" s="156">
        <v>19566.099999999999</v>
      </c>
      <c r="G118" s="156">
        <v>120</v>
      </c>
      <c r="H118" s="179">
        <v>124</v>
      </c>
      <c r="I118" s="179">
        <v>14722</v>
      </c>
      <c r="J118" s="179">
        <v>124</v>
      </c>
      <c r="K118" s="156">
        <v>120</v>
      </c>
      <c r="L118" s="156">
        <v>21053</v>
      </c>
      <c r="M118" s="156">
        <v>120</v>
      </c>
      <c r="N118" s="179">
        <v>116</v>
      </c>
      <c r="O118" s="179">
        <v>14157</v>
      </c>
      <c r="P118" s="179">
        <v>116</v>
      </c>
      <c r="Q118" s="156">
        <v>116</v>
      </c>
      <c r="R118" s="156">
        <v>15640</v>
      </c>
      <c r="S118" s="156">
        <v>116</v>
      </c>
      <c r="T118" s="179">
        <v>116</v>
      </c>
      <c r="U118" s="179">
        <v>15640</v>
      </c>
      <c r="V118" s="179">
        <v>116</v>
      </c>
    </row>
    <row r="119" spans="2:22" x14ac:dyDescent="0.2">
      <c r="B119" s="179">
        <v>120</v>
      </c>
      <c r="C119" s="179">
        <v>17896</v>
      </c>
      <c r="D119" s="179">
        <v>120</v>
      </c>
      <c r="E119" s="156">
        <v>121</v>
      </c>
      <c r="F119" s="156">
        <v>19606</v>
      </c>
      <c r="G119" s="156">
        <v>121</v>
      </c>
      <c r="H119" s="179">
        <v>125</v>
      </c>
      <c r="I119" s="179">
        <v>14833</v>
      </c>
      <c r="J119" s="179">
        <v>125</v>
      </c>
      <c r="K119" s="156">
        <v>121</v>
      </c>
      <c r="L119" s="156">
        <v>21316</v>
      </c>
      <c r="M119" s="156">
        <v>121</v>
      </c>
      <c r="N119" s="179">
        <v>117</v>
      </c>
      <c r="O119" s="179">
        <v>14335</v>
      </c>
      <c r="P119" s="179">
        <v>117</v>
      </c>
      <c r="Q119" s="156">
        <v>117</v>
      </c>
      <c r="R119" s="156">
        <v>15841</v>
      </c>
      <c r="S119" s="156">
        <v>117</v>
      </c>
      <c r="T119" s="179">
        <v>117</v>
      </c>
      <c r="U119" s="179">
        <v>15841</v>
      </c>
      <c r="V119" s="179">
        <v>117</v>
      </c>
    </row>
    <row r="120" spans="2:22" x14ac:dyDescent="0.2">
      <c r="B120" s="179">
        <v>121</v>
      </c>
      <c r="C120" s="179">
        <v>18104</v>
      </c>
      <c r="D120" s="179">
        <v>121</v>
      </c>
      <c r="E120" s="156">
        <v>122</v>
      </c>
      <c r="F120" s="156">
        <v>20046.099999999999</v>
      </c>
      <c r="G120" s="156">
        <v>122</v>
      </c>
      <c r="H120" s="179">
        <v>126</v>
      </c>
      <c r="I120" s="179">
        <v>14944</v>
      </c>
      <c r="J120" s="179">
        <v>126</v>
      </c>
      <c r="K120" s="156">
        <v>122</v>
      </c>
      <c r="L120" s="156">
        <v>21579</v>
      </c>
      <c r="M120" s="156">
        <v>122</v>
      </c>
      <c r="N120" s="179">
        <v>118</v>
      </c>
      <c r="O120" s="179">
        <v>14543</v>
      </c>
      <c r="P120" s="179">
        <v>118</v>
      </c>
      <c r="Q120" s="156">
        <v>118</v>
      </c>
      <c r="R120" s="156">
        <v>16063</v>
      </c>
      <c r="S120" s="156">
        <v>118</v>
      </c>
      <c r="T120" s="179">
        <v>118</v>
      </c>
      <c r="U120" s="179">
        <v>16063</v>
      </c>
      <c r="V120" s="179">
        <v>118</v>
      </c>
    </row>
    <row r="121" spans="2:22" x14ac:dyDescent="0.2">
      <c r="B121" s="179">
        <v>122</v>
      </c>
      <c r="C121" s="179">
        <v>18313</v>
      </c>
      <c r="D121" s="179">
        <v>122</v>
      </c>
      <c r="E121" s="156">
        <v>123</v>
      </c>
      <c r="F121" s="156">
        <v>20288.400000000001</v>
      </c>
      <c r="G121" s="156">
        <v>123</v>
      </c>
      <c r="H121" s="179">
        <v>127</v>
      </c>
      <c r="I121" s="179">
        <v>15056</v>
      </c>
      <c r="J121" s="179">
        <v>127</v>
      </c>
      <c r="K121" s="156">
        <v>123</v>
      </c>
      <c r="L121" s="156">
        <v>21842</v>
      </c>
      <c r="M121" s="156">
        <v>123</v>
      </c>
      <c r="N121" s="179">
        <v>119</v>
      </c>
      <c r="O121" s="179">
        <v>14723</v>
      </c>
      <c r="P121" s="179">
        <v>119</v>
      </c>
      <c r="Q121" s="156">
        <v>119</v>
      </c>
      <c r="R121" s="156">
        <v>16292</v>
      </c>
      <c r="S121" s="156">
        <v>119</v>
      </c>
      <c r="T121" s="179">
        <v>119</v>
      </c>
      <c r="U121" s="179">
        <v>16292</v>
      </c>
      <c r="V121" s="179">
        <v>119</v>
      </c>
    </row>
    <row r="122" spans="2:22" x14ac:dyDescent="0.2">
      <c r="B122" s="179">
        <v>123</v>
      </c>
      <c r="C122" s="179">
        <v>18521</v>
      </c>
      <c r="D122" s="179">
        <v>123</v>
      </c>
      <c r="E122" s="156">
        <v>124</v>
      </c>
      <c r="F122" s="156">
        <v>20527.7</v>
      </c>
      <c r="G122" s="156">
        <v>124</v>
      </c>
      <c r="H122" s="179">
        <v>128</v>
      </c>
      <c r="I122" s="179">
        <v>15167</v>
      </c>
      <c r="J122" s="179">
        <v>128</v>
      </c>
      <c r="K122" s="156">
        <v>124</v>
      </c>
      <c r="L122" s="156">
        <v>22105</v>
      </c>
      <c r="M122" s="156">
        <v>124</v>
      </c>
      <c r="N122" s="179">
        <v>120</v>
      </c>
      <c r="O122" s="179">
        <v>14905</v>
      </c>
      <c r="P122" s="179">
        <v>120</v>
      </c>
      <c r="Q122" s="156">
        <v>120</v>
      </c>
      <c r="R122" s="156">
        <v>16526</v>
      </c>
      <c r="S122" s="156">
        <v>120</v>
      </c>
      <c r="T122" s="179">
        <v>120</v>
      </c>
      <c r="U122" s="179">
        <v>16526</v>
      </c>
      <c r="V122" s="179">
        <v>120</v>
      </c>
    </row>
    <row r="123" spans="2:22" x14ac:dyDescent="0.2">
      <c r="B123" s="179">
        <v>124</v>
      </c>
      <c r="C123" s="179">
        <v>18729</v>
      </c>
      <c r="D123" s="179">
        <v>124</v>
      </c>
      <c r="E123" s="156">
        <v>125</v>
      </c>
      <c r="F123" s="156">
        <v>20767.2</v>
      </c>
      <c r="G123" s="156">
        <v>125</v>
      </c>
      <c r="H123" s="179">
        <v>129</v>
      </c>
      <c r="I123" s="179">
        <v>15278</v>
      </c>
      <c r="J123" s="179">
        <v>129</v>
      </c>
      <c r="K123" s="156">
        <v>125</v>
      </c>
      <c r="L123" s="156">
        <v>22355</v>
      </c>
      <c r="M123" s="156">
        <v>125</v>
      </c>
      <c r="N123" s="179">
        <v>121</v>
      </c>
      <c r="O123" s="179">
        <v>15065</v>
      </c>
      <c r="P123" s="179">
        <v>121</v>
      </c>
      <c r="Q123" s="156">
        <v>121</v>
      </c>
      <c r="R123" s="156">
        <v>16764</v>
      </c>
      <c r="S123" s="156">
        <v>121</v>
      </c>
      <c r="T123" s="179">
        <v>121</v>
      </c>
      <c r="U123" s="179">
        <v>16764</v>
      </c>
      <c r="V123" s="179">
        <v>121</v>
      </c>
    </row>
    <row r="124" spans="2:22" x14ac:dyDescent="0.2">
      <c r="B124" s="179">
        <v>125</v>
      </c>
      <c r="C124" s="179">
        <v>18938</v>
      </c>
      <c r="D124" s="179">
        <v>125</v>
      </c>
      <c r="E124" s="156">
        <v>126</v>
      </c>
      <c r="F124" s="156">
        <v>21007.7</v>
      </c>
      <c r="G124" s="156">
        <v>126</v>
      </c>
      <c r="H124" s="179">
        <v>130</v>
      </c>
      <c r="I124" s="179">
        <v>15389</v>
      </c>
      <c r="J124" s="179">
        <v>130</v>
      </c>
      <c r="K124" s="156">
        <v>126</v>
      </c>
      <c r="L124" s="156">
        <v>22625</v>
      </c>
      <c r="M124" s="156">
        <v>126</v>
      </c>
      <c r="N124" s="179">
        <v>122</v>
      </c>
      <c r="O124" s="179">
        <v>15247</v>
      </c>
      <c r="P124" s="179">
        <v>122</v>
      </c>
      <c r="Q124" s="156">
        <v>122</v>
      </c>
      <c r="R124" s="156">
        <v>16997</v>
      </c>
      <c r="S124" s="156">
        <v>122</v>
      </c>
      <c r="T124" s="179">
        <v>122</v>
      </c>
      <c r="U124" s="179">
        <v>16997</v>
      </c>
      <c r="V124" s="179">
        <v>122</v>
      </c>
    </row>
    <row r="125" spans="2:22" x14ac:dyDescent="0.2">
      <c r="B125" s="179">
        <v>126</v>
      </c>
      <c r="C125" s="179">
        <v>19146</v>
      </c>
      <c r="D125" s="179">
        <v>126</v>
      </c>
      <c r="E125" s="156">
        <v>127</v>
      </c>
      <c r="F125" s="156">
        <v>21248.2</v>
      </c>
      <c r="G125" s="156">
        <v>127</v>
      </c>
      <c r="H125" s="179">
        <v>131</v>
      </c>
      <c r="I125" s="179">
        <v>15500</v>
      </c>
      <c r="J125" s="179">
        <v>131</v>
      </c>
      <c r="K125" s="156">
        <v>127</v>
      </c>
      <c r="L125" s="156">
        <v>22875</v>
      </c>
      <c r="M125" s="156">
        <v>127</v>
      </c>
      <c r="N125" s="179">
        <v>123</v>
      </c>
      <c r="O125" s="179">
        <v>15424</v>
      </c>
      <c r="P125" s="179">
        <v>123</v>
      </c>
      <c r="Q125" s="156">
        <v>123</v>
      </c>
      <c r="R125" s="156">
        <v>17217</v>
      </c>
      <c r="S125" s="156">
        <v>123</v>
      </c>
      <c r="T125" s="179">
        <v>123</v>
      </c>
      <c r="U125" s="179">
        <v>17217</v>
      </c>
      <c r="V125" s="179">
        <v>123</v>
      </c>
    </row>
    <row r="126" spans="2:22" x14ac:dyDescent="0.2">
      <c r="B126" s="179">
        <v>127</v>
      </c>
      <c r="C126" s="179">
        <v>19354</v>
      </c>
      <c r="D126" s="179">
        <v>127</v>
      </c>
      <c r="E126" s="156">
        <v>128</v>
      </c>
      <c r="F126" s="156">
        <v>21488.6</v>
      </c>
      <c r="G126" s="156">
        <v>128</v>
      </c>
      <c r="H126" s="179"/>
      <c r="I126" s="179"/>
      <c r="J126" s="179"/>
      <c r="K126" s="156">
        <v>128</v>
      </c>
      <c r="L126" s="156">
        <v>23125</v>
      </c>
      <c r="M126" s="156">
        <v>128</v>
      </c>
      <c r="N126" s="179">
        <v>124</v>
      </c>
      <c r="O126" s="179">
        <v>15602</v>
      </c>
      <c r="P126" s="179">
        <v>124</v>
      </c>
      <c r="Q126" s="156">
        <v>124</v>
      </c>
      <c r="R126" s="156">
        <v>17453</v>
      </c>
      <c r="S126" s="156">
        <v>124</v>
      </c>
      <c r="T126" s="179">
        <v>124</v>
      </c>
      <c r="U126" s="179">
        <v>17453</v>
      </c>
      <c r="V126" s="179">
        <v>124</v>
      </c>
    </row>
    <row r="127" spans="2:22" x14ac:dyDescent="0.2">
      <c r="B127" s="179">
        <v>128</v>
      </c>
      <c r="C127" s="179">
        <v>19563</v>
      </c>
      <c r="D127" s="179">
        <v>128</v>
      </c>
      <c r="E127" s="156">
        <v>129</v>
      </c>
      <c r="F127" s="156">
        <v>21728.9</v>
      </c>
      <c r="G127" s="156">
        <v>129</v>
      </c>
      <c r="H127" s="179"/>
      <c r="I127" s="179"/>
      <c r="J127" s="179"/>
      <c r="K127" s="156">
        <v>129</v>
      </c>
      <c r="L127" s="156">
        <v>23375</v>
      </c>
      <c r="M127" s="156">
        <v>129</v>
      </c>
      <c r="N127" s="179">
        <v>125</v>
      </c>
      <c r="O127" s="179">
        <v>15791</v>
      </c>
      <c r="P127" s="179">
        <v>125</v>
      </c>
      <c r="Q127" s="156">
        <v>125</v>
      </c>
      <c r="R127" s="156">
        <v>17664</v>
      </c>
      <c r="S127" s="156">
        <v>125</v>
      </c>
      <c r="T127" s="179">
        <v>125</v>
      </c>
      <c r="U127" s="179">
        <v>17664</v>
      </c>
      <c r="V127" s="179">
        <v>125</v>
      </c>
    </row>
    <row r="128" spans="2:22" x14ac:dyDescent="0.2">
      <c r="B128" s="179">
        <v>129</v>
      </c>
      <c r="C128" s="179">
        <v>19771</v>
      </c>
      <c r="D128" s="179">
        <v>129</v>
      </c>
      <c r="E128" s="156">
        <v>130</v>
      </c>
      <c r="F128" s="156">
        <v>21969.1</v>
      </c>
      <c r="G128" s="156">
        <v>130</v>
      </c>
      <c r="H128" s="179"/>
      <c r="I128" s="179"/>
      <c r="J128" s="179"/>
      <c r="K128" s="156">
        <v>130</v>
      </c>
      <c r="L128" s="156">
        <v>23625</v>
      </c>
      <c r="M128" s="156">
        <v>130</v>
      </c>
      <c r="N128" s="179">
        <v>126</v>
      </c>
      <c r="O128" s="179">
        <v>15999</v>
      </c>
      <c r="P128" s="179">
        <v>126</v>
      </c>
      <c r="Q128" s="156">
        <v>126</v>
      </c>
      <c r="R128" s="156">
        <v>17909</v>
      </c>
      <c r="S128" s="156">
        <v>126</v>
      </c>
      <c r="T128" s="179">
        <v>126</v>
      </c>
      <c r="U128" s="179">
        <v>17909</v>
      </c>
      <c r="V128" s="179">
        <v>126</v>
      </c>
    </row>
    <row r="129" spans="2:22" x14ac:dyDescent="0.2">
      <c r="B129" s="179">
        <v>130</v>
      </c>
      <c r="C129" s="179">
        <v>19979</v>
      </c>
      <c r="D129" s="179">
        <v>130</v>
      </c>
      <c r="E129" s="156">
        <v>131</v>
      </c>
      <c r="F129" s="156">
        <v>22209.3</v>
      </c>
      <c r="G129" s="156">
        <v>131</v>
      </c>
      <c r="H129" s="179"/>
      <c r="I129" s="179"/>
      <c r="J129" s="179"/>
      <c r="K129" s="156">
        <v>131</v>
      </c>
      <c r="L129" s="156">
        <v>23875</v>
      </c>
      <c r="M129" s="156">
        <v>131</v>
      </c>
      <c r="N129" s="179">
        <v>127</v>
      </c>
      <c r="O129" s="179">
        <v>16157</v>
      </c>
      <c r="P129" s="179">
        <v>127</v>
      </c>
      <c r="Q129" s="156">
        <v>127</v>
      </c>
      <c r="R129" s="156">
        <v>18148</v>
      </c>
      <c r="S129" s="156">
        <v>127</v>
      </c>
      <c r="T129" s="179">
        <v>127</v>
      </c>
      <c r="U129" s="179">
        <v>18148</v>
      </c>
      <c r="V129" s="179">
        <v>127</v>
      </c>
    </row>
    <row r="130" spans="2:22" x14ac:dyDescent="0.2">
      <c r="B130" s="179">
        <v>131</v>
      </c>
      <c r="C130" s="179">
        <v>20188</v>
      </c>
      <c r="D130" s="179">
        <v>131</v>
      </c>
      <c r="E130" s="156">
        <v>132</v>
      </c>
      <c r="F130" s="156">
        <v>22449.4</v>
      </c>
      <c r="G130" s="156">
        <v>132</v>
      </c>
      <c r="H130" s="179"/>
      <c r="I130" s="179"/>
      <c r="J130" s="179"/>
      <c r="K130" s="156">
        <v>132</v>
      </c>
      <c r="L130" s="156">
        <v>24125</v>
      </c>
      <c r="M130" s="156">
        <v>132</v>
      </c>
      <c r="N130" s="179">
        <v>128</v>
      </c>
      <c r="O130" s="179">
        <v>16333</v>
      </c>
      <c r="P130" s="179">
        <v>128</v>
      </c>
      <c r="Q130" s="156">
        <v>128</v>
      </c>
      <c r="R130" s="156">
        <v>18390</v>
      </c>
      <c r="S130" s="156">
        <v>128</v>
      </c>
      <c r="T130" s="179">
        <v>128</v>
      </c>
      <c r="U130" s="179">
        <v>18390</v>
      </c>
      <c r="V130" s="179">
        <v>128</v>
      </c>
    </row>
    <row r="131" spans="2:22" x14ac:dyDescent="0.2">
      <c r="B131" s="179">
        <v>132</v>
      </c>
      <c r="C131" s="179">
        <v>20396</v>
      </c>
      <c r="D131" s="179">
        <v>132</v>
      </c>
      <c r="E131" s="156">
        <v>133</v>
      </c>
      <c r="F131" s="156">
        <v>22689.3</v>
      </c>
      <c r="G131" s="156">
        <v>133</v>
      </c>
      <c r="H131" s="179"/>
      <c r="I131" s="179"/>
      <c r="J131" s="179"/>
      <c r="K131" s="156">
        <v>133</v>
      </c>
      <c r="L131" s="156">
        <v>24375</v>
      </c>
      <c r="M131" s="156">
        <v>133</v>
      </c>
      <c r="N131" s="179">
        <v>129</v>
      </c>
      <c r="O131" s="179">
        <v>16501</v>
      </c>
      <c r="P131" s="179">
        <v>129</v>
      </c>
      <c r="Q131" s="156">
        <v>129</v>
      </c>
      <c r="R131" s="156">
        <v>18623</v>
      </c>
      <c r="S131" s="156">
        <v>129</v>
      </c>
      <c r="T131" s="179">
        <v>129</v>
      </c>
      <c r="U131" s="179">
        <v>18623</v>
      </c>
      <c r="V131" s="179">
        <v>129</v>
      </c>
    </row>
    <row r="132" spans="2:22" x14ac:dyDescent="0.2">
      <c r="B132" s="179">
        <v>133</v>
      </c>
      <c r="C132" s="179">
        <v>20600</v>
      </c>
      <c r="D132" s="179">
        <v>133</v>
      </c>
      <c r="E132" s="156">
        <v>134</v>
      </c>
      <c r="F132" s="156">
        <v>22929.200000000001</v>
      </c>
      <c r="G132" s="156">
        <v>134</v>
      </c>
      <c r="H132" s="179"/>
      <c r="I132" s="179"/>
      <c r="J132" s="179"/>
      <c r="K132" s="156">
        <v>134</v>
      </c>
      <c r="L132" s="156">
        <v>24625</v>
      </c>
      <c r="M132" s="156">
        <v>134</v>
      </c>
      <c r="N132" s="179">
        <v>130</v>
      </c>
      <c r="O132" s="179">
        <v>16685</v>
      </c>
      <c r="P132" s="179">
        <v>130</v>
      </c>
      <c r="Q132" s="156">
        <v>130</v>
      </c>
      <c r="R132" s="156">
        <v>18847</v>
      </c>
      <c r="S132" s="156">
        <v>130</v>
      </c>
      <c r="T132" s="179">
        <v>130</v>
      </c>
      <c r="U132" s="179">
        <v>18847</v>
      </c>
      <c r="V132" s="179">
        <v>130</v>
      </c>
    </row>
    <row r="133" spans="2:22" x14ac:dyDescent="0.2">
      <c r="B133" s="179">
        <v>134</v>
      </c>
      <c r="C133" s="179">
        <v>20800</v>
      </c>
      <c r="D133" s="179">
        <v>134</v>
      </c>
      <c r="E133" s="156">
        <v>135</v>
      </c>
      <c r="F133" s="156">
        <v>23169</v>
      </c>
      <c r="G133" s="156">
        <v>135</v>
      </c>
      <c r="H133" s="179"/>
      <c r="I133" s="179"/>
      <c r="J133" s="179"/>
      <c r="K133" s="156">
        <v>135</v>
      </c>
      <c r="L133" s="156">
        <v>24875</v>
      </c>
      <c r="M133" s="156">
        <v>135</v>
      </c>
      <c r="N133" s="179">
        <v>131</v>
      </c>
      <c r="O133" s="179">
        <v>16856</v>
      </c>
      <c r="P133" s="179">
        <v>131</v>
      </c>
      <c r="Q133" s="156">
        <v>131</v>
      </c>
      <c r="R133" s="156">
        <v>19108</v>
      </c>
      <c r="S133" s="156">
        <v>131</v>
      </c>
      <c r="T133" s="179">
        <v>131</v>
      </c>
      <c r="U133" s="179">
        <v>19108</v>
      </c>
      <c r="V133" s="179">
        <v>131</v>
      </c>
    </row>
    <row r="134" spans="2:22" x14ac:dyDescent="0.2">
      <c r="B134" s="179">
        <v>135</v>
      </c>
      <c r="C134" s="179">
        <v>21000</v>
      </c>
      <c r="D134" s="179">
        <v>135</v>
      </c>
      <c r="E134" s="156">
        <v>136</v>
      </c>
      <c r="F134" s="156">
        <v>23408.7</v>
      </c>
      <c r="G134" s="156">
        <v>136</v>
      </c>
      <c r="H134" s="179"/>
      <c r="I134" s="179"/>
      <c r="J134" s="179"/>
      <c r="K134" s="156">
        <v>136</v>
      </c>
      <c r="L134" s="156">
        <v>25125</v>
      </c>
      <c r="M134" s="156">
        <v>136</v>
      </c>
      <c r="N134" s="179">
        <v>132</v>
      </c>
      <c r="O134" s="179">
        <v>17041</v>
      </c>
      <c r="P134" s="179">
        <v>132</v>
      </c>
      <c r="Q134" s="156">
        <v>132</v>
      </c>
      <c r="R134" s="156">
        <v>19323</v>
      </c>
      <c r="S134" s="156">
        <v>132</v>
      </c>
      <c r="T134" s="179">
        <v>132</v>
      </c>
      <c r="U134" s="179">
        <v>19323</v>
      </c>
      <c r="V134" s="179">
        <v>132</v>
      </c>
    </row>
    <row r="135" spans="2:22" x14ac:dyDescent="0.2">
      <c r="B135" s="179">
        <v>136</v>
      </c>
      <c r="C135" s="179">
        <v>21200</v>
      </c>
      <c r="D135" s="179">
        <v>136</v>
      </c>
      <c r="E135" s="156">
        <v>137</v>
      </c>
      <c r="F135" s="156">
        <v>23648.400000000001</v>
      </c>
      <c r="G135" s="156">
        <v>137</v>
      </c>
      <c r="H135" s="179"/>
      <c r="I135" s="179"/>
      <c r="J135" s="179"/>
      <c r="K135" s="156">
        <v>137</v>
      </c>
      <c r="L135" s="156">
        <v>25375</v>
      </c>
      <c r="M135" s="156">
        <v>137</v>
      </c>
      <c r="N135" s="179">
        <v>133</v>
      </c>
      <c r="O135" s="179">
        <v>17208</v>
      </c>
      <c r="P135" s="179">
        <v>133</v>
      </c>
      <c r="Q135" s="156">
        <v>133</v>
      </c>
      <c r="R135" s="156">
        <v>19571</v>
      </c>
      <c r="S135" s="156">
        <v>133</v>
      </c>
      <c r="T135" s="179">
        <v>133</v>
      </c>
      <c r="U135" s="179">
        <v>19571</v>
      </c>
      <c r="V135" s="179">
        <v>133</v>
      </c>
    </row>
    <row r="136" spans="2:22" x14ac:dyDescent="0.2">
      <c r="B136" s="179">
        <v>137</v>
      </c>
      <c r="C136" s="179">
        <v>21400</v>
      </c>
      <c r="D136" s="179">
        <v>137</v>
      </c>
      <c r="E136" s="156">
        <v>138</v>
      </c>
      <c r="F136" s="156">
        <v>23888</v>
      </c>
      <c r="G136" s="156">
        <v>138</v>
      </c>
      <c r="H136" s="179"/>
      <c r="I136" s="179"/>
      <c r="J136" s="179"/>
      <c r="K136" s="156">
        <v>138</v>
      </c>
      <c r="L136" s="156">
        <v>25625</v>
      </c>
      <c r="M136" s="156">
        <v>138</v>
      </c>
      <c r="N136" s="179">
        <v>134</v>
      </c>
      <c r="O136" s="179">
        <v>17391</v>
      </c>
      <c r="P136" s="179">
        <v>134</v>
      </c>
      <c r="Q136" s="156">
        <v>134</v>
      </c>
      <c r="R136" s="156">
        <v>19811</v>
      </c>
      <c r="S136" s="156">
        <v>134</v>
      </c>
      <c r="T136" s="179">
        <v>134</v>
      </c>
      <c r="U136" s="179">
        <v>19811</v>
      </c>
      <c r="V136" s="179">
        <v>134</v>
      </c>
    </row>
    <row r="137" spans="2:22" x14ac:dyDescent="0.2">
      <c r="B137" s="179">
        <v>138</v>
      </c>
      <c r="C137" s="179">
        <v>21600</v>
      </c>
      <c r="D137" s="179">
        <v>138</v>
      </c>
      <c r="E137" s="156">
        <v>139</v>
      </c>
      <c r="F137" s="156">
        <v>24127.5</v>
      </c>
      <c r="G137" s="156">
        <v>139</v>
      </c>
      <c r="H137" s="179"/>
      <c r="I137" s="179"/>
      <c r="J137" s="179"/>
      <c r="K137" s="156">
        <v>139</v>
      </c>
      <c r="L137" s="156">
        <v>25875</v>
      </c>
      <c r="M137" s="156">
        <v>139</v>
      </c>
      <c r="N137" s="179">
        <v>135</v>
      </c>
      <c r="O137" s="179">
        <v>17564</v>
      </c>
      <c r="P137" s="179">
        <v>135</v>
      </c>
      <c r="Q137" s="156">
        <v>135</v>
      </c>
      <c r="R137" s="156">
        <v>20050</v>
      </c>
      <c r="S137" s="156">
        <v>135</v>
      </c>
      <c r="T137" s="179">
        <v>135</v>
      </c>
      <c r="U137" s="179">
        <v>20050</v>
      </c>
      <c r="V137" s="179">
        <v>135</v>
      </c>
    </row>
    <row r="138" spans="2:22" x14ac:dyDescent="0.2">
      <c r="B138" s="179">
        <v>139</v>
      </c>
      <c r="C138" s="179">
        <v>21800</v>
      </c>
      <c r="D138" s="179">
        <v>139</v>
      </c>
      <c r="E138" s="156">
        <v>140</v>
      </c>
      <c r="F138" s="156">
        <v>24367.1</v>
      </c>
      <c r="G138" s="156">
        <v>140</v>
      </c>
      <c r="H138" s="179"/>
      <c r="I138" s="179"/>
      <c r="J138" s="179"/>
      <c r="K138" s="156">
        <v>140</v>
      </c>
      <c r="L138" s="156">
        <v>26125</v>
      </c>
      <c r="M138" s="156">
        <v>140</v>
      </c>
      <c r="N138" s="179">
        <v>136</v>
      </c>
      <c r="O138" s="179">
        <v>17725</v>
      </c>
      <c r="P138" s="179">
        <v>136</v>
      </c>
      <c r="Q138" s="156">
        <v>136</v>
      </c>
      <c r="R138" s="156">
        <v>20276</v>
      </c>
      <c r="S138" s="156">
        <v>136</v>
      </c>
      <c r="T138" s="179">
        <v>136</v>
      </c>
      <c r="U138" s="179">
        <v>20276</v>
      </c>
      <c r="V138" s="179">
        <v>136</v>
      </c>
    </row>
    <row r="139" spans="2:22" x14ac:dyDescent="0.2">
      <c r="B139" s="179">
        <v>140</v>
      </c>
      <c r="C139" s="179">
        <v>22000</v>
      </c>
      <c r="D139" s="179">
        <v>140</v>
      </c>
      <c r="E139" s="156">
        <v>141</v>
      </c>
      <c r="F139" s="156">
        <v>24606.7</v>
      </c>
      <c r="G139" s="156">
        <v>141</v>
      </c>
      <c r="H139" s="179"/>
      <c r="I139" s="179"/>
      <c r="J139" s="179"/>
      <c r="K139" s="156">
        <v>141</v>
      </c>
      <c r="L139" s="156">
        <v>26375</v>
      </c>
      <c r="M139" s="156">
        <v>141</v>
      </c>
      <c r="N139" s="179">
        <v>137</v>
      </c>
      <c r="O139" s="179">
        <v>17780</v>
      </c>
      <c r="P139" s="179">
        <v>137</v>
      </c>
      <c r="Q139" s="156">
        <v>137</v>
      </c>
      <c r="R139" s="156">
        <v>20531</v>
      </c>
      <c r="S139" s="156">
        <v>137</v>
      </c>
      <c r="T139" s="179">
        <v>137</v>
      </c>
      <c r="U139" s="179">
        <v>20531</v>
      </c>
      <c r="V139" s="179">
        <v>137</v>
      </c>
    </row>
    <row r="140" spans="2:22" x14ac:dyDescent="0.2">
      <c r="B140" s="179">
        <v>141</v>
      </c>
      <c r="C140" s="179">
        <v>22200</v>
      </c>
      <c r="D140" s="179">
        <v>141</v>
      </c>
      <c r="E140" s="156">
        <v>142</v>
      </c>
      <c r="F140" s="156">
        <v>24846.3</v>
      </c>
      <c r="G140" s="156">
        <v>142</v>
      </c>
      <c r="H140" s="179"/>
      <c r="I140" s="179"/>
      <c r="J140" s="179"/>
      <c r="K140" s="156">
        <v>142</v>
      </c>
      <c r="L140" s="156">
        <v>26626</v>
      </c>
      <c r="M140" s="156">
        <v>142</v>
      </c>
      <c r="N140" s="179">
        <v>138</v>
      </c>
      <c r="O140" s="179">
        <v>18019</v>
      </c>
      <c r="P140" s="179">
        <v>138</v>
      </c>
      <c r="Q140" s="156">
        <v>138</v>
      </c>
      <c r="R140" s="156">
        <v>20792</v>
      </c>
      <c r="S140" s="156">
        <v>138</v>
      </c>
      <c r="T140" s="179">
        <v>138</v>
      </c>
      <c r="U140" s="179">
        <v>20792</v>
      </c>
      <c r="V140" s="179">
        <v>138</v>
      </c>
    </row>
    <row r="141" spans="2:22" x14ac:dyDescent="0.2">
      <c r="B141" s="179">
        <v>142</v>
      </c>
      <c r="C141" s="179">
        <v>22400</v>
      </c>
      <c r="D141" s="179">
        <v>142</v>
      </c>
      <c r="E141" s="156">
        <v>143</v>
      </c>
      <c r="F141" s="156">
        <v>25085.8</v>
      </c>
      <c r="G141" s="156">
        <v>143</v>
      </c>
      <c r="H141" s="179"/>
      <c r="I141" s="179"/>
      <c r="J141" s="179"/>
      <c r="K141" s="156">
        <v>143</v>
      </c>
      <c r="L141" s="156">
        <v>26875</v>
      </c>
      <c r="M141" s="156">
        <v>143</v>
      </c>
      <c r="N141" s="179">
        <v>139</v>
      </c>
      <c r="O141" s="179">
        <v>18243</v>
      </c>
      <c r="P141" s="179">
        <v>139</v>
      </c>
      <c r="Q141" s="156">
        <v>139</v>
      </c>
      <c r="R141" s="156">
        <v>21014</v>
      </c>
      <c r="S141" s="156">
        <v>139</v>
      </c>
      <c r="T141" s="179">
        <v>139</v>
      </c>
      <c r="U141" s="179">
        <v>21014</v>
      </c>
      <c r="V141" s="179">
        <v>139</v>
      </c>
    </row>
    <row r="142" spans="2:22" x14ac:dyDescent="0.2">
      <c r="B142" s="179">
        <v>143</v>
      </c>
      <c r="C142" s="179">
        <v>22593</v>
      </c>
      <c r="D142" s="179">
        <v>143</v>
      </c>
      <c r="E142" s="156">
        <v>144</v>
      </c>
      <c r="F142" s="156">
        <v>25325.4</v>
      </c>
      <c r="G142" s="156">
        <v>144</v>
      </c>
      <c r="H142" s="179"/>
      <c r="I142" s="179"/>
      <c r="J142" s="179"/>
      <c r="K142" s="156">
        <v>144</v>
      </c>
      <c r="L142" s="156">
        <v>27125</v>
      </c>
      <c r="M142" s="156">
        <v>144</v>
      </c>
      <c r="N142" s="179">
        <v>140</v>
      </c>
      <c r="O142" s="179">
        <v>18396</v>
      </c>
      <c r="P142" s="179">
        <v>140</v>
      </c>
      <c r="Q142" s="156">
        <v>140</v>
      </c>
      <c r="R142" s="156">
        <v>21260</v>
      </c>
      <c r="S142" s="156">
        <v>140</v>
      </c>
      <c r="T142" s="179">
        <v>140</v>
      </c>
      <c r="U142" s="179">
        <v>21260</v>
      </c>
      <c r="V142" s="179">
        <v>140</v>
      </c>
    </row>
    <row r="143" spans="2:22" x14ac:dyDescent="0.2">
      <c r="B143" s="179">
        <v>144</v>
      </c>
      <c r="C143" s="179">
        <v>22778</v>
      </c>
      <c r="D143" s="179">
        <v>144</v>
      </c>
      <c r="E143" s="156">
        <v>145</v>
      </c>
      <c r="F143" s="156">
        <v>25564.9</v>
      </c>
      <c r="G143" s="156">
        <v>145</v>
      </c>
      <c r="H143" s="179"/>
      <c r="I143" s="179"/>
      <c r="J143" s="179"/>
      <c r="K143" s="156">
        <v>145</v>
      </c>
      <c r="L143" s="156">
        <v>27375</v>
      </c>
      <c r="M143" s="156">
        <v>145</v>
      </c>
      <c r="N143" s="179">
        <v>141</v>
      </c>
      <c r="O143" s="179">
        <v>18608</v>
      </c>
      <c r="P143" s="179">
        <v>141</v>
      </c>
      <c r="Q143" s="156">
        <v>141</v>
      </c>
      <c r="R143" s="156">
        <v>21545</v>
      </c>
      <c r="S143" s="156">
        <v>141</v>
      </c>
      <c r="T143" s="179">
        <v>141</v>
      </c>
      <c r="U143" s="179">
        <v>21545</v>
      </c>
      <c r="V143" s="179">
        <v>141</v>
      </c>
    </row>
    <row r="144" spans="2:22" x14ac:dyDescent="0.2">
      <c r="B144" s="179">
        <v>145</v>
      </c>
      <c r="C144" s="179">
        <v>22963</v>
      </c>
      <c r="D144" s="179">
        <v>145</v>
      </c>
      <c r="E144" s="156">
        <v>146</v>
      </c>
      <c r="F144" s="156">
        <v>25804.5</v>
      </c>
      <c r="G144" s="156">
        <v>146</v>
      </c>
      <c r="H144" s="179"/>
      <c r="I144" s="179"/>
      <c r="J144" s="179"/>
      <c r="K144" s="156">
        <v>146</v>
      </c>
      <c r="L144" s="156">
        <v>27625</v>
      </c>
      <c r="M144" s="156">
        <v>146</v>
      </c>
      <c r="N144" s="179">
        <v>142</v>
      </c>
      <c r="O144" s="179">
        <v>18772</v>
      </c>
      <c r="P144" s="179">
        <v>142</v>
      </c>
      <c r="Q144" s="156">
        <v>142</v>
      </c>
      <c r="R144" s="156">
        <v>21786</v>
      </c>
      <c r="S144" s="156">
        <v>142</v>
      </c>
      <c r="T144" s="179">
        <v>142</v>
      </c>
      <c r="U144" s="179">
        <v>21786</v>
      </c>
      <c r="V144" s="179">
        <v>142</v>
      </c>
    </row>
    <row r="145" spans="2:22" x14ac:dyDescent="0.2">
      <c r="B145" s="179">
        <v>146</v>
      </c>
      <c r="C145" s="179">
        <v>23143</v>
      </c>
      <c r="D145" s="179">
        <v>146</v>
      </c>
      <c r="E145" s="156">
        <v>147</v>
      </c>
      <c r="F145" s="156">
        <v>26044.1</v>
      </c>
      <c r="G145" s="156">
        <v>147</v>
      </c>
      <c r="H145" s="179"/>
      <c r="I145" s="179"/>
      <c r="J145" s="179"/>
      <c r="K145" s="156">
        <v>147</v>
      </c>
      <c r="L145" s="156">
        <v>27875</v>
      </c>
      <c r="M145" s="156">
        <v>147</v>
      </c>
      <c r="N145" s="179">
        <v>143</v>
      </c>
      <c r="O145" s="179">
        <v>18958</v>
      </c>
      <c r="P145" s="179">
        <v>143</v>
      </c>
      <c r="Q145" s="156">
        <v>143</v>
      </c>
      <c r="R145" s="156">
        <v>22030</v>
      </c>
      <c r="S145" s="156">
        <v>143</v>
      </c>
      <c r="T145" s="179">
        <v>143</v>
      </c>
      <c r="U145" s="179">
        <v>22030</v>
      </c>
      <c r="V145" s="179">
        <v>143</v>
      </c>
    </row>
    <row r="146" spans="2:22" x14ac:dyDescent="0.2">
      <c r="B146" s="179">
        <v>147</v>
      </c>
      <c r="C146" s="179">
        <v>23321</v>
      </c>
      <c r="D146" s="179">
        <v>147</v>
      </c>
      <c r="E146" s="156">
        <v>148</v>
      </c>
      <c r="F146" s="156">
        <v>26283.599999999999</v>
      </c>
      <c r="G146" s="156">
        <v>148</v>
      </c>
      <c r="H146" s="179"/>
      <c r="I146" s="179"/>
      <c r="J146" s="179"/>
      <c r="K146" s="156">
        <v>148</v>
      </c>
      <c r="L146" s="156">
        <v>28119</v>
      </c>
      <c r="M146" s="156">
        <v>148</v>
      </c>
      <c r="N146" s="179">
        <v>144</v>
      </c>
      <c r="O146" s="179">
        <v>19157</v>
      </c>
      <c r="P146" s="179">
        <v>144</v>
      </c>
      <c r="Q146" s="156">
        <v>144</v>
      </c>
      <c r="R146" s="156">
        <v>22263</v>
      </c>
      <c r="S146" s="156">
        <v>144</v>
      </c>
      <c r="T146" s="179">
        <v>144</v>
      </c>
      <c r="U146" s="179">
        <v>22263</v>
      </c>
      <c r="V146" s="179">
        <v>144</v>
      </c>
    </row>
    <row r="147" spans="2:22" x14ac:dyDescent="0.2">
      <c r="B147" s="179">
        <v>148</v>
      </c>
      <c r="C147" s="179">
        <v>23500</v>
      </c>
      <c r="D147" s="179">
        <v>148</v>
      </c>
      <c r="E147" s="156">
        <v>149</v>
      </c>
      <c r="F147" s="156">
        <v>26523.200000000001</v>
      </c>
      <c r="G147" s="156">
        <v>149</v>
      </c>
      <c r="H147" s="179"/>
      <c r="I147" s="179"/>
      <c r="J147" s="179"/>
      <c r="K147" s="156">
        <v>149</v>
      </c>
      <c r="L147" s="156">
        <v>28357</v>
      </c>
      <c r="M147" s="156">
        <v>149</v>
      </c>
      <c r="N147" s="179">
        <v>145</v>
      </c>
      <c r="O147" s="179">
        <v>19327</v>
      </c>
      <c r="P147" s="179">
        <v>145</v>
      </c>
      <c r="Q147" s="156">
        <v>145</v>
      </c>
      <c r="R147" s="156">
        <v>22561</v>
      </c>
      <c r="S147" s="156">
        <v>145</v>
      </c>
      <c r="T147" s="179">
        <v>145</v>
      </c>
      <c r="U147" s="179">
        <v>22561</v>
      </c>
      <c r="V147" s="179">
        <v>145</v>
      </c>
    </row>
    <row r="148" spans="2:22" x14ac:dyDescent="0.2">
      <c r="B148" s="179">
        <v>149</v>
      </c>
      <c r="C148" s="179">
        <v>23667</v>
      </c>
      <c r="D148" s="179">
        <v>149</v>
      </c>
      <c r="E148" s="156">
        <v>150</v>
      </c>
      <c r="F148" s="156">
        <v>26762.799999999999</v>
      </c>
      <c r="G148" s="156">
        <v>150</v>
      </c>
      <c r="H148" s="179"/>
      <c r="I148" s="179"/>
      <c r="J148" s="179"/>
      <c r="K148" s="156">
        <v>150</v>
      </c>
      <c r="L148" s="156">
        <v>28595</v>
      </c>
      <c r="M148" s="156">
        <v>150</v>
      </c>
      <c r="N148" s="179">
        <v>146</v>
      </c>
      <c r="O148" s="179">
        <v>19482</v>
      </c>
      <c r="P148" s="179">
        <v>146</v>
      </c>
      <c r="Q148" s="156">
        <v>146</v>
      </c>
      <c r="R148" s="156">
        <v>22809</v>
      </c>
      <c r="S148" s="156">
        <v>146</v>
      </c>
      <c r="T148" s="179">
        <v>146</v>
      </c>
      <c r="U148" s="179">
        <v>22809</v>
      </c>
      <c r="V148" s="179">
        <v>146</v>
      </c>
    </row>
    <row r="149" spans="2:22" x14ac:dyDescent="0.2">
      <c r="B149" s="179">
        <v>150</v>
      </c>
      <c r="C149" s="179">
        <v>23833</v>
      </c>
      <c r="D149" s="179">
        <v>150</v>
      </c>
      <c r="E149" s="156">
        <v>151</v>
      </c>
      <c r="F149" s="156">
        <v>27002.400000000001</v>
      </c>
      <c r="G149" s="156">
        <v>151</v>
      </c>
      <c r="H149" s="179"/>
      <c r="I149" s="179"/>
      <c r="J149" s="179"/>
      <c r="K149" s="156">
        <v>151</v>
      </c>
      <c r="L149" s="156">
        <v>28833</v>
      </c>
      <c r="M149" s="156">
        <v>151</v>
      </c>
      <c r="N149" s="179">
        <v>147</v>
      </c>
      <c r="O149" s="179">
        <v>19675</v>
      </c>
      <c r="P149" s="179">
        <v>147</v>
      </c>
      <c r="Q149" s="156">
        <v>147</v>
      </c>
      <c r="R149" s="156">
        <v>23057</v>
      </c>
      <c r="S149" s="156">
        <v>147</v>
      </c>
      <c r="T149" s="179">
        <v>147</v>
      </c>
      <c r="U149" s="179">
        <v>23057</v>
      </c>
      <c r="V149" s="179">
        <v>147</v>
      </c>
    </row>
    <row r="150" spans="2:22" x14ac:dyDescent="0.2">
      <c r="B150" s="179">
        <v>151</v>
      </c>
      <c r="C150" s="179">
        <v>24000</v>
      </c>
      <c r="D150" s="179">
        <v>151</v>
      </c>
      <c r="E150" s="156">
        <v>152</v>
      </c>
      <c r="F150" s="156">
        <v>27241.8</v>
      </c>
      <c r="G150" s="156">
        <v>152</v>
      </c>
      <c r="H150" s="179"/>
      <c r="I150" s="179"/>
      <c r="J150" s="179"/>
      <c r="K150" s="156">
        <v>152</v>
      </c>
      <c r="L150" s="156">
        <v>29071</v>
      </c>
      <c r="M150" s="156">
        <v>152</v>
      </c>
      <c r="N150" s="179">
        <v>148</v>
      </c>
      <c r="O150" s="179">
        <v>19849</v>
      </c>
      <c r="P150" s="179">
        <v>148</v>
      </c>
      <c r="Q150" s="156">
        <v>148</v>
      </c>
      <c r="R150" s="156">
        <v>23309</v>
      </c>
      <c r="S150" s="156">
        <v>148</v>
      </c>
      <c r="T150" s="179">
        <v>148</v>
      </c>
      <c r="U150" s="179">
        <v>23309</v>
      </c>
      <c r="V150" s="179">
        <v>148</v>
      </c>
    </row>
    <row r="151" spans="2:22" x14ac:dyDescent="0.2">
      <c r="B151" s="179">
        <v>152</v>
      </c>
      <c r="C151" s="179">
        <v>24152</v>
      </c>
      <c r="D151" s="179">
        <v>152</v>
      </c>
      <c r="E151" s="156">
        <v>153</v>
      </c>
      <c r="F151" s="156">
        <v>27481.200000000001</v>
      </c>
      <c r="G151" s="156">
        <v>153</v>
      </c>
      <c r="H151" s="179"/>
      <c r="I151" s="179"/>
      <c r="J151" s="179"/>
      <c r="K151" s="156">
        <v>153</v>
      </c>
      <c r="L151" s="156">
        <v>29310</v>
      </c>
      <c r="M151" s="156">
        <v>153</v>
      </c>
      <c r="N151" s="179">
        <v>149</v>
      </c>
      <c r="O151" s="179">
        <v>20025</v>
      </c>
      <c r="P151" s="179">
        <v>149</v>
      </c>
      <c r="Q151" s="156">
        <v>149</v>
      </c>
      <c r="R151" s="156">
        <v>23566</v>
      </c>
      <c r="S151" s="156">
        <v>149</v>
      </c>
      <c r="T151" s="179">
        <v>149</v>
      </c>
      <c r="U151" s="179">
        <v>23566</v>
      </c>
      <c r="V151" s="179">
        <v>149</v>
      </c>
    </row>
    <row r="152" spans="2:22" x14ac:dyDescent="0.2">
      <c r="B152" s="179">
        <v>153</v>
      </c>
      <c r="C152" s="179">
        <v>24303</v>
      </c>
      <c r="D152" s="179">
        <v>153</v>
      </c>
      <c r="E152" s="156">
        <v>154</v>
      </c>
      <c r="F152" s="156">
        <v>27720.400000000001</v>
      </c>
      <c r="G152" s="156">
        <v>154</v>
      </c>
      <c r="H152" s="179"/>
      <c r="I152" s="179"/>
      <c r="J152" s="179"/>
      <c r="K152" s="156">
        <v>154</v>
      </c>
      <c r="L152" s="156">
        <v>29548</v>
      </c>
      <c r="M152" s="156">
        <v>154</v>
      </c>
      <c r="N152" s="179">
        <v>150</v>
      </c>
      <c r="O152" s="179">
        <v>20190</v>
      </c>
      <c r="P152" s="179">
        <v>150</v>
      </c>
      <c r="Q152" s="156">
        <v>150</v>
      </c>
      <c r="R152" s="156">
        <v>23765</v>
      </c>
      <c r="S152" s="156">
        <v>150</v>
      </c>
      <c r="T152" s="179">
        <v>150</v>
      </c>
      <c r="U152" s="179">
        <v>23765</v>
      </c>
      <c r="V152" s="179">
        <v>150</v>
      </c>
    </row>
    <row r="153" spans="2:22" x14ac:dyDescent="0.2">
      <c r="B153" s="179">
        <v>154</v>
      </c>
      <c r="C153" s="179">
        <v>24455</v>
      </c>
      <c r="D153" s="179">
        <v>154</v>
      </c>
      <c r="E153" s="156">
        <v>155</v>
      </c>
      <c r="F153" s="156">
        <v>27959.599999999999</v>
      </c>
      <c r="G153" s="156">
        <v>155</v>
      </c>
      <c r="H153" s="179"/>
      <c r="I153" s="179"/>
      <c r="J153" s="179"/>
      <c r="K153" s="156">
        <v>155</v>
      </c>
      <c r="L153" s="156">
        <v>29786</v>
      </c>
      <c r="M153" s="156">
        <v>155</v>
      </c>
      <c r="N153" s="179">
        <v>151</v>
      </c>
      <c r="O153" s="179">
        <v>20371</v>
      </c>
      <c r="P153" s="179">
        <v>151</v>
      </c>
      <c r="Q153" s="156">
        <v>151</v>
      </c>
      <c r="R153" s="156">
        <v>24026</v>
      </c>
      <c r="S153" s="156">
        <v>151</v>
      </c>
      <c r="T153" s="179">
        <v>151</v>
      </c>
      <c r="U153" s="179">
        <v>24026</v>
      </c>
      <c r="V153" s="179">
        <v>151</v>
      </c>
    </row>
    <row r="154" spans="2:22" x14ac:dyDescent="0.2">
      <c r="B154" s="179">
        <v>155</v>
      </c>
      <c r="C154" s="179">
        <v>24592</v>
      </c>
      <c r="D154" s="179">
        <v>155</v>
      </c>
      <c r="E154" s="156">
        <v>156</v>
      </c>
      <c r="F154" s="156">
        <v>28198.7</v>
      </c>
      <c r="G154" s="156">
        <v>156</v>
      </c>
      <c r="H154" s="179"/>
      <c r="I154" s="179"/>
      <c r="J154" s="179"/>
      <c r="K154" s="156">
        <v>156</v>
      </c>
      <c r="L154" s="156">
        <v>30024</v>
      </c>
      <c r="M154" s="156">
        <v>156</v>
      </c>
      <c r="N154" s="179">
        <v>152</v>
      </c>
      <c r="O154" s="179">
        <v>20547</v>
      </c>
      <c r="P154" s="179">
        <v>152</v>
      </c>
      <c r="Q154" s="156">
        <v>152</v>
      </c>
      <c r="R154" s="156">
        <v>24284</v>
      </c>
      <c r="S154" s="156">
        <v>152</v>
      </c>
      <c r="T154" s="179">
        <v>152</v>
      </c>
      <c r="U154" s="179">
        <v>24284</v>
      </c>
      <c r="V154" s="179">
        <v>152</v>
      </c>
    </row>
    <row r="155" spans="2:22" x14ac:dyDescent="0.2">
      <c r="B155" s="179">
        <v>156</v>
      </c>
      <c r="C155" s="179">
        <v>24724</v>
      </c>
      <c r="D155" s="179">
        <v>156</v>
      </c>
      <c r="E155" s="156">
        <v>157</v>
      </c>
      <c r="F155" s="156">
        <v>28437.599999999999</v>
      </c>
      <c r="G155" s="156">
        <v>157</v>
      </c>
      <c r="H155" s="179"/>
      <c r="I155" s="179"/>
      <c r="J155" s="179"/>
      <c r="K155" s="156">
        <v>157</v>
      </c>
      <c r="L155" s="156">
        <v>30262</v>
      </c>
      <c r="M155" s="156">
        <v>157</v>
      </c>
      <c r="N155" s="179">
        <v>153</v>
      </c>
      <c r="O155" s="179">
        <v>20731</v>
      </c>
      <c r="P155" s="179">
        <v>153</v>
      </c>
      <c r="Q155" s="156">
        <v>153</v>
      </c>
      <c r="R155" s="156">
        <v>24515</v>
      </c>
      <c r="S155" s="156">
        <v>153</v>
      </c>
      <c r="T155" s="179">
        <v>153</v>
      </c>
      <c r="U155" s="179">
        <v>24515</v>
      </c>
      <c r="V155" s="179">
        <v>153</v>
      </c>
    </row>
    <row r="156" spans="2:22" x14ac:dyDescent="0.2">
      <c r="B156" s="179">
        <v>157</v>
      </c>
      <c r="C156" s="179">
        <v>24855</v>
      </c>
      <c r="D156" s="179">
        <v>157</v>
      </c>
      <c r="E156" s="156">
        <v>158</v>
      </c>
      <c r="F156" s="156">
        <v>8678.5</v>
      </c>
      <c r="G156" s="156">
        <v>158</v>
      </c>
      <c r="H156" s="179"/>
      <c r="I156" s="179"/>
      <c r="J156" s="179"/>
      <c r="K156" s="156">
        <v>158</v>
      </c>
      <c r="L156" s="156">
        <v>30500</v>
      </c>
      <c r="M156" s="156">
        <v>158</v>
      </c>
      <c r="N156" s="179">
        <v>154</v>
      </c>
      <c r="O156" s="179">
        <v>20897</v>
      </c>
      <c r="P156" s="179">
        <v>154</v>
      </c>
      <c r="Q156" s="156">
        <v>154</v>
      </c>
      <c r="R156" s="156">
        <v>24793</v>
      </c>
      <c r="S156" s="156">
        <v>154</v>
      </c>
      <c r="T156" s="179">
        <v>154</v>
      </c>
      <c r="U156" s="179">
        <v>24793</v>
      </c>
      <c r="V156" s="179">
        <v>154</v>
      </c>
    </row>
    <row r="157" spans="2:22" x14ac:dyDescent="0.2">
      <c r="B157" s="179">
        <v>158</v>
      </c>
      <c r="C157" s="179">
        <v>24987</v>
      </c>
      <c r="D157" s="179">
        <v>158</v>
      </c>
      <c r="E157" s="156">
        <v>159</v>
      </c>
      <c r="F157" s="156">
        <v>26915.200000000001</v>
      </c>
      <c r="G157" s="156">
        <v>159</v>
      </c>
      <c r="H157" s="179"/>
      <c r="I157" s="179"/>
      <c r="J157" s="179"/>
      <c r="K157" s="156">
        <v>159</v>
      </c>
      <c r="L157" s="156">
        <v>30738</v>
      </c>
      <c r="M157" s="156">
        <v>159</v>
      </c>
      <c r="N157" s="179">
        <v>155</v>
      </c>
      <c r="O157" s="179">
        <v>21054</v>
      </c>
      <c r="P157" s="179">
        <v>155</v>
      </c>
      <c r="Q157" s="156">
        <v>155</v>
      </c>
      <c r="R157" s="156">
        <v>25020</v>
      </c>
      <c r="S157" s="156">
        <v>155</v>
      </c>
      <c r="T157" s="179">
        <v>155</v>
      </c>
      <c r="U157" s="179">
        <v>25020</v>
      </c>
      <c r="V157" s="179">
        <v>155</v>
      </c>
    </row>
    <row r="158" spans="2:22" x14ac:dyDescent="0.2">
      <c r="B158" s="179">
        <v>158.1</v>
      </c>
      <c r="C158" s="179">
        <v>25000</v>
      </c>
      <c r="D158" s="179">
        <v>158.1</v>
      </c>
      <c r="E158" s="156">
        <v>160</v>
      </c>
      <c r="F158" s="156">
        <v>29153.9</v>
      </c>
      <c r="G158" s="156">
        <v>160</v>
      </c>
      <c r="H158" s="179"/>
      <c r="I158" s="179"/>
      <c r="J158" s="179"/>
      <c r="K158" s="156">
        <v>160</v>
      </c>
      <c r="L158" s="156">
        <v>30976</v>
      </c>
      <c r="M158" s="156">
        <v>160</v>
      </c>
      <c r="N158" s="179">
        <v>156</v>
      </c>
      <c r="O158" s="179">
        <v>21243</v>
      </c>
      <c r="P158" s="179">
        <v>156</v>
      </c>
      <c r="Q158" s="156">
        <v>156</v>
      </c>
      <c r="R158" s="156">
        <v>25288</v>
      </c>
      <c r="S158" s="156">
        <v>156</v>
      </c>
      <c r="T158" s="179">
        <v>156</v>
      </c>
      <c r="U158" s="179">
        <v>25288</v>
      </c>
      <c r="V158" s="179">
        <v>156</v>
      </c>
    </row>
    <row r="159" spans="2:22" x14ac:dyDescent="0.2">
      <c r="B159" s="179"/>
      <c r="C159" s="179"/>
      <c r="D159" s="179"/>
      <c r="E159" s="156">
        <v>161</v>
      </c>
      <c r="F159" s="156">
        <v>29392.400000000001</v>
      </c>
      <c r="G159" s="156">
        <v>161</v>
      </c>
      <c r="H159" s="179"/>
      <c r="I159" s="179"/>
      <c r="J159" s="179"/>
      <c r="K159" s="156">
        <v>161</v>
      </c>
      <c r="L159" s="156">
        <v>31214</v>
      </c>
      <c r="M159" s="156">
        <v>161</v>
      </c>
      <c r="N159" s="179">
        <v>157</v>
      </c>
      <c r="O159" s="179">
        <v>21375</v>
      </c>
      <c r="P159" s="179">
        <v>157</v>
      </c>
      <c r="Q159" s="156">
        <v>157</v>
      </c>
      <c r="R159" s="156">
        <v>25545</v>
      </c>
      <c r="S159" s="156">
        <v>157</v>
      </c>
      <c r="T159" s="179">
        <v>157</v>
      </c>
      <c r="U159" s="179">
        <v>25545</v>
      </c>
      <c r="V159" s="179">
        <v>157</v>
      </c>
    </row>
    <row r="160" spans="2:22" x14ac:dyDescent="0.2">
      <c r="B160" s="179"/>
      <c r="C160" s="179"/>
      <c r="D160" s="179"/>
      <c r="E160" s="156">
        <v>162</v>
      </c>
      <c r="F160" s="156">
        <v>29631</v>
      </c>
      <c r="G160" s="156">
        <v>162</v>
      </c>
      <c r="H160" s="179"/>
      <c r="I160" s="179"/>
      <c r="J160" s="179"/>
      <c r="K160" s="156">
        <v>162</v>
      </c>
      <c r="L160" s="156">
        <v>31452</v>
      </c>
      <c r="M160" s="156">
        <v>162</v>
      </c>
      <c r="N160" s="179">
        <v>158</v>
      </c>
      <c r="O160" s="179">
        <v>21571</v>
      </c>
      <c r="P160" s="179">
        <v>158</v>
      </c>
      <c r="Q160" s="156">
        <v>158</v>
      </c>
      <c r="R160" s="156">
        <v>25792</v>
      </c>
      <c r="S160" s="156">
        <v>158</v>
      </c>
      <c r="T160" s="179">
        <v>158</v>
      </c>
      <c r="U160" s="179">
        <v>25792</v>
      </c>
      <c r="V160" s="179">
        <v>158</v>
      </c>
    </row>
    <row r="161" spans="2:22" x14ac:dyDescent="0.2">
      <c r="B161" s="179"/>
      <c r="C161" s="179"/>
      <c r="D161" s="179"/>
      <c r="E161" s="156">
        <v>163</v>
      </c>
      <c r="F161" s="156">
        <v>29869.4</v>
      </c>
      <c r="G161" s="156">
        <v>163</v>
      </c>
      <c r="H161" s="179"/>
      <c r="I161" s="179"/>
      <c r="J161" s="179"/>
      <c r="K161" s="156">
        <v>163</v>
      </c>
      <c r="L161" s="156">
        <v>31690</v>
      </c>
      <c r="M161" s="156">
        <v>163</v>
      </c>
      <c r="N161" s="179">
        <v>159</v>
      </c>
      <c r="O161" s="179">
        <v>21718</v>
      </c>
      <c r="P161" s="179">
        <v>159</v>
      </c>
      <c r="Q161" s="156">
        <v>159</v>
      </c>
      <c r="R161" s="156">
        <v>26041</v>
      </c>
      <c r="S161" s="156">
        <v>159</v>
      </c>
      <c r="T161" s="179">
        <v>159</v>
      </c>
      <c r="U161" s="179">
        <v>26041</v>
      </c>
      <c r="V161" s="179">
        <v>159</v>
      </c>
    </row>
    <row r="162" spans="2:22" x14ac:dyDescent="0.2">
      <c r="B162" s="179"/>
      <c r="C162" s="179"/>
      <c r="D162" s="179"/>
      <c r="E162" s="156">
        <v>164</v>
      </c>
      <c r="F162" s="156">
        <v>30107.7</v>
      </c>
      <c r="G162" s="156">
        <v>164</v>
      </c>
      <c r="H162" s="179"/>
      <c r="I162" s="179"/>
      <c r="J162" s="179"/>
      <c r="K162" s="156">
        <v>164</v>
      </c>
      <c r="L162" s="156">
        <v>31929</v>
      </c>
      <c r="M162" s="156">
        <v>164</v>
      </c>
      <c r="N162" s="179">
        <v>160</v>
      </c>
      <c r="O162" s="179">
        <v>21896</v>
      </c>
      <c r="P162" s="179">
        <v>160</v>
      </c>
      <c r="Q162" s="156">
        <v>160</v>
      </c>
      <c r="R162" s="156">
        <v>26269</v>
      </c>
      <c r="S162" s="156">
        <v>160</v>
      </c>
      <c r="T162" s="179">
        <v>160</v>
      </c>
      <c r="U162" s="179">
        <v>26269</v>
      </c>
      <c r="V162" s="179">
        <v>160</v>
      </c>
    </row>
    <row r="163" spans="2:22" x14ac:dyDescent="0.2">
      <c r="B163" s="179"/>
      <c r="C163" s="179"/>
      <c r="D163" s="179"/>
      <c r="E163" s="156">
        <v>165</v>
      </c>
      <c r="F163" s="156">
        <v>30345.8</v>
      </c>
      <c r="G163" s="156">
        <v>165</v>
      </c>
      <c r="H163" s="179"/>
      <c r="I163" s="179"/>
      <c r="J163" s="179"/>
      <c r="K163" s="156">
        <v>165</v>
      </c>
      <c r="L163" s="156">
        <v>32167</v>
      </c>
      <c r="M163" s="156">
        <v>165</v>
      </c>
      <c r="N163" s="179">
        <v>161</v>
      </c>
      <c r="O163" s="179">
        <v>22067</v>
      </c>
      <c r="P163" s="179">
        <v>161</v>
      </c>
      <c r="Q163" s="156">
        <v>161</v>
      </c>
      <c r="R163" s="156">
        <v>26541</v>
      </c>
      <c r="S163" s="156">
        <v>161</v>
      </c>
      <c r="T163" s="179">
        <v>161</v>
      </c>
      <c r="U163" s="179">
        <v>26541</v>
      </c>
      <c r="V163" s="179">
        <v>161</v>
      </c>
    </row>
    <row r="164" spans="2:22" x14ac:dyDescent="0.2">
      <c r="B164" s="179"/>
      <c r="C164" s="179"/>
      <c r="D164" s="179"/>
      <c r="E164" s="156">
        <v>166</v>
      </c>
      <c r="F164" s="156">
        <v>30583.9</v>
      </c>
      <c r="G164" s="156">
        <v>166</v>
      </c>
      <c r="H164" s="179"/>
      <c r="I164" s="179"/>
      <c r="J164" s="179"/>
      <c r="K164" s="156">
        <v>166</v>
      </c>
      <c r="L164" s="156">
        <v>32405</v>
      </c>
      <c r="M164" s="156">
        <v>166</v>
      </c>
      <c r="N164" s="179">
        <v>162</v>
      </c>
      <c r="O164" s="179">
        <v>22224</v>
      </c>
      <c r="P164" s="179">
        <v>162</v>
      </c>
      <c r="Q164" s="156">
        <v>162</v>
      </c>
      <c r="R164" s="156">
        <v>26798</v>
      </c>
      <c r="S164" s="156">
        <v>162</v>
      </c>
      <c r="T164" s="179">
        <v>162</v>
      </c>
      <c r="U164" s="179">
        <v>26798</v>
      </c>
      <c r="V164" s="179">
        <v>162</v>
      </c>
    </row>
    <row r="165" spans="2:22" x14ac:dyDescent="0.2">
      <c r="B165" s="179"/>
      <c r="C165" s="179"/>
      <c r="D165" s="179"/>
      <c r="E165" s="156">
        <v>167</v>
      </c>
      <c r="F165" s="156">
        <v>30821.599999999999</v>
      </c>
      <c r="G165" s="156">
        <v>167</v>
      </c>
      <c r="H165" s="179"/>
      <c r="I165" s="179"/>
      <c r="J165" s="179"/>
      <c r="K165" s="156">
        <v>167</v>
      </c>
      <c r="L165" s="156">
        <v>32643</v>
      </c>
      <c r="M165" s="156">
        <v>167</v>
      </c>
      <c r="N165" s="179">
        <v>163</v>
      </c>
      <c r="O165" s="179">
        <v>22372</v>
      </c>
      <c r="P165" s="179">
        <v>163</v>
      </c>
      <c r="Q165" s="156">
        <v>163</v>
      </c>
      <c r="R165" s="156">
        <v>27041</v>
      </c>
      <c r="S165" s="156">
        <v>163</v>
      </c>
      <c r="T165" s="179">
        <v>163</v>
      </c>
      <c r="U165" s="179">
        <v>27041</v>
      </c>
      <c r="V165" s="179">
        <v>163</v>
      </c>
    </row>
    <row r="166" spans="2:22" x14ac:dyDescent="0.2">
      <c r="B166" s="179"/>
      <c r="C166" s="179"/>
      <c r="D166" s="179"/>
      <c r="E166" s="156">
        <v>168</v>
      </c>
      <c r="F166" s="156">
        <v>31058.9</v>
      </c>
      <c r="G166" s="156">
        <v>168</v>
      </c>
      <c r="H166" s="179"/>
      <c r="I166" s="179"/>
      <c r="J166" s="179"/>
      <c r="K166" s="156">
        <v>168</v>
      </c>
      <c r="L166" s="156">
        <v>32881</v>
      </c>
      <c r="M166" s="156">
        <v>168</v>
      </c>
      <c r="N166" s="179">
        <v>164</v>
      </c>
      <c r="O166" s="179">
        <v>22522</v>
      </c>
      <c r="P166" s="179">
        <v>164</v>
      </c>
      <c r="Q166" s="156">
        <v>164</v>
      </c>
      <c r="R166" s="156">
        <v>27289</v>
      </c>
      <c r="S166" s="156">
        <v>164</v>
      </c>
      <c r="T166" s="179">
        <v>164</v>
      </c>
      <c r="U166" s="179">
        <v>27289</v>
      </c>
      <c r="V166" s="179">
        <v>164</v>
      </c>
    </row>
    <row r="167" spans="2:22" x14ac:dyDescent="0.2">
      <c r="B167" s="179"/>
      <c r="C167" s="179"/>
      <c r="D167" s="179"/>
      <c r="E167" s="156">
        <v>169</v>
      </c>
      <c r="F167" s="156">
        <v>31295.8</v>
      </c>
      <c r="G167" s="156">
        <v>169</v>
      </c>
      <c r="H167" s="179"/>
      <c r="I167" s="179"/>
      <c r="J167" s="179"/>
      <c r="K167" s="156">
        <v>169</v>
      </c>
      <c r="L167" s="156">
        <v>33119</v>
      </c>
      <c r="M167" s="156">
        <v>169</v>
      </c>
      <c r="N167" s="179">
        <v>165</v>
      </c>
      <c r="O167" s="179">
        <v>22692</v>
      </c>
      <c r="P167" s="179">
        <v>165</v>
      </c>
      <c r="Q167" s="156">
        <v>165</v>
      </c>
      <c r="R167" s="156">
        <v>27529</v>
      </c>
      <c r="S167" s="156">
        <v>165</v>
      </c>
      <c r="T167" s="179">
        <v>165</v>
      </c>
      <c r="U167" s="179">
        <v>27529</v>
      </c>
      <c r="V167" s="179">
        <v>165</v>
      </c>
    </row>
    <row r="168" spans="2:22" x14ac:dyDescent="0.2">
      <c r="B168" s="179"/>
      <c r="C168" s="179"/>
      <c r="D168" s="179"/>
      <c r="E168" s="156">
        <v>170</v>
      </c>
      <c r="F168" s="156">
        <v>31532.3</v>
      </c>
      <c r="G168" s="156">
        <v>170</v>
      </c>
      <c r="H168" s="179"/>
      <c r="I168" s="179"/>
      <c r="J168" s="179"/>
      <c r="K168" s="156">
        <v>170</v>
      </c>
      <c r="L168" s="156">
        <v>33357</v>
      </c>
      <c r="M168" s="156">
        <v>170</v>
      </c>
      <c r="N168" s="179">
        <v>166</v>
      </c>
      <c r="O168" s="179">
        <v>22858</v>
      </c>
      <c r="P168" s="179">
        <v>166</v>
      </c>
      <c r="Q168" s="156">
        <v>166</v>
      </c>
      <c r="R168" s="156">
        <v>27768</v>
      </c>
      <c r="S168" s="156">
        <v>166</v>
      </c>
      <c r="T168" s="179">
        <v>166</v>
      </c>
      <c r="U168" s="179">
        <v>27768</v>
      </c>
      <c r="V168" s="179">
        <v>166</v>
      </c>
    </row>
    <row r="169" spans="2:22" x14ac:dyDescent="0.2">
      <c r="B169" s="179"/>
      <c r="C169" s="179"/>
      <c r="D169" s="179"/>
      <c r="E169" s="156">
        <v>171</v>
      </c>
      <c r="F169" s="156">
        <v>31768.2</v>
      </c>
      <c r="G169" s="156">
        <v>171</v>
      </c>
      <c r="H169" s="179"/>
      <c r="I169" s="179"/>
      <c r="J169" s="179"/>
      <c r="K169" s="156">
        <v>171</v>
      </c>
      <c r="L169" s="156">
        <v>33591</v>
      </c>
      <c r="M169" s="156">
        <v>171</v>
      </c>
      <c r="N169" s="179">
        <v>167</v>
      </c>
      <c r="O169" s="179">
        <v>22995</v>
      </c>
      <c r="P169" s="179">
        <v>167</v>
      </c>
      <c r="Q169" s="156">
        <v>167</v>
      </c>
      <c r="R169" s="156">
        <v>28014</v>
      </c>
      <c r="S169" s="156">
        <v>167</v>
      </c>
      <c r="T169" s="179">
        <v>167</v>
      </c>
      <c r="U169" s="179">
        <v>28014</v>
      </c>
      <c r="V169" s="179">
        <v>167</v>
      </c>
    </row>
    <row r="170" spans="2:22" x14ac:dyDescent="0.2">
      <c r="B170" s="179"/>
      <c r="C170" s="179"/>
      <c r="D170" s="179"/>
      <c r="E170" s="156">
        <v>172</v>
      </c>
      <c r="F170" s="156">
        <v>32003.7</v>
      </c>
      <c r="G170" s="156">
        <v>172</v>
      </c>
      <c r="H170" s="179"/>
      <c r="I170" s="179"/>
      <c r="J170" s="179"/>
      <c r="K170" s="156">
        <v>172</v>
      </c>
      <c r="L170" s="156">
        <v>33818</v>
      </c>
      <c r="M170" s="156">
        <v>172</v>
      </c>
      <c r="N170" s="179">
        <v>168</v>
      </c>
      <c r="O170" s="179">
        <v>23154</v>
      </c>
      <c r="P170" s="179">
        <v>168</v>
      </c>
      <c r="Q170" s="156">
        <v>168</v>
      </c>
      <c r="R170" s="156">
        <v>28286</v>
      </c>
      <c r="S170" s="156">
        <v>168</v>
      </c>
      <c r="T170" s="179">
        <v>168</v>
      </c>
      <c r="U170" s="179">
        <v>28286</v>
      </c>
      <c r="V170" s="179">
        <v>168</v>
      </c>
    </row>
    <row r="171" spans="2:22" x14ac:dyDescent="0.2">
      <c r="B171" s="179"/>
      <c r="C171" s="179"/>
      <c r="D171" s="179"/>
      <c r="E171" s="156">
        <v>173</v>
      </c>
      <c r="F171" s="156">
        <v>32238.6</v>
      </c>
      <c r="G171" s="156">
        <v>173</v>
      </c>
      <c r="H171" s="179"/>
      <c r="I171" s="179"/>
      <c r="J171" s="179"/>
      <c r="K171" s="156">
        <v>173</v>
      </c>
      <c r="L171" s="156">
        <v>34045</v>
      </c>
      <c r="M171" s="156">
        <v>173</v>
      </c>
      <c r="N171" s="179">
        <v>169</v>
      </c>
      <c r="O171" s="179">
        <v>23286</v>
      </c>
      <c r="P171" s="179">
        <v>169</v>
      </c>
      <c r="Q171" s="156">
        <v>169</v>
      </c>
      <c r="R171" s="156">
        <v>28512</v>
      </c>
      <c r="S171" s="156">
        <v>169</v>
      </c>
      <c r="T171" s="179">
        <v>169</v>
      </c>
      <c r="U171" s="179">
        <v>28512</v>
      </c>
      <c r="V171" s="179">
        <v>169</v>
      </c>
    </row>
    <row r="172" spans="2:22" x14ac:dyDescent="0.2">
      <c r="B172" s="179"/>
      <c r="C172" s="179"/>
      <c r="D172" s="179"/>
      <c r="E172" s="156">
        <v>174</v>
      </c>
      <c r="F172" s="156">
        <v>32472.9</v>
      </c>
      <c r="G172" s="156">
        <v>174</v>
      </c>
      <c r="H172" s="179"/>
      <c r="I172" s="179"/>
      <c r="J172" s="179"/>
      <c r="K172" s="156">
        <v>174</v>
      </c>
      <c r="L172" s="156">
        <v>34273</v>
      </c>
      <c r="M172" s="156">
        <v>174</v>
      </c>
      <c r="N172" s="179">
        <v>170</v>
      </c>
      <c r="O172" s="179">
        <v>23434</v>
      </c>
      <c r="P172" s="179">
        <v>170</v>
      </c>
      <c r="Q172" s="156">
        <v>170</v>
      </c>
      <c r="R172" s="156">
        <v>28780</v>
      </c>
      <c r="S172" s="156">
        <v>170</v>
      </c>
      <c r="T172" s="179">
        <v>170</v>
      </c>
      <c r="U172" s="179">
        <v>28780</v>
      </c>
      <c r="V172" s="179">
        <v>170</v>
      </c>
    </row>
    <row r="173" spans="2:22" x14ac:dyDescent="0.2">
      <c r="B173" s="179"/>
      <c r="C173" s="179"/>
      <c r="D173" s="179"/>
      <c r="E173" s="156">
        <v>175</v>
      </c>
      <c r="F173" s="156">
        <v>32706.5</v>
      </c>
      <c r="G173" s="156">
        <v>175</v>
      </c>
      <c r="H173" s="179"/>
      <c r="I173" s="179"/>
      <c r="J173" s="179"/>
      <c r="K173" s="156">
        <v>175</v>
      </c>
      <c r="L173" s="156">
        <v>34500</v>
      </c>
      <c r="M173" s="156">
        <v>175</v>
      </c>
      <c r="N173" s="179">
        <v>171</v>
      </c>
      <c r="O173" s="179">
        <v>23574</v>
      </c>
      <c r="P173" s="179">
        <v>171</v>
      </c>
      <c r="Q173" s="156">
        <v>171</v>
      </c>
      <c r="R173" s="156">
        <v>29005</v>
      </c>
      <c r="S173" s="156">
        <v>171</v>
      </c>
      <c r="T173" s="179">
        <v>171</v>
      </c>
      <c r="U173" s="179">
        <v>29005</v>
      </c>
      <c r="V173" s="179">
        <v>171</v>
      </c>
    </row>
    <row r="174" spans="2:22" x14ac:dyDescent="0.2">
      <c r="B174" s="179"/>
      <c r="C174" s="179"/>
      <c r="D174" s="179"/>
      <c r="E174" s="156">
        <v>176</v>
      </c>
      <c r="F174" s="156">
        <v>32939.5</v>
      </c>
      <c r="G174" s="156">
        <v>176</v>
      </c>
      <c r="H174" s="179"/>
      <c r="I174" s="179"/>
      <c r="J174" s="179"/>
      <c r="K174" s="156">
        <v>176</v>
      </c>
      <c r="L174" s="156">
        <v>34727</v>
      </c>
      <c r="M174" s="156">
        <v>176</v>
      </c>
      <c r="N174" s="179">
        <v>172</v>
      </c>
      <c r="O174" s="179">
        <v>23722</v>
      </c>
      <c r="P174" s="179">
        <v>172</v>
      </c>
      <c r="Q174" s="156">
        <v>172</v>
      </c>
      <c r="R174" s="156">
        <v>29255</v>
      </c>
      <c r="S174" s="156">
        <v>172</v>
      </c>
      <c r="T174" s="179">
        <v>172</v>
      </c>
      <c r="U174" s="179">
        <v>29255</v>
      </c>
      <c r="V174" s="179">
        <v>172</v>
      </c>
    </row>
    <row r="175" spans="2:22" x14ac:dyDescent="0.2">
      <c r="B175" s="179"/>
      <c r="C175" s="179"/>
      <c r="D175" s="179"/>
      <c r="E175" s="156">
        <v>177</v>
      </c>
      <c r="F175" s="156">
        <v>33171.800000000003</v>
      </c>
      <c r="G175" s="156">
        <v>177</v>
      </c>
      <c r="H175" s="179"/>
      <c r="I175" s="179"/>
      <c r="J175" s="179"/>
      <c r="K175" s="156">
        <v>177</v>
      </c>
      <c r="L175" s="156">
        <v>34955</v>
      </c>
      <c r="M175" s="156">
        <v>177</v>
      </c>
      <c r="N175" s="179">
        <v>173</v>
      </c>
      <c r="O175" s="179">
        <v>23867</v>
      </c>
      <c r="P175" s="179">
        <v>173</v>
      </c>
      <c r="Q175" s="156">
        <v>173</v>
      </c>
      <c r="R175" s="156">
        <v>29450</v>
      </c>
      <c r="S175" s="156">
        <v>173</v>
      </c>
      <c r="T175" s="179">
        <v>173</v>
      </c>
      <c r="U175" s="179">
        <v>29450</v>
      </c>
      <c r="V175" s="179">
        <v>173</v>
      </c>
    </row>
    <row r="176" spans="2:22" x14ac:dyDescent="0.2">
      <c r="B176" s="179"/>
      <c r="C176" s="179"/>
      <c r="D176" s="179"/>
      <c r="E176" s="156">
        <v>178</v>
      </c>
      <c r="F176" s="156">
        <v>33403.300000000003</v>
      </c>
      <c r="G176" s="156">
        <v>178</v>
      </c>
      <c r="H176" s="179"/>
      <c r="I176" s="179"/>
      <c r="J176" s="179"/>
      <c r="K176" s="156">
        <v>178</v>
      </c>
      <c r="L176" s="156">
        <v>35182</v>
      </c>
      <c r="M176" s="156">
        <v>178</v>
      </c>
      <c r="N176" s="179">
        <v>174</v>
      </c>
      <c r="O176" s="179">
        <v>23995</v>
      </c>
      <c r="P176" s="179">
        <v>174</v>
      </c>
      <c r="Q176" s="156">
        <v>174</v>
      </c>
      <c r="R176" s="156">
        <v>29713</v>
      </c>
      <c r="S176" s="156">
        <v>174</v>
      </c>
      <c r="T176" s="179">
        <v>174</v>
      </c>
      <c r="U176" s="179">
        <v>29713</v>
      </c>
      <c r="V176" s="179">
        <v>174</v>
      </c>
    </row>
    <row r="177" spans="2:22" x14ac:dyDescent="0.2">
      <c r="B177" s="179"/>
      <c r="C177" s="179"/>
      <c r="D177" s="179"/>
      <c r="E177" s="156">
        <v>179</v>
      </c>
      <c r="F177" s="156">
        <v>33634.1</v>
      </c>
      <c r="G177" s="156">
        <v>179</v>
      </c>
      <c r="H177" s="179"/>
      <c r="I177" s="179"/>
      <c r="J177" s="179"/>
      <c r="K177" s="156">
        <v>179</v>
      </c>
      <c r="L177" s="156">
        <v>35409</v>
      </c>
      <c r="M177" s="156">
        <v>179</v>
      </c>
      <c r="N177" s="179">
        <v>175</v>
      </c>
      <c r="O177" s="179">
        <v>24103</v>
      </c>
      <c r="P177" s="179">
        <v>175</v>
      </c>
      <c r="Q177" s="156">
        <v>175</v>
      </c>
      <c r="R177" s="156">
        <v>29970</v>
      </c>
      <c r="S177" s="156">
        <v>175</v>
      </c>
      <c r="T177" s="179">
        <v>175</v>
      </c>
      <c r="U177" s="179">
        <v>29970</v>
      </c>
      <c r="V177" s="179">
        <v>175</v>
      </c>
    </row>
    <row r="178" spans="2:22" x14ac:dyDescent="0.2">
      <c r="B178" s="179"/>
      <c r="C178" s="179"/>
      <c r="D178" s="179"/>
      <c r="E178" s="156">
        <v>180</v>
      </c>
      <c r="F178" s="156">
        <v>33864.1</v>
      </c>
      <c r="G178" s="156">
        <v>180</v>
      </c>
      <c r="H178" s="179"/>
      <c r="I178" s="179"/>
      <c r="J178" s="179"/>
      <c r="K178" s="156">
        <v>180</v>
      </c>
      <c r="L178" s="156">
        <v>35636</v>
      </c>
      <c r="M178" s="156">
        <v>180</v>
      </c>
      <c r="N178" s="179">
        <v>176</v>
      </c>
      <c r="O178" s="179">
        <v>24243</v>
      </c>
      <c r="P178" s="179">
        <v>176</v>
      </c>
      <c r="Q178" s="156">
        <v>176</v>
      </c>
      <c r="R178" s="156">
        <v>30274</v>
      </c>
      <c r="S178" s="156">
        <v>176</v>
      </c>
      <c r="T178" s="179">
        <v>176</v>
      </c>
      <c r="U178" s="179">
        <v>30274</v>
      </c>
      <c r="V178" s="179">
        <v>176</v>
      </c>
    </row>
    <row r="179" spans="2:22" x14ac:dyDescent="0.2">
      <c r="B179" s="179"/>
      <c r="C179" s="179"/>
      <c r="D179" s="179"/>
      <c r="E179" s="156">
        <v>181</v>
      </c>
      <c r="F179" s="156">
        <v>34093.4</v>
      </c>
      <c r="G179" s="156">
        <v>181</v>
      </c>
      <c r="H179" s="179"/>
      <c r="I179" s="179"/>
      <c r="J179" s="179"/>
      <c r="K179" s="156">
        <v>181</v>
      </c>
      <c r="L179" s="156">
        <v>35864</v>
      </c>
      <c r="M179" s="156">
        <v>181</v>
      </c>
      <c r="N179" s="179">
        <v>177</v>
      </c>
      <c r="O179" s="179">
        <v>24356</v>
      </c>
      <c r="P179" s="179">
        <v>177</v>
      </c>
      <c r="Q179" s="156">
        <v>177</v>
      </c>
      <c r="R179" s="156">
        <v>30508</v>
      </c>
      <c r="S179" s="156">
        <v>177</v>
      </c>
      <c r="T179" s="179">
        <v>177</v>
      </c>
      <c r="U179" s="179">
        <v>30508</v>
      </c>
      <c r="V179" s="179">
        <v>177</v>
      </c>
    </row>
    <row r="180" spans="2:22" x14ac:dyDescent="0.2">
      <c r="B180" s="179"/>
      <c r="C180" s="179"/>
      <c r="D180" s="179"/>
      <c r="E180" s="156">
        <v>182</v>
      </c>
      <c r="F180" s="156">
        <v>34321.9</v>
      </c>
      <c r="G180" s="156">
        <v>182</v>
      </c>
      <c r="H180" s="179"/>
      <c r="I180" s="179"/>
      <c r="J180" s="179"/>
      <c r="K180" s="156">
        <v>182</v>
      </c>
      <c r="L180" s="156">
        <v>36091</v>
      </c>
      <c r="M180" s="156">
        <v>182</v>
      </c>
      <c r="N180" s="179">
        <v>178</v>
      </c>
      <c r="O180" s="179">
        <v>24495</v>
      </c>
      <c r="P180" s="179">
        <v>178</v>
      </c>
      <c r="Q180" s="156">
        <v>178</v>
      </c>
      <c r="R180" s="156">
        <v>30732</v>
      </c>
      <c r="S180" s="156">
        <v>178</v>
      </c>
      <c r="T180" s="179">
        <v>178</v>
      </c>
      <c r="U180" s="179">
        <v>30732</v>
      </c>
      <c r="V180" s="179">
        <v>178</v>
      </c>
    </row>
    <row r="181" spans="2:22" x14ac:dyDescent="0.2">
      <c r="B181" s="179"/>
      <c r="C181" s="179"/>
      <c r="D181" s="179"/>
      <c r="E181" s="156">
        <v>183</v>
      </c>
      <c r="F181" s="156">
        <v>34549.599999999999</v>
      </c>
      <c r="G181" s="156">
        <v>183</v>
      </c>
      <c r="H181" s="179"/>
      <c r="I181" s="179"/>
      <c r="J181" s="179"/>
      <c r="K181" s="156">
        <v>183</v>
      </c>
      <c r="L181" s="156">
        <v>36318</v>
      </c>
      <c r="M181" s="156">
        <v>183</v>
      </c>
      <c r="N181" s="179">
        <v>179</v>
      </c>
      <c r="O181" s="179">
        <v>24603</v>
      </c>
      <c r="P181" s="179">
        <v>179</v>
      </c>
      <c r="Q181" s="156">
        <v>179</v>
      </c>
      <c r="R181" s="156">
        <v>31002</v>
      </c>
      <c r="S181" s="156">
        <v>179</v>
      </c>
      <c r="T181" s="179">
        <v>179</v>
      </c>
      <c r="U181" s="179">
        <v>31002</v>
      </c>
      <c r="V181" s="179">
        <v>179</v>
      </c>
    </row>
    <row r="182" spans="2:22" x14ac:dyDescent="0.2">
      <c r="B182" s="179"/>
      <c r="C182" s="179"/>
      <c r="D182" s="179"/>
      <c r="E182" s="156">
        <v>184</v>
      </c>
      <c r="F182" s="156">
        <v>34776.400000000001</v>
      </c>
      <c r="G182" s="156">
        <v>184</v>
      </c>
      <c r="H182" s="179"/>
      <c r="I182" s="179"/>
      <c r="J182" s="179"/>
      <c r="K182" s="156">
        <v>184</v>
      </c>
      <c r="L182" s="156">
        <v>36543</v>
      </c>
      <c r="M182" s="156">
        <v>184</v>
      </c>
      <c r="N182" s="179">
        <v>180</v>
      </c>
      <c r="O182" s="179">
        <v>24726</v>
      </c>
      <c r="P182" s="179">
        <v>180</v>
      </c>
      <c r="Q182" s="156">
        <v>180</v>
      </c>
      <c r="R182" s="156">
        <v>31261</v>
      </c>
      <c r="S182" s="156">
        <v>180</v>
      </c>
      <c r="T182" s="179">
        <v>180</v>
      </c>
      <c r="U182" s="179">
        <v>31261</v>
      </c>
      <c r="V182" s="179">
        <v>180</v>
      </c>
    </row>
    <row r="183" spans="2:22" x14ac:dyDescent="0.2">
      <c r="B183" s="179"/>
      <c r="C183" s="179"/>
      <c r="D183" s="179"/>
      <c r="E183" s="156">
        <v>185</v>
      </c>
      <c r="F183" s="156">
        <v>35002.1</v>
      </c>
      <c r="G183" s="156">
        <v>185</v>
      </c>
      <c r="H183" s="179"/>
      <c r="I183" s="179"/>
      <c r="J183" s="179"/>
      <c r="K183" s="156">
        <v>185</v>
      </c>
      <c r="L183" s="156">
        <v>36761</v>
      </c>
      <c r="M183" s="156">
        <v>185</v>
      </c>
      <c r="N183" s="179">
        <v>181</v>
      </c>
      <c r="O183" s="179">
        <v>2420</v>
      </c>
      <c r="P183" s="179">
        <v>181</v>
      </c>
      <c r="Q183" s="156">
        <v>181</v>
      </c>
      <c r="R183" s="156">
        <v>31479</v>
      </c>
      <c r="S183" s="156">
        <v>181</v>
      </c>
      <c r="T183" s="179">
        <v>181</v>
      </c>
      <c r="U183" s="179">
        <v>31479</v>
      </c>
      <c r="V183" s="179">
        <v>181</v>
      </c>
    </row>
    <row r="184" spans="2:22" x14ac:dyDescent="0.2">
      <c r="B184" s="179"/>
      <c r="C184" s="179"/>
      <c r="D184" s="179"/>
      <c r="E184" s="156">
        <v>186</v>
      </c>
      <c r="F184" s="156">
        <v>35226.6</v>
      </c>
      <c r="G184" s="156">
        <v>186</v>
      </c>
      <c r="H184" s="179"/>
      <c r="I184" s="179"/>
      <c r="J184" s="179"/>
      <c r="K184" s="156">
        <v>186</v>
      </c>
      <c r="L184" s="156">
        <v>36978</v>
      </c>
      <c r="M184" s="156">
        <v>186</v>
      </c>
      <c r="N184" s="179">
        <v>182</v>
      </c>
      <c r="O184" s="179">
        <v>24917</v>
      </c>
      <c r="P184" s="179">
        <v>182</v>
      </c>
      <c r="Q184" s="156">
        <v>182</v>
      </c>
      <c r="R184" s="156">
        <v>31740</v>
      </c>
      <c r="S184" s="156">
        <v>182</v>
      </c>
      <c r="T184" s="179">
        <v>182</v>
      </c>
      <c r="U184" s="179">
        <v>31740</v>
      </c>
      <c r="V184" s="179">
        <v>182</v>
      </c>
    </row>
    <row r="185" spans="2:22" x14ac:dyDescent="0.2">
      <c r="B185" s="179"/>
      <c r="C185" s="179"/>
      <c r="D185" s="179"/>
      <c r="E185" s="156">
        <v>187</v>
      </c>
      <c r="F185" s="156">
        <v>35450</v>
      </c>
      <c r="G185" s="156">
        <v>187</v>
      </c>
      <c r="H185" s="179"/>
      <c r="I185" s="179"/>
      <c r="J185" s="179"/>
      <c r="K185" s="156">
        <v>187</v>
      </c>
      <c r="L185" s="156">
        <v>37196</v>
      </c>
      <c r="M185" s="156">
        <v>187</v>
      </c>
      <c r="N185" s="179">
        <v>183</v>
      </c>
      <c r="O185" s="179">
        <v>2510</v>
      </c>
      <c r="P185" s="179">
        <v>183</v>
      </c>
      <c r="Q185" s="156">
        <v>183</v>
      </c>
      <c r="R185" s="156">
        <v>31995</v>
      </c>
      <c r="S185" s="156">
        <v>183</v>
      </c>
      <c r="T185" s="179">
        <v>183</v>
      </c>
      <c r="U185" s="179">
        <v>31995</v>
      </c>
      <c r="V185" s="179">
        <v>183</v>
      </c>
    </row>
    <row r="186" spans="2:22" x14ac:dyDescent="0.2">
      <c r="B186" s="179"/>
      <c r="C186" s="179"/>
      <c r="D186" s="179"/>
      <c r="E186" s="156">
        <v>188</v>
      </c>
      <c r="F186" s="156">
        <v>35672.199999999997</v>
      </c>
      <c r="G186" s="156">
        <v>188</v>
      </c>
      <c r="H186" s="179"/>
      <c r="I186" s="179"/>
      <c r="J186" s="179"/>
      <c r="K186" s="156">
        <v>188</v>
      </c>
      <c r="L186" s="156">
        <v>37413</v>
      </c>
      <c r="M186" s="156">
        <v>188</v>
      </c>
      <c r="N186" s="179">
        <v>184</v>
      </c>
      <c r="O186" s="179">
        <v>25102</v>
      </c>
      <c r="P186" s="179">
        <v>184</v>
      </c>
      <c r="Q186" s="156">
        <v>184</v>
      </c>
      <c r="R186" s="156">
        <v>32246</v>
      </c>
      <c r="S186" s="156">
        <v>184</v>
      </c>
      <c r="T186" s="179">
        <v>184</v>
      </c>
      <c r="U186" s="179">
        <v>32246</v>
      </c>
      <c r="V186" s="179">
        <v>184</v>
      </c>
    </row>
    <row r="187" spans="2:22" x14ac:dyDescent="0.2">
      <c r="B187" s="179"/>
      <c r="C187" s="179"/>
      <c r="D187" s="179"/>
      <c r="E187" s="156">
        <v>189</v>
      </c>
      <c r="F187" s="156">
        <v>35893.199999999997</v>
      </c>
      <c r="G187" s="156">
        <v>189</v>
      </c>
      <c r="H187" s="179"/>
      <c r="I187" s="179"/>
      <c r="J187" s="179"/>
      <c r="K187" s="156">
        <v>189</v>
      </c>
      <c r="L187" s="156">
        <v>37630</v>
      </c>
      <c r="M187" s="156">
        <v>189</v>
      </c>
      <c r="N187" s="179">
        <v>185</v>
      </c>
      <c r="O187" s="179">
        <v>25174</v>
      </c>
      <c r="P187" s="179">
        <v>185</v>
      </c>
      <c r="Q187" s="156">
        <v>185</v>
      </c>
      <c r="R187" s="156">
        <v>32465</v>
      </c>
      <c r="S187" s="156">
        <v>185</v>
      </c>
      <c r="T187" s="179">
        <v>185</v>
      </c>
      <c r="U187" s="179">
        <v>32465</v>
      </c>
      <c r="V187" s="179">
        <v>185</v>
      </c>
    </row>
    <row r="188" spans="2:22" x14ac:dyDescent="0.2">
      <c r="B188" s="179"/>
      <c r="C188" s="179"/>
      <c r="D188" s="179"/>
      <c r="E188" s="156">
        <v>190</v>
      </c>
      <c r="F188" s="156">
        <v>36113</v>
      </c>
      <c r="G188" s="156">
        <v>190</v>
      </c>
      <c r="H188" s="179"/>
      <c r="I188" s="179"/>
      <c r="J188" s="179"/>
      <c r="K188" s="156">
        <v>190</v>
      </c>
      <c r="L188" s="156">
        <v>37848</v>
      </c>
      <c r="M188" s="156">
        <v>190</v>
      </c>
      <c r="N188" s="179"/>
      <c r="O188" s="179"/>
      <c r="P188" s="179"/>
      <c r="Q188" s="156">
        <v>186</v>
      </c>
      <c r="R188" s="156">
        <v>32720</v>
      </c>
      <c r="S188" s="156">
        <v>186</v>
      </c>
      <c r="T188" s="179">
        <v>186</v>
      </c>
      <c r="U188" s="179">
        <v>32720</v>
      </c>
      <c r="V188" s="179">
        <v>186</v>
      </c>
    </row>
    <row r="189" spans="2:22" x14ac:dyDescent="0.2">
      <c r="B189" s="179"/>
      <c r="C189" s="179"/>
      <c r="D189" s="179"/>
      <c r="E189" s="156">
        <v>191</v>
      </c>
      <c r="F189" s="156">
        <v>36331.5</v>
      </c>
      <c r="G189" s="156">
        <v>191</v>
      </c>
      <c r="H189" s="179"/>
      <c r="I189" s="179"/>
      <c r="J189" s="179"/>
      <c r="K189" s="156">
        <v>191</v>
      </c>
      <c r="L189" s="156">
        <v>38063</v>
      </c>
      <c r="M189" s="156">
        <v>191</v>
      </c>
      <c r="N189" s="179"/>
      <c r="O189" s="179"/>
      <c r="P189" s="179"/>
      <c r="Q189" s="156">
        <v>187</v>
      </c>
      <c r="R189" s="156">
        <v>32997</v>
      </c>
      <c r="S189" s="156">
        <v>187</v>
      </c>
      <c r="T189" s="179">
        <v>187</v>
      </c>
      <c r="U189" s="179">
        <v>32997</v>
      </c>
      <c r="V189" s="179">
        <v>187</v>
      </c>
    </row>
    <row r="190" spans="2:22" x14ac:dyDescent="0.2">
      <c r="B190" s="179"/>
      <c r="C190" s="179"/>
      <c r="D190" s="179"/>
      <c r="E190" s="156">
        <v>192</v>
      </c>
      <c r="F190" s="156">
        <v>36548.800000000003</v>
      </c>
      <c r="G190" s="156">
        <v>192</v>
      </c>
      <c r="H190" s="179"/>
      <c r="I190" s="179"/>
      <c r="J190" s="179"/>
      <c r="K190" s="156">
        <v>192</v>
      </c>
      <c r="L190" s="156">
        <v>38271</v>
      </c>
      <c r="M190" s="156">
        <v>192</v>
      </c>
      <c r="N190" s="179"/>
      <c r="O190" s="179"/>
      <c r="P190" s="179"/>
      <c r="Q190" s="156">
        <v>188</v>
      </c>
      <c r="R190" s="156">
        <v>33224</v>
      </c>
      <c r="S190" s="156">
        <v>188</v>
      </c>
      <c r="T190" s="179">
        <v>188</v>
      </c>
      <c r="U190" s="179">
        <v>33224</v>
      </c>
      <c r="V190" s="179">
        <v>188</v>
      </c>
    </row>
    <row r="191" spans="2:22" x14ac:dyDescent="0.2">
      <c r="B191" s="179"/>
      <c r="C191" s="179"/>
      <c r="D191" s="179"/>
      <c r="E191" s="156">
        <v>193</v>
      </c>
      <c r="F191" s="156">
        <v>36764.89</v>
      </c>
      <c r="G191" s="156">
        <v>193</v>
      </c>
      <c r="H191" s="179"/>
      <c r="I191" s="179"/>
      <c r="J191" s="179"/>
      <c r="K191" s="156">
        <v>193</v>
      </c>
      <c r="L191" s="156">
        <v>38479</v>
      </c>
      <c r="M191" s="156">
        <v>193</v>
      </c>
      <c r="N191" s="179"/>
      <c r="O191" s="179"/>
      <c r="P191" s="179"/>
      <c r="Q191" s="156">
        <v>189</v>
      </c>
      <c r="R191" s="156">
        <v>33471</v>
      </c>
      <c r="S191" s="156">
        <v>189</v>
      </c>
      <c r="T191" s="179">
        <v>189</v>
      </c>
      <c r="U191" s="179">
        <v>33471</v>
      </c>
      <c r="V191" s="179">
        <v>189</v>
      </c>
    </row>
    <row r="192" spans="2:22" x14ac:dyDescent="0.2">
      <c r="B192" s="179"/>
      <c r="C192" s="179"/>
      <c r="D192" s="179"/>
      <c r="E192" s="156">
        <v>194</v>
      </c>
      <c r="F192" s="156">
        <v>36979.599999999999</v>
      </c>
      <c r="G192" s="156">
        <v>194</v>
      </c>
      <c r="H192" s="179"/>
      <c r="I192" s="179"/>
      <c r="J192" s="179"/>
      <c r="K192" s="156">
        <v>194</v>
      </c>
      <c r="L192" s="156">
        <v>38688</v>
      </c>
      <c r="M192" s="156">
        <v>194</v>
      </c>
      <c r="N192" s="179"/>
      <c r="O192" s="179"/>
      <c r="P192" s="179"/>
      <c r="Q192" s="156">
        <v>190</v>
      </c>
      <c r="R192" s="156">
        <v>33705</v>
      </c>
      <c r="S192" s="156">
        <v>190</v>
      </c>
      <c r="T192" s="179">
        <v>190</v>
      </c>
      <c r="U192" s="179">
        <v>33705</v>
      </c>
      <c r="V192" s="179">
        <v>190</v>
      </c>
    </row>
    <row r="193" spans="2:22" x14ac:dyDescent="0.2">
      <c r="B193" s="179"/>
      <c r="C193" s="179"/>
      <c r="D193" s="179"/>
      <c r="E193" s="156">
        <v>195</v>
      </c>
      <c r="F193" s="156">
        <v>37192.9</v>
      </c>
      <c r="G193" s="156">
        <v>195</v>
      </c>
      <c r="H193" s="179"/>
      <c r="I193" s="179"/>
      <c r="J193" s="179"/>
      <c r="K193" s="156">
        <v>195</v>
      </c>
      <c r="L193" s="156">
        <v>38896</v>
      </c>
      <c r="M193" s="156">
        <v>195</v>
      </c>
      <c r="N193" s="179"/>
      <c r="O193" s="179"/>
      <c r="P193" s="179"/>
      <c r="Q193" s="156">
        <v>191</v>
      </c>
      <c r="R193" s="156">
        <v>33955</v>
      </c>
      <c r="S193" s="156">
        <v>191</v>
      </c>
      <c r="T193" s="179">
        <v>191</v>
      </c>
      <c r="U193" s="179">
        <v>33955</v>
      </c>
      <c r="V193" s="179">
        <v>191</v>
      </c>
    </row>
    <row r="194" spans="2:22" x14ac:dyDescent="0.2">
      <c r="B194" s="179"/>
      <c r="C194" s="179"/>
      <c r="D194" s="179"/>
      <c r="E194" s="156">
        <v>196</v>
      </c>
      <c r="F194" s="156">
        <v>37404.6</v>
      </c>
      <c r="G194" s="156">
        <v>196</v>
      </c>
      <c r="H194" s="179"/>
      <c r="I194" s="179"/>
      <c r="J194" s="179"/>
      <c r="K194" s="156">
        <v>196</v>
      </c>
      <c r="L194" s="156">
        <v>39096</v>
      </c>
      <c r="M194" s="156">
        <v>196</v>
      </c>
      <c r="N194" s="179"/>
      <c r="O194" s="179"/>
      <c r="P194" s="179"/>
      <c r="Q194" s="156">
        <v>192</v>
      </c>
      <c r="R194" s="156">
        <v>34188</v>
      </c>
      <c r="S194" s="156">
        <v>192</v>
      </c>
      <c r="T194" s="179">
        <v>192</v>
      </c>
      <c r="U194" s="179">
        <v>34188</v>
      </c>
      <c r="V194" s="179">
        <v>192</v>
      </c>
    </row>
    <row r="195" spans="2:22" x14ac:dyDescent="0.2">
      <c r="B195" s="179"/>
      <c r="C195" s="179"/>
      <c r="D195" s="179"/>
      <c r="E195" s="156">
        <v>197</v>
      </c>
      <c r="F195" s="156">
        <v>37614.800000000003</v>
      </c>
      <c r="G195" s="156">
        <v>197</v>
      </c>
      <c r="H195" s="179"/>
      <c r="I195" s="179"/>
      <c r="J195" s="179"/>
      <c r="K195" s="156">
        <v>197</v>
      </c>
      <c r="L195" s="156">
        <v>39288</v>
      </c>
      <c r="M195" s="156">
        <v>197</v>
      </c>
      <c r="N195" s="179"/>
      <c r="O195" s="179"/>
      <c r="P195" s="179"/>
      <c r="Q195" s="156">
        <v>193</v>
      </c>
      <c r="R195" s="156">
        <v>34458</v>
      </c>
      <c r="S195" s="156">
        <v>193</v>
      </c>
      <c r="T195" s="179">
        <v>193</v>
      </c>
      <c r="U195" s="179">
        <v>34458</v>
      </c>
      <c r="V195" s="179">
        <v>193</v>
      </c>
    </row>
    <row r="196" spans="2:22" x14ac:dyDescent="0.2">
      <c r="B196" s="179"/>
      <c r="C196" s="179"/>
      <c r="D196" s="179"/>
      <c r="E196" s="156">
        <v>198</v>
      </c>
      <c r="F196" s="156">
        <v>37823.199999999997</v>
      </c>
      <c r="G196" s="156">
        <v>198</v>
      </c>
      <c r="H196" s="179"/>
      <c r="I196" s="179"/>
      <c r="J196" s="179"/>
      <c r="K196" s="156">
        <v>198</v>
      </c>
      <c r="L196" s="156">
        <v>39481</v>
      </c>
      <c r="M196" s="156">
        <v>198</v>
      </c>
      <c r="N196" s="179"/>
      <c r="O196" s="179"/>
      <c r="P196" s="179"/>
      <c r="Q196" s="156">
        <v>194</v>
      </c>
      <c r="R196" s="156">
        <v>34710</v>
      </c>
      <c r="S196" s="156">
        <v>194</v>
      </c>
      <c r="T196" s="179">
        <v>194</v>
      </c>
      <c r="U196" s="179">
        <v>34710</v>
      </c>
      <c r="V196" s="179">
        <v>194</v>
      </c>
    </row>
    <row r="197" spans="2:22" x14ac:dyDescent="0.2">
      <c r="B197" s="179"/>
      <c r="C197" s="179"/>
      <c r="D197" s="179"/>
      <c r="E197" s="156">
        <v>199</v>
      </c>
      <c r="F197" s="156">
        <v>38029.699999999997</v>
      </c>
      <c r="G197" s="156">
        <v>199</v>
      </c>
      <c r="H197" s="179"/>
      <c r="I197" s="179"/>
      <c r="J197" s="179"/>
      <c r="K197" s="156">
        <v>199</v>
      </c>
      <c r="L197" s="156">
        <v>39667</v>
      </c>
      <c r="M197" s="156">
        <v>199</v>
      </c>
      <c r="N197" s="179"/>
      <c r="O197" s="179"/>
      <c r="P197" s="179"/>
      <c r="Q197" s="156">
        <v>195</v>
      </c>
      <c r="R197" s="156">
        <v>34905</v>
      </c>
      <c r="S197" s="156">
        <v>195</v>
      </c>
      <c r="T197" s="179">
        <v>195</v>
      </c>
      <c r="U197" s="179">
        <v>34905</v>
      </c>
      <c r="V197" s="179">
        <v>195</v>
      </c>
    </row>
    <row r="198" spans="2:22" x14ac:dyDescent="0.2">
      <c r="B198" s="179"/>
      <c r="C198" s="179"/>
      <c r="D198" s="179"/>
      <c r="E198" s="156">
        <v>200</v>
      </c>
      <c r="F198" s="156">
        <v>38234.1</v>
      </c>
      <c r="G198" s="156">
        <v>200</v>
      </c>
      <c r="H198" s="179"/>
      <c r="I198" s="179"/>
      <c r="J198" s="179"/>
      <c r="K198" s="156">
        <v>200</v>
      </c>
      <c r="L198" s="156">
        <v>39852</v>
      </c>
      <c r="M198" s="156">
        <v>200</v>
      </c>
      <c r="N198" s="179"/>
      <c r="O198" s="179"/>
      <c r="P198" s="179"/>
      <c r="Q198" s="156">
        <v>196</v>
      </c>
      <c r="R198" s="156">
        <v>35174</v>
      </c>
      <c r="S198" s="156">
        <v>196</v>
      </c>
      <c r="T198" s="179">
        <v>196</v>
      </c>
      <c r="U198" s="179">
        <v>35174</v>
      </c>
      <c r="V198" s="179">
        <v>196</v>
      </c>
    </row>
    <row r="199" spans="2:22" x14ac:dyDescent="0.2">
      <c r="B199" s="179"/>
      <c r="C199" s="179"/>
      <c r="D199" s="179"/>
      <c r="E199" s="156">
        <v>201</v>
      </c>
      <c r="F199" s="156">
        <v>38436.400000000001</v>
      </c>
      <c r="G199" s="156">
        <v>201</v>
      </c>
      <c r="H199" s="179"/>
      <c r="I199" s="179"/>
      <c r="J199" s="179"/>
      <c r="K199" s="156">
        <v>200.8</v>
      </c>
      <c r="L199" s="156">
        <v>40000</v>
      </c>
      <c r="M199" s="156">
        <v>200.8</v>
      </c>
      <c r="N199" s="179"/>
      <c r="O199" s="179"/>
      <c r="P199" s="179"/>
      <c r="Q199" s="156">
        <v>197</v>
      </c>
      <c r="R199" s="156">
        <v>35397</v>
      </c>
      <c r="S199" s="156">
        <v>197</v>
      </c>
      <c r="T199" s="179">
        <v>197</v>
      </c>
      <c r="U199" s="179">
        <v>35397</v>
      </c>
      <c r="V199" s="179">
        <v>197</v>
      </c>
    </row>
    <row r="200" spans="2:22" x14ac:dyDescent="0.2">
      <c r="B200" s="179"/>
      <c r="C200" s="179"/>
      <c r="D200" s="179"/>
      <c r="E200" s="156">
        <v>202</v>
      </c>
      <c r="F200" s="156">
        <v>38636.400000000001</v>
      </c>
      <c r="G200" s="156">
        <v>202</v>
      </c>
      <c r="H200" s="179"/>
      <c r="I200" s="179"/>
      <c r="J200" s="179"/>
      <c r="K200" s="156"/>
      <c r="L200" s="156"/>
      <c r="M200" s="156"/>
      <c r="N200" s="179"/>
      <c r="O200" s="179"/>
      <c r="P200" s="179"/>
      <c r="Q200" s="156">
        <v>198</v>
      </c>
      <c r="R200" s="156">
        <v>35624</v>
      </c>
      <c r="S200" s="156">
        <v>198</v>
      </c>
      <c r="T200" s="179">
        <v>198</v>
      </c>
      <c r="U200" s="179">
        <v>35624</v>
      </c>
      <c r="V200" s="179">
        <v>198</v>
      </c>
    </row>
    <row r="201" spans="2:22" x14ac:dyDescent="0.2">
      <c r="B201" s="179"/>
      <c r="C201" s="179"/>
      <c r="D201" s="179"/>
      <c r="E201" s="156">
        <v>203</v>
      </c>
      <c r="F201" s="156">
        <v>38834.199999999997</v>
      </c>
      <c r="G201" s="156">
        <v>203</v>
      </c>
      <c r="H201" s="179"/>
      <c r="I201" s="179"/>
      <c r="J201" s="179"/>
      <c r="K201" s="156"/>
      <c r="L201" s="156"/>
      <c r="M201" s="156"/>
      <c r="N201" s="179"/>
      <c r="O201" s="179"/>
      <c r="P201" s="179"/>
      <c r="Q201" s="156">
        <v>199</v>
      </c>
      <c r="R201" s="156">
        <v>35884</v>
      </c>
      <c r="S201" s="156">
        <v>199</v>
      </c>
      <c r="T201" s="179">
        <v>199</v>
      </c>
      <c r="U201" s="179">
        <v>35884</v>
      </c>
      <c r="V201" s="179">
        <v>199</v>
      </c>
    </row>
    <row r="202" spans="2:22" x14ac:dyDescent="0.2">
      <c r="B202" s="179"/>
      <c r="C202" s="179"/>
      <c r="D202" s="179"/>
      <c r="E202" s="156">
        <v>204</v>
      </c>
      <c r="F202" s="156">
        <v>39029.4</v>
      </c>
      <c r="G202" s="156">
        <v>204</v>
      </c>
      <c r="H202" s="179"/>
      <c r="I202" s="179"/>
      <c r="J202" s="179"/>
      <c r="K202" s="156"/>
      <c r="L202" s="156"/>
      <c r="M202" s="156"/>
      <c r="N202" s="179"/>
      <c r="O202" s="179"/>
      <c r="P202" s="179"/>
      <c r="Q202" s="156">
        <v>200</v>
      </c>
      <c r="R202" s="156">
        <v>36113</v>
      </c>
      <c r="S202" s="156">
        <v>200</v>
      </c>
      <c r="T202" s="179">
        <v>200</v>
      </c>
      <c r="U202" s="179">
        <v>36113</v>
      </c>
      <c r="V202" s="179">
        <v>200</v>
      </c>
    </row>
    <row r="203" spans="2:22" x14ac:dyDescent="0.2">
      <c r="B203" s="179"/>
      <c r="C203" s="179"/>
      <c r="D203" s="179"/>
      <c r="E203" s="156">
        <v>205</v>
      </c>
      <c r="F203" s="156">
        <v>39221.9</v>
      </c>
      <c r="G203" s="156">
        <v>205</v>
      </c>
      <c r="H203" s="179"/>
      <c r="I203" s="179"/>
      <c r="J203" s="179"/>
      <c r="K203" s="156"/>
      <c r="L203" s="156"/>
      <c r="M203" s="156"/>
      <c r="N203" s="179"/>
      <c r="O203" s="179"/>
      <c r="P203" s="179"/>
      <c r="Q203" s="156">
        <v>201</v>
      </c>
      <c r="R203" s="156">
        <v>36346</v>
      </c>
      <c r="S203" s="156">
        <v>201</v>
      </c>
      <c r="T203" s="179">
        <v>201</v>
      </c>
      <c r="U203" s="179">
        <v>36346</v>
      </c>
      <c r="V203" s="179">
        <v>201</v>
      </c>
    </row>
    <row r="204" spans="2:22" x14ac:dyDescent="0.2">
      <c r="B204" s="179"/>
      <c r="C204" s="179"/>
      <c r="D204" s="179"/>
      <c r="E204" s="156">
        <v>206</v>
      </c>
      <c r="F204" s="156">
        <v>39411.699999999997</v>
      </c>
      <c r="G204" s="156">
        <v>206</v>
      </c>
      <c r="H204" s="179"/>
      <c r="I204" s="179"/>
      <c r="J204" s="179"/>
      <c r="K204" s="156"/>
      <c r="L204" s="156"/>
      <c r="M204" s="156"/>
      <c r="N204" s="179"/>
      <c r="O204" s="179"/>
      <c r="P204" s="179"/>
      <c r="Q204" s="156">
        <v>202</v>
      </c>
      <c r="R204" s="156">
        <v>36545</v>
      </c>
      <c r="S204" s="156">
        <v>202</v>
      </c>
      <c r="T204" s="179">
        <v>202</v>
      </c>
      <c r="U204" s="179">
        <v>36545</v>
      </c>
      <c r="V204" s="179">
        <v>202</v>
      </c>
    </row>
    <row r="205" spans="2:22" x14ac:dyDescent="0.2">
      <c r="B205" s="179"/>
      <c r="C205" s="179"/>
      <c r="D205" s="179"/>
      <c r="E205" s="156">
        <v>207</v>
      </c>
      <c r="F205" s="156">
        <v>39598.699999999997</v>
      </c>
      <c r="G205" s="156">
        <v>207</v>
      </c>
      <c r="H205" s="179"/>
      <c r="I205" s="179"/>
      <c r="J205" s="179"/>
      <c r="K205" s="156"/>
      <c r="L205" s="156"/>
      <c r="M205" s="156"/>
      <c r="N205" s="179"/>
      <c r="O205" s="179"/>
      <c r="P205" s="179"/>
      <c r="Q205" s="156">
        <v>203</v>
      </c>
      <c r="R205" s="156">
        <v>36796</v>
      </c>
      <c r="S205" s="156">
        <v>203</v>
      </c>
      <c r="T205" s="179">
        <v>203</v>
      </c>
      <c r="U205" s="179">
        <v>36796</v>
      </c>
      <c r="V205" s="179">
        <v>203</v>
      </c>
    </row>
    <row r="206" spans="2:22" x14ac:dyDescent="0.2">
      <c r="B206" s="179"/>
      <c r="C206" s="179"/>
      <c r="D206" s="179"/>
      <c r="E206" s="156">
        <v>208</v>
      </c>
      <c r="F206" s="156">
        <v>39783</v>
      </c>
      <c r="G206" s="156">
        <v>208</v>
      </c>
      <c r="H206" s="179"/>
      <c r="I206" s="179"/>
      <c r="J206" s="179"/>
      <c r="K206" s="156"/>
      <c r="L206" s="156"/>
      <c r="M206" s="156"/>
      <c r="N206" s="179"/>
      <c r="O206" s="179"/>
      <c r="P206" s="179"/>
      <c r="Q206" s="156">
        <v>204</v>
      </c>
      <c r="R206" s="156">
        <v>37026</v>
      </c>
      <c r="S206" s="156">
        <v>204</v>
      </c>
      <c r="T206" s="179">
        <v>204</v>
      </c>
      <c r="U206" s="179">
        <v>37026</v>
      </c>
      <c r="V206" s="179">
        <v>204</v>
      </c>
    </row>
    <row r="207" spans="2:22" x14ac:dyDescent="0.2">
      <c r="B207" s="179"/>
      <c r="C207" s="179"/>
      <c r="D207" s="179"/>
      <c r="E207" s="156">
        <v>209</v>
      </c>
      <c r="F207" s="156">
        <v>39964.300000000003</v>
      </c>
      <c r="G207" s="156">
        <v>209</v>
      </c>
      <c r="H207" s="179"/>
      <c r="I207" s="179"/>
      <c r="J207" s="179"/>
      <c r="K207" s="156"/>
      <c r="L207" s="156"/>
      <c r="M207" s="156"/>
      <c r="N207" s="179"/>
      <c r="O207" s="179"/>
      <c r="P207" s="179"/>
      <c r="Q207" s="156">
        <v>205</v>
      </c>
      <c r="R207" s="156">
        <v>37265</v>
      </c>
      <c r="S207" s="156">
        <v>205</v>
      </c>
      <c r="T207" s="179">
        <v>205</v>
      </c>
      <c r="U207" s="179">
        <v>37265</v>
      </c>
      <c r="V207" s="179">
        <v>205</v>
      </c>
    </row>
    <row r="208" spans="2:22" x14ac:dyDescent="0.2">
      <c r="B208" s="179"/>
      <c r="C208" s="179"/>
      <c r="D208" s="179"/>
      <c r="E208" s="156">
        <v>209.2</v>
      </c>
      <c r="F208" s="156">
        <v>40000</v>
      </c>
      <c r="G208" s="156">
        <v>209.2</v>
      </c>
      <c r="H208" s="179"/>
      <c r="I208" s="179"/>
      <c r="J208" s="179"/>
      <c r="K208" s="156"/>
      <c r="L208" s="156"/>
      <c r="M208" s="156"/>
      <c r="N208" s="179"/>
      <c r="O208" s="179"/>
      <c r="P208" s="179"/>
      <c r="Q208" s="156">
        <v>206</v>
      </c>
      <c r="R208" s="156">
        <v>37489</v>
      </c>
      <c r="S208" s="156">
        <v>206</v>
      </c>
      <c r="T208" s="179">
        <v>206</v>
      </c>
      <c r="U208" s="179">
        <v>37489</v>
      </c>
      <c r="V208" s="179">
        <v>206</v>
      </c>
    </row>
    <row r="209" spans="2:22" x14ac:dyDescent="0.2">
      <c r="B209" s="179"/>
      <c r="C209" s="179"/>
      <c r="D209" s="179"/>
      <c r="E209" s="156"/>
      <c r="F209" s="156"/>
      <c r="G209" s="156"/>
      <c r="H209" s="179"/>
      <c r="I209" s="179"/>
      <c r="J209" s="179"/>
      <c r="K209" s="156"/>
      <c r="L209" s="156"/>
      <c r="M209" s="156"/>
      <c r="N209" s="179"/>
      <c r="O209" s="179"/>
      <c r="P209" s="179"/>
      <c r="Q209" s="156">
        <v>207</v>
      </c>
      <c r="R209" s="156">
        <v>37735</v>
      </c>
      <c r="S209" s="156">
        <v>207</v>
      </c>
      <c r="T209" s="179">
        <v>207</v>
      </c>
      <c r="U209" s="179">
        <v>37735</v>
      </c>
      <c r="V209" s="179">
        <v>207</v>
      </c>
    </row>
    <row r="210" spans="2:22" x14ac:dyDescent="0.2">
      <c r="B210" s="179"/>
      <c r="C210" s="179"/>
      <c r="D210" s="179"/>
      <c r="E210" s="156"/>
      <c r="F210" s="156"/>
      <c r="G210" s="156"/>
      <c r="H210" s="179"/>
      <c r="I210" s="179"/>
      <c r="J210" s="179"/>
      <c r="K210" s="156"/>
      <c r="L210" s="156"/>
      <c r="M210" s="156"/>
      <c r="N210" s="179"/>
      <c r="O210" s="179"/>
      <c r="P210" s="179"/>
      <c r="Q210" s="156">
        <v>208</v>
      </c>
      <c r="R210" s="156">
        <v>37944</v>
      </c>
      <c r="S210" s="156">
        <v>208</v>
      </c>
      <c r="T210" s="179">
        <v>208</v>
      </c>
      <c r="U210" s="179">
        <v>37944</v>
      </c>
      <c r="V210" s="179">
        <v>208</v>
      </c>
    </row>
    <row r="211" spans="2:22" x14ac:dyDescent="0.2">
      <c r="B211" s="179"/>
      <c r="C211" s="179"/>
      <c r="D211" s="179"/>
      <c r="E211" s="156"/>
      <c r="F211" s="156"/>
      <c r="G211" s="156"/>
      <c r="H211" s="179"/>
      <c r="I211" s="179"/>
      <c r="J211" s="179"/>
      <c r="K211" s="156"/>
      <c r="L211" s="156"/>
      <c r="M211" s="156"/>
      <c r="N211" s="179"/>
      <c r="O211" s="179"/>
      <c r="P211" s="179"/>
      <c r="Q211" s="156">
        <v>209</v>
      </c>
      <c r="R211" s="156">
        <v>38143</v>
      </c>
      <c r="S211" s="156">
        <v>209</v>
      </c>
      <c r="T211" s="179">
        <v>209</v>
      </c>
      <c r="U211" s="179">
        <v>38143</v>
      </c>
      <c r="V211" s="179">
        <v>209</v>
      </c>
    </row>
    <row r="212" spans="2:22" x14ac:dyDescent="0.2">
      <c r="B212" s="179"/>
      <c r="C212" s="179"/>
      <c r="D212" s="179"/>
      <c r="E212" s="156"/>
      <c r="F212" s="156"/>
      <c r="G212" s="156"/>
      <c r="H212" s="179"/>
      <c r="I212" s="179"/>
      <c r="J212" s="179"/>
      <c r="K212" s="156"/>
      <c r="L212" s="156"/>
      <c r="M212" s="156"/>
      <c r="N212" s="179"/>
      <c r="O212" s="179"/>
      <c r="P212" s="179"/>
      <c r="Q212" s="156">
        <v>210</v>
      </c>
      <c r="R212" s="156">
        <v>38388</v>
      </c>
      <c r="S212" s="156">
        <v>210</v>
      </c>
      <c r="T212" s="179">
        <v>210</v>
      </c>
      <c r="U212" s="179">
        <v>38388</v>
      </c>
      <c r="V212" s="179">
        <v>210</v>
      </c>
    </row>
    <row r="213" spans="2:22" x14ac:dyDescent="0.2">
      <c r="B213" s="179"/>
      <c r="C213" s="179"/>
      <c r="D213" s="179"/>
      <c r="E213" s="156"/>
      <c r="F213" s="156"/>
      <c r="G213" s="156"/>
      <c r="H213" s="179"/>
      <c r="I213" s="179"/>
      <c r="J213" s="179"/>
      <c r="K213" s="156"/>
      <c r="L213" s="156"/>
      <c r="M213" s="156"/>
      <c r="N213" s="179"/>
      <c r="O213" s="179"/>
      <c r="P213" s="179"/>
      <c r="Q213" s="156">
        <v>211</v>
      </c>
      <c r="R213" s="156">
        <v>38607</v>
      </c>
      <c r="S213" s="156">
        <v>211</v>
      </c>
      <c r="T213" s="179">
        <v>211</v>
      </c>
      <c r="U213" s="179">
        <v>38607</v>
      </c>
      <c r="V213" s="179">
        <v>211</v>
      </c>
    </row>
    <row r="214" spans="2:22" x14ac:dyDescent="0.2">
      <c r="B214" s="179"/>
      <c r="C214" s="179"/>
      <c r="D214" s="179"/>
      <c r="E214" s="156"/>
      <c r="F214" s="156"/>
      <c r="G214" s="156"/>
      <c r="H214" s="179"/>
      <c r="I214" s="179"/>
      <c r="J214" s="179"/>
      <c r="K214" s="156"/>
      <c r="L214" s="156"/>
      <c r="M214" s="156"/>
      <c r="N214" s="179"/>
      <c r="O214" s="179"/>
      <c r="P214" s="179"/>
      <c r="Q214" s="156">
        <v>212</v>
      </c>
      <c r="R214" s="156">
        <v>38838</v>
      </c>
      <c r="S214" s="156">
        <v>212</v>
      </c>
      <c r="T214" s="179">
        <v>212</v>
      </c>
      <c r="U214" s="179">
        <v>38838</v>
      </c>
      <c r="V214" s="179">
        <v>212</v>
      </c>
    </row>
    <row r="215" spans="2:22" x14ac:dyDescent="0.2">
      <c r="B215" s="179"/>
      <c r="C215" s="179"/>
      <c r="D215" s="179"/>
      <c r="E215" s="156"/>
      <c r="F215" s="156"/>
      <c r="G215" s="156"/>
      <c r="H215" s="179"/>
      <c r="I215" s="179"/>
      <c r="J215" s="179"/>
      <c r="K215" s="156"/>
      <c r="L215" s="156"/>
      <c r="M215" s="156"/>
      <c r="N215" s="179"/>
      <c r="O215" s="179"/>
      <c r="P215" s="179"/>
      <c r="Q215" s="156">
        <v>213</v>
      </c>
      <c r="R215" s="156">
        <v>39036</v>
      </c>
      <c r="S215" s="156">
        <v>213</v>
      </c>
      <c r="T215" s="179">
        <v>213</v>
      </c>
      <c r="U215" s="179">
        <v>39036</v>
      </c>
      <c r="V215" s="179">
        <v>213</v>
      </c>
    </row>
    <row r="216" spans="2:22" x14ac:dyDescent="0.2">
      <c r="B216" s="179"/>
      <c r="C216" s="179"/>
      <c r="D216" s="179"/>
      <c r="E216" s="156"/>
      <c r="F216" s="156"/>
      <c r="G216" s="156"/>
      <c r="H216" s="179"/>
      <c r="I216" s="179"/>
      <c r="J216" s="179"/>
      <c r="K216" s="156"/>
      <c r="L216" s="156"/>
      <c r="M216" s="156"/>
      <c r="N216" s="179"/>
      <c r="O216" s="179"/>
      <c r="P216" s="179"/>
      <c r="Q216" s="156">
        <v>214</v>
      </c>
      <c r="R216" s="156">
        <v>39253</v>
      </c>
      <c r="S216" s="156">
        <v>214</v>
      </c>
      <c r="T216" s="179">
        <v>214</v>
      </c>
      <c r="U216" s="179">
        <v>39253</v>
      </c>
      <c r="V216" s="179">
        <v>214</v>
      </c>
    </row>
    <row r="217" spans="2:22" x14ac:dyDescent="0.2">
      <c r="B217" s="179"/>
      <c r="C217" s="179"/>
      <c r="D217" s="179"/>
      <c r="E217" s="156"/>
      <c r="F217" s="156"/>
      <c r="G217" s="156"/>
      <c r="H217" s="179"/>
      <c r="I217" s="179"/>
      <c r="J217" s="179"/>
      <c r="K217" s="156"/>
      <c r="L217" s="156"/>
      <c r="M217" s="156"/>
      <c r="N217" s="179"/>
      <c r="O217" s="179"/>
      <c r="P217" s="179"/>
      <c r="Q217" s="156">
        <v>215</v>
      </c>
      <c r="R217" s="156">
        <v>39463</v>
      </c>
      <c r="S217" s="156">
        <v>215</v>
      </c>
      <c r="T217" s="179">
        <v>215</v>
      </c>
      <c r="U217" s="179">
        <v>39463</v>
      </c>
      <c r="V217" s="179">
        <v>215</v>
      </c>
    </row>
    <row r="218" spans="2:22" x14ac:dyDescent="0.2">
      <c r="B218" s="179"/>
      <c r="C218" s="179"/>
      <c r="D218" s="179"/>
      <c r="E218" s="156"/>
      <c r="F218" s="156"/>
      <c r="G218" s="156"/>
      <c r="H218" s="179"/>
      <c r="I218" s="179"/>
      <c r="J218" s="179"/>
      <c r="K218" s="156"/>
      <c r="L218" s="156"/>
      <c r="M218" s="156"/>
      <c r="N218" s="179"/>
      <c r="O218" s="179"/>
      <c r="P218" s="179"/>
      <c r="Q218" s="156">
        <v>216</v>
      </c>
      <c r="R218" s="156">
        <v>39629</v>
      </c>
      <c r="S218" s="156">
        <v>216</v>
      </c>
      <c r="T218" s="179">
        <v>216</v>
      </c>
      <c r="U218" s="179">
        <v>39629</v>
      </c>
      <c r="V218" s="179">
        <v>216</v>
      </c>
    </row>
    <row r="219" spans="2:22" x14ac:dyDescent="0.2">
      <c r="B219" s="179"/>
      <c r="C219" s="179"/>
      <c r="D219" s="179"/>
      <c r="E219" s="156"/>
      <c r="F219" s="156"/>
      <c r="G219" s="156"/>
      <c r="H219" s="179"/>
      <c r="I219" s="179"/>
      <c r="J219" s="179"/>
      <c r="K219" s="156"/>
      <c r="L219" s="156"/>
      <c r="M219" s="156"/>
      <c r="N219" s="179"/>
      <c r="O219" s="179"/>
      <c r="P219" s="179"/>
      <c r="Q219" s="156">
        <v>217</v>
      </c>
      <c r="R219" s="156">
        <v>39805</v>
      </c>
      <c r="S219" s="156">
        <v>217</v>
      </c>
      <c r="T219" s="179">
        <v>217</v>
      </c>
      <c r="U219" s="179">
        <v>39805</v>
      </c>
      <c r="V219" s="179">
        <v>217</v>
      </c>
    </row>
    <row r="220" spans="2:22" x14ac:dyDescent="0.2">
      <c r="B220" s="179"/>
      <c r="C220" s="179"/>
      <c r="D220" s="179"/>
      <c r="E220" s="156"/>
      <c r="F220" s="156"/>
      <c r="G220" s="156"/>
      <c r="H220" s="179"/>
      <c r="I220" s="179"/>
      <c r="J220" s="179"/>
      <c r="K220" s="156"/>
      <c r="L220" s="156"/>
      <c r="M220" s="156"/>
      <c r="N220" s="179"/>
      <c r="O220" s="179"/>
      <c r="P220" s="179"/>
      <c r="Q220" s="156">
        <v>218</v>
      </c>
      <c r="R220" s="156">
        <v>39981</v>
      </c>
      <c r="S220" s="156">
        <v>218</v>
      </c>
      <c r="T220" s="179">
        <v>218</v>
      </c>
      <c r="U220" s="179">
        <v>39981</v>
      </c>
      <c r="V220" s="179">
        <v>218</v>
      </c>
    </row>
    <row r="221" spans="2:22" x14ac:dyDescent="0.2">
      <c r="B221" s="179"/>
      <c r="C221" s="179"/>
      <c r="D221" s="179"/>
      <c r="E221" s="156"/>
      <c r="F221" s="156"/>
      <c r="G221" s="156"/>
      <c r="H221" s="179"/>
      <c r="I221" s="179"/>
      <c r="J221" s="179"/>
      <c r="K221" s="156"/>
      <c r="L221" s="156"/>
      <c r="M221" s="156"/>
      <c r="N221" s="179"/>
      <c r="O221" s="179"/>
      <c r="P221" s="179"/>
      <c r="Q221" s="156">
        <v>219</v>
      </c>
      <c r="R221" s="156">
        <v>40162</v>
      </c>
      <c r="S221" s="156">
        <v>219</v>
      </c>
      <c r="T221" s="179">
        <v>219</v>
      </c>
      <c r="U221" s="179">
        <v>40162</v>
      </c>
      <c r="V221" s="179">
        <v>219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="115" zoomScaleNormal="115" workbookViewId="0">
      <pane xSplit="6" ySplit="11" topLeftCell="J12" activePane="bottomRight" state="frozen"/>
      <selection pane="topRight" activeCell="G1" sqref="G1"/>
      <selection pane="bottomLeft" activeCell="A11" sqref="A11"/>
      <selection pane="bottomRight" activeCell="B3" sqref="B3"/>
    </sheetView>
  </sheetViews>
  <sheetFormatPr defaultRowHeight="12.75" x14ac:dyDescent="0.2"/>
  <cols>
    <col min="1" max="1" width="11.7109375" customWidth="1"/>
    <col min="2" max="2" width="16.42578125" bestFit="1" customWidth="1"/>
    <col min="3" max="3" width="12.85546875" customWidth="1"/>
    <col min="4" max="4" width="10" customWidth="1"/>
    <col min="5" max="5" width="20.85546875" bestFit="1" customWidth="1"/>
    <col min="6" max="6" width="9.140625" customWidth="1"/>
    <col min="7" max="7" width="11.140625" customWidth="1"/>
    <col min="9" max="9" width="9.140625" customWidth="1"/>
  </cols>
  <sheetData>
    <row r="1" spans="1:10" x14ac:dyDescent="0.2">
      <c r="A1" s="325" t="s">
        <v>28</v>
      </c>
      <c r="B1" s="326"/>
      <c r="C1" s="327"/>
      <c r="G1" t="s">
        <v>16</v>
      </c>
      <c r="H1">
        <v>0.79800000000000004</v>
      </c>
    </row>
    <row r="2" spans="1:10" x14ac:dyDescent="0.2">
      <c r="A2" s="332" t="s">
        <v>16</v>
      </c>
      <c r="B2" s="323">
        <v>0.79300000000000004</v>
      </c>
      <c r="C2" s="328" t="s">
        <v>22</v>
      </c>
      <c r="D2" s="1"/>
      <c r="E2" s="1"/>
      <c r="F2" s="1"/>
      <c r="G2" s="1" t="s">
        <v>17</v>
      </c>
      <c r="H2">
        <v>27</v>
      </c>
    </row>
    <row r="3" spans="1:10" x14ac:dyDescent="0.2">
      <c r="A3" s="332" t="s">
        <v>17</v>
      </c>
      <c r="B3" s="338">
        <v>29.5</v>
      </c>
      <c r="C3" s="328" t="s">
        <v>23</v>
      </c>
      <c r="G3" s="75" t="s">
        <v>71</v>
      </c>
      <c r="H3">
        <v>1000</v>
      </c>
      <c r="J3" s="1" t="s">
        <v>69</v>
      </c>
    </row>
    <row r="4" spans="1:10" x14ac:dyDescent="0.2">
      <c r="A4" s="333" t="s">
        <v>71</v>
      </c>
      <c r="B4" s="337">
        <v>1000</v>
      </c>
      <c r="C4" s="329" t="s">
        <v>69</v>
      </c>
      <c r="G4" s="75" t="s">
        <v>21</v>
      </c>
      <c r="H4">
        <v>1000</v>
      </c>
      <c r="J4" s="1" t="s">
        <v>1</v>
      </c>
    </row>
    <row r="5" spans="1:10" x14ac:dyDescent="0.2">
      <c r="A5" s="333" t="s">
        <v>21</v>
      </c>
      <c r="B5" s="101">
        <f>IFERROR(IF(C4="l",B4,IF(C4="L15",B4*B7,IF(C4="bb6",B8/B7,IF(C4="ltO",B8/B7,IF(C4="mt",B8/B7))))),"")</f>
        <v>1000</v>
      </c>
      <c r="C5" s="328" t="s">
        <v>69</v>
      </c>
      <c r="D5" s="76"/>
      <c r="G5" t="s">
        <v>18</v>
      </c>
      <c r="H5">
        <v>0.80639999999999989</v>
      </c>
      <c r="J5" s="1" t="s">
        <v>74</v>
      </c>
    </row>
    <row r="6" spans="1:10" x14ac:dyDescent="0.2">
      <c r="A6" s="332" t="s">
        <v>18</v>
      </c>
      <c r="B6" s="335">
        <f>IF(B2=0,"0",HLOOKUP(B2,'Table 53'!$A$3:$HV$74,VLOOKUP(B3,'Table 53'!$A$3:HV$74,2)))</f>
        <v>0.80319999999999969</v>
      </c>
      <c r="C6" s="328" t="s">
        <v>22</v>
      </c>
      <c r="D6" s="1" t="s">
        <v>2</v>
      </c>
      <c r="G6" t="s">
        <v>19</v>
      </c>
      <c r="H6">
        <v>0.98925600000000002</v>
      </c>
      <c r="J6" s="1" t="s">
        <v>72</v>
      </c>
    </row>
    <row r="7" spans="1:10" x14ac:dyDescent="0.2">
      <c r="A7" s="333" t="s">
        <v>19</v>
      </c>
      <c r="B7" s="336">
        <f>'Table 54'!G171</f>
        <v>0.98692800000000003</v>
      </c>
      <c r="C7" s="328"/>
      <c r="D7" s="1" t="s">
        <v>4</v>
      </c>
      <c r="G7" t="s">
        <v>20</v>
      </c>
      <c r="H7">
        <v>989.25599999999997</v>
      </c>
      <c r="J7" s="1" t="s">
        <v>70</v>
      </c>
    </row>
    <row r="8" spans="1:10" x14ac:dyDescent="0.2">
      <c r="A8" s="333" t="s">
        <v>20</v>
      </c>
      <c r="B8" s="324">
        <f>IFERROR(IF(C4="l",B5*$B$7,IF(C4="L15",B4,IF(C4="bb6",B4*1000/'Tabel 52'!D3,IF(C4="ltO",1000/E10*B4,IF(C4="mt",B4*F11))))),"")</f>
        <v>986.928</v>
      </c>
      <c r="C8" s="328" t="s">
        <v>70</v>
      </c>
      <c r="G8" t="s">
        <v>1</v>
      </c>
      <c r="H8">
        <v>6.2253880080000004</v>
      </c>
    </row>
    <row r="9" spans="1:10" x14ac:dyDescent="0.2">
      <c r="A9" s="333" t="s">
        <v>1</v>
      </c>
      <c r="B9" s="324">
        <f>IFERROR(IF(C4="l",$B$8/1000*'Tabel 52'!$D$3,IF(C4="l15",$B$8/1000*'Tabel 52'!$D$3,IF(C4="bb6",B4,IF(C4="ltO",B8/1000*'Tabel 52'!D3,IF(C4="mt",B8/1000*'Tabel 52'!D3))))),"")</f>
        <v>6.2107379040000001</v>
      </c>
      <c r="C9" s="328" t="s">
        <v>24</v>
      </c>
      <c r="D9" s="1" t="s">
        <v>25</v>
      </c>
      <c r="G9" t="s">
        <v>29</v>
      </c>
      <c r="H9">
        <v>0.78408430559999986</v>
      </c>
    </row>
    <row r="10" spans="1:10" x14ac:dyDescent="0.2">
      <c r="A10" s="333" t="s">
        <v>29</v>
      </c>
      <c r="B10" s="324">
        <f>IFERROR(IF(C4="l",($B$8*$E$10)/1000,IF(C4="l15",(B8*E10/1000),IF(C4="bb6",(B8*E10/1000),IF(C4="LTO",B4,IF(C4="mt",B8/1000*E10))))),"")</f>
        <v>0.77908096319999975</v>
      </c>
      <c r="C10" s="328"/>
      <c r="D10" s="1" t="s">
        <v>26</v>
      </c>
      <c r="E10" s="283">
        <f>(Tabel_57!$C$3)</f>
        <v>0.78939999999999966</v>
      </c>
      <c r="G10" t="s">
        <v>30</v>
      </c>
      <c r="H10">
        <v>0.79665635871666007</v>
      </c>
    </row>
    <row r="11" spans="1:10" ht="13.5" thickBot="1" x14ac:dyDescent="0.25">
      <c r="A11" s="334" t="s">
        <v>30</v>
      </c>
      <c r="B11" s="330">
        <f>IFERROR(IF(C4="l",B8/F11,IF(C4="l15",B8/F11,IF(C4="bb6",B8/F11,IF(C4="mt",B4,IF(C4="lto",B8/F11))))),"")</f>
        <v>0.7916323092965426</v>
      </c>
      <c r="C11" s="331"/>
      <c r="D11" s="1" t="s">
        <v>27</v>
      </c>
      <c r="E11">
        <v>1.0160499999999999</v>
      </c>
      <c r="F11">
        <f>'Tabel 56'!C3</f>
        <v>1246.7000000000005</v>
      </c>
      <c r="H11" s="1"/>
    </row>
    <row r="12" spans="1:10" x14ac:dyDescent="0.2">
      <c r="A12" s="1"/>
      <c r="B12" s="75"/>
      <c r="C12" s="1"/>
    </row>
    <row r="22" spans="5:6" x14ac:dyDescent="0.2">
      <c r="E22" s="282">
        <f>B8*E10</f>
        <v>779.0809631999997</v>
      </c>
    </row>
    <row r="23" spans="5:6" x14ac:dyDescent="0.2">
      <c r="E23" s="283">
        <f>392944/B8</f>
        <v>398.14859847932172</v>
      </c>
      <c r="F23" s="284"/>
    </row>
    <row r="24" spans="5:6" x14ac:dyDescent="0.2">
      <c r="E24">
        <f>B8*E23</f>
        <v>392944</v>
      </c>
    </row>
    <row r="25" spans="5:6" x14ac:dyDescent="0.2">
      <c r="E25" s="283">
        <f>E10-E23</f>
        <v>-397.35919847932172</v>
      </c>
    </row>
  </sheetData>
  <mergeCells count="1">
    <mergeCell ref="A1:C1"/>
  </mergeCells>
  <dataValidations count="1">
    <dataValidation type="list" allowBlank="1" showInputMessage="1" showErrorMessage="1" sqref="C4">
      <formula1>$J$3:$J$7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6" zoomScale="190" zoomScaleNormal="190" workbookViewId="0">
      <selection activeCell="A15" sqref="A15"/>
    </sheetView>
  </sheetViews>
  <sheetFormatPr defaultRowHeight="12.75" x14ac:dyDescent="0.2"/>
  <cols>
    <col min="1" max="1" width="19.42578125" customWidth="1"/>
    <col min="2" max="2" width="11.5703125" customWidth="1"/>
    <col min="3" max="3" width="10.85546875" customWidth="1"/>
    <col min="4" max="4" width="11.42578125" customWidth="1"/>
  </cols>
  <sheetData>
    <row r="1" spans="1:6" x14ac:dyDescent="0.2">
      <c r="A1" t="s">
        <v>6</v>
      </c>
      <c r="B1">
        <v>27</v>
      </c>
      <c r="C1" t="s">
        <v>19</v>
      </c>
      <c r="D1">
        <f>'Table 54'!G178</f>
        <v>0.98685599999999996</v>
      </c>
    </row>
    <row r="2" spans="1:6" x14ac:dyDescent="0.2">
      <c r="A2" t="s">
        <v>75</v>
      </c>
      <c r="B2">
        <v>0.79800000000000004</v>
      </c>
    </row>
    <row r="3" spans="1:6" x14ac:dyDescent="0.2">
      <c r="A3" t="s">
        <v>76</v>
      </c>
      <c r="B3">
        <f>IF(B2=0,"0",HLOOKUP(B2,'Table 53'!$A$3:$HV$74,VLOOKUP(B1,'Table 53'!$A$3:HV$74,2)))</f>
        <v>0.80639999999999989</v>
      </c>
    </row>
    <row r="5" spans="1:6" x14ac:dyDescent="0.2">
      <c r="B5" s="160" t="s">
        <v>85</v>
      </c>
      <c r="C5" s="160" t="s">
        <v>70</v>
      </c>
      <c r="D5" s="160" t="s">
        <v>1</v>
      </c>
    </row>
    <row r="6" spans="1:6" x14ac:dyDescent="0.2">
      <c r="A6" t="s">
        <v>77</v>
      </c>
      <c r="B6" s="171">
        <v>5550173</v>
      </c>
      <c r="C6" s="165">
        <f>B6*$D$1</f>
        <v>5477221.5260879993</v>
      </c>
      <c r="D6" s="167">
        <f>C6/1000*6.293</f>
        <v>34468.15506367178</v>
      </c>
      <c r="F6" t="s">
        <v>82</v>
      </c>
    </row>
    <row r="7" spans="1:6" x14ac:dyDescent="0.2">
      <c r="A7" t="s">
        <v>83</v>
      </c>
      <c r="B7" s="171">
        <v>331400</v>
      </c>
      <c r="C7" s="165">
        <f t="shared" ref="C7" si="0">B7*$D$1</f>
        <v>327044.0784</v>
      </c>
      <c r="D7" s="167">
        <f t="shared" ref="D7" si="1">C7/1000*6.293</f>
        <v>2058.0883853711998</v>
      </c>
    </row>
    <row r="8" spans="1:6" x14ac:dyDescent="0.2">
      <c r="A8" t="s">
        <v>78</v>
      </c>
      <c r="B8" s="171">
        <v>711000</v>
      </c>
      <c r="C8" s="165">
        <f t="shared" ref="C8:C10" si="2">B8*$D$1</f>
        <v>701654.61599999992</v>
      </c>
      <c r="D8" s="167">
        <f t="shared" ref="D8:D10" si="3">C8/1000*6.293</f>
        <v>4415.5124984879994</v>
      </c>
    </row>
    <row r="9" spans="1:6" x14ac:dyDescent="0.2">
      <c r="A9" t="s">
        <v>79</v>
      </c>
      <c r="B9" s="171">
        <v>528050</v>
      </c>
      <c r="C9" s="165">
        <f t="shared" si="2"/>
        <v>521109.31079999998</v>
      </c>
      <c r="D9" s="167">
        <f t="shared" si="3"/>
        <v>3279.3408928644003</v>
      </c>
    </row>
    <row r="10" spans="1:6" x14ac:dyDescent="0.2">
      <c r="A10" t="s">
        <v>80</v>
      </c>
      <c r="B10" s="101">
        <f>B6-B7+B8-B9</f>
        <v>5401723</v>
      </c>
      <c r="C10" s="165">
        <f t="shared" si="2"/>
        <v>5330722.7528879996</v>
      </c>
      <c r="D10" s="167">
        <f t="shared" si="3"/>
        <v>33546.238283924184</v>
      </c>
    </row>
    <row r="11" spans="1:6" x14ac:dyDescent="0.2">
      <c r="A11" t="s">
        <v>81</v>
      </c>
      <c r="B11" s="172">
        <v>5402277</v>
      </c>
      <c r="C11" s="166">
        <f>B11*$D$1</f>
        <v>5331269.4711119998</v>
      </c>
      <c r="D11" s="169">
        <f>C11/1000*6.293</f>
        <v>33549.678781707815</v>
      </c>
    </row>
    <row r="12" spans="1:6" x14ac:dyDescent="0.2">
      <c r="B12" s="168"/>
      <c r="C12" s="168"/>
      <c r="D12" s="169"/>
    </row>
    <row r="13" spans="1:6" x14ac:dyDescent="0.2">
      <c r="A13" t="s">
        <v>84</v>
      </c>
      <c r="B13" s="174">
        <f>B11-B10</f>
        <v>554</v>
      </c>
      <c r="C13" s="170">
        <f t="shared" ref="C13:D13" si="4">C11-C10</f>
        <v>546.71822400018573</v>
      </c>
      <c r="D13" s="170">
        <f t="shared" si="4"/>
        <v>3.4404977836311446</v>
      </c>
    </row>
    <row r="14" spans="1:6" x14ac:dyDescent="0.2">
      <c r="A14" t="s">
        <v>1</v>
      </c>
      <c r="B14" s="173">
        <f>D13</f>
        <v>3.4404977836311446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N15" sqref="N15"/>
    </sheetView>
  </sheetViews>
  <sheetFormatPr defaultRowHeight="12.75" x14ac:dyDescent="0.2"/>
  <cols>
    <col min="1" max="1" width="23.85546875" customWidth="1"/>
    <col min="2" max="2" width="9.140625" style="105"/>
  </cols>
  <sheetData>
    <row r="1" spans="1:4" ht="12.75" customHeight="1" x14ac:dyDescent="0.2">
      <c r="A1" s="1" t="s">
        <v>62</v>
      </c>
      <c r="B1" s="106">
        <v>1135</v>
      </c>
      <c r="C1" s="1" t="s">
        <v>65</v>
      </c>
      <c r="D1" s="1"/>
    </row>
    <row r="2" spans="1:4" ht="12.75" customHeight="1" x14ac:dyDescent="0.2">
      <c r="A2" s="1" t="s">
        <v>64</v>
      </c>
      <c r="B2" s="106">
        <v>720</v>
      </c>
      <c r="C2" s="1" t="s">
        <v>65</v>
      </c>
      <c r="D2" s="1"/>
    </row>
    <row r="3" spans="1:4" ht="12.75" customHeight="1" x14ac:dyDescent="0.2">
      <c r="A3" s="1" t="s">
        <v>63</v>
      </c>
      <c r="B3" s="107">
        <v>1</v>
      </c>
      <c r="C3" s="1" t="s">
        <v>66</v>
      </c>
      <c r="D3" s="1"/>
    </row>
    <row r="4" spans="1:4" ht="12.75" customHeight="1" x14ac:dyDescent="0.2">
      <c r="A4" s="1" t="s">
        <v>67</v>
      </c>
      <c r="B4" s="107">
        <f>IFERROR(IF(B6&gt;100,"Overflow",(B3)*((2.237*2.718^(-0.00896*B6))+(9.638*2.718^(-0.04719*B6)))),"")</f>
        <v>1.7502988529506593</v>
      </c>
      <c r="C4" s="1" t="s">
        <v>66</v>
      </c>
      <c r="D4" s="1"/>
    </row>
    <row r="5" spans="1:4" x14ac:dyDescent="0.2">
      <c r="A5" s="1"/>
      <c r="B5" s="108"/>
      <c r="C5" s="1"/>
      <c r="D5" s="1"/>
    </row>
    <row r="6" spans="1:4" ht="12.75" customHeight="1" x14ac:dyDescent="0.2">
      <c r="A6" s="1"/>
      <c r="B6" s="108">
        <f>B2/B1*100</f>
        <v>63.436123348017624</v>
      </c>
      <c r="C6" s="1"/>
      <c r="D6" s="1"/>
    </row>
    <row r="7" spans="1:4" x14ac:dyDescent="0.2">
      <c r="A7" s="1"/>
      <c r="B7" s="108"/>
      <c r="C7" s="1"/>
      <c r="D7" s="1"/>
    </row>
    <row r="8" spans="1:4" x14ac:dyDescent="0.2">
      <c r="A8" s="1"/>
      <c r="B8" s="108"/>
      <c r="C8" s="1"/>
      <c r="D8" s="1"/>
    </row>
    <row r="9" spans="1:4" x14ac:dyDescent="0.2">
      <c r="A9" s="1"/>
      <c r="B9" s="108"/>
      <c r="C9" s="1"/>
      <c r="D9" s="1"/>
    </row>
    <row r="10" spans="1:4" x14ac:dyDescent="0.2">
      <c r="A10" s="1"/>
      <c r="B10" s="108"/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Tabel 52</vt:lpstr>
      <vt:lpstr>Table 53</vt:lpstr>
      <vt:lpstr>Tabel 56</vt:lpstr>
      <vt:lpstr>Table 54</vt:lpstr>
      <vt:lpstr>Tabel_57</vt:lpstr>
      <vt:lpstr>Tangki RF</vt:lpstr>
      <vt:lpstr>CAL</vt:lpstr>
      <vt:lpstr>PID PP</vt:lpstr>
      <vt:lpstr>PDG Correction</vt:lpstr>
      <vt:lpstr>DPPU Tank</vt:lpstr>
      <vt:lpstr>DPPU Tank (2)</vt:lpstr>
      <vt:lpstr>Sheet2</vt:lpstr>
      <vt:lpstr>Sheet3</vt:lpstr>
      <vt:lpstr>PID</vt:lpstr>
    </vt:vector>
  </TitlesOfParts>
  <Company>Denpasar-Bali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 Supriyadi</dc:creator>
  <cp:lastModifiedBy>Deri Supriyadi</cp:lastModifiedBy>
  <cp:lastPrinted>2019-04-12T05:27:09Z</cp:lastPrinted>
  <dcterms:created xsi:type="dcterms:W3CDTF">2002-09-15T12:52:07Z</dcterms:created>
  <dcterms:modified xsi:type="dcterms:W3CDTF">2020-07-04T13:32:41Z</dcterms:modified>
</cp:coreProperties>
</file>