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A Calculation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FFD966"/>
        <bgColor rgb="00FFD966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0" fillId="0" borderId="1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</cols>
  <sheetData>
    <row r="1">
      <c r="A1" s="1" t="inlineStr">
        <is>
          <t>Dye Color QA — Test Period Data &amp; Control Limits</t>
        </is>
      </c>
    </row>
    <row r="2">
      <c r="A2" s="2" t="inlineStr">
        <is>
          <t>Batch</t>
        </is>
      </c>
      <c r="B2" s="2" t="inlineStr">
        <is>
          <t>C</t>
        </is>
      </c>
      <c r="C2" s="2" t="inlineStr">
        <is>
          <t>Z (=(C-mean)/sd)</t>
        </is>
      </c>
      <c r="D2" s="2" t="inlineStr">
        <is>
          <t>Within ±1σ?</t>
        </is>
      </c>
      <c r="E2" s="2" t="inlineStr">
        <is>
          <t>Within ±2σ?</t>
        </is>
      </c>
      <c r="F2" s="2" t="inlineStr">
        <is>
          <t>Within ±3σ?</t>
        </is>
      </c>
      <c r="G2" s="3" t="n"/>
    </row>
    <row r="3">
      <c r="A3" s="4" t="n">
        <v>1</v>
      </c>
      <c r="B3" s="4" t="n">
        <v>74.3</v>
      </c>
      <c r="C3" s="4">
        <f>(B3-$B$17)/$B$18</f>
        <v/>
      </c>
      <c r="D3" s="4">
        <f>AND(B3&gt;=$B$21,B3&lt;=$B$22)</f>
        <v/>
      </c>
      <c r="E3" s="4">
        <f>AND(B3&gt;=$B$24,B3&lt;=$B$25)</f>
        <v/>
      </c>
      <c r="F3" s="4">
        <f>AND(B3&gt;=$B$27,B3&lt;=$B$28)</f>
        <v/>
      </c>
    </row>
    <row r="4">
      <c r="A4" s="4" t="n">
        <v>2</v>
      </c>
      <c r="B4" s="4" t="n">
        <v>71.8</v>
      </c>
      <c r="C4" s="4">
        <f>(B4-$B$17)/$B$18</f>
        <v/>
      </c>
      <c r="D4" s="4">
        <f>AND(B4&gt;=$B$21,B4&lt;=$B$22)</f>
        <v/>
      </c>
      <c r="E4" s="4">
        <f>AND(B4&gt;=$B$24,B4&lt;=$B$25)</f>
        <v/>
      </c>
      <c r="F4" s="4">
        <f>AND(B4&gt;=$B$27,B4&lt;=$B$28)</f>
        <v/>
      </c>
    </row>
    <row r="5">
      <c r="A5" s="4" t="n">
        <v>3</v>
      </c>
      <c r="B5" s="4" t="n">
        <v>72</v>
      </c>
      <c r="C5" s="4">
        <f>(B5-$B$17)/$B$18</f>
        <v/>
      </c>
      <c r="D5" s="4">
        <f>AND(B5&gt;=$B$21,B5&lt;=$B$22)</f>
        <v/>
      </c>
      <c r="E5" s="4">
        <f>AND(B5&gt;=$B$24,B5&lt;=$B$25)</f>
        <v/>
      </c>
      <c r="F5" s="4">
        <f>AND(B5&gt;=$B$27,B5&lt;=$B$28)</f>
        <v/>
      </c>
    </row>
    <row r="6">
      <c r="A6" s="4" t="n">
        <v>4</v>
      </c>
      <c r="B6" s="4" t="n">
        <v>73.09999999999999</v>
      </c>
      <c r="C6" s="4">
        <f>(B6-$B$17)/$B$18</f>
        <v/>
      </c>
      <c r="D6" s="4">
        <f>AND(B6&gt;=$B$21,B6&lt;=$B$22)</f>
        <v/>
      </c>
      <c r="E6" s="4">
        <f>AND(B6&gt;=$B$24,B6&lt;=$B$25)</f>
        <v/>
      </c>
      <c r="F6" s="4">
        <f>AND(B6&gt;=$B$27,B6&lt;=$B$28)</f>
        <v/>
      </c>
    </row>
    <row r="7">
      <c r="A7" s="4" t="n">
        <v>5</v>
      </c>
      <c r="B7" s="4" t="n">
        <v>75.09999999999999</v>
      </c>
      <c r="C7" s="4">
        <f>(B7-$B$17)/$B$18</f>
        <v/>
      </c>
      <c r="D7" s="4">
        <f>AND(B7&gt;=$B$21,B7&lt;=$B$22)</f>
        <v/>
      </c>
      <c r="E7" s="4">
        <f>AND(B7&gt;=$B$24,B7&lt;=$B$25)</f>
        <v/>
      </c>
      <c r="F7" s="4">
        <f>AND(B7&gt;=$B$27,B7&lt;=$B$28)</f>
        <v/>
      </c>
    </row>
    <row r="8">
      <c r="A8" s="4" t="n">
        <v>6</v>
      </c>
      <c r="B8" s="4" t="n">
        <v>72.59999999999999</v>
      </c>
      <c r="C8" s="4">
        <f>(B8-$B$17)/$B$18</f>
        <v/>
      </c>
      <c r="D8" s="4">
        <f>AND(B8&gt;=$B$21,B8&lt;=$B$22)</f>
        <v/>
      </c>
      <c r="E8" s="4">
        <f>AND(B8&gt;=$B$24,B8&lt;=$B$25)</f>
        <v/>
      </c>
      <c r="F8" s="4">
        <f>AND(B8&gt;=$B$27,B8&lt;=$B$28)</f>
        <v/>
      </c>
    </row>
    <row r="9">
      <c r="A9" s="4" t="n">
        <v>7</v>
      </c>
      <c r="B9" s="4" t="n">
        <v>75.3</v>
      </c>
      <c r="C9" s="4">
        <f>(B9-$B$17)/$B$18</f>
        <v/>
      </c>
      <c r="D9" s="4">
        <f>AND(B9&gt;=$B$21,B9&lt;=$B$22)</f>
        <v/>
      </c>
      <c r="E9" s="4">
        <f>AND(B9&gt;=$B$24,B9&lt;=$B$25)</f>
        <v/>
      </c>
      <c r="F9" s="4">
        <f>AND(B9&gt;=$B$27,B9&lt;=$B$28)</f>
        <v/>
      </c>
    </row>
    <row r="10">
      <c r="A10" s="4" t="n">
        <v>8</v>
      </c>
      <c r="B10" s="4" t="n">
        <v>73.40000000000001</v>
      </c>
      <c r="C10" s="4">
        <f>(B10-$B$17)/$B$18</f>
        <v/>
      </c>
      <c r="D10" s="4">
        <f>AND(B10&gt;=$B$21,B10&lt;=$B$22)</f>
        <v/>
      </c>
      <c r="E10" s="4">
        <f>AND(B10&gt;=$B$24,B10&lt;=$B$25)</f>
        <v/>
      </c>
      <c r="F10" s="4">
        <f>AND(B10&gt;=$B$27,B10&lt;=$B$28)</f>
        <v/>
      </c>
    </row>
    <row r="11">
      <c r="A11" s="4" t="n">
        <v>9</v>
      </c>
      <c r="B11" s="4" t="n">
        <v>74.8</v>
      </c>
      <c r="C11" s="4">
        <f>(B11-$B$17)/$B$18</f>
        <v/>
      </c>
      <c r="D11" s="4">
        <f>AND(B11&gt;=$B$21,B11&lt;=$B$22)</f>
        <v/>
      </c>
      <c r="E11" s="4">
        <f>AND(B11&gt;=$B$24,B11&lt;=$B$25)</f>
        <v/>
      </c>
      <c r="F11" s="4">
        <f>AND(B11&gt;=$B$27,B11&lt;=$B$28)</f>
        <v/>
      </c>
    </row>
    <row r="12">
      <c r="A12" s="4" t="n">
        <v>10</v>
      </c>
      <c r="B12" s="4" t="n">
        <v>72.59999999999999</v>
      </c>
      <c r="C12" s="4">
        <f>(B12-$B$17)/$B$18</f>
        <v/>
      </c>
      <c r="D12" s="4">
        <f>AND(B12&gt;=$B$21,B12&lt;=$B$22)</f>
        <v/>
      </c>
      <c r="E12" s="4">
        <f>AND(B12&gt;=$B$24,B12&lt;=$B$25)</f>
        <v/>
      </c>
      <c r="F12" s="4">
        <f>AND(B12&gt;=$B$27,B12&lt;=$B$28)</f>
        <v/>
      </c>
    </row>
    <row r="13">
      <c r="A13" s="4" t="n">
        <v>11</v>
      </c>
      <c r="B13" s="4" t="n">
        <v>73</v>
      </c>
      <c r="C13" s="4">
        <f>(B13-$B$17)/$B$18</f>
        <v/>
      </c>
      <c r="D13" s="4">
        <f>AND(B13&gt;=$B$21,B13&lt;=$B$22)</f>
        <v/>
      </c>
      <c r="E13" s="4">
        <f>AND(B13&gt;=$B$24,B13&lt;=$B$25)</f>
        <v/>
      </c>
      <c r="F13" s="4">
        <f>AND(B13&gt;=$B$27,B13&lt;=$B$28)</f>
        <v/>
      </c>
    </row>
    <row r="14">
      <c r="A14" s="4" t="n">
        <v>12</v>
      </c>
      <c r="B14" s="4" t="n">
        <v>73.7</v>
      </c>
      <c r="C14" s="4">
        <f>(B14-$B$17)/$B$18</f>
        <v/>
      </c>
      <c r="D14" s="4">
        <f>AND(B14&gt;=$B$21,B14&lt;=$B$22)</f>
        <v/>
      </c>
      <c r="E14" s="4">
        <f>AND(B14&gt;=$B$24,B14&lt;=$B$25)</f>
        <v/>
      </c>
      <c r="F14" s="4">
        <f>AND(B14&gt;=$B$27,B14&lt;=$B$28)</f>
        <v/>
      </c>
    </row>
    <row r="16">
      <c r="A16" s="5" t="inlineStr">
        <is>
          <t>Summary (computed with Excel formulas)</t>
        </is>
      </c>
    </row>
    <row r="17">
      <c r="A17" t="inlineStr">
        <is>
          <t>Mean (μ)</t>
        </is>
      </c>
      <c r="B17">
        <f>AVERAGE(B3:B14)</f>
        <v/>
      </c>
    </row>
    <row r="18">
      <c r="A18" t="inlineStr">
        <is>
          <t>Sample SD (σ)</t>
        </is>
      </c>
      <c r="B18">
        <f>STDEV.S(B3:B14)</f>
        <v/>
      </c>
    </row>
    <row r="19">
      <c r="A19" t="inlineStr">
        <is>
          <t>Min C</t>
        </is>
      </c>
      <c r="B19">
        <f>MIN(B3:B14)</f>
        <v/>
      </c>
    </row>
    <row r="20">
      <c r="A20" t="inlineStr">
        <is>
          <t>Max C</t>
        </is>
      </c>
      <c r="B20">
        <f>MAX(B3:B14)</f>
        <v/>
      </c>
    </row>
    <row r="21">
      <c r="A21" t="inlineStr">
        <is>
          <t>±1σ Lower</t>
        </is>
      </c>
      <c r="B21">
        <f>B17-1*B18</f>
        <v/>
      </c>
    </row>
    <row r="22">
      <c r="A22" t="inlineStr">
        <is>
          <t>±1σ Upper</t>
        </is>
      </c>
      <c r="B22">
        <f>B17+1*B18</f>
        <v/>
      </c>
    </row>
    <row r="23">
      <c r="A23" t="inlineStr">
        <is>
          <t>±2σ Lower (QA limit)</t>
        </is>
      </c>
      <c r="B23">
        <f>B17-2*B18</f>
        <v/>
      </c>
    </row>
    <row r="24">
      <c r="A24" t="inlineStr">
        <is>
          <t>±2σ Upper (QA limit)</t>
        </is>
      </c>
      <c r="B24">
        <f>B17+2*B18</f>
        <v/>
      </c>
    </row>
    <row r="25">
      <c r="A25" t="inlineStr">
        <is>
          <t>±3σ Lower</t>
        </is>
      </c>
      <c r="B25">
        <f>B17-3*B18</f>
        <v/>
      </c>
    </row>
    <row r="26">
      <c r="A26" t="inlineStr">
        <is>
          <t>±3σ Upper</t>
        </is>
      </c>
      <c r="B26">
        <f>B17+3*B18</f>
        <v/>
      </c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2025-09-03T12:29:04Z</dcterms:created>
  <dcterms:modified xmlns:dcterms="http://purl.org/dc/terms/" xmlns:xsi="http://www.w3.org/2001/XMLSchema-instance" xsi:type="dcterms:W3CDTF">2025-09-03T12:29:04Z</dcterms:modified>
</cp:coreProperties>
</file>