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ron\Desktop\"/>
    </mc:Choice>
  </mc:AlternateContent>
  <xr:revisionPtr revIDLastSave="0" documentId="8_{C0E0757B-DAEE-454B-9FD3-9AFE519F024E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March Sales" sheetId="1" r:id="rId1"/>
    <sheet name="Sales Statistics" sheetId="2" r:id="rId2"/>
    <sheet name="Customer Complaints Analysis" sheetId="3" r:id="rId3"/>
    <sheet name="Northwind_User_Role_Analysis" sheetId="4" r:id="rId4"/>
    <sheet name="Northwind_Stakeholder_Mapping" sheetId="5" r:id="rId5"/>
    <sheet name="Northwind_RACI_Matri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  <c r="F19" i="2"/>
  <c r="H26" i="2"/>
  <c r="H25" i="2"/>
  <c r="H24" i="2"/>
  <c r="H23" i="2"/>
  <c r="F15" i="2"/>
  <c r="H6" i="1"/>
  <c r="E29" i="2"/>
  <c r="D29" i="2"/>
  <c r="E28" i="2"/>
  <c r="D28" i="2"/>
  <c r="E25" i="2"/>
  <c r="D25" i="2"/>
  <c r="E24" i="2"/>
  <c r="D24" i="2"/>
  <c r="F18" i="2"/>
  <c r="F17" i="2"/>
  <c r="L4" i="1"/>
  <c r="F16" i="2"/>
  <c r="L6" i="1"/>
  <c r="L5" i="1"/>
  <c r="L3" i="1"/>
  <c r="K6" i="1"/>
  <c r="K5" i="1"/>
  <c r="K4" i="1"/>
  <c r="K3" i="1"/>
  <c r="K25" i="1"/>
  <c r="J6" i="1"/>
  <c r="J5" i="1"/>
  <c r="J4" i="1"/>
  <c r="J3" i="1"/>
  <c r="I6" i="1"/>
  <c r="I5" i="1"/>
  <c r="I4" i="1"/>
  <c r="I3" i="1"/>
  <c r="H5" i="1"/>
  <c r="H4" i="1"/>
  <c r="H3" i="1"/>
  <c r="F14" i="2"/>
  <c r="G5" i="1"/>
  <c r="G4" i="1"/>
  <c r="G6" i="1"/>
  <c r="D34" i="1"/>
  <c r="C34" i="1"/>
  <c r="B34" i="1"/>
  <c r="B27" i="1"/>
  <c r="B26" i="1"/>
  <c r="B24" i="1"/>
  <c r="B23" i="1"/>
  <c r="B22" i="1"/>
  <c r="B21" i="1"/>
  <c r="B20" i="1"/>
  <c r="B19" i="1"/>
  <c r="B18" i="1"/>
  <c r="B17" i="1"/>
  <c r="B15" i="1"/>
  <c r="B12" i="1"/>
  <c r="B11" i="1"/>
  <c r="B10" i="1"/>
  <c r="B8" i="1"/>
  <c r="B7" i="1"/>
  <c r="B4" i="1"/>
  <c r="B3" i="1"/>
</calcChain>
</file>

<file path=xl/sharedStrings.xml><?xml version="1.0" encoding="utf-8"?>
<sst xmlns="http://schemas.openxmlformats.org/spreadsheetml/2006/main" count="246" uniqueCount="177">
  <si>
    <t>MARCH 2024 SALES</t>
  </si>
  <si>
    <t>Date</t>
  </si>
  <si>
    <t>Website visits</t>
  </si>
  <si>
    <t>Sales Transactions</t>
  </si>
  <si>
    <t>Total Sales Value</t>
  </si>
  <si>
    <t>Total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</si>
  <si>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</si>
  <si>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</si>
  <si>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</si>
  <si>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</si>
  <si>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</si>
  <si>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</si>
  <si>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</si>
  <si>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</si>
  <si>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</si>
  <si>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</si>
  <si>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</si>
  <si>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</si>
  <si>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</si>
  <si>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</si>
  <si>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</si>
  <si>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</si>
  <si>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</si>
  <si>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</si>
  <si>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</si>
  <si>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</si>
  <si>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</si>
  <si>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</si>
  <si>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</si>
  <si>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</si>
  <si>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</si>
  <si>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</si>
  <si>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</si>
  <si>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</si>
  <si>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Total number of sales transactions</t>
  </si>
  <si>
    <t>Sales Statistics Comparison</t>
  </si>
  <si>
    <t>TOTAL FEB</t>
  </si>
  <si>
    <t>TOTAL MAR</t>
  </si>
  <si>
    <t>Difference</t>
  </si>
  <si>
    <t>% difference</t>
  </si>
  <si>
    <t>Total sales Value</t>
  </si>
  <si>
    <t>Week 1 (Yellow)</t>
  </si>
  <si>
    <t>Week 2(Red)</t>
  </si>
  <si>
    <t>Week 3(Blue)</t>
  </si>
  <si>
    <t>Week 4(Green)</t>
  </si>
  <si>
    <t>Weekly Date</t>
  </si>
  <si>
    <t>Relative conversion drop ≈</t>
  </si>
  <si>
    <t>Average transaction value (AOV)</t>
  </si>
  <si>
    <r>
      <t>Conversion rate:</t>
    </r>
    <r>
      <rPr>
        <b/>
        <sz val="11"/>
        <color theme="1"/>
        <rFont val="aptos narrow"/>
        <family val="2"/>
        <scheme val="minor"/>
      </rPr>
      <t xml:space="preserve"> Feb</t>
    </r>
  </si>
  <si>
    <r>
      <rPr>
        <b/>
        <sz val="11"/>
        <color theme="1"/>
        <rFont val="aptos narrow"/>
        <family val="2"/>
        <scheme val="minor"/>
      </rPr>
      <t>Conversion rate</t>
    </r>
    <r>
      <rPr>
        <sz val="11"/>
        <color theme="1"/>
        <rFont val="aptos narrow"/>
        <scheme val="minor"/>
      </rPr>
      <t xml:space="preserve">: </t>
    </r>
    <r>
      <rPr>
        <b/>
        <sz val="11"/>
        <color theme="1"/>
        <rFont val="aptos narrow"/>
        <family val="2"/>
        <scheme val="minor"/>
      </rPr>
      <t>Mar</t>
    </r>
  </si>
  <si>
    <t>Customer Complaint Summary (Qualitative Analysis)</t>
  </si>
  <si>
    <t>Complaint Category</t>
  </si>
  <si>
    <t>Number of Complaints</t>
  </si>
  <si>
    <t>Checkout Issues</t>
  </si>
  <si>
    <t>Poor Design / Navigation</t>
  </si>
  <si>
    <t>Forced Registration / Account Required</t>
  </si>
  <si>
    <t>Product Descriptions</t>
  </si>
  <si>
    <t>Limited Payment Options</t>
  </si>
  <si>
    <t>Website Speed / Performance</t>
  </si>
  <si>
    <t>Deliverable 1 - Quantitative &amp; Qualitative Analysis</t>
  </si>
  <si>
    <t>Metric</t>
  </si>
  <si>
    <t>February 2024</t>
  </si>
  <si>
    <t>March 2024</t>
  </si>
  <si>
    <t>% Difference</t>
  </si>
  <si>
    <t>Total Sales Value ($)</t>
  </si>
  <si>
    <t>Total Website Visits</t>
  </si>
  <si>
    <t>Total Transactions</t>
  </si>
  <si>
    <t>Conversion Rate</t>
  </si>
  <si>
    <t>Average Daily Sales ($)</t>
  </si>
  <si>
    <t>Average Transactions per Day</t>
  </si>
  <si>
    <t>Average Transaction Value ($)</t>
  </si>
  <si>
    <t>User Role</t>
  </si>
  <si>
    <t>Description</t>
  </si>
  <si>
    <t>Primary Goals</t>
  </si>
  <si>
    <t>Pain Points</t>
  </si>
  <si>
    <t>Priority</t>
  </si>
  <si>
    <t>Guest Shopper</t>
  </si>
  <si>
    <t>Casual visitor who wants to quickly purchase products without creating an account.</t>
  </si>
  <si>
    <t>Quick, easy, and secure checkout.</t>
  </si>
  <si>
    <t>Forced registration, complicated checkout.</t>
  </si>
  <si>
    <t>High</t>
  </si>
  <si>
    <t>Registered Shopper</t>
  </si>
  <si>
    <t>Returning customer with an account who values order history and personalized promotions.</t>
  </si>
  <si>
    <t>Seamless login and easy reordering.</t>
  </si>
  <si>
    <t>Slow load times, login bugs, unclear navigation.</t>
  </si>
  <si>
    <t>Mobile User</t>
  </si>
  <si>
    <t>Shopper using mobile devices; expects fast load times and mobile-friendly interface.</t>
  </si>
  <si>
    <t>Fast loading speed and easy navigation on small screens.</t>
  </si>
  <si>
    <t>Heavy pages, unresponsive design, slow checkout.</t>
  </si>
  <si>
    <t>Power Buyer / B2B Customer</t>
  </si>
  <si>
    <t>Business or bulk buyer who orders in volume and expects reliable checkout and invoices.</t>
  </si>
  <si>
    <t>Efficient ordering process with multiple payment options.</t>
  </si>
  <si>
    <t>Limited payment options, poor UX for bulk orders.</t>
  </si>
  <si>
    <t>Medium</t>
  </si>
  <si>
    <t>Customer Support Agent</t>
  </si>
  <si>
    <t>Supports customers experiencing checkout or account issues.</t>
  </si>
  <si>
    <t>Resolve customer issues efficiently and reduce complaint volume.</t>
  </si>
  <si>
    <t>High volume of customer complaints about checkout issues.</t>
  </si>
  <si>
    <t>Website Administrator (Ali)</t>
  </si>
  <si>
    <t>Maintains website operations, performance, and technical updates.</t>
  </si>
  <si>
    <t>Ensure uptime, page speed, and smooth functionality.</t>
  </si>
  <si>
    <t>Pressure to deploy changes quickly; lack of UX testing time.</t>
  </si>
  <si>
    <t>Marketing Team</t>
  </si>
  <si>
    <t>Creates campaigns, needs access to customer data and tracking tools.</t>
  </si>
  <si>
    <t>Collect customer insights for targeted marketing.</t>
  </si>
  <si>
    <t>Customer backlash from forced data collection policies.</t>
  </si>
  <si>
    <t>Sales Manager (Sua)</t>
  </si>
  <si>
    <t>Monitors sales performance and provides monthly reports to management.</t>
  </si>
  <si>
    <t>Maintain or increase sales volume and identify issues early.</t>
  </si>
  <si>
    <t>Difficulty identifying technical issues behind sales drops.</t>
  </si>
  <si>
    <t>Stakeholder</t>
  </si>
  <si>
    <t>Role in Project</t>
  </si>
  <si>
    <t>Power Level</t>
  </si>
  <si>
    <t>Interest Level</t>
  </si>
  <si>
    <t>Engagement Strategy</t>
  </si>
  <si>
    <t>CEO / Executive Sponsor</t>
  </si>
  <si>
    <t>Approves project scope, budget, and strategic direction.</t>
  </si>
  <si>
    <t>Keep closely informed; review progress and approve key decisions.</t>
  </si>
  <si>
    <t>Project Manager</t>
  </si>
  <si>
    <t>Leads planning and execution of the website redesign.</t>
  </si>
  <si>
    <t>Lead and coordinate communication between all teams.</t>
  </si>
  <si>
    <t>Defines data collection needs and customer engagement strategy.</t>
  </si>
  <si>
    <t>Collaborate early to balance marketing goals with UX impact.</t>
  </si>
  <si>
    <t>Implements technical changes and ensures site performance.</t>
  </si>
  <si>
    <t>Engage daily for progress and issue tracking.</t>
  </si>
  <si>
    <t>Provides sales insights and monitors performance metrics.</t>
  </si>
  <si>
    <t>Provide weekly updates on sales metrics and post-change impact.</t>
  </si>
  <si>
    <t>Customer Support Team</t>
  </si>
  <si>
    <t>Handles customer complaints and escalations.</t>
  </si>
  <si>
    <t>Low</t>
  </si>
  <si>
    <t>Provide feedback loop from customers to development.</t>
  </si>
  <si>
    <t>Customers / Online Shoppers</t>
  </si>
  <si>
    <t>End-users who determine conversion and satisfaction rates.</t>
  </si>
  <si>
    <t>Monitor social media, participate in surveys, provide feedback.</t>
  </si>
  <si>
    <t>Finance / Legal Team</t>
  </si>
  <si>
    <t>Ensures compliance and payment processing integrity.</t>
  </si>
  <si>
    <t>Review compliance updates, support with payment integration.</t>
  </si>
  <si>
    <t>External Payment Provider</t>
  </si>
  <si>
    <t>Provides and supports payment gateway functionality.</t>
  </si>
  <si>
    <t>Consult and coordinate for additional payment options.</t>
  </si>
  <si>
    <t>Project Task</t>
  </si>
  <si>
    <t>Responsible (R)</t>
  </si>
  <si>
    <t>Accountable (A)</t>
  </si>
  <si>
    <t>Consulted (C)</t>
  </si>
  <si>
    <t>Informed (I)</t>
  </si>
  <si>
    <t>Define Requirements</t>
  </si>
  <si>
    <t>Project Manager, Marketing, Website Admin</t>
  </si>
  <si>
    <t>Sales Manager, Marketing</t>
  </si>
  <si>
    <t>Development Team, QA Team</t>
  </si>
  <si>
    <t>UX Design &amp; Usability Testing</t>
  </si>
  <si>
    <t>UX Designer, Project Manager</t>
  </si>
  <si>
    <t>Marketing, Sales Manager, Support</t>
  </si>
  <si>
    <t>CEO / Executive Sponsor, Dev Team</t>
  </si>
  <si>
    <t>Backend Development (Checkout)</t>
  </si>
  <si>
    <t>Development Team</t>
  </si>
  <si>
    <t>Website Admin (Ali)</t>
  </si>
  <si>
    <t>Project Manager, QA Team</t>
  </si>
  <si>
    <t>Frontend Development (UI/Checkout)</t>
  </si>
  <si>
    <t>Support Team</t>
  </si>
  <si>
    <t>Image Optimization &amp; Performance</t>
  </si>
  <si>
    <t>Website Admin, Development Team</t>
  </si>
  <si>
    <t>QA Team, Project Manager</t>
  </si>
  <si>
    <t>Project Manager, Marketing</t>
  </si>
  <si>
    <t>Payment Methods Integration</t>
  </si>
  <si>
    <t>Finance Manager / Website Admin</t>
  </si>
  <si>
    <t>Payment Provider, Finance, Project Manager</t>
  </si>
  <si>
    <t>QA &amp; User Acceptance Testing (UAT)</t>
  </si>
  <si>
    <t>QA Team</t>
  </si>
  <si>
    <t>QA Lead</t>
  </si>
  <si>
    <t>Website Admin, Project Manager</t>
  </si>
  <si>
    <t>A/B Test Guest vs Account Checkout</t>
  </si>
  <si>
    <t>Analytics Team, Development Team</t>
  </si>
  <si>
    <t>Rollout &amp; Monitoring</t>
  </si>
  <si>
    <t>QA Team, Marketing</t>
  </si>
  <si>
    <t>CEO / Executive Sponsor, Support Team</t>
  </si>
  <si>
    <t>Customer Communications / PR</t>
  </si>
  <si>
    <t>Support Team,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</si>
</sst>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[$$-409]#,##0.00"/>
    <numFmt numFmtId="182" formatCode="0.0%"/>
  </numFmts>
  <fonts count="2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Aptos narrow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0"/>
      <name val="Aptos"/>
      <family val="2"/>
    </font>
    <font>
      <b/>
      <sz val="10"/>
      <color rgb="FF0D0D0D"/>
      <name val="Aptos"/>
      <family val="2"/>
    </font>
    <font>
      <sz val="11"/>
      <color rgb="FF0D0D0D"/>
      <name val="Aptos"/>
      <family val="2"/>
    </font>
    <font>
      <b/>
      <sz val="12"/>
      <color theme="1"/>
      <name val="aptos narrow"/>
      <family val="2"/>
      <scheme val="minor"/>
    </font>
    <font>
      <b/>
      <sz val="12"/>
      <color rgb="FF0D0D0D"/>
      <name val="Aptos"/>
      <family val="2"/>
    </font>
    <font>
      <b/>
      <sz val="12"/>
      <color rgb="FF000000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DAE9F8"/>
        <bgColor rgb="FFDAE9F8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9" tint="-0.249977111117893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9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/>
    <xf numFmtId="3" fontId="2" fillId="3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0" fillId="4" borderId="4" xfId="0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vertical="center"/>
    </xf>
    <xf numFmtId="3" fontId="14" fillId="0" borderId="4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7" fontId="8" fillId="4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17" fontId="10" fillId="4" borderId="5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vertical="center" wrapText="1"/>
    </xf>
    <xf numFmtId="3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right" vertical="center" wrapText="1"/>
    </xf>
    <xf numFmtId="14" fontId="5" fillId="6" borderId="4" xfId="0" applyNumberFormat="1" applyFont="1" applyFill="1" applyBorder="1" applyAlignment="1">
      <alignment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right" vertical="center" wrapText="1"/>
    </xf>
    <xf numFmtId="14" fontId="5" fillId="7" borderId="4" xfId="0" applyNumberFormat="1" applyFont="1" applyFill="1" applyBorder="1" applyAlignment="1">
      <alignment vertical="center" wrapText="1"/>
    </xf>
    <xf numFmtId="3" fontId="5" fillId="7" borderId="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64" fontId="5" fillId="7" borderId="4" xfId="0" applyNumberFormat="1" applyFont="1" applyFill="1" applyBorder="1" applyAlignment="1">
      <alignment horizontal="right" vertical="center" wrapText="1"/>
    </xf>
    <xf numFmtId="14" fontId="17" fillId="8" borderId="4" xfId="0" applyNumberFormat="1" applyFont="1" applyFill="1" applyBorder="1" applyAlignment="1">
      <alignment vertical="center" wrapText="1"/>
    </xf>
    <xf numFmtId="3" fontId="17" fillId="8" borderId="4" xfId="0" applyNumberFormat="1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164" fontId="17" fillId="8" borderId="4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18" fillId="3" borderId="8" xfId="0" applyFont="1" applyFill="1" applyBorder="1" applyAlignment="1">
      <alignment horizontal="center" vertical="center" wrapText="1"/>
    </xf>
    <xf numFmtId="164" fontId="1" fillId="0" borderId="0" xfId="0" applyNumberFormat="1" applyFont="1"/>
    <xf numFmtId="164" fontId="0" fillId="0" borderId="0" xfId="0" applyNumberFormat="1"/>
    <xf numFmtId="44" fontId="12" fillId="0" borderId="4" xfId="1" applyFont="1" applyBorder="1" applyAlignment="1">
      <alignment vertical="center"/>
    </xf>
    <xf numFmtId="44" fontId="10" fillId="4" borderId="4" xfId="0" applyNumberFormat="1" applyFont="1" applyFill="1" applyBorder="1" applyAlignment="1">
      <alignment vertical="center"/>
    </xf>
    <xf numFmtId="0" fontId="16" fillId="0" borderId="0" xfId="0" applyFont="1"/>
    <xf numFmtId="0" fontId="19" fillId="0" borderId="4" xfId="0" applyFont="1" applyBorder="1" applyAlignment="1">
      <alignment vertical="center"/>
    </xf>
    <xf numFmtId="0" fontId="20" fillId="0" borderId="0" xfId="0" applyFont="1"/>
    <xf numFmtId="0" fontId="21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3" fontId="0" fillId="0" borderId="0" xfId="0" applyNumberFormat="1"/>
    <xf numFmtId="44" fontId="14" fillId="0" borderId="4" xfId="1" applyFont="1" applyBorder="1" applyAlignment="1">
      <alignment vertical="center"/>
    </xf>
    <xf numFmtId="44" fontId="8" fillId="4" borderId="4" xfId="0" applyNumberFormat="1" applyFont="1" applyFill="1" applyBorder="1" applyAlignment="1">
      <alignment vertical="center"/>
    </xf>
    <xf numFmtId="44" fontId="14" fillId="4" borderId="4" xfId="0" applyNumberFormat="1" applyFont="1" applyFill="1" applyBorder="1" applyAlignment="1">
      <alignment vertical="center"/>
    </xf>
    <xf numFmtId="3" fontId="14" fillId="4" borderId="4" xfId="0" applyNumberFormat="1" applyFont="1" applyFill="1" applyBorder="1" applyAlignment="1">
      <alignment vertical="center"/>
    </xf>
    <xf numFmtId="8" fontId="10" fillId="4" borderId="4" xfId="0" applyNumberFormat="1" applyFont="1" applyFill="1" applyBorder="1" applyAlignment="1">
      <alignment horizontal="right" vertical="center"/>
    </xf>
    <xf numFmtId="9" fontId="14" fillId="4" borderId="4" xfId="2" applyFont="1" applyFill="1" applyBorder="1" applyAlignment="1">
      <alignment horizontal="center" vertical="center"/>
    </xf>
    <xf numFmtId="9" fontId="0" fillId="0" borderId="0" xfId="2" applyFont="1"/>
    <xf numFmtId="9" fontId="0" fillId="0" borderId="0" xfId="0" applyNumberFormat="1"/>
    <xf numFmtId="182" fontId="0" fillId="0" borderId="0" xfId="0" applyNumberFormat="1"/>
    <xf numFmtId="0" fontId="23" fillId="0" borderId="0" xfId="0" applyFont="1"/>
    <xf numFmtId="0" fontId="24" fillId="0" borderId="0" xfId="0" applyFont="1"/>
    <xf numFmtId="0" fontId="25" fillId="0" borderId="0" xfId="0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H6" sqref="H6"/>
    </sheetView>
  </sheetViews>
  <sheetFormatPr defaultColWidth="12.6640625" defaultRowHeight="15" customHeight="1"/>
  <cols>
    <col min="1" max="1" width="11.88671875" customWidth="1"/>
    <col min="2" max="3" width="8.6640625" customWidth="1"/>
    <col min="4" max="4" width="13.77734375" customWidth="1"/>
    <col min="5" max="5" width="8.6640625" customWidth="1"/>
    <col min="6" max="6" width="14.5546875" customWidth="1"/>
    <col min="7" max="7" width="17" customWidth="1"/>
    <col min="8" max="8" width="29" customWidth="1"/>
    <col min="9" max="9" width="35.5546875" customWidth="1"/>
    <col min="10" max="10" width="23.77734375" customWidth="1"/>
    <col min="11" max="11" width="41" customWidth="1"/>
    <col min="12" max="12" width="21.33203125" customWidth="1"/>
    <col min="13" max="26" width="8.6640625" customWidth="1"/>
  </cols>
  <sheetData>
    <row r="1" spans="1:12" ht="14.4">
      <c r="A1" s="21" t="s">
        <v>0</v>
      </c>
      <c r="B1" s="22"/>
      <c r="C1" s="22"/>
      <c r="D1" s="23"/>
    </row>
    <row r="2" spans="1:12" ht="41.4">
      <c r="A2" s="1" t="s">
        <v>1</v>
      </c>
      <c r="B2" s="1" t="s">
        <v>2</v>
      </c>
      <c r="C2" s="1" t="s">
        <v>3</v>
      </c>
      <c r="D2" s="1" t="s">
        <v>4</v>
      </c>
      <c r="F2" s="45" t="s">
        <v>45</v>
      </c>
      <c r="G2" s="52" t="s">
        <v>40</v>
      </c>
      <c r="H2" s="52" t="s">
        <v>19</v>
      </c>
      <c r="I2" s="53" t="s">
        <v>34</v>
      </c>
      <c r="J2" s="52" t="s">
        <v>21</v>
      </c>
      <c r="K2" s="53" t="s">
        <v>27</v>
      </c>
      <c r="L2" s="54" t="s">
        <v>28</v>
      </c>
    </row>
    <row r="3" spans="1:12" ht="14.4">
      <c r="A3" s="28">
        <v>45352</v>
      </c>
      <c r="B3" s="29">
        <f t="shared" ref="B3:B4" si="0">C3*6</f>
        <v>90</v>
      </c>
      <c r="C3" s="30">
        <v>15</v>
      </c>
      <c r="D3" s="31">
        <v>1800</v>
      </c>
      <c r="F3" s="44" t="s">
        <v>41</v>
      </c>
      <c r="G3" s="46">
        <v>14050</v>
      </c>
      <c r="H3" s="55">
        <f>SUM(B3:B10)</f>
        <v>839</v>
      </c>
      <c r="I3">
        <f>SUM(C3:C10)</f>
        <v>120</v>
      </c>
      <c r="J3" s="46">
        <f>AVERAGE(D3:D10)</f>
        <v>1756.25</v>
      </c>
      <c r="K3">
        <f>AVERAGE(C3:C10)</f>
        <v>15</v>
      </c>
      <c r="L3" s="47">
        <f>G3/I3</f>
        <v>117.08333333333333</v>
      </c>
    </row>
    <row r="4" spans="1:12" ht="14.4">
      <c r="A4" s="28">
        <v>45353</v>
      </c>
      <c r="B4" s="29">
        <f t="shared" si="0"/>
        <v>84</v>
      </c>
      <c r="C4" s="30">
        <v>14</v>
      </c>
      <c r="D4" s="31">
        <v>1650</v>
      </c>
      <c r="F4" s="44" t="s">
        <v>42</v>
      </c>
      <c r="G4" s="47">
        <f>SUM(D11:D18)</f>
        <v>11860</v>
      </c>
      <c r="H4" s="55">
        <f>SUM(B11:B18)</f>
        <v>1037</v>
      </c>
      <c r="I4">
        <f>SUM(C11:C18)</f>
        <v>88</v>
      </c>
      <c r="J4" s="47">
        <f>AVERAGE(D11:D18)</f>
        <v>1482.5</v>
      </c>
      <c r="K4">
        <f>AVERAGE(C11:C18)</f>
        <v>11</v>
      </c>
      <c r="L4" s="47">
        <f>G4/I4</f>
        <v>134.77272727272728</v>
      </c>
    </row>
    <row r="5" spans="1:12" ht="14.4">
      <c r="A5" s="28">
        <v>45354</v>
      </c>
      <c r="B5" s="29">
        <v>153</v>
      </c>
      <c r="C5" s="30">
        <v>13</v>
      </c>
      <c r="D5" s="31">
        <v>1550</v>
      </c>
      <c r="F5" s="44" t="s">
        <v>43</v>
      </c>
      <c r="G5" s="47">
        <f>SUM(D19:D26)</f>
        <v>10090</v>
      </c>
      <c r="H5" s="55">
        <f>SUM(B19:B26)</f>
        <v>565</v>
      </c>
      <c r="I5">
        <f>SUM(C19:C26)</f>
        <v>64</v>
      </c>
      <c r="J5" s="47">
        <f>AVERAGE(D19:D26)</f>
        <v>1261.25</v>
      </c>
      <c r="K5">
        <f>AVERAGE(C19:C26)</f>
        <v>8</v>
      </c>
      <c r="L5" s="47">
        <f>G5/I5</f>
        <v>157.65625</v>
      </c>
    </row>
    <row r="6" spans="1:12" ht="14.4">
      <c r="A6" s="28">
        <v>45355</v>
      </c>
      <c r="B6" s="29">
        <v>97</v>
      </c>
      <c r="C6" s="30">
        <v>12</v>
      </c>
      <c r="D6" s="31">
        <v>1700</v>
      </c>
      <c r="F6" s="44" t="s">
        <v>44</v>
      </c>
      <c r="G6" s="47">
        <f>SUM(D27:D33)</f>
        <v>7900</v>
      </c>
      <c r="H6" s="55">
        <f>SUM(B27:B33)</f>
        <v>822</v>
      </c>
      <c r="I6">
        <f>SUM(C27:C33)</f>
        <v>51</v>
      </c>
      <c r="J6" s="47">
        <f>AVERAGE(D27:D33)</f>
        <v>1128.5714285714287</v>
      </c>
      <c r="K6">
        <f>AVERAGE(C27:C33)</f>
        <v>7.2857142857142856</v>
      </c>
      <c r="L6" s="47">
        <f>G6/I6</f>
        <v>154.90196078431373</v>
      </c>
    </row>
    <row r="7" spans="1:12" ht="14.4">
      <c r="A7" s="28">
        <v>45356</v>
      </c>
      <c r="B7" s="29">
        <f t="shared" ref="B7:B8" si="1">C7*6</f>
        <v>96</v>
      </c>
      <c r="C7" s="30">
        <v>16</v>
      </c>
      <c r="D7" s="31">
        <v>1900</v>
      </c>
    </row>
    <row r="8" spans="1:12" ht="14.4">
      <c r="A8" s="28">
        <v>45357</v>
      </c>
      <c r="B8" s="29">
        <f t="shared" si="1"/>
        <v>102</v>
      </c>
      <c r="C8" s="30">
        <v>17</v>
      </c>
      <c r="D8" s="31">
        <v>2000</v>
      </c>
    </row>
    <row r="9" spans="1:12" ht="14.4">
      <c r="A9" s="28">
        <v>45358</v>
      </c>
      <c r="B9" s="29">
        <v>112</v>
      </c>
      <c r="C9" s="30">
        <v>18</v>
      </c>
      <c r="D9" s="31">
        <v>1850</v>
      </c>
    </row>
    <row r="10" spans="1:12" ht="14.4">
      <c r="A10" s="28">
        <v>45359</v>
      </c>
      <c r="B10" s="29">
        <f t="shared" ref="B10:B12" si="2">C10*7</f>
        <v>105</v>
      </c>
      <c r="C10" s="30">
        <v>15</v>
      </c>
      <c r="D10" s="31">
        <v>1600</v>
      </c>
    </row>
    <row r="11" spans="1:12" ht="14.4">
      <c r="A11" s="32">
        <v>45360</v>
      </c>
      <c r="B11" s="33">
        <f t="shared" si="2"/>
        <v>91</v>
      </c>
      <c r="C11" s="34">
        <v>13</v>
      </c>
      <c r="D11" s="35">
        <v>1550</v>
      </c>
    </row>
    <row r="12" spans="1:12" ht="14.4">
      <c r="A12" s="32">
        <v>45361</v>
      </c>
      <c r="B12" s="33">
        <f t="shared" si="2"/>
        <v>112</v>
      </c>
      <c r="C12" s="34">
        <v>16</v>
      </c>
      <c r="D12" s="35">
        <v>1750</v>
      </c>
    </row>
    <row r="13" spans="1:12" ht="14.4">
      <c r="A13" s="32">
        <v>45362</v>
      </c>
      <c r="B13" s="33">
        <v>144</v>
      </c>
      <c r="C13" s="34">
        <v>10</v>
      </c>
      <c r="D13" s="35">
        <v>1450</v>
      </c>
    </row>
    <row r="14" spans="1:12" ht="14.4">
      <c r="A14" s="32">
        <v>45363</v>
      </c>
      <c r="B14" s="33">
        <v>204</v>
      </c>
      <c r="C14" s="34">
        <v>9</v>
      </c>
      <c r="D14" s="35">
        <v>1400</v>
      </c>
    </row>
    <row r="15" spans="1:12" ht="14.4">
      <c r="A15" s="32">
        <v>45364</v>
      </c>
      <c r="B15" s="33">
        <f>C15*9</f>
        <v>99</v>
      </c>
      <c r="C15" s="34">
        <v>11</v>
      </c>
      <c r="D15" s="35">
        <v>1500</v>
      </c>
    </row>
    <row r="16" spans="1:12" ht="14.4">
      <c r="A16" s="32">
        <v>45365</v>
      </c>
      <c r="B16" s="33">
        <v>198</v>
      </c>
      <c r="C16" s="34">
        <v>8</v>
      </c>
      <c r="D16" s="35">
        <v>1320</v>
      </c>
    </row>
    <row r="17" spans="1:11" ht="14.4">
      <c r="A17" s="32">
        <v>45366</v>
      </c>
      <c r="B17" s="33">
        <f t="shared" ref="B17:B22" si="3">C17*9</f>
        <v>108</v>
      </c>
      <c r="C17" s="34">
        <v>12</v>
      </c>
      <c r="D17" s="35">
        <v>1550</v>
      </c>
    </row>
    <row r="18" spans="1:11" ht="14.4">
      <c r="A18" s="32">
        <v>45367</v>
      </c>
      <c r="B18" s="33">
        <f t="shared" si="3"/>
        <v>81</v>
      </c>
      <c r="C18" s="34">
        <v>9</v>
      </c>
      <c r="D18" s="35">
        <v>1340</v>
      </c>
    </row>
    <row r="19" spans="1:11" ht="14.4">
      <c r="A19" s="36">
        <v>45368</v>
      </c>
      <c r="B19" s="37">
        <f t="shared" si="3"/>
        <v>90</v>
      </c>
      <c r="C19" s="38">
        <v>10</v>
      </c>
      <c r="D19" s="39">
        <v>1470</v>
      </c>
    </row>
    <row r="20" spans="1:11" ht="14.4">
      <c r="A20" s="36">
        <v>45369</v>
      </c>
      <c r="B20" s="37">
        <f t="shared" si="3"/>
        <v>72</v>
      </c>
      <c r="C20" s="38">
        <v>8</v>
      </c>
      <c r="D20" s="39">
        <v>1300</v>
      </c>
    </row>
    <row r="21" spans="1:11" ht="15.75" customHeight="1">
      <c r="A21" s="36">
        <v>45370</v>
      </c>
      <c r="B21" s="37">
        <f t="shared" si="3"/>
        <v>63</v>
      </c>
      <c r="C21" s="38">
        <v>7</v>
      </c>
      <c r="D21" s="39">
        <v>1180</v>
      </c>
    </row>
    <row r="22" spans="1:11" ht="15.75" customHeight="1">
      <c r="A22" s="36">
        <v>45371</v>
      </c>
      <c r="B22" s="37">
        <f t="shared" si="3"/>
        <v>81</v>
      </c>
      <c r="C22" s="38">
        <v>9</v>
      </c>
      <c r="D22" s="39">
        <v>1370</v>
      </c>
    </row>
    <row r="23" spans="1:11" ht="15.75" customHeight="1">
      <c r="A23" s="36">
        <v>45372</v>
      </c>
      <c r="B23" s="37">
        <f t="shared" ref="B23:B24" si="4">C23*6</f>
        <v>36</v>
      </c>
      <c r="C23" s="38">
        <v>6</v>
      </c>
      <c r="D23" s="39">
        <v>1020</v>
      </c>
    </row>
    <row r="24" spans="1:11" ht="15.75" customHeight="1">
      <c r="A24" s="36">
        <v>45373</v>
      </c>
      <c r="B24" s="37">
        <f t="shared" si="4"/>
        <v>48</v>
      </c>
      <c r="C24" s="38">
        <v>8</v>
      </c>
      <c r="D24" s="39">
        <v>1250</v>
      </c>
    </row>
    <row r="25" spans="1:11" ht="15.75" customHeight="1">
      <c r="A25" s="36">
        <v>45374</v>
      </c>
      <c r="B25" s="37">
        <v>112</v>
      </c>
      <c r="C25" s="38">
        <v>7</v>
      </c>
      <c r="D25" s="39">
        <v>1150</v>
      </c>
      <c r="K25">
        <f>AVERAGE(C3:C10)</f>
        <v>15</v>
      </c>
    </row>
    <row r="26" spans="1:11" ht="15.75" customHeight="1">
      <c r="A26" s="36">
        <v>45375</v>
      </c>
      <c r="B26" s="37">
        <f t="shared" ref="B26:B27" si="5">C26*7</f>
        <v>63</v>
      </c>
      <c r="C26" s="38">
        <v>9</v>
      </c>
      <c r="D26" s="39">
        <v>1350</v>
      </c>
    </row>
    <row r="27" spans="1:11" ht="15.75" customHeight="1">
      <c r="A27" s="40">
        <v>45376</v>
      </c>
      <c r="B27" s="41">
        <f t="shared" si="5"/>
        <v>42</v>
      </c>
      <c r="C27" s="42">
        <v>6</v>
      </c>
      <c r="D27" s="43">
        <v>980</v>
      </c>
    </row>
    <row r="28" spans="1:11" ht="15.75" customHeight="1">
      <c r="A28" s="40">
        <v>45377</v>
      </c>
      <c r="B28" s="41">
        <v>73</v>
      </c>
      <c r="C28" s="42">
        <v>8</v>
      </c>
      <c r="D28" s="43">
        <v>1200</v>
      </c>
    </row>
    <row r="29" spans="1:11" ht="15.75" customHeight="1">
      <c r="A29" s="40">
        <v>45378</v>
      </c>
      <c r="B29" s="41">
        <v>124</v>
      </c>
      <c r="C29" s="42">
        <v>7</v>
      </c>
      <c r="D29" s="43">
        <v>1120</v>
      </c>
    </row>
    <row r="30" spans="1:11" ht="15.75" customHeight="1">
      <c r="A30" s="40">
        <v>45379</v>
      </c>
      <c r="B30" s="41">
        <v>131</v>
      </c>
      <c r="C30" s="42">
        <v>9</v>
      </c>
      <c r="D30" s="43">
        <v>1320</v>
      </c>
    </row>
    <row r="31" spans="1:11" ht="15.75" customHeight="1">
      <c r="A31" s="40">
        <v>45380</v>
      </c>
      <c r="B31" s="41">
        <v>120</v>
      </c>
      <c r="C31" s="42">
        <v>6</v>
      </c>
      <c r="D31" s="43">
        <v>920</v>
      </c>
    </row>
    <row r="32" spans="1:11" ht="15.75" customHeight="1">
      <c r="A32" s="40">
        <v>45381</v>
      </c>
      <c r="B32" s="41">
        <v>153</v>
      </c>
      <c r="C32" s="42">
        <v>8</v>
      </c>
      <c r="D32" s="43">
        <v>1260</v>
      </c>
    </row>
    <row r="33" spans="1:4" ht="15.75" customHeight="1">
      <c r="A33" s="40">
        <v>45382</v>
      </c>
      <c r="B33" s="41">
        <v>179</v>
      </c>
      <c r="C33" s="42">
        <v>7</v>
      </c>
      <c r="D33" s="43">
        <v>1100</v>
      </c>
    </row>
    <row r="34" spans="1:4" ht="15.75" customHeight="1">
      <c r="A34" s="2" t="s">
        <v>5</v>
      </c>
      <c r="B34" s="3">
        <f t="shared" ref="B34:D34" si="6">SUM(B3:B33)</f>
        <v>3263</v>
      </c>
      <c r="C34" s="3">
        <f t="shared" si="6"/>
        <v>323</v>
      </c>
      <c r="D34" s="4">
        <f t="shared" si="6"/>
        <v>43900</v>
      </c>
    </row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9" workbookViewId="0">
      <selection activeCell="E33" sqref="E33"/>
    </sheetView>
  </sheetViews>
  <sheetFormatPr defaultColWidth="12.6640625" defaultRowHeight="15" customHeight="1"/>
  <cols>
    <col min="1" max="1" width="39" customWidth="1"/>
    <col min="2" max="2" width="12.33203125" customWidth="1"/>
    <col min="3" max="3" width="13.33203125" customWidth="1"/>
    <col min="4" max="4" width="13.109375" customWidth="1"/>
    <col min="5" max="5" width="12.21875" customWidth="1"/>
    <col min="6" max="6" width="13" customWidth="1"/>
    <col min="7" max="7" width="29.6640625" customWidth="1"/>
    <col min="8" max="8" width="29.77734375" customWidth="1"/>
    <col min="9" max="26" width="8.6640625" customWidth="1"/>
  </cols>
  <sheetData>
    <row r="1" spans="1:6" ht="14.4">
      <c r="A1" s="5" t="s">
        <v>6</v>
      </c>
    </row>
    <row r="2" spans="1:6" ht="14.4">
      <c r="A2" s="6"/>
      <c r="B2" s="24">
        <v>45323</v>
      </c>
      <c r="C2" s="25"/>
      <c r="D2" s="25"/>
      <c r="E2" s="25"/>
      <c r="F2" s="26"/>
    </row>
    <row r="3" spans="1:6" ht="15.6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 spans="1:6" ht="14.4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17</v>
      </c>
      <c r="F4" s="11" t="s">
        <v>18</v>
      </c>
    </row>
    <row r="5" spans="1:6" ht="14.4">
      <c r="A5" s="9" t="s">
        <v>19</v>
      </c>
      <c r="B5" s="10">
        <v>876</v>
      </c>
      <c r="C5" s="10">
        <v>820</v>
      </c>
      <c r="D5" s="10">
        <v>750</v>
      </c>
      <c r="E5" s="10">
        <v>690</v>
      </c>
      <c r="F5" s="12">
        <v>3136</v>
      </c>
    </row>
    <row r="6" spans="1:6" ht="14.4">
      <c r="A6" s="9" t="s">
        <v>20</v>
      </c>
      <c r="B6" s="10">
        <v>136</v>
      </c>
      <c r="C6" s="10">
        <v>123</v>
      </c>
      <c r="D6" s="10">
        <v>116</v>
      </c>
      <c r="E6" s="10">
        <v>102</v>
      </c>
      <c r="F6" s="11">
        <v>477</v>
      </c>
    </row>
    <row r="7" spans="1:6" ht="14.4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1" t="s">
        <v>26</v>
      </c>
    </row>
    <row r="8" spans="1:6" ht="14.4">
      <c r="A8" s="9" t="s">
        <v>27</v>
      </c>
      <c r="B8" s="10">
        <v>19</v>
      </c>
      <c r="C8" s="10">
        <v>18</v>
      </c>
      <c r="D8" s="10">
        <v>17</v>
      </c>
      <c r="E8" s="10">
        <v>15</v>
      </c>
      <c r="F8" s="11">
        <v>17</v>
      </c>
    </row>
    <row r="9" spans="1:6" ht="14.4">
      <c r="A9" s="13" t="s">
        <v>28</v>
      </c>
      <c r="B9" s="14" t="s">
        <v>29</v>
      </c>
      <c r="C9" s="14" t="s">
        <v>30</v>
      </c>
      <c r="D9" s="14" t="s">
        <v>31</v>
      </c>
      <c r="E9" s="14" t="s">
        <v>32</v>
      </c>
      <c r="F9" s="60">
        <v>150.16</v>
      </c>
    </row>
    <row r="12" spans="1:6" ht="14.4">
      <c r="A12" s="6"/>
      <c r="B12" s="27">
        <v>45352</v>
      </c>
      <c r="C12" s="25"/>
      <c r="D12" s="25"/>
      <c r="E12" s="25"/>
      <c r="F12" s="26"/>
    </row>
    <row r="13" spans="1:6" ht="15.6">
      <c r="A13" s="7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8" t="s">
        <v>12</v>
      </c>
    </row>
    <row r="14" spans="1:6" ht="14.4">
      <c r="A14" s="9" t="s">
        <v>13</v>
      </c>
      <c r="B14" s="48">
        <v>14050</v>
      </c>
      <c r="C14" s="48">
        <v>11860</v>
      </c>
      <c r="D14" s="48">
        <v>10090</v>
      </c>
      <c r="E14" s="48">
        <v>7900</v>
      </c>
      <c r="F14" s="49">
        <f>SUM(B14:E14)</f>
        <v>43900</v>
      </c>
    </row>
    <row r="15" spans="1:6" ht="14.4">
      <c r="A15" s="51" t="s">
        <v>19</v>
      </c>
      <c r="B15" s="15">
        <v>839</v>
      </c>
      <c r="C15" s="15">
        <v>1037</v>
      </c>
      <c r="D15" s="15">
        <v>565</v>
      </c>
      <c r="E15" s="15">
        <v>822</v>
      </c>
      <c r="F15" s="16">
        <f>SUM(B15:E15)</f>
        <v>3263</v>
      </c>
    </row>
    <row r="16" spans="1:6" ht="14.4">
      <c r="A16" s="9" t="s">
        <v>34</v>
      </c>
      <c r="B16" s="15">
        <v>120</v>
      </c>
      <c r="C16" s="15">
        <v>88</v>
      </c>
      <c r="D16" s="15">
        <v>64</v>
      </c>
      <c r="E16" s="15">
        <v>51</v>
      </c>
      <c r="F16" s="16">
        <f>SUM(B16:E16)</f>
        <v>323</v>
      </c>
    </row>
    <row r="17" spans="1:8" ht="14.4">
      <c r="A17" s="51" t="s">
        <v>21</v>
      </c>
      <c r="B17" s="48">
        <v>1756.25</v>
      </c>
      <c r="C17" s="48">
        <v>1482.5</v>
      </c>
      <c r="D17" s="48">
        <v>1261.25</v>
      </c>
      <c r="E17" s="48">
        <v>1128.5714285714287</v>
      </c>
      <c r="F17" s="49">
        <f>AVERAGE(B17:E17)</f>
        <v>1407.1428571428571</v>
      </c>
    </row>
    <row r="18" spans="1:8" ht="14.4">
      <c r="A18" s="9" t="s">
        <v>27</v>
      </c>
      <c r="B18" s="15">
        <v>15</v>
      </c>
      <c r="C18" s="15">
        <v>11</v>
      </c>
      <c r="D18" s="15">
        <v>8</v>
      </c>
      <c r="E18" s="15">
        <v>7</v>
      </c>
      <c r="F18" s="16">
        <f>AVERAGE(B18:E18)</f>
        <v>10.25</v>
      </c>
    </row>
    <row r="19" spans="1:8" ht="14.4">
      <c r="A19" s="13" t="s">
        <v>28</v>
      </c>
      <c r="B19" s="56">
        <v>117.08333333333333</v>
      </c>
      <c r="C19" s="56">
        <v>134.77272727272728</v>
      </c>
      <c r="D19" s="56">
        <v>157.65625</v>
      </c>
      <c r="E19" s="56">
        <v>154.90196078431373</v>
      </c>
      <c r="F19" s="57">
        <f>F14/F16</f>
        <v>135.91331269349845</v>
      </c>
    </row>
    <row r="21" spans="1:8" ht="15.75" customHeight="1"/>
    <row r="22" spans="1:8" ht="15.75" customHeight="1"/>
    <row r="23" spans="1:8" ht="15.75" customHeight="1">
      <c r="A23" s="7" t="s">
        <v>35</v>
      </c>
      <c r="B23" s="18" t="s">
        <v>36</v>
      </c>
      <c r="C23" s="18" t="s">
        <v>37</v>
      </c>
      <c r="D23" s="18" t="s">
        <v>38</v>
      </c>
      <c r="E23" s="18" t="s">
        <v>39</v>
      </c>
      <c r="G23" s="50" t="s">
        <v>48</v>
      </c>
      <c r="H23" s="62">
        <f>B26/B25</f>
        <v>0.15210459183673469</v>
      </c>
    </row>
    <row r="24" spans="1:8" ht="15.75" customHeight="1">
      <c r="A24" s="9" t="s">
        <v>13</v>
      </c>
      <c r="B24" s="14" t="s">
        <v>18</v>
      </c>
      <c r="C24" s="56">
        <v>43900</v>
      </c>
      <c r="D24" s="58">
        <f>C24-B24</f>
        <v>-27726</v>
      </c>
      <c r="E24" s="61">
        <f>(C24-B24)/B24</f>
        <v>-0.38709407198503337</v>
      </c>
      <c r="G24" s="44" t="s">
        <v>49</v>
      </c>
      <c r="H24" s="62">
        <f>C26/C25</f>
        <v>9.898866074164879E-2</v>
      </c>
    </row>
    <row r="25" spans="1:8" ht="15.75" customHeight="1">
      <c r="A25" s="9" t="s">
        <v>19</v>
      </c>
      <c r="B25" s="20">
        <v>3136</v>
      </c>
      <c r="C25" s="17">
        <v>3263</v>
      </c>
      <c r="D25" s="59">
        <f>C25-B25</f>
        <v>127</v>
      </c>
      <c r="E25" s="61">
        <f>(C25-B25)/B25</f>
        <v>4.0497448979591837E-2</v>
      </c>
      <c r="G25" s="50" t="s">
        <v>46</v>
      </c>
      <c r="H25" s="63">
        <f>(H23-H24)/H23</f>
        <v>0.34920662455804902</v>
      </c>
    </row>
    <row r="26" spans="1:8" ht="15.75" customHeight="1">
      <c r="A26" s="9" t="s">
        <v>20</v>
      </c>
      <c r="B26" s="14">
        <v>477</v>
      </c>
      <c r="C26" s="17">
        <v>323</v>
      </c>
      <c r="D26" s="19">
        <f>C26-B26</f>
        <v>-154</v>
      </c>
      <c r="E26" s="61">
        <f>(C26-B26)/B26</f>
        <v>-0.32285115303983231</v>
      </c>
      <c r="G26" s="50" t="s">
        <v>47</v>
      </c>
      <c r="H26" s="64">
        <f>(B29-C29)/B29</f>
        <v>9.4898774640383599E-2</v>
      </c>
    </row>
    <row r="27" spans="1:8" ht="15.75" customHeight="1">
      <c r="A27" s="9" t="s">
        <v>21</v>
      </c>
      <c r="B27" s="14" t="s">
        <v>26</v>
      </c>
      <c r="C27" s="56">
        <v>1416.13</v>
      </c>
      <c r="D27" s="58">
        <v>-1141.94</v>
      </c>
      <c r="E27" s="61">
        <v>-0.44640686142286956</v>
      </c>
    </row>
    <row r="28" spans="1:8" ht="15.75" customHeight="1">
      <c r="A28" s="9" t="s">
        <v>27</v>
      </c>
      <c r="B28" s="14">
        <v>17</v>
      </c>
      <c r="C28" s="17">
        <v>10.25</v>
      </c>
      <c r="D28" s="19">
        <f>C28-B28</f>
        <v>-6.75</v>
      </c>
      <c r="E28" s="61">
        <f>(C28-B28)/B28</f>
        <v>-0.39705882352941174</v>
      </c>
    </row>
    <row r="29" spans="1:8" ht="15.75" customHeight="1">
      <c r="A29" s="13" t="s">
        <v>28</v>
      </c>
      <c r="B29" s="14" t="s">
        <v>33</v>
      </c>
      <c r="C29" s="17">
        <v>135.91</v>
      </c>
      <c r="D29" s="19">
        <f>C29-B29</f>
        <v>-14.25</v>
      </c>
      <c r="E29" s="61">
        <f>(C29-B29)/B29</f>
        <v>-9.4898774640383599E-2</v>
      </c>
    </row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12:F1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274-FE5C-4882-87E5-BC9449568D9D}">
  <dimension ref="A1:E19"/>
  <sheetViews>
    <sheetView workbookViewId="0">
      <selection activeCell="A19" sqref="A19"/>
    </sheetView>
  </sheetViews>
  <sheetFormatPr defaultRowHeight="14.4"/>
  <cols>
    <col min="1" max="1" width="40" customWidth="1"/>
    <col min="2" max="2" width="18.6640625" customWidth="1"/>
    <col min="3" max="3" width="15.6640625" customWidth="1"/>
    <col min="4" max="4" width="13.88671875" customWidth="1"/>
    <col min="5" max="5" width="16.109375" customWidth="1"/>
  </cols>
  <sheetData>
    <row r="1" spans="1:5" ht="23.4">
      <c r="A1" s="65" t="s">
        <v>59</v>
      </c>
      <c r="B1" s="44"/>
      <c r="C1" s="44"/>
      <c r="D1" s="44"/>
      <c r="E1" s="44"/>
    </row>
    <row r="2" spans="1:5" s="66" customFormat="1" ht="18">
      <c r="A2" s="66" t="s">
        <v>60</v>
      </c>
      <c r="B2" s="66" t="s">
        <v>61</v>
      </c>
      <c r="C2" s="66" t="s">
        <v>62</v>
      </c>
      <c r="D2" s="66" t="s">
        <v>38</v>
      </c>
      <c r="E2" s="66" t="s">
        <v>63</v>
      </c>
    </row>
    <row r="3" spans="1:5">
      <c r="A3" t="s">
        <v>64</v>
      </c>
      <c r="B3" s="68">
        <v>71626</v>
      </c>
      <c r="C3" s="68">
        <v>43900</v>
      </c>
      <c r="D3" s="68">
        <v>-27726</v>
      </c>
      <c r="E3" s="62">
        <v>-0.38709407198503337</v>
      </c>
    </row>
    <row r="4" spans="1:5">
      <c r="A4" t="s">
        <v>65</v>
      </c>
      <c r="B4">
        <v>3136</v>
      </c>
      <c r="C4">
        <v>3263</v>
      </c>
      <c r="D4">
        <v>127</v>
      </c>
      <c r="E4" s="62">
        <v>4.0497448979591837E-2</v>
      </c>
    </row>
    <row r="5" spans="1:5">
      <c r="A5" t="s">
        <v>66</v>
      </c>
      <c r="B5">
        <v>477</v>
      </c>
      <c r="C5">
        <v>323</v>
      </c>
      <c r="D5">
        <v>-154</v>
      </c>
      <c r="E5" s="62">
        <v>-0.32285115303983231</v>
      </c>
    </row>
    <row r="6" spans="1:5">
      <c r="A6" t="s">
        <v>67</v>
      </c>
      <c r="B6" s="62">
        <v>0.15210000000000001</v>
      </c>
      <c r="C6" s="62">
        <v>9.9000000000000005E-2</v>
      </c>
      <c r="D6" s="62">
        <v>-5.3100000000000008E-2</v>
      </c>
      <c r="E6" s="62">
        <v>-0.34911242603550297</v>
      </c>
    </row>
    <row r="7" spans="1:5">
      <c r="A7" t="s">
        <v>68</v>
      </c>
      <c r="B7" s="68">
        <v>2558.0700000000002</v>
      </c>
      <c r="C7" s="68">
        <v>1416.13</v>
      </c>
      <c r="D7" s="68">
        <v>-1141.94</v>
      </c>
      <c r="E7" s="62">
        <v>-0.44640686142286956</v>
      </c>
    </row>
    <row r="8" spans="1:5">
      <c r="A8" t="s">
        <v>69</v>
      </c>
      <c r="B8">
        <v>17</v>
      </c>
      <c r="C8">
        <v>10.25</v>
      </c>
      <c r="D8">
        <v>-6.75</v>
      </c>
      <c r="E8" s="62">
        <v>-0.4</v>
      </c>
    </row>
    <row r="9" spans="1:5">
      <c r="A9" t="s">
        <v>70</v>
      </c>
      <c r="B9" s="68">
        <v>150.16</v>
      </c>
      <c r="C9" s="68">
        <v>135.91</v>
      </c>
      <c r="D9" s="68">
        <v>-14.25</v>
      </c>
      <c r="E9" s="62">
        <v>-9.4898774640383599E-2</v>
      </c>
    </row>
    <row r="12" spans="1:5" ht="21">
      <c r="A12" s="67" t="s">
        <v>50</v>
      </c>
    </row>
    <row r="13" spans="1:5" s="66" customFormat="1" ht="18">
      <c r="A13" s="66" t="s">
        <v>51</v>
      </c>
      <c r="B13" s="66" t="s">
        <v>52</v>
      </c>
    </row>
    <row r="14" spans="1:5">
      <c r="A14" t="s">
        <v>53</v>
      </c>
      <c r="B14">
        <v>7</v>
      </c>
    </row>
    <row r="15" spans="1:5">
      <c r="A15" t="s">
        <v>54</v>
      </c>
      <c r="B15">
        <v>4</v>
      </c>
    </row>
    <row r="16" spans="1:5">
      <c r="A16" t="s">
        <v>55</v>
      </c>
      <c r="B16">
        <v>2</v>
      </c>
    </row>
    <row r="17" spans="1:2">
      <c r="A17" t="s">
        <v>56</v>
      </c>
      <c r="B17">
        <v>2</v>
      </c>
    </row>
    <row r="18" spans="1:2">
      <c r="A18" t="s">
        <v>57</v>
      </c>
      <c r="B18">
        <v>1</v>
      </c>
    </row>
    <row r="19" spans="1:2">
      <c r="A19" t="s">
        <v>58</v>
      </c>
      <c r="B1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892E-6A84-4186-B843-578720435731}">
  <dimension ref="A1:E9"/>
  <sheetViews>
    <sheetView topLeftCell="C1" workbookViewId="0">
      <selection activeCell="C9" sqref="C9"/>
    </sheetView>
  </sheetViews>
  <sheetFormatPr defaultRowHeight="14.4"/>
  <cols>
    <col min="1" max="1" width="30.21875" customWidth="1"/>
    <col min="2" max="2" width="72.77734375" customWidth="1"/>
    <col min="3" max="3" width="54.109375" customWidth="1"/>
    <col min="4" max="4" width="49.5546875" customWidth="1"/>
  </cols>
  <sheetData>
    <row r="1" spans="1:5" s="66" customFormat="1" ht="18">
      <c r="A1" s="66" t="s">
        <v>71</v>
      </c>
      <c r="B1" s="66" t="s">
        <v>72</v>
      </c>
      <c r="C1" s="66" t="s">
        <v>73</v>
      </c>
      <c r="D1" s="66" t="s">
        <v>74</v>
      </c>
      <c r="E1" s="66" t="s">
        <v>75</v>
      </c>
    </row>
    <row r="2" spans="1:5">
      <c r="A2" t="s">
        <v>76</v>
      </c>
      <c r="B2" t="s">
        <v>77</v>
      </c>
      <c r="C2" t="s">
        <v>78</v>
      </c>
      <c r="D2" t="s">
        <v>79</v>
      </c>
      <c r="E2" t="s">
        <v>80</v>
      </c>
    </row>
    <row r="3" spans="1:5">
      <c r="A3" t="s">
        <v>81</v>
      </c>
      <c r="B3" t="s">
        <v>82</v>
      </c>
      <c r="C3" s="44" t="s">
        <v>83</v>
      </c>
      <c r="D3" t="s">
        <v>84</v>
      </c>
      <c r="E3" t="s">
        <v>80</v>
      </c>
    </row>
    <row r="4" spans="1:5">
      <c r="A4" s="44" t="s">
        <v>85</v>
      </c>
      <c r="B4" t="s">
        <v>86</v>
      </c>
      <c r="C4" s="44" t="s">
        <v>87</v>
      </c>
      <c r="D4" s="44" t="s">
        <v>88</v>
      </c>
      <c r="E4" t="s">
        <v>80</v>
      </c>
    </row>
    <row r="5" spans="1:5">
      <c r="A5" s="44" t="s">
        <v>89</v>
      </c>
      <c r="B5" s="44" t="s">
        <v>90</v>
      </c>
      <c r="C5" s="44" t="s">
        <v>91</v>
      </c>
      <c r="D5" s="44" t="s">
        <v>92</v>
      </c>
      <c r="E5" t="s">
        <v>93</v>
      </c>
    </row>
    <row r="6" spans="1:5">
      <c r="A6" s="44" t="s">
        <v>94</v>
      </c>
      <c r="B6" s="44" t="s">
        <v>95</v>
      </c>
      <c r="C6" t="s">
        <v>96</v>
      </c>
      <c r="D6" s="44" t="s">
        <v>97</v>
      </c>
      <c r="E6" t="s">
        <v>80</v>
      </c>
    </row>
    <row r="7" spans="1:5">
      <c r="A7" t="s">
        <v>98</v>
      </c>
      <c r="B7" t="s">
        <v>99</v>
      </c>
      <c r="C7" t="s">
        <v>100</v>
      </c>
      <c r="D7" t="s">
        <v>101</v>
      </c>
      <c r="E7" t="s">
        <v>80</v>
      </c>
    </row>
    <row r="8" spans="1:5">
      <c r="A8" s="44" t="s">
        <v>102</v>
      </c>
      <c r="B8" t="s">
        <v>103</v>
      </c>
      <c r="C8" t="s">
        <v>104</v>
      </c>
      <c r="D8" t="s">
        <v>105</v>
      </c>
      <c r="E8" t="s">
        <v>80</v>
      </c>
    </row>
    <row r="9" spans="1:5">
      <c r="A9" t="s">
        <v>106</v>
      </c>
      <c r="B9" t="s">
        <v>107</v>
      </c>
      <c r="C9" t="s">
        <v>108</v>
      </c>
      <c r="D9" s="44" t="s">
        <v>109</v>
      </c>
      <c r="E9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574-FC3A-471F-A2E7-5E32A33C2339}">
  <dimension ref="A1:E10"/>
  <sheetViews>
    <sheetView workbookViewId="0">
      <selection activeCell="A10" sqref="A10"/>
    </sheetView>
  </sheetViews>
  <sheetFormatPr defaultRowHeight="14.4"/>
  <cols>
    <col min="1" max="1" width="24.77734375" customWidth="1"/>
    <col min="2" max="2" width="53.77734375" customWidth="1"/>
    <col min="3" max="3" width="15.6640625" customWidth="1"/>
    <col min="4" max="4" width="19" customWidth="1"/>
    <col min="5" max="5" width="59.44140625" customWidth="1"/>
  </cols>
  <sheetData>
    <row r="1" spans="1:5" s="66" customFormat="1" ht="18">
      <c r="A1" s="66" t="s">
        <v>110</v>
      </c>
      <c r="B1" s="66" t="s">
        <v>111</v>
      </c>
      <c r="C1" s="66" t="s">
        <v>112</v>
      </c>
      <c r="D1" s="66" t="s">
        <v>113</v>
      </c>
      <c r="E1" s="66" t="s">
        <v>114</v>
      </c>
    </row>
    <row r="2" spans="1:5">
      <c r="A2" s="44" t="s">
        <v>115</v>
      </c>
      <c r="B2" s="44" t="s">
        <v>116</v>
      </c>
      <c r="C2" t="s">
        <v>80</v>
      </c>
      <c r="D2" s="44" t="s">
        <v>80</v>
      </c>
      <c r="E2" t="s">
        <v>117</v>
      </c>
    </row>
    <row r="3" spans="1:5">
      <c r="A3" t="s">
        <v>118</v>
      </c>
      <c r="B3" s="44" t="s">
        <v>119</v>
      </c>
      <c r="C3" t="s">
        <v>80</v>
      </c>
      <c r="D3" t="s">
        <v>80</v>
      </c>
      <c r="E3" t="s">
        <v>120</v>
      </c>
    </row>
    <row r="4" spans="1:5">
      <c r="A4" s="44" t="s">
        <v>102</v>
      </c>
      <c r="B4" t="s">
        <v>121</v>
      </c>
      <c r="C4" t="s">
        <v>93</v>
      </c>
      <c r="D4" t="s">
        <v>80</v>
      </c>
      <c r="E4" s="44" t="s">
        <v>122</v>
      </c>
    </row>
    <row r="5" spans="1:5">
      <c r="A5" s="44" t="s">
        <v>98</v>
      </c>
      <c r="B5" t="s">
        <v>123</v>
      </c>
      <c r="C5" t="s">
        <v>93</v>
      </c>
      <c r="D5" t="s">
        <v>80</v>
      </c>
      <c r="E5" s="44" t="s">
        <v>124</v>
      </c>
    </row>
    <row r="6" spans="1:5">
      <c r="A6" s="44" t="s">
        <v>106</v>
      </c>
      <c r="B6" s="44" t="s">
        <v>125</v>
      </c>
      <c r="C6" t="s">
        <v>93</v>
      </c>
      <c r="D6" t="s">
        <v>80</v>
      </c>
      <c r="E6" s="44" t="s">
        <v>126</v>
      </c>
    </row>
    <row r="7" spans="1:5">
      <c r="A7" s="44" t="s">
        <v>127</v>
      </c>
      <c r="B7" t="s">
        <v>128</v>
      </c>
      <c r="C7" t="s">
        <v>129</v>
      </c>
      <c r="D7" t="s">
        <v>80</v>
      </c>
      <c r="E7" s="44" t="s">
        <v>130</v>
      </c>
    </row>
    <row r="8" spans="1:5">
      <c r="A8" s="44" t="s">
        <v>131</v>
      </c>
      <c r="B8" t="s">
        <v>132</v>
      </c>
      <c r="C8" t="s">
        <v>129</v>
      </c>
      <c r="D8" t="s">
        <v>80</v>
      </c>
      <c r="E8" s="44" t="s">
        <v>133</v>
      </c>
    </row>
    <row r="9" spans="1:5">
      <c r="A9" s="44" t="s">
        <v>134</v>
      </c>
      <c r="B9" s="44" t="s">
        <v>135</v>
      </c>
      <c r="C9" t="s">
        <v>93</v>
      </c>
      <c r="D9" s="44" t="s">
        <v>93</v>
      </c>
      <c r="E9" s="44" t="s">
        <v>136</v>
      </c>
    </row>
    <row r="10" spans="1:5">
      <c r="A10" s="44" t="s">
        <v>137</v>
      </c>
      <c r="B10" t="s">
        <v>138</v>
      </c>
      <c r="C10" t="s">
        <v>93</v>
      </c>
      <c r="D10" t="s">
        <v>93</v>
      </c>
      <c r="E10" s="44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223E-FFF1-4F68-AA71-E7A19E302E71}">
  <dimension ref="A1:E11"/>
  <sheetViews>
    <sheetView tabSelected="1" workbookViewId="0">
      <selection activeCell="B21" sqref="B21"/>
    </sheetView>
  </sheetViews>
  <sheetFormatPr defaultRowHeight="14.4"/>
  <cols>
    <col min="1" max="1" width="32" customWidth="1"/>
    <col min="2" max="2" width="37.109375" customWidth="1"/>
    <col min="3" max="3" width="29.77734375" customWidth="1"/>
    <col min="4" max="4" width="36.6640625" customWidth="1"/>
    <col min="5" max="5" width="33" customWidth="1"/>
  </cols>
  <sheetData>
    <row r="1" spans="1:5" s="66" customFormat="1" ht="18">
      <c r="A1" s="66" t="s">
        <v>140</v>
      </c>
      <c r="B1" s="66" t="s">
        <v>141</v>
      </c>
      <c r="C1" s="66" t="s">
        <v>142</v>
      </c>
      <c r="D1" s="66" t="s">
        <v>143</v>
      </c>
      <c r="E1" s="66" t="s">
        <v>144</v>
      </c>
    </row>
    <row r="2" spans="1:5">
      <c r="A2" t="s">
        <v>145</v>
      </c>
      <c r="B2" t="s">
        <v>146</v>
      </c>
      <c r="C2" t="s">
        <v>115</v>
      </c>
      <c r="D2" t="s">
        <v>147</v>
      </c>
      <c r="E2" t="s">
        <v>148</v>
      </c>
    </row>
    <row r="3" spans="1:5">
      <c r="A3" t="s">
        <v>149</v>
      </c>
      <c r="B3" t="s">
        <v>150</v>
      </c>
      <c r="C3" t="s">
        <v>118</v>
      </c>
      <c r="D3" t="s">
        <v>151</v>
      </c>
      <c r="E3" t="s">
        <v>152</v>
      </c>
    </row>
    <row r="4" spans="1:5">
      <c r="A4" t="s">
        <v>153</v>
      </c>
      <c r="B4" t="s">
        <v>154</v>
      </c>
      <c r="C4" t="s">
        <v>155</v>
      </c>
      <c r="D4" t="s">
        <v>156</v>
      </c>
      <c r="E4" t="s">
        <v>102</v>
      </c>
    </row>
    <row r="5" spans="1:5">
      <c r="A5" t="s">
        <v>157</v>
      </c>
      <c r="B5" t="s">
        <v>154</v>
      </c>
      <c r="C5" t="s">
        <v>155</v>
      </c>
      <c r="D5" t="s">
        <v>150</v>
      </c>
      <c r="E5" t="s">
        <v>158</v>
      </c>
    </row>
    <row r="6" spans="1:5">
      <c r="A6" t="s">
        <v>159</v>
      </c>
      <c r="B6" t="s">
        <v>160</v>
      </c>
      <c r="C6" t="s">
        <v>155</v>
      </c>
      <c r="D6" t="s">
        <v>161</v>
      </c>
      <c r="E6" t="s">
        <v>162</v>
      </c>
    </row>
    <row r="7" spans="1:5">
      <c r="A7" t="s">
        <v>163</v>
      </c>
      <c r="B7" t="s">
        <v>154</v>
      </c>
      <c r="C7" t="s">
        <v>164</v>
      </c>
      <c r="D7" t="s">
        <v>165</v>
      </c>
      <c r="E7" t="s">
        <v>118</v>
      </c>
    </row>
    <row r="8" spans="1:5">
      <c r="A8" t="s">
        <v>166</v>
      </c>
      <c r="B8" t="s">
        <v>167</v>
      </c>
      <c r="C8" t="s">
        <v>168</v>
      </c>
      <c r="D8" t="s">
        <v>169</v>
      </c>
      <c r="E8" t="s">
        <v>115</v>
      </c>
    </row>
    <row r="9" spans="1:5">
      <c r="A9" t="s">
        <v>170</v>
      </c>
      <c r="B9" t="s">
        <v>171</v>
      </c>
      <c r="C9" t="s">
        <v>118</v>
      </c>
      <c r="D9" t="s">
        <v>102</v>
      </c>
      <c r="E9" t="s">
        <v>115</v>
      </c>
    </row>
    <row r="10" spans="1:5">
      <c r="A10" t="s">
        <v>172</v>
      </c>
      <c r="B10" t="s">
        <v>160</v>
      </c>
      <c r="C10" t="s">
        <v>118</v>
      </c>
      <c r="D10" t="s">
        <v>173</v>
      </c>
      <c r="E10" t="s">
        <v>174</v>
      </c>
    </row>
    <row r="11" spans="1:5">
      <c r="A11" t="s">
        <v>175</v>
      </c>
      <c r="B11" t="s">
        <v>102</v>
      </c>
      <c r="C11" t="s">
        <v>115</v>
      </c>
      <c r="D11" t="s">
        <v>176</v>
      </c>
      <c r="E1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Sales</vt:lpstr>
      <vt:lpstr>Sales Statistics</vt:lpstr>
      <vt:lpstr>Customer Complaints Analysis</vt:lpstr>
      <vt:lpstr>Northwind_User_Role_Analysis</vt:lpstr>
      <vt:lpstr>Northwind_Stakeholder_Mapping</vt:lpstr>
      <vt:lpstr>Northwind_RACI_Matrix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Aderonke Ojo</dc:creator>
  <cp:lastModifiedBy>Ronke Ojo</cp:lastModifiedBy>
  <dcterms:created xsi:type="dcterms:W3CDTF">2025-10-04T23:40:58Z</dcterms:created>
  <dcterms:modified xsi:type="dcterms:W3CDTF">2025-10-05T02:44:37Z</dcterms:modified>
</cp:coreProperties>
</file>