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1C49E583-4AE3-4D67-B11A-4D2B7059BEEA}" xr6:coauthVersionLast="47" xr6:coauthVersionMax="47" xr10:uidLastSave="{00000000-0000-0000-0000-000000000000}"/>
  <bookViews>
    <workbookView xWindow="-38520" yWindow="-120" windowWidth="38640" windowHeight="23520" tabRatio="911" xr2:uid="{00000000-000D-0000-FFFF-FFFF00000000}"/>
  </bookViews>
  <sheets>
    <sheet name="Permits by Type" sheetId="2" r:id="rId1"/>
    <sheet name="Permits by County and Type" sheetId="1" r:id="rId2"/>
    <sheet name="Permits by Use Purpose" sheetId="3" r:id="rId3"/>
    <sheet name="Provisional-Temporary Permits" sheetId="4" r:id="rId4"/>
    <sheet name="PT Graph Data" sheetId="5" state="hidden" r:id="rId5"/>
    <sheet name="Sheet1" sheetId="6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webPublishing vml="1" allowPng="1" dpi="12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2" i="4" l="1"/>
  <c r="E274" i="4"/>
  <c r="D274" i="4"/>
  <c r="E273" i="4"/>
  <c r="D273" i="4"/>
  <c r="E272" i="4"/>
  <c r="E270" i="4"/>
  <c r="D270" i="4"/>
  <c r="E269" i="4"/>
  <c r="D269" i="4"/>
  <c r="E268" i="4"/>
  <c r="D268" i="4"/>
  <c r="E267" i="4"/>
  <c r="D267" i="4"/>
  <c r="C29" i="5"/>
  <c r="E266" i="4"/>
  <c r="D266" i="4"/>
  <c r="D29" i="5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E265" i="4"/>
  <c r="D265" i="4"/>
  <c r="E264" i="4"/>
  <c r="D264" i="4"/>
  <c r="E261" i="4"/>
  <c r="D28" i="5" s="1"/>
  <c r="D261" i="4"/>
  <c r="C28" i="5" s="1"/>
  <c r="E260" i="4"/>
  <c r="D260" i="4"/>
  <c r="E259" i="4"/>
  <c r="D259" i="4"/>
  <c r="E257" i="4"/>
  <c r="D257" i="4"/>
  <c r="E256" i="4"/>
  <c r="E255" i="4"/>
  <c r="E252" i="4"/>
  <c r="D27" i="5" s="1"/>
  <c r="E251" i="4"/>
  <c r="D256" i="4"/>
  <c r="D255" i="4"/>
  <c r="D252" i="4"/>
  <c r="C27" i="5" s="1"/>
  <c r="D251" i="4"/>
  <c r="E250" i="4"/>
  <c r="D250" i="4"/>
  <c r="E249" i="4"/>
  <c r="D249" i="4"/>
  <c r="E248" i="4"/>
  <c r="D248" i="4"/>
  <c r="E247" i="4"/>
  <c r="D247" i="4"/>
  <c r="E246" i="4"/>
  <c r="D246" i="4"/>
  <c r="D245" i="4"/>
  <c r="E243" i="4" l="1"/>
  <c r="D243" i="4"/>
  <c r="C26" i="5" s="1"/>
  <c r="E242" i="4"/>
  <c r="D242" i="4"/>
  <c r="D20" i="2" l="1"/>
  <c r="C20" i="2"/>
  <c r="B20" i="2"/>
  <c r="D29" i="2"/>
  <c r="C29" i="2"/>
  <c r="B29" i="2"/>
  <c r="D26" i="5"/>
  <c r="E241" i="4"/>
  <c r="D241" i="4"/>
  <c r="E239" i="4"/>
  <c r="D239" i="4"/>
  <c r="D30" i="4" l="1"/>
  <c r="C30" i="4"/>
  <c r="E238" i="4"/>
  <c r="D238" i="4"/>
  <c r="E237" i="4" l="1"/>
  <c r="D237" i="4"/>
  <c r="E234" i="4"/>
  <c r="D234" i="4"/>
  <c r="E233" i="4"/>
  <c r="D233" i="4"/>
  <c r="E232" i="4"/>
  <c r="D232" i="4"/>
  <c r="E231" i="4"/>
  <c r="D231" i="4"/>
  <c r="E230" i="4"/>
  <c r="D230" i="4"/>
  <c r="D25" i="5" l="1"/>
  <c r="C25" i="5"/>
  <c r="E229" i="4" l="1"/>
  <c r="D229" i="4"/>
  <c r="E228" i="4" l="1"/>
  <c r="D228" i="4"/>
  <c r="E227" i="4"/>
  <c r="D227" i="4"/>
  <c r="E225" i="4"/>
  <c r="D225" i="4"/>
  <c r="E224" i="4"/>
  <c r="D224" i="4"/>
  <c r="E223" i="4"/>
  <c r="D223" i="4"/>
  <c r="E222" i="4"/>
  <c r="D222" i="4"/>
  <c r="E221" i="4"/>
  <c r="D221" i="4"/>
  <c r="D24" i="5" l="1"/>
  <c r="C24" i="5"/>
  <c r="E220" i="4" l="1"/>
  <c r="D220" i="4"/>
  <c r="E219" i="4"/>
  <c r="D219" i="4"/>
  <c r="E216" i="4" l="1"/>
  <c r="D216" i="4"/>
  <c r="E215" i="4"/>
  <c r="D215" i="4"/>
  <c r="E214" i="4"/>
  <c r="D214" i="4"/>
  <c r="E213" i="4"/>
  <c r="D213" i="4"/>
  <c r="D23" i="5" l="1"/>
  <c r="C23" i="5"/>
  <c r="E212" i="4"/>
  <c r="D212" i="4"/>
  <c r="E189" i="4" l="1"/>
  <c r="D189" i="4"/>
  <c r="E198" i="4"/>
  <c r="D198" i="4"/>
  <c r="E211" i="4"/>
  <c r="D211" i="4"/>
  <c r="E210" i="4"/>
  <c r="D210" i="4"/>
  <c r="E207" i="4" l="1"/>
  <c r="D207" i="4"/>
  <c r="E206" i="4"/>
  <c r="D206" i="4"/>
  <c r="E205" i="4"/>
  <c r="D205" i="4"/>
  <c r="E204" i="4"/>
  <c r="D204" i="4"/>
  <c r="E203" i="4"/>
  <c r="D203" i="4"/>
  <c r="E202" i="4" l="1"/>
  <c r="D202" i="4"/>
  <c r="E201" i="4"/>
  <c r="D201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1" i="4"/>
  <c r="D171" i="4"/>
  <c r="E170" i="4"/>
  <c r="D170" i="4"/>
  <c r="E169" i="4"/>
  <c r="D169" i="4"/>
  <c r="E168" i="4"/>
  <c r="D168" i="4"/>
  <c r="D22" i="5" l="1"/>
  <c r="C22" i="5"/>
  <c r="D21" i="5" l="1"/>
  <c r="C21" i="5"/>
  <c r="D20" i="5"/>
  <c r="C20" i="5"/>
  <c r="C18" i="5"/>
  <c r="D18" i="5"/>
  <c r="D19" i="5"/>
  <c r="C19" i="5"/>
  <c r="D17" i="5"/>
  <c r="C17" i="5"/>
  <c r="D11" i="5"/>
  <c r="C11" i="5"/>
  <c r="D12" i="5"/>
  <c r="C12" i="5"/>
  <c r="D13" i="5"/>
  <c r="C13" i="5"/>
  <c r="D15" i="5"/>
  <c r="D14" i="5"/>
  <c r="C14" i="5"/>
  <c r="D16" i="5"/>
  <c r="C15" i="5"/>
  <c r="C16" i="5"/>
  <c r="D30" i="2"/>
  <c r="C30" i="2"/>
  <c r="B30" i="2"/>
  <c r="D28" i="2"/>
  <c r="C28" i="2"/>
  <c r="B28" i="2"/>
  <c r="D27" i="2"/>
  <c r="C27" i="2"/>
  <c r="B27" i="2"/>
  <c r="D26" i="2"/>
  <c r="C26" i="2"/>
  <c r="B26" i="2"/>
  <c r="D19" i="2"/>
  <c r="C19" i="2"/>
  <c r="B19" i="2"/>
  <c r="D18" i="2"/>
  <c r="C18" i="2"/>
  <c r="B18" i="2"/>
  <c r="D10" i="2"/>
  <c r="C10" i="2"/>
  <c r="D9" i="2"/>
  <c r="C9" i="2"/>
  <c r="D36" i="3"/>
  <c r="C36" i="3"/>
  <c r="D35" i="3"/>
  <c r="C35" i="3"/>
  <c r="B35" i="3"/>
  <c r="D33" i="3"/>
  <c r="C33" i="3"/>
  <c r="D32" i="3"/>
  <c r="C32" i="3"/>
  <c r="B32" i="3"/>
  <c r="D30" i="3"/>
  <c r="C30" i="3"/>
  <c r="D29" i="3"/>
  <c r="C29" i="3"/>
  <c r="B29" i="3"/>
  <c r="D27" i="3"/>
  <c r="C27" i="3"/>
  <c r="D26" i="3"/>
  <c r="C26" i="3"/>
  <c r="B26" i="3"/>
  <c r="D24" i="3"/>
  <c r="C24" i="3"/>
  <c r="D23" i="3"/>
  <c r="C23" i="3"/>
  <c r="B23" i="3"/>
  <c r="D21" i="3"/>
  <c r="C21" i="3"/>
  <c r="D20" i="3"/>
  <c r="C20" i="3"/>
  <c r="B20" i="3"/>
  <c r="D18" i="3"/>
  <c r="C18" i="3"/>
  <c r="D17" i="3"/>
  <c r="C17" i="3"/>
  <c r="B17" i="3"/>
  <c r="D15" i="3"/>
  <c r="C15" i="3"/>
  <c r="D14" i="3"/>
  <c r="C14" i="3"/>
  <c r="B14" i="3"/>
  <c r="D12" i="3"/>
  <c r="C12" i="3"/>
  <c r="D11" i="3"/>
  <c r="C11" i="3"/>
  <c r="B11" i="3"/>
  <c r="E241" i="1"/>
  <c r="D241" i="1"/>
  <c r="C241" i="1"/>
  <c r="E240" i="1"/>
  <c r="D240" i="1"/>
  <c r="C240" i="1"/>
  <c r="B240" i="1"/>
  <c r="E238" i="1"/>
  <c r="D238" i="1"/>
  <c r="C238" i="1"/>
  <c r="E237" i="1"/>
  <c r="D237" i="1"/>
  <c r="C237" i="1"/>
  <c r="B237" i="1"/>
  <c r="E235" i="1"/>
  <c r="D235" i="1"/>
  <c r="C235" i="1"/>
  <c r="E234" i="1"/>
  <c r="D234" i="1"/>
  <c r="C234" i="1"/>
  <c r="B234" i="1"/>
  <c r="E232" i="1"/>
  <c r="G232" i="1" s="1"/>
  <c r="D232" i="1"/>
  <c r="F232" i="1" s="1"/>
  <c r="C232" i="1"/>
  <c r="B231" i="1"/>
  <c r="E229" i="1"/>
  <c r="D229" i="1"/>
  <c r="C229" i="1"/>
  <c r="E228" i="1"/>
  <c r="D228" i="1"/>
  <c r="C228" i="1"/>
  <c r="B228" i="1"/>
  <c r="E226" i="1"/>
  <c r="D226" i="1"/>
  <c r="C226" i="1"/>
  <c r="E225" i="1"/>
  <c r="D225" i="1"/>
  <c r="C225" i="1"/>
  <c r="B225" i="1"/>
  <c r="E223" i="1"/>
  <c r="D223" i="1"/>
  <c r="C223" i="1"/>
  <c r="E222" i="1"/>
  <c r="D222" i="1"/>
  <c r="C222" i="1"/>
  <c r="B222" i="1"/>
  <c r="E220" i="1"/>
  <c r="D220" i="1"/>
  <c r="C220" i="1"/>
  <c r="E219" i="1"/>
  <c r="D219" i="1"/>
  <c r="C219" i="1"/>
  <c r="B219" i="1"/>
  <c r="E217" i="1"/>
  <c r="D217" i="1"/>
  <c r="C217" i="1"/>
  <c r="E216" i="1"/>
  <c r="D216" i="1"/>
  <c r="C216" i="1"/>
  <c r="B216" i="1"/>
  <c r="E214" i="1"/>
  <c r="D214" i="1"/>
  <c r="C214" i="1"/>
  <c r="E213" i="1"/>
  <c r="D213" i="1"/>
  <c r="C213" i="1"/>
  <c r="B213" i="1"/>
  <c r="E211" i="1"/>
  <c r="D211" i="1"/>
  <c r="C211" i="1"/>
  <c r="E210" i="1"/>
  <c r="D210" i="1"/>
  <c r="C210" i="1"/>
  <c r="B210" i="1"/>
  <c r="E208" i="1"/>
  <c r="D208" i="1"/>
  <c r="C208" i="1"/>
  <c r="E207" i="1"/>
  <c r="D207" i="1"/>
  <c r="C207" i="1"/>
  <c r="B207" i="1"/>
  <c r="E205" i="1"/>
  <c r="D205" i="1"/>
  <c r="C205" i="1"/>
  <c r="E204" i="1"/>
  <c r="D204" i="1"/>
  <c r="C204" i="1"/>
  <c r="B204" i="1"/>
  <c r="E202" i="1"/>
  <c r="D202" i="1"/>
  <c r="C202" i="1"/>
  <c r="E201" i="1"/>
  <c r="D201" i="1"/>
  <c r="C201" i="1"/>
  <c r="B201" i="1"/>
  <c r="E199" i="1"/>
  <c r="D199" i="1"/>
  <c r="C199" i="1"/>
  <c r="E198" i="1"/>
  <c r="D198" i="1"/>
  <c r="C198" i="1"/>
  <c r="B198" i="1"/>
  <c r="E196" i="1"/>
  <c r="D196" i="1"/>
  <c r="C196" i="1"/>
  <c r="E195" i="1"/>
  <c r="D195" i="1"/>
  <c r="C195" i="1"/>
  <c r="B195" i="1"/>
  <c r="E193" i="1"/>
  <c r="D193" i="1"/>
  <c r="C193" i="1"/>
  <c r="E192" i="1"/>
  <c r="D192" i="1"/>
  <c r="C192" i="1"/>
  <c r="B192" i="1"/>
  <c r="E190" i="1"/>
  <c r="D190" i="1"/>
  <c r="C190" i="1"/>
  <c r="E189" i="1"/>
  <c r="D189" i="1"/>
  <c r="C189" i="1"/>
  <c r="B189" i="1"/>
  <c r="E187" i="1"/>
  <c r="D187" i="1"/>
  <c r="C187" i="1"/>
  <c r="E186" i="1"/>
  <c r="D186" i="1"/>
  <c r="C186" i="1"/>
  <c r="B186" i="1"/>
  <c r="E183" i="1"/>
  <c r="G184" i="1" s="1"/>
  <c r="D183" i="1"/>
  <c r="F184" i="1" s="1"/>
  <c r="C183" i="1"/>
  <c r="B183" i="1"/>
  <c r="E181" i="1"/>
  <c r="D181" i="1"/>
  <c r="C181" i="1"/>
  <c r="E180" i="1"/>
  <c r="D180" i="1"/>
  <c r="C180" i="1"/>
  <c r="B180" i="1"/>
  <c r="E178" i="1"/>
  <c r="G178" i="1" s="1"/>
  <c r="D178" i="1"/>
  <c r="F178" i="1" s="1"/>
  <c r="C178" i="1"/>
  <c r="B177" i="1"/>
  <c r="E175" i="1"/>
  <c r="D175" i="1"/>
  <c r="C175" i="1"/>
  <c r="E174" i="1"/>
  <c r="D174" i="1"/>
  <c r="C174" i="1"/>
  <c r="B174" i="1"/>
  <c r="E172" i="1"/>
  <c r="D172" i="1"/>
  <c r="C172" i="1"/>
  <c r="E171" i="1"/>
  <c r="D171" i="1"/>
  <c r="C171" i="1"/>
  <c r="B171" i="1"/>
  <c r="E169" i="1"/>
  <c r="G169" i="1" s="1"/>
  <c r="D169" i="1"/>
  <c r="F169" i="1" s="1"/>
  <c r="C169" i="1"/>
  <c r="B168" i="1"/>
  <c r="E166" i="1"/>
  <c r="D166" i="1"/>
  <c r="C166" i="1"/>
  <c r="E165" i="1"/>
  <c r="D165" i="1"/>
  <c r="C165" i="1"/>
  <c r="B165" i="1"/>
  <c r="E163" i="1"/>
  <c r="D163" i="1"/>
  <c r="C163" i="1"/>
  <c r="E162" i="1"/>
  <c r="D162" i="1"/>
  <c r="C162" i="1"/>
  <c r="B162" i="1"/>
  <c r="E160" i="1"/>
  <c r="D160" i="1"/>
  <c r="C160" i="1"/>
  <c r="E159" i="1"/>
  <c r="D159" i="1"/>
  <c r="C159" i="1"/>
  <c r="B159" i="1"/>
  <c r="E157" i="1"/>
  <c r="D157" i="1"/>
  <c r="C157" i="1"/>
  <c r="E156" i="1"/>
  <c r="D156" i="1"/>
  <c r="C156" i="1"/>
  <c r="B156" i="1"/>
  <c r="E154" i="1"/>
  <c r="D154" i="1"/>
  <c r="C154" i="1"/>
  <c r="E153" i="1"/>
  <c r="D153" i="1"/>
  <c r="C153" i="1"/>
  <c r="B153" i="1"/>
  <c r="E151" i="1"/>
  <c r="D151" i="1"/>
  <c r="C151" i="1"/>
  <c r="E150" i="1"/>
  <c r="D150" i="1"/>
  <c r="C150" i="1"/>
  <c r="B150" i="1"/>
  <c r="E148" i="1"/>
  <c r="D148" i="1"/>
  <c r="C148" i="1"/>
  <c r="E147" i="1"/>
  <c r="D147" i="1"/>
  <c r="C147" i="1"/>
  <c r="B147" i="1"/>
  <c r="E145" i="1"/>
  <c r="D145" i="1"/>
  <c r="C145" i="1"/>
  <c r="E144" i="1"/>
  <c r="D144" i="1"/>
  <c r="C144" i="1"/>
  <c r="B144" i="1"/>
  <c r="E142" i="1"/>
  <c r="D142" i="1"/>
  <c r="C142" i="1"/>
  <c r="E141" i="1"/>
  <c r="D141" i="1"/>
  <c r="C141" i="1"/>
  <c r="B141" i="1"/>
  <c r="E139" i="1"/>
  <c r="D139" i="1"/>
  <c r="C139" i="1"/>
  <c r="E138" i="1"/>
  <c r="D138" i="1"/>
  <c r="C138" i="1"/>
  <c r="B138" i="1"/>
  <c r="E136" i="1"/>
  <c r="D136" i="1"/>
  <c r="C136" i="1"/>
  <c r="E135" i="1"/>
  <c r="D135" i="1"/>
  <c r="C135" i="1"/>
  <c r="B135" i="1"/>
  <c r="E133" i="1"/>
  <c r="D133" i="1"/>
  <c r="C133" i="1"/>
  <c r="E132" i="1"/>
  <c r="D132" i="1"/>
  <c r="C132" i="1"/>
  <c r="B132" i="1"/>
  <c r="E130" i="1"/>
  <c r="D130" i="1"/>
  <c r="C130" i="1"/>
  <c r="E129" i="1"/>
  <c r="D129" i="1"/>
  <c r="C129" i="1"/>
  <c r="B129" i="1"/>
  <c r="E127" i="1"/>
  <c r="D127" i="1"/>
  <c r="C127" i="1"/>
  <c r="E126" i="1"/>
  <c r="D126" i="1"/>
  <c r="C126" i="1"/>
  <c r="B126" i="1"/>
  <c r="E124" i="1"/>
  <c r="D124" i="1"/>
  <c r="C124" i="1"/>
  <c r="E123" i="1"/>
  <c r="D123" i="1"/>
  <c r="C123" i="1"/>
  <c r="B123" i="1"/>
  <c r="E121" i="1"/>
  <c r="D121" i="1"/>
  <c r="C121" i="1"/>
  <c r="E120" i="1"/>
  <c r="D120" i="1"/>
  <c r="C120" i="1"/>
  <c r="B120" i="1"/>
  <c r="E118" i="1"/>
  <c r="D118" i="1"/>
  <c r="C118" i="1"/>
  <c r="E117" i="1"/>
  <c r="D117" i="1"/>
  <c r="C117" i="1"/>
  <c r="B117" i="1"/>
  <c r="E115" i="1"/>
  <c r="D115" i="1"/>
  <c r="C115" i="1"/>
  <c r="E114" i="1"/>
  <c r="D114" i="1"/>
  <c r="C114" i="1"/>
  <c r="B114" i="1"/>
  <c r="E112" i="1"/>
  <c r="D112" i="1"/>
  <c r="C112" i="1"/>
  <c r="E111" i="1"/>
  <c r="D111" i="1"/>
  <c r="C111" i="1"/>
  <c r="B111" i="1"/>
  <c r="E109" i="1"/>
  <c r="D109" i="1"/>
  <c r="C109" i="1"/>
  <c r="E108" i="1"/>
  <c r="D108" i="1"/>
  <c r="C108" i="1"/>
  <c r="B108" i="1"/>
  <c r="E106" i="1"/>
  <c r="D106" i="1"/>
  <c r="C106" i="1"/>
  <c r="E105" i="1"/>
  <c r="D105" i="1"/>
  <c r="C105" i="1"/>
  <c r="B105" i="1"/>
  <c r="E103" i="1"/>
  <c r="D103" i="1"/>
  <c r="C103" i="1"/>
  <c r="E102" i="1"/>
  <c r="D102" i="1"/>
  <c r="C102" i="1"/>
  <c r="B102" i="1"/>
  <c r="E100" i="1"/>
  <c r="D100" i="1"/>
  <c r="C100" i="1"/>
  <c r="E99" i="1"/>
  <c r="D99" i="1"/>
  <c r="C99" i="1"/>
  <c r="B99" i="1"/>
  <c r="E97" i="1"/>
  <c r="D97" i="1"/>
  <c r="C97" i="1"/>
  <c r="E96" i="1"/>
  <c r="D96" i="1"/>
  <c r="C96" i="1"/>
  <c r="B96" i="1"/>
  <c r="E94" i="1"/>
  <c r="D94" i="1"/>
  <c r="C94" i="1"/>
  <c r="E93" i="1"/>
  <c r="D93" i="1"/>
  <c r="C93" i="1"/>
  <c r="B93" i="1"/>
  <c r="E91" i="1"/>
  <c r="D91" i="1"/>
  <c r="C91" i="1"/>
  <c r="E90" i="1"/>
  <c r="D90" i="1"/>
  <c r="C90" i="1"/>
  <c r="B90" i="1"/>
  <c r="E88" i="1"/>
  <c r="D88" i="1"/>
  <c r="C88" i="1"/>
  <c r="E87" i="1"/>
  <c r="D87" i="1"/>
  <c r="C87" i="1"/>
  <c r="B87" i="1"/>
  <c r="E85" i="1"/>
  <c r="D85" i="1"/>
  <c r="C85" i="1"/>
  <c r="E84" i="1"/>
  <c r="D84" i="1"/>
  <c r="C84" i="1"/>
  <c r="B84" i="1"/>
  <c r="E82" i="1"/>
  <c r="D82" i="1"/>
  <c r="C82" i="1"/>
  <c r="E81" i="1"/>
  <c r="D81" i="1"/>
  <c r="C81" i="1"/>
  <c r="B81" i="1"/>
  <c r="E79" i="1"/>
  <c r="D79" i="1"/>
  <c r="C79" i="1"/>
  <c r="E78" i="1"/>
  <c r="D78" i="1"/>
  <c r="C78" i="1"/>
  <c r="B78" i="1"/>
  <c r="E76" i="1"/>
  <c r="D76" i="1"/>
  <c r="C76" i="1"/>
  <c r="E75" i="1"/>
  <c r="D75" i="1"/>
  <c r="C75" i="1"/>
  <c r="B75" i="1"/>
  <c r="E73" i="1"/>
  <c r="D73" i="1"/>
  <c r="C73" i="1"/>
  <c r="E72" i="1"/>
  <c r="D72" i="1"/>
  <c r="C72" i="1"/>
  <c r="B72" i="1"/>
  <c r="E70" i="1"/>
  <c r="D70" i="1"/>
  <c r="C70" i="1"/>
  <c r="E69" i="1"/>
  <c r="D69" i="1"/>
  <c r="C69" i="1"/>
  <c r="B69" i="1"/>
  <c r="E67" i="1"/>
  <c r="D67" i="1"/>
  <c r="C67" i="1"/>
  <c r="E66" i="1"/>
  <c r="D66" i="1"/>
  <c r="C66" i="1"/>
  <c r="B66" i="1"/>
  <c r="E64" i="1"/>
  <c r="D64" i="1"/>
  <c r="C64" i="1"/>
  <c r="E63" i="1"/>
  <c r="D63" i="1"/>
  <c r="C63" i="1"/>
  <c r="B63" i="1"/>
  <c r="E61" i="1"/>
  <c r="D61" i="1"/>
  <c r="C61" i="1"/>
  <c r="E60" i="1"/>
  <c r="D60" i="1"/>
  <c r="C60" i="1"/>
  <c r="B60" i="1"/>
  <c r="E58" i="1"/>
  <c r="D58" i="1"/>
  <c r="C58" i="1"/>
  <c r="E57" i="1"/>
  <c r="D57" i="1"/>
  <c r="C57" i="1"/>
  <c r="B57" i="1"/>
  <c r="E55" i="1"/>
  <c r="D55" i="1"/>
  <c r="C55" i="1"/>
  <c r="E54" i="1"/>
  <c r="D54" i="1"/>
  <c r="C54" i="1"/>
  <c r="B54" i="1"/>
  <c r="E52" i="1"/>
  <c r="D52" i="1"/>
  <c r="C52" i="1"/>
  <c r="E51" i="1"/>
  <c r="D51" i="1"/>
  <c r="C51" i="1"/>
  <c r="B51" i="1"/>
  <c r="E49" i="1"/>
  <c r="D49" i="1"/>
  <c r="C49" i="1"/>
  <c r="E48" i="1"/>
  <c r="D48" i="1"/>
  <c r="C48" i="1"/>
  <c r="B48" i="1"/>
  <c r="E46" i="1"/>
  <c r="D46" i="1"/>
  <c r="C46" i="1"/>
  <c r="E45" i="1"/>
  <c r="D45" i="1"/>
  <c r="C45" i="1"/>
  <c r="B45" i="1"/>
  <c r="E43" i="1"/>
  <c r="D43" i="1"/>
  <c r="C43" i="1"/>
  <c r="E42" i="1"/>
  <c r="D42" i="1"/>
  <c r="C42" i="1"/>
  <c r="B42" i="1"/>
  <c r="E40" i="1"/>
  <c r="D40" i="1"/>
  <c r="C40" i="1"/>
  <c r="E39" i="1"/>
  <c r="D39" i="1"/>
  <c r="C39" i="1"/>
  <c r="B39" i="1"/>
  <c r="E37" i="1"/>
  <c r="D37" i="1"/>
  <c r="C37" i="1"/>
  <c r="E36" i="1"/>
  <c r="D36" i="1"/>
  <c r="C36" i="1"/>
  <c r="B36" i="1"/>
  <c r="E34" i="1"/>
  <c r="D34" i="1"/>
  <c r="C34" i="1"/>
  <c r="E33" i="1"/>
  <c r="D33" i="1"/>
  <c r="C33" i="1"/>
  <c r="B33" i="1"/>
  <c r="E31" i="1"/>
  <c r="D31" i="1"/>
  <c r="C31" i="1"/>
  <c r="E30" i="1"/>
  <c r="D30" i="1"/>
  <c r="C30" i="1"/>
  <c r="B30" i="1"/>
  <c r="E28" i="1"/>
  <c r="D28" i="1"/>
  <c r="C28" i="1"/>
  <c r="E27" i="1"/>
  <c r="D27" i="1"/>
  <c r="C27" i="1"/>
  <c r="B27" i="1"/>
  <c r="E25" i="1"/>
  <c r="D25" i="1"/>
  <c r="C25" i="1"/>
  <c r="E24" i="1"/>
  <c r="D24" i="1"/>
  <c r="C24" i="1"/>
  <c r="B24" i="1"/>
  <c r="E22" i="1"/>
  <c r="D22" i="1"/>
  <c r="C22" i="1"/>
  <c r="E21" i="1"/>
  <c r="D21" i="1"/>
  <c r="C21" i="1"/>
  <c r="B21" i="1"/>
  <c r="E19" i="1"/>
  <c r="D19" i="1"/>
  <c r="C19" i="1"/>
  <c r="E18" i="1"/>
  <c r="D18" i="1"/>
  <c r="C18" i="1"/>
  <c r="B18" i="1"/>
  <c r="E16" i="1"/>
  <c r="D16" i="1"/>
  <c r="C16" i="1"/>
  <c r="E15" i="1"/>
  <c r="D15" i="1"/>
  <c r="C15" i="1"/>
  <c r="B15" i="1"/>
  <c r="E13" i="1"/>
  <c r="D13" i="1"/>
  <c r="C13" i="1"/>
  <c r="E12" i="1"/>
  <c r="D12" i="1"/>
  <c r="C12" i="1"/>
  <c r="B12" i="1"/>
  <c r="F22" i="1" l="1"/>
  <c r="G49" i="1"/>
  <c r="F49" i="1"/>
  <c r="G22" i="1"/>
  <c r="F31" i="1"/>
  <c r="G31" i="1"/>
  <c r="F40" i="1"/>
  <c r="D22" i="2"/>
  <c r="E15" i="3"/>
  <c r="E21" i="3"/>
  <c r="E36" i="3"/>
  <c r="E30" i="3"/>
  <c r="C31" i="2"/>
  <c r="G40" i="1"/>
  <c r="C22" i="2"/>
  <c r="D31" i="2"/>
  <c r="D11" i="2"/>
  <c r="E12" i="3"/>
  <c r="E18" i="3"/>
  <c r="E24" i="3"/>
  <c r="E27" i="3"/>
  <c r="E33" i="3"/>
  <c r="C11" i="2"/>
  <c r="G64" i="1"/>
  <c r="F67" i="1"/>
  <c r="G70" i="1"/>
  <c r="F73" i="1"/>
  <c r="G76" i="1"/>
  <c r="G136" i="1"/>
  <c r="F139" i="1"/>
  <c r="G142" i="1"/>
  <c r="F145" i="1"/>
  <c r="G148" i="1"/>
  <c r="F151" i="1"/>
  <c r="G154" i="1"/>
  <c r="F157" i="1"/>
  <c r="G160" i="1"/>
  <c r="F163" i="1"/>
  <c r="G166" i="1"/>
  <c r="G172" i="1"/>
  <c r="G175" i="1"/>
  <c r="G181" i="1"/>
  <c r="G187" i="1"/>
  <c r="G190" i="1"/>
  <c r="G193" i="1"/>
  <c r="F196" i="1"/>
  <c r="G199" i="1"/>
  <c r="F202" i="1"/>
  <c r="G205" i="1"/>
  <c r="F208" i="1"/>
  <c r="G211" i="1"/>
  <c r="F214" i="1"/>
  <c r="G217" i="1"/>
  <c r="F220" i="1"/>
  <c r="G223" i="1"/>
  <c r="F226" i="1"/>
  <c r="G229" i="1"/>
  <c r="F235" i="1"/>
  <c r="G238" i="1"/>
  <c r="F241" i="1"/>
  <c r="F64" i="1"/>
  <c r="G67" i="1"/>
  <c r="F70" i="1"/>
  <c r="G73" i="1"/>
  <c r="F76" i="1"/>
  <c r="G79" i="1"/>
  <c r="F82" i="1"/>
  <c r="G85" i="1"/>
  <c r="F88" i="1"/>
  <c r="G91" i="1"/>
  <c r="F94" i="1"/>
  <c r="G97" i="1"/>
  <c r="F100" i="1"/>
  <c r="G103" i="1"/>
  <c r="F106" i="1"/>
  <c r="G109" i="1"/>
  <c r="F112" i="1"/>
  <c r="G115" i="1"/>
  <c r="F118" i="1"/>
  <c r="G121" i="1"/>
  <c r="F124" i="1"/>
  <c r="G127" i="1"/>
  <c r="F130" i="1"/>
  <c r="G133" i="1"/>
  <c r="F136" i="1"/>
  <c r="G241" i="1"/>
  <c r="F79" i="1"/>
  <c r="G82" i="1"/>
  <c r="F85" i="1"/>
  <c r="G88" i="1"/>
  <c r="F91" i="1"/>
  <c r="G94" i="1"/>
  <c r="F97" i="1"/>
  <c r="G100" i="1"/>
  <c r="F103" i="1"/>
  <c r="G106" i="1"/>
  <c r="F109" i="1"/>
  <c r="G112" i="1"/>
  <c r="F115" i="1"/>
  <c r="G118" i="1"/>
  <c r="F121" i="1"/>
  <c r="G124" i="1"/>
  <c r="F127" i="1"/>
  <c r="G130" i="1"/>
  <c r="F133" i="1"/>
  <c r="G139" i="1"/>
  <c r="F142" i="1"/>
  <c r="G145" i="1"/>
  <c r="F148" i="1"/>
  <c r="G151" i="1"/>
  <c r="F154" i="1"/>
  <c r="G157" i="1"/>
  <c r="F160" i="1"/>
  <c r="G163" i="1"/>
  <c r="F166" i="1"/>
  <c r="F172" i="1"/>
  <c r="F175" i="1"/>
  <c r="F181" i="1"/>
  <c r="F187" i="1"/>
  <c r="F190" i="1"/>
  <c r="F193" i="1"/>
  <c r="G196" i="1"/>
  <c r="F199" i="1"/>
  <c r="G202" i="1"/>
  <c r="F205" i="1"/>
  <c r="G208" i="1"/>
  <c r="F211" i="1"/>
  <c r="G214" i="1"/>
  <c r="F217" i="1"/>
  <c r="G220" i="1"/>
  <c r="F223" i="1"/>
  <c r="G226" i="1"/>
  <c r="F229" i="1"/>
  <c r="G235" i="1"/>
  <c r="F238" i="1"/>
  <c r="F16" i="1"/>
  <c r="G19" i="1"/>
  <c r="G28" i="1"/>
  <c r="G37" i="1"/>
  <c r="G46" i="1"/>
  <c r="G55" i="1"/>
  <c r="F58" i="1"/>
  <c r="G61" i="1"/>
  <c r="G16" i="1"/>
  <c r="F19" i="1"/>
  <c r="F28" i="1"/>
  <c r="F37" i="1"/>
  <c r="F46" i="1"/>
  <c r="F55" i="1"/>
  <c r="G58" i="1"/>
  <c r="F61" i="1"/>
  <c r="G25" i="1"/>
  <c r="F34" i="1"/>
  <c r="G43" i="1"/>
  <c r="F52" i="1"/>
  <c r="F25" i="1"/>
  <c r="G34" i="1"/>
  <c r="F43" i="1"/>
  <c r="G52" i="1"/>
  <c r="F13" i="1"/>
  <c r="G13" i="1"/>
  <c r="D242" i="1"/>
  <c r="E242" i="1"/>
</calcChain>
</file>

<file path=xl/sharedStrings.xml><?xml version="1.0" encoding="utf-8"?>
<sst xmlns="http://schemas.openxmlformats.org/spreadsheetml/2006/main" count="344" uniqueCount="52">
  <si>
    <t>G</t>
  </si>
  <si>
    <t>S</t>
  </si>
  <si>
    <t>TOTAL</t>
  </si>
  <si>
    <t>County</t>
  </si>
  <si>
    <t>Type</t>
  </si>
  <si>
    <t>Number</t>
  </si>
  <si>
    <t>Amount Permitted (AFY)</t>
  </si>
  <si>
    <t>Total County (AFY)</t>
  </si>
  <si>
    <t>Total County (#)</t>
  </si>
  <si>
    <t>G - Groundwater</t>
  </si>
  <si>
    <t>S - Surface Water</t>
  </si>
  <si>
    <t>AFY</t>
  </si>
  <si>
    <t>PERMITS BY WATER TYPE</t>
  </si>
  <si>
    <t>PERMITS BY TYPE</t>
  </si>
  <si>
    <t>Groundwater</t>
  </si>
  <si>
    <t>Surface Water</t>
  </si>
  <si>
    <t>Amount (AFY)</t>
  </si>
  <si>
    <t>Type of Permit</t>
  </si>
  <si>
    <t>PERMITS BY USE PURPOSE</t>
  </si>
  <si>
    <t>Use Purpose</t>
  </si>
  <si>
    <t>Total Amount (AFY)</t>
  </si>
  <si>
    <t>PERMITS BY COUNTY AND WATER TYPE</t>
  </si>
  <si>
    <t>The data shown on this page is a summary of water rights information extracted from the OWRB's database.</t>
  </si>
  <si>
    <t>Permits by Water Type</t>
  </si>
  <si>
    <t>Permits by County and Water Type</t>
  </si>
  <si>
    <t>Permits by Use Purpose</t>
  </si>
  <si>
    <t>Year</t>
  </si>
  <si>
    <t>Number of Permits</t>
  </si>
  <si>
    <t>Total Amount Permitted</t>
  </si>
  <si>
    <t>Total Number and Permitted Amount of PTs by Year</t>
  </si>
  <si>
    <t>PT Permits by Year, Use Purpose, and Amount Permitted</t>
  </si>
  <si>
    <t>Power</t>
  </si>
  <si>
    <t>Commercial</t>
  </si>
  <si>
    <t>Agriculture</t>
  </si>
  <si>
    <t>Industrial</t>
  </si>
  <si>
    <t>Irrigation</t>
  </si>
  <si>
    <t>Oil, Gas &amp; Mining</t>
  </si>
  <si>
    <t>Other</t>
  </si>
  <si>
    <t>Public Water Supply</t>
  </si>
  <si>
    <t>Recreation, Fish &amp; Wildlife</t>
  </si>
  <si>
    <t>TOTALS</t>
  </si>
  <si>
    <t>Total Amount Permitted (Acre-Feet)</t>
  </si>
  <si>
    <t>Provisional-Temporary Permits</t>
  </si>
  <si>
    <t>Long-Term Water Rights in Oklahoma</t>
  </si>
  <si>
    <t>Long-Term Water Rights by County</t>
  </si>
  <si>
    <t>Long-Term Water Rights by Purpose</t>
  </si>
  <si>
    <t>90-Day Provisional-Temporary Permits</t>
  </si>
  <si>
    <t>Maps</t>
  </si>
  <si>
    <t>(Active) 90-Day Provisional Temporary Permits</t>
  </si>
  <si>
    <t>(Historical) 90-Day Provisional Temporary Permits</t>
  </si>
  <si>
    <t>Special</t>
  </si>
  <si>
    <t>(2025) 90-Day Provisional Temporary Permits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</si>
</sst>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1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3" fontId="1" fillId="2" borderId="0" xfId="0" applyNumberFormat="1" applyFont="1" applyFill="1"/>
    <xf numFmtId="0" fontId="1" fillId="0" borderId="0" xfId="0" applyFont="1" applyAlignment="1">
      <alignment horizontal="center" vertical="center" wrapText="1"/>
    </xf>
    <xf numFmtId="0" fontId="2" fillId="3" borderId="0" xfId="1" applyFill="1" applyAlignment="1" applyProtection="1"/>
    <xf numFmtId="0" fontId="0" fillId="3" borderId="0" xfId="0" applyFill="1"/>
    <xf numFmtId="0" fontId="5" fillId="3" borderId="0" xfId="0" applyFont="1" applyFill="1"/>
    <xf numFmtId="0" fontId="1" fillId="3" borderId="0" xfId="0" applyFont="1" applyFill="1"/>
    <xf numFmtId="14" fontId="1" fillId="3" borderId="0" xfId="0" applyNumberFormat="1" applyFont="1" applyFill="1"/>
    <xf numFmtId="3" fontId="0" fillId="3" borderId="0" xfId="0" applyNumberFormat="1" applyFill="1"/>
    <xf numFmtId="0" fontId="1" fillId="3" borderId="0" xfId="0" applyFont="1" applyFill="1" applyAlignment="1">
      <alignment horizontal="right"/>
    </xf>
    <xf numFmtId="3" fontId="1" fillId="3" borderId="0" xfId="0" applyNumberFormat="1" applyFont="1" applyFill="1"/>
    <xf numFmtId="1" fontId="0" fillId="3" borderId="0" xfId="0" applyNumberFormat="1" applyFill="1"/>
    <xf numFmtId="0" fontId="3" fillId="3" borderId="0" xfId="0" applyFont="1" applyFill="1"/>
    <xf numFmtId="0" fontId="1" fillId="2" borderId="0" xfId="0" applyFont="1" applyFill="1" applyAlignment="1">
      <alignment horizontal="center"/>
    </xf>
    <xf numFmtId="0" fontId="0" fillId="4" borderId="0" xfId="0" applyFill="1"/>
    <xf numFmtId="3" fontId="0" fillId="4" borderId="0" xfId="0" applyNumberFormat="1" applyFill="1"/>
    <xf numFmtId="1" fontId="0" fillId="4" borderId="0" xfId="0" applyNumberFormat="1" applyFill="1"/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/>
    <xf numFmtId="3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4" borderId="0" xfId="0" applyNumberFormat="1" applyFont="1" applyFill="1"/>
    <xf numFmtId="1" fontId="1" fillId="4" borderId="0" xfId="0" applyNumberFormat="1" applyFont="1" applyFill="1" applyAlignment="1">
      <alignment horizontal="center"/>
    </xf>
    <xf numFmtId="3" fontId="1" fillId="4" borderId="0" xfId="0" applyNumberFormat="1" applyFont="1" applyFill="1"/>
    <xf numFmtId="0" fontId="4" fillId="3" borderId="0" xfId="0" applyFont="1" applyFill="1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2" borderId="0" xfId="0" applyFill="1"/>
    <xf numFmtId="0" fontId="6" fillId="2" borderId="0" xfId="0" applyFont="1" applyFill="1"/>
    <xf numFmtId="0" fontId="7" fillId="4" borderId="0" xfId="0" applyFont="1" applyFill="1"/>
    <xf numFmtId="0" fontId="7" fillId="3" borderId="0" xfId="0" applyFont="1" applyFill="1"/>
    <xf numFmtId="0" fontId="2" fillId="4" borderId="0" xfId="1" applyFill="1" applyAlignment="1" applyProtection="1"/>
    <xf numFmtId="0" fontId="2" fillId="0" borderId="0" xfId="1" applyAlignment="1" applyProtection="1"/>
    <xf numFmtId="3" fontId="1" fillId="0" borderId="0" xfId="0" applyNumberFormat="1" applyFont="1" applyAlignment="1">
      <alignment horizontal="center" vertical="center" wrapText="1"/>
    </xf>
    <xf numFmtId="1" fontId="8" fillId="0" borderId="0" xfId="0" applyNumberFormat="1" applyFont="1"/>
    <xf numFmtId="3" fontId="8" fillId="0" borderId="0" xfId="0" applyNumberFormat="1" applyFont="1"/>
    <xf numFmtId="1" fontId="0" fillId="0" borderId="0" xfId="0" applyNumberFormat="1" applyAlignment="1">
      <alignment horizontal="left"/>
    </xf>
    <xf numFmtId="1" fontId="1" fillId="2" borderId="1" xfId="0" applyNumberFormat="1" applyFont="1" applyFill="1" applyBorder="1"/>
    <xf numFmtId="3" fontId="1" fillId="2" borderId="1" xfId="0" applyNumberFormat="1" applyFont="1" applyFill="1" applyBorder="1"/>
    <xf numFmtId="1" fontId="0" fillId="5" borderId="0" xfId="0" applyNumberFormat="1" applyFill="1"/>
    <xf numFmtId="3" fontId="0" fillId="5" borderId="0" xfId="0" applyNumberFormat="1" applyFill="1"/>
    <xf numFmtId="165" fontId="8" fillId="0" borderId="0" xfId="0" applyNumberFormat="1" applyFont="1"/>
  </cellXfs>
  <cellStyles count="2">
    <cellStyle name="Hyperlink" xfId="1" builtinId="8"/>
    <cellStyle name="Normal" xfId="0" builtinId="0"/>
  </cellStyles>
  <dxfs count="40">
    <dxf>
      <fill>
        <patternFill>
          <bgColor theme="3" tint="0.79998168889431442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textRotation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relativeIndent="0" justifyLastLine="0" shrinkToFit="0" readingOrder="0"/>
    </dxf>
    <dxf>
      <numFmt numFmtId="3" formatCode="#,##0"/>
      <fill>
        <patternFill patternType="solid">
          <fgColor indexed="64"/>
          <bgColor theme="3" tint="0.79998168889431442"/>
        </patternFill>
      </fill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fill>
        <patternFill patternType="solid">
          <fgColor indexed="64"/>
          <bgColor theme="3" tint="0.79998168889431442"/>
        </patternFill>
      </fill>
      <border diagonalUp="0" diagonalDown="0" outline="0">
        <left/>
        <right/>
        <top/>
        <bottom/>
      </border>
    </dxf>
    <dxf>
      <numFmt numFmtId="3" formatCode="#,##0"/>
    </dxf>
    <dxf>
      <numFmt numFmtId="1" formatCode="0"/>
      <fill>
        <patternFill patternType="solid">
          <fgColor indexed="64"/>
          <bgColor theme="3" tint="0.79998168889431442"/>
        </patternFill>
      </fill>
      <border diagonalUp="0" diagonalDown="0" outline="0">
        <left/>
        <right/>
        <top/>
        <bottom/>
      </border>
    </dxf>
    <dxf>
      <fill>
        <patternFill patternType="solid">
          <fgColor indexed="64"/>
          <bgColor theme="3" tint="0.79998168889431442"/>
        </patternFill>
      </fill>
      <alignment horizontal="general" vertical="top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  <alignment textRotation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rgb="FFFAFAFA"/>
        </patternFill>
      </fill>
    </dxf>
    <dxf>
      <numFmt numFmtId="3" formatCode="#,##0"/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rgb="FFFAFA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rgb="FFFAFAFA"/>
        </patternFill>
      </fill>
    </dxf>
    <dxf>
      <numFmt numFmtId="3" formatCode="#,##0"/>
      <fill>
        <patternFill patternType="solid">
          <fgColor indexed="64"/>
          <bgColor rgb="FFFAFAFA"/>
        </patternFill>
      </fill>
    </dxf>
    <dxf>
      <numFmt numFmtId="3" formatCode="#,##0"/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numFmt numFmtId="3" formatCode="#,##0"/>
      <fill>
        <patternFill patternType="solid">
          <fgColor indexed="64"/>
          <bgColor rgb="FFFAFAFA"/>
        </patternFill>
      </fill>
    </dxf>
    <dxf>
      <numFmt numFmtId="3" formatCode="#,##0"/>
      <fill>
        <patternFill patternType="solid">
          <fgColor indexed="64"/>
          <bgColor rgb="FFFAFAFA"/>
        </patternFill>
      </fill>
    </dxf>
    <dxf>
      <numFmt numFmtId="1" formatCode="0"/>
      <fill>
        <patternFill patternType="solid">
          <fgColor indexed="64"/>
          <bgColor rgb="FFFAFAFA"/>
        </patternFill>
      </fill>
    </dxf>
    <dxf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</dxf>
    <dxf>
      <numFmt numFmtId="3" formatCode="#,##0"/>
      <fill>
        <patternFill patternType="solid">
          <fgColor indexed="64"/>
          <bgColor rgb="FFFAFAFA"/>
        </patternFill>
      </fill>
    </dxf>
    <dxf>
      <numFmt numFmtId="3" formatCode="#,##0"/>
      <fill>
        <patternFill patternType="solid">
          <fgColor indexed="64"/>
          <bgColor rgb="FFFAFAFA"/>
        </patternFill>
      </fill>
    </dxf>
    <dxf>
      <numFmt numFmtId="1" formatCode="0"/>
      <fill>
        <patternFill patternType="solid">
          <fgColor indexed="64"/>
          <bgColor rgb="FFFAFAFA"/>
        </patternFill>
      </fill>
    </dxf>
    <dxf>
      <fill>
        <patternFill patternType="solid">
          <fgColor indexed="64"/>
          <bgColor rgb="FFFAFA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FAFAFA"/>
      <color rgb="FFF8F8F8"/>
      <color rgb="FFC2DEB5"/>
      <color rgb="FFB59150"/>
      <color rgb="FF4D82BE"/>
      <color rgb="FF8BA04A"/>
      <color rgb="FF97C1E7"/>
      <color rgb="FFB4424E"/>
      <color rgb="FFBCC4B5"/>
      <color rgb="FFE6DC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03749260024621E-2"/>
          <c:y val="0.26748201252486187"/>
          <c:w val="0.37065269304663373"/>
          <c:h val="0.62120482083762352"/>
        </c:manualLayout>
      </c:layout>
      <c:pieChart>
        <c:varyColors val="1"/>
        <c:ser>
          <c:idx val="0"/>
          <c:order val="0"/>
          <c:spPr>
            <a:solidFill>
              <a:srgbClr val="B59150"/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dPt>
            <c:idx val="1"/>
            <c:bubble3D val="0"/>
            <c:spPr>
              <a:solidFill>
                <a:srgbClr val="C2DEB5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E10-44AF-9C54-0DBF17A19D7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'Permits by Type'!$B$9:$B$10</c:f>
              <c:strCache>
                <c:ptCount val="2"/>
                <c:pt idx="0">
                  <c:v>Groundwater</c:v>
                </c:pt>
                <c:pt idx="1">
                  <c:v>Surface Water</c:v>
                </c:pt>
              </c:strCache>
            </c:strRef>
          </c:cat>
          <c:val>
            <c:numRef>
              <c:f>'Permits by Type'!$D$9:$D$10</c:f>
              <c:numCache>
                <c:formatCode>#,##0</c:formatCode>
                <c:ptCount val="2"/>
                <c:pt idx="0">
                  <c:v>4212486.5999999996</c:v>
                </c:pt>
                <c:pt idx="1">
                  <c:v>2851269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0-44AF-9C54-0DBF17A1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0699093172751597"/>
          <c:y val="0.37422043480795841"/>
          <c:w val="0.4578353151019891"/>
          <c:h val="0.45514820643338977"/>
        </c:manualLayout>
      </c:layout>
      <c:overlay val="0"/>
    </c:legend>
    <c:plotVisOnly val="1"/>
    <c:dispBlanksAs val="gap"/>
    <c:showDLblsOverMax val="0"/>
  </c:chart>
  <c:printSettings>
    <c:headerFooter/>
    <c:pageMargins b="0.7500000000000121" l="0.70000000000000062" r="0.70000000000000062" t="0.750000000000012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dPt>
            <c:idx val="0"/>
            <c:bubble3D val="0"/>
            <c:spPr>
              <a:solidFill>
                <a:srgbClr val="B59150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9E4-4373-9DDC-054C86A31CA5}"/>
              </c:ext>
            </c:extLst>
          </c:dPt>
          <c:dPt>
            <c:idx val="1"/>
            <c:bubble3D val="0"/>
            <c:spPr>
              <a:solidFill>
                <a:srgbClr val="B4424E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9E4-4373-9DDC-054C86A31CA5}"/>
              </c:ext>
            </c:extLst>
          </c:dPt>
          <c:dPt>
            <c:idx val="2"/>
            <c:bubble3D val="0"/>
            <c:spPr>
              <a:solidFill>
                <a:srgbClr val="97C1E7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9E4-4373-9DDC-054C86A31CA5}"/>
              </c:ext>
            </c:extLst>
          </c:dPt>
          <c:dPt>
            <c:idx val="3"/>
            <c:bubble3D val="0"/>
            <c:spPr>
              <a:solidFill>
                <a:srgbClr val="8BA04A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9E4-4373-9DDC-054C86A31CA5}"/>
              </c:ext>
            </c:extLst>
          </c:dPt>
          <c:dPt>
            <c:idx val="4"/>
            <c:bubble3D val="0"/>
            <c:spPr>
              <a:solidFill>
                <a:srgbClr val="E6DC4C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9E4-4373-9DDC-054C86A31CA5}"/>
              </c:ext>
            </c:extLst>
          </c:dPt>
          <c:dPt>
            <c:idx val="5"/>
            <c:bubble3D val="0"/>
            <c:spPr>
              <a:solidFill>
                <a:srgbClr val="BCC4B5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29E4-4373-9DDC-054C86A31CA5}"/>
              </c:ext>
            </c:extLst>
          </c:dPt>
          <c:dPt>
            <c:idx val="6"/>
            <c:bubble3D val="0"/>
            <c:spPr>
              <a:solidFill>
                <a:srgbClr val="4D82BE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29E4-4373-9DDC-054C86A31CA5}"/>
              </c:ext>
            </c:extLst>
          </c:dPt>
          <c:cat>
            <c:strRef>
              <c:f>('Permits by Use Purpose'!$B$11,'Permits by Use Purpose'!$B$14,'Permits by Use Purpose'!$B$17,'Permits by Use Purpose'!$B$20,'Permits by Use Purpose'!$B$23,'Permits by Use Purpose'!$B$26,'Permits by Use Purpose'!$B$29,'Permits by Use Purpose'!$B$32,'Permits by Use Purpose'!$B$35)</c:f>
              <c:strCache>
                <c:ptCount val="9"/>
                <c:pt idx="0">
                  <c:v>Agriculture</c:v>
                </c:pt>
                <c:pt idx="1">
                  <c:v>Commercial</c:v>
                </c:pt>
                <c:pt idx="2">
                  <c:v>Industrial</c:v>
                </c:pt>
                <c:pt idx="3">
                  <c:v>Irrigation</c:v>
                </c:pt>
                <c:pt idx="4">
                  <c:v>Oil, Gas &amp; Mining</c:v>
                </c:pt>
                <c:pt idx="5">
                  <c:v>Power</c:v>
                </c:pt>
                <c:pt idx="6">
                  <c:v>Public Water Supply</c:v>
                </c:pt>
                <c:pt idx="7">
                  <c:v>Recreation, Fish &amp; Wildlife</c:v>
                </c:pt>
                <c:pt idx="8">
                  <c:v>Other</c:v>
                </c:pt>
              </c:strCache>
            </c:strRef>
          </c:cat>
          <c:val>
            <c:numRef>
              <c:f>('Permits by Use Purpose'!$D$11,'Permits by Use Purpose'!$D$14,'Permits by Use Purpose'!$D$17,'Permits by Use Purpose'!$D$20,'Permits by Use Purpose'!$D$23,'Permits by Use Purpose'!$D$26,'Permits by Use Purpose'!$D$29,'Permits by Use Purpose'!$D$32,'Permits by Use Purpose'!$D$35)</c:f>
              <c:numCache>
                <c:formatCode>#,##0</c:formatCode>
                <c:ptCount val="9"/>
                <c:pt idx="0">
                  <c:v>97696.9</c:v>
                </c:pt>
                <c:pt idx="1">
                  <c:v>20476.900000000001</c:v>
                </c:pt>
                <c:pt idx="2">
                  <c:v>80398.899999999994</c:v>
                </c:pt>
                <c:pt idx="3">
                  <c:v>3131547.8</c:v>
                </c:pt>
                <c:pt idx="4">
                  <c:v>157974.39999999999</c:v>
                </c:pt>
                <c:pt idx="5">
                  <c:v>31964.5</c:v>
                </c:pt>
                <c:pt idx="6">
                  <c:v>673149.4</c:v>
                </c:pt>
                <c:pt idx="7">
                  <c:v>17131.7</c:v>
                </c:pt>
                <c:pt idx="8">
                  <c:v>1362.6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9E4-4373-9DDC-054C86A31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188" l="0.70000000000000062" r="0.70000000000000062" t="0.75000000000001188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444446317947751E-2"/>
          <c:y val="0.14707971062851466"/>
          <c:w val="0.59166032954172465"/>
          <c:h val="0.74636045621554825"/>
        </c:manualLayout>
      </c:layout>
      <c:pieChart>
        <c:varyColors val="1"/>
        <c:ser>
          <c:idx val="0"/>
          <c:order val="0"/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dPt>
            <c:idx val="0"/>
            <c:bubble3D val="0"/>
            <c:spPr>
              <a:solidFill>
                <a:srgbClr val="B59150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EA6-4BEF-9E40-B151AB905B2D}"/>
              </c:ext>
            </c:extLst>
          </c:dPt>
          <c:dPt>
            <c:idx val="2"/>
            <c:bubble3D val="0"/>
            <c:spPr>
              <a:solidFill>
                <a:srgbClr val="97C1E7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EA6-4BEF-9E40-B151AB905B2D}"/>
              </c:ext>
            </c:extLst>
          </c:dPt>
          <c:dPt>
            <c:idx val="3"/>
            <c:bubble3D val="0"/>
            <c:spPr>
              <a:solidFill>
                <a:srgbClr val="8BA04A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EA6-4BEF-9E40-B151AB905B2D}"/>
              </c:ext>
            </c:extLst>
          </c:dPt>
          <c:dPt>
            <c:idx val="4"/>
            <c:bubble3D val="0"/>
            <c:spPr>
              <a:solidFill>
                <a:srgbClr val="E6DC4C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EA6-4BEF-9E40-B151AB905B2D}"/>
              </c:ext>
            </c:extLst>
          </c:dPt>
          <c:dPt>
            <c:idx val="5"/>
            <c:bubble3D val="0"/>
            <c:spPr>
              <a:solidFill>
                <a:srgbClr val="BCC4B5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EA6-4BEF-9E40-B151AB905B2D}"/>
              </c:ext>
            </c:extLst>
          </c:dPt>
          <c:dPt>
            <c:idx val="6"/>
            <c:bubble3D val="0"/>
            <c:spPr>
              <a:solidFill>
                <a:srgbClr val="4D82BE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6EA6-4BEF-9E40-B151AB905B2D}"/>
              </c:ext>
            </c:extLst>
          </c:dPt>
          <c:cat>
            <c:strRef>
              <c:f>('Permits by Use Purpose'!$B$11,'Permits by Use Purpose'!$B$14,'Permits by Use Purpose'!$B$17,'Permits by Use Purpose'!$B$20,'Permits by Use Purpose'!$B$23,'Permits by Use Purpose'!$B$26,'Permits by Use Purpose'!$B$29,'Permits by Use Purpose'!$B$32,'Permits by Use Purpose'!$B$35)</c:f>
              <c:strCache>
                <c:ptCount val="9"/>
                <c:pt idx="0">
                  <c:v>Agriculture</c:v>
                </c:pt>
                <c:pt idx="1">
                  <c:v>Commercial</c:v>
                </c:pt>
                <c:pt idx="2">
                  <c:v>Industrial</c:v>
                </c:pt>
                <c:pt idx="3">
                  <c:v>Irrigation</c:v>
                </c:pt>
                <c:pt idx="4">
                  <c:v>Oil, Gas &amp; Mining</c:v>
                </c:pt>
                <c:pt idx="5">
                  <c:v>Power</c:v>
                </c:pt>
                <c:pt idx="6">
                  <c:v>Public Water Supply</c:v>
                </c:pt>
                <c:pt idx="7">
                  <c:v>Recreation, Fish &amp; Wildlife</c:v>
                </c:pt>
                <c:pt idx="8">
                  <c:v>Other</c:v>
                </c:pt>
              </c:strCache>
            </c:strRef>
          </c:cat>
          <c:val>
            <c:numRef>
              <c:f>('Permits by Use Purpose'!$D$12,'Permits by Use Purpose'!$D$15,'Permits by Use Purpose'!$D$18,'Permits by Use Purpose'!$D$21,'Permits by Use Purpose'!$D$24,'Permits by Use Purpose'!$D$27,'Permits by Use Purpose'!$D$30,'Permits by Use Purpose'!$D$33,'Permits by Use Purpose'!$D$36)</c:f>
              <c:numCache>
                <c:formatCode>#,##0</c:formatCode>
                <c:ptCount val="9"/>
                <c:pt idx="0">
                  <c:v>7025.7</c:v>
                </c:pt>
                <c:pt idx="1">
                  <c:v>492.5</c:v>
                </c:pt>
                <c:pt idx="2">
                  <c:v>103970.7</c:v>
                </c:pt>
                <c:pt idx="3">
                  <c:v>407891.8</c:v>
                </c:pt>
                <c:pt idx="4">
                  <c:v>158523.79999999999</c:v>
                </c:pt>
                <c:pt idx="5">
                  <c:v>364049</c:v>
                </c:pt>
                <c:pt idx="6">
                  <c:v>1656759.4</c:v>
                </c:pt>
                <c:pt idx="7">
                  <c:v>150556.1</c:v>
                </c:pt>
                <c:pt idx="8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A6-4BEF-9E40-B151AB905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21" l="0.70000000000000062" r="0.70000000000000062" t="0.750000000000012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Total Number of Provisional-Temporary Permits by Year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45016474471291"/>
          <c:y val="0.13439256398682647"/>
          <c:w val="0.8535783601004453"/>
          <c:h val="0.709272280455388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'Provisional-Temporary Permits'!$B$9:$B$29</c:f>
              <c:numCache>
                <c:formatCode>0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'Provisional-Temporary Permits'!$C$9:$C$29</c:f>
              <c:numCache>
                <c:formatCode>#,##0</c:formatCode>
                <c:ptCount val="21"/>
                <c:pt idx="0">
                  <c:v>1686</c:v>
                </c:pt>
                <c:pt idx="1">
                  <c:v>1879</c:v>
                </c:pt>
                <c:pt idx="2">
                  <c:v>1836</c:v>
                </c:pt>
                <c:pt idx="3">
                  <c:v>2044</c:v>
                </c:pt>
                <c:pt idx="4">
                  <c:v>945</c:v>
                </c:pt>
                <c:pt idx="5">
                  <c:v>1349</c:v>
                </c:pt>
                <c:pt idx="6">
                  <c:v>2014</c:v>
                </c:pt>
                <c:pt idx="7">
                  <c:v>2417</c:v>
                </c:pt>
                <c:pt idx="8">
                  <c:v>2163</c:v>
                </c:pt>
                <c:pt idx="9">
                  <c:v>2035</c:v>
                </c:pt>
                <c:pt idx="10">
                  <c:v>1318</c:v>
                </c:pt>
                <c:pt idx="11">
                  <c:v>1227</c:v>
                </c:pt>
                <c:pt idx="12">
                  <c:v>1631</c:v>
                </c:pt>
                <c:pt idx="13">
                  <c:v>1697</c:v>
                </c:pt>
                <c:pt idx="14">
                  <c:v>1217</c:v>
                </c:pt>
                <c:pt idx="15">
                  <c:v>428</c:v>
                </c:pt>
                <c:pt idx="16">
                  <c:v>435</c:v>
                </c:pt>
                <c:pt idx="17">
                  <c:v>601</c:v>
                </c:pt>
                <c:pt idx="18">
                  <c:v>539</c:v>
                </c:pt>
                <c:pt idx="19">
                  <c:v>513</c:v>
                </c:pt>
                <c:pt idx="20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4-460E-85CE-3CA97CCB2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599488"/>
        <c:axId val="97601024"/>
      </c:barChart>
      <c:catAx>
        <c:axId val="9759948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97601024"/>
        <c:crosses val="autoZero"/>
        <c:auto val="1"/>
        <c:lblAlgn val="ctr"/>
        <c:lblOffset val="100"/>
        <c:noMultiLvlLbl val="0"/>
      </c:catAx>
      <c:valAx>
        <c:axId val="97601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</a:t>
                </a:r>
                <a:r>
                  <a:rPr lang="en-US" baseline="0"/>
                  <a:t> NUMBER OF PERMITS</a:t>
                </a: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7599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99" l="0.70000000000000062" r="0.70000000000000062" t="0.750000000000009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Total Amount Allocated to Provisional-Temporary Permits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numRef>
              <c:f>'Provisional-Temporary Permits'!$B$9:$B$29</c:f>
              <c:numCache>
                <c:formatCode>0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'Provisional-Temporary Permits'!$D$9:$D$29</c:f>
              <c:numCache>
                <c:formatCode>#,##0</c:formatCode>
                <c:ptCount val="21"/>
                <c:pt idx="0">
                  <c:v>15524.3</c:v>
                </c:pt>
                <c:pt idx="1">
                  <c:v>14213.3</c:v>
                </c:pt>
                <c:pt idx="2">
                  <c:v>8709.2000000000007</c:v>
                </c:pt>
                <c:pt idx="3">
                  <c:v>18773</c:v>
                </c:pt>
                <c:pt idx="4">
                  <c:v>14859.3</c:v>
                </c:pt>
                <c:pt idx="5">
                  <c:v>17293.5</c:v>
                </c:pt>
                <c:pt idx="6">
                  <c:v>71054.8</c:v>
                </c:pt>
                <c:pt idx="7">
                  <c:v>102711.6</c:v>
                </c:pt>
                <c:pt idx="8">
                  <c:v>98532.5</c:v>
                </c:pt>
                <c:pt idx="9">
                  <c:v>108259.7</c:v>
                </c:pt>
                <c:pt idx="10">
                  <c:v>94577.1</c:v>
                </c:pt>
                <c:pt idx="11">
                  <c:v>94699.9</c:v>
                </c:pt>
                <c:pt idx="12">
                  <c:v>68870.399999999994</c:v>
                </c:pt>
                <c:pt idx="13">
                  <c:v>76477</c:v>
                </c:pt>
                <c:pt idx="14">
                  <c:v>51207.199999999997</c:v>
                </c:pt>
                <c:pt idx="15">
                  <c:v>23558.799999999999</c:v>
                </c:pt>
                <c:pt idx="16">
                  <c:v>22465.599999999999</c:v>
                </c:pt>
                <c:pt idx="17">
                  <c:v>36145.800000000003</c:v>
                </c:pt>
                <c:pt idx="18">
                  <c:v>36120.1</c:v>
                </c:pt>
                <c:pt idx="19">
                  <c:v>39591.1</c:v>
                </c:pt>
                <c:pt idx="20">
                  <c:v>29678.6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E-48DB-9201-32FFE9E4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35712"/>
        <c:axId val="97645696"/>
      </c:barChart>
      <c:catAx>
        <c:axId val="976357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97645696"/>
        <c:crosses val="autoZero"/>
        <c:auto val="1"/>
        <c:lblAlgn val="ctr"/>
        <c:lblOffset val="100"/>
        <c:noMultiLvlLbl val="0"/>
      </c:catAx>
      <c:valAx>
        <c:axId val="97645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ACRE-FEET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7635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999" l="0.70000000000000062" r="0.70000000000000062" t="0.750000000000009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90-Day Provisional-Temporary Permits</a:t>
            </a:r>
            <a:endParaRPr lang="en-US"/>
          </a:p>
          <a:p>
            <a:pPr>
              <a:defRPr/>
            </a:pPr>
            <a:r>
              <a:rPr lang="en-US" sz="1800" b="1" i="0" baseline="0"/>
              <a:t>Oil, Gas &amp; Mining Use (2005-2025)</a:t>
            </a:r>
            <a:endParaRPr lang="en-US"/>
          </a:p>
        </c:rich>
      </c:tx>
      <c:overlay val="0"/>
    </c:title>
    <c:autoTitleDeleted val="0"/>
    <c:view3D>
      <c:rotX val="0"/>
      <c:rotY val="0"/>
      <c:rAngAx val="0"/>
      <c:perspective val="0"/>
    </c:view3D>
    <c:floor>
      <c:thickness val="0"/>
    </c:floor>
    <c:sideWall>
      <c:thickness val="0"/>
      <c:spPr>
        <a:ln>
          <a:solidFill>
            <a:schemeClr val="accent1"/>
          </a:solidFill>
        </a:ln>
      </c:spPr>
    </c:sideWall>
    <c:backWall>
      <c:thickness val="0"/>
      <c:spPr>
        <a:ln>
          <a:solidFill>
            <a:schemeClr val="accent1"/>
          </a:solidFill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cat>
            <c:numRef>
              <c:f>'PT Graph Data'!$A$9:$A$29</c:f>
              <c:numCache>
                <c:formatCode>0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'PT Graph Data'!$C$9:$C$29</c:f>
              <c:numCache>
                <c:formatCode>#,##0</c:formatCode>
                <c:ptCount val="21"/>
                <c:pt idx="0">
                  <c:v>1628</c:v>
                </c:pt>
                <c:pt idx="1">
                  <c:v>1794</c:v>
                </c:pt>
                <c:pt idx="2">
                  <c:v>1792</c:v>
                </c:pt>
                <c:pt idx="3">
                  <c:v>1993</c:v>
                </c:pt>
                <c:pt idx="4">
                  <c:v>875</c:v>
                </c:pt>
                <c:pt idx="5">
                  <c:v>1286</c:v>
                </c:pt>
                <c:pt idx="6">
                  <c:v>1895</c:v>
                </c:pt>
                <c:pt idx="7">
                  <c:v>2270</c:v>
                </c:pt>
                <c:pt idx="8">
                  <c:v>2048</c:v>
                </c:pt>
                <c:pt idx="9">
                  <c:v>1925</c:v>
                </c:pt>
                <c:pt idx="10">
                  <c:v>1203</c:v>
                </c:pt>
                <c:pt idx="11">
                  <c:v>1161</c:v>
                </c:pt>
                <c:pt idx="12">
                  <c:v>1484</c:v>
                </c:pt>
                <c:pt idx="13">
                  <c:v>1552</c:v>
                </c:pt>
                <c:pt idx="14">
                  <c:v>1079</c:v>
                </c:pt>
                <c:pt idx="15">
                  <c:v>362</c:v>
                </c:pt>
                <c:pt idx="16">
                  <c:v>369</c:v>
                </c:pt>
                <c:pt idx="17">
                  <c:v>492</c:v>
                </c:pt>
                <c:pt idx="18">
                  <c:v>427</c:v>
                </c:pt>
                <c:pt idx="19">
                  <c:v>397</c:v>
                </c:pt>
                <c:pt idx="2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F-4B9B-8932-12217AC2D419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  <a:alpha val="99000"/>
              </a:schemeClr>
            </a:solidFill>
            <a:ln w="12700">
              <a:solidFill>
                <a:schemeClr val="accent1"/>
              </a:solidFill>
            </a:ln>
          </c:spPr>
          <c:invertIfNegative val="0"/>
          <c:cat>
            <c:numRef>
              <c:f>'PT Graph Data'!$A$9:$A$29</c:f>
              <c:numCache>
                <c:formatCode>0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'PT Graph Data'!$D$9:$D$29</c:f>
              <c:numCache>
                <c:formatCode>#,##0</c:formatCode>
                <c:ptCount val="21"/>
                <c:pt idx="0">
                  <c:v>5472.4</c:v>
                </c:pt>
                <c:pt idx="1">
                  <c:v>3546.5</c:v>
                </c:pt>
                <c:pt idx="2">
                  <c:v>4228.8</c:v>
                </c:pt>
                <c:pt idx="3">
                  <c:v>7956.5</c:v>
                </c:pt>
                <c:pt idx="4">
                  <c:v>6485.8</c:v>
                </c:pt>
                <c:pt idx="5">
                  <c:v>9320.4</c:v>
                </c:pt>
                <c:pt idx="6">
                  <c:v>15701.8</c:v>
                </c:pt>
                <c:pt idx="7">
                  <c:v>23546.1</c:v>
                </c:pt>
                <c:pt idx="8">
                  <c:v>27446.799999999999</c:v>
                </c:pt>
                <c:pt idx="9">
                  <c:v>30728.400000000001</c:v>
                </c:pt>
                <c:pt idx="10">
                  <c:v>20768.3</c:v>
                </c:pt>
                <c:pt idx="11">
                  <c:v>24151.599999999999</c:v>
                </c:pt>
                <c:pt idx="12">
                  <c:v>40620.300000000003</c:v>
                </c:pt>
                <c:pt idx="13">
                  <c:v>49789.1</c:v>
                </c:pt>
                <c:pt idx="14">
                  <c:v>41905.599999999999</c:v>
                </c:pt>
                <c:pt idx="15">
                  <c:v>12209.7</c:v>
                </c:pt>
                <c:pt idx="16">
                  <c:v>12696.2</c:v>
                </c:pt>
                <c:pt idx="17">
                  <c:v>17068.599999999999</c:v>
                </c:pt>
                <c:pt idx="18">
                  <c:v>18353</c:v>
                </c:pt>
                <c:pt idx="19">
                  <c:v>18278.7</c:v>
                </c:pt>
                <c:pt idx="20">
                  <c:v>16649.5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F-4B9B-8932-12217AC2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807936"/>
        <c:axId val="112801664"/>
        <c:axId val="0"/>
      </c:bar3DChart>
      <c:valAx>
        <c:axId val="112801664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</a:t>
                </a:r>
                <a:r>
                  <a:rPr lang="en-US" baseline="0"/>
                  <a:t> AMOUNT PERMITTED (ACRE-FEET)</a:t>
                </a:r>
              </a:p>
            </c:rich>
          </c:tx>
          <c:layout>
            <c:manualLayout>
              <c:xMode val="edge"/>
              <c:yMode val="edge"/>
              <c:x val="0.95564034379922891"/>
              <c:y val="0.16017504653715398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crossAx val="112807936"/>
        <c:crosses val="max"/>
        <c:crossBetween val="between"/>
      </c:valAx>
      <c:catAx>
        <c:axId val="1128079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28016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90-Day Provisional-Temporary Permits</a:t>
            </a:r>
            <a:endParaRPr lang="en-US"/>
          </a:p>
          <a:p>
            <a:pPr>
              <a:defRPr/>
            </a:pPr>
            <a:r>
              <a:rPr lang="en-US" sz="1800" b="1" i="0" baseline="0"/>
              <a:t>Oil, Gas &amp; Mining Use (2005-2025)</a:t>
            </a:r>
            <a:endParaRPr lang="en-US"/>
          </a:p>
        </c:rich>
      </c:tx>
      <c:overlay val="0"/>
    </c:title>
    <c:autoTitleDeleted val="0"/>
    <c:view3D>
      <c:rotX val="0"/>
      <c:rotY val="0"/>
      <c:rAngAx val="0"/>
      <c:perspective val="0"/>
    </c:view3D>
    <c:floor>
      <c:thickness val="0"/>
    </c:floor>
    <c:sideWall>
      <c:thickness val="0"/>
      <c:spPr>
        <a:ln>
          <a:solidFill>
            <a:schemeClr val="accent1"/>
          </a:solidFill>
        </a:ln>
      </c:spPr>
    </c:sideWall>
    <c:backWall>
      <c:thickness val="0"/>
      <c:spPr>
        <a:ln>
          <a:solidFill>
            <a:schemeClr val="accent1"/>
          </a:solidFill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</c:spPr>
          <c:invertIfNegative val="0"/>
          <c:cat>
            <c:numRef>
              <c:f>'PT Graph Data'!$A$9:$A$29</c:f>
              <c:numCache>
                <c:formatCode>0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'PT Graph Data'!$C$9:$C$29</c:f>
              <c:numCache>
                <c:formatCode>#,##0</c:formatCode>
                <c:ptCount val="21"/>
                <c:pt idx="0">
                  <c:v>1628</c:v>
                </c:pt>
                <c:pt idx="1">
                  <c:v>1794</c:v>
                </c:pt>
                <c:pt idx="2">
                  <c:v>1792</c:v>
                </c:pt>
                <c:pt idx="3">
                  <c:v>1993</c:v>
                </c:pt>
                <c:pt idx="4">
                  <c:v>875</c:v>
                </c:pt>
                <c:pt idx="5">
                  <c:v>1286</c:v>
                </c:pt>
                <c:pt idx="6">
                  <c:v>1895</c:v>
                </c:pt>
                <c:pt idx="7">
                  <c:v>2270</c:v>
                </c:pt>
                <c:pt idx="8">
                  <c:v>2048</c:v>
                </c:pt>
                <c:pt idx="9">
                  <c:v>1925</c:v>
                </c:pt>
                <c:pt idx="10">
                  <c:v>1203</c:v>
                </c:pt>
                <c:pt idx="11">
                  <c:v>1161</c:v>
                </c:pt>
                <c:pt idx="12">
                  <c:v>1484</c:v>
                </c:pt>
                <c:pt idx="13">
                  <c:v>1552</c:v>
                </c:pt>
                <c:pt idx="14">
                  <c:v>1079</c:v>
                </c:pt>
                <c:pt idx="15">
                  <c:v>362</c:v>
                </c:pt>
                <c:pt idx="16">
                  <c:v>369</c:v>
                </c:pt>
                <c:pt idx="17">
                  <c:v>492</c:v>
                </c:pt>
                <c:pt idx="18">
                  <c:v>427</c:v>
                </c:pt>
                <c:pt idx="19">
                  <c:v>397</c:v>
                </c:pt>
                <c:pt idx="2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A-402F-9E24-5C121AADF0A0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  <a:alpha val="99000"/>
              </a:schemeClr>
            </a:solidFill>
            <a:ln w="12700">
              <a:solidFill>
                <a:schemeClr val="accent1"/>
              </a:solidFill>
            </a:ln>
          </c:spPr>
          <c:invertIfNegative val="0"/>
          <c:cat>
            <c:numRef>
              <c:f>'PT Graph Data'!$A$9:$A$29</c:f>
              <c:numCache>
                <c:formatCode>0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'PT Graph Data'!$D$9:$D$29</c:f>
              <c:numCache>
                <c:formatCode>#,##0</c:formatCode>
                <c:ptCount val="21"/>
                <c:pt idx="0">
                  <c:v>5472.4</c:v>
                </c:pt>
                <c:pt idx="1">
                  <c:v>3546.5</c:v>
                </c:pt>
                <c:pt idx="2">
                  <c:v>4228.8</c:v>
                </c:pt>
                <c:pt idx="3">
                  <c:v>7956.5</c:v>
                </c:pt>
                <c:pt idx="4">
                  <c:v>6485.8</c:v>
                </c:pt>
                <c:pt idx="5">
                  <c:v>9320.4</c:v>
                </c:pt>
                <c:pt idx="6">
                  <c:v>15701.8</c:v>
                </c:pt>
                <c:pt idx="7">
                  <c:v>23546.1</c:v>
                </c:pt>
                <c:pt idx="8">
                  <c:v>27446.799999999999</c:v>
                </c:pt>
                <c:pt idx="9">
                  <c:v>30728.400000000001</c:v>
                </c:pt>
                <c:pt idx="10">
                  <c:v>20768.3</c:v>
                </c:pt>
                <c:pt idx="11">
                  <c:v>24151.599999999999</c:v>
                </c:pt>
                <c:pt idx="12">
                  <c:v>40620.300000000003</c:v>
                </c:pt>
                <c:pt idx="13">
                  <c:v>49789.1</c:v>
                </c:pt>
                <c:pt idx="14">
                  <c:v>41905.599999999999</c:v>
                </c:pt>
                <c:pt idx="15">
                  <c:v>12209.7</c:v>
                </c:pt>
                <c:pt idx="16">
                  <c:v>12696.2</c:v>
                </c:pt>
                <c:pt idx="17">
                  <c:v>17068.599999999999</c:v>
                </c:pt>
                <c:pt idx="18">
                  <c:v>18353</c:v>
                </c:pt>
                <c:pt idx="19">
                  <c:v>18278.7</c:v>
                </c:pt>
                <c:pt idx="20">
                  <c:v>16649.5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A-402F-9E24-5C121AADF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807936"/>
        <c:axId val="112801664"/>
        <c:axId val="0"/>
      </c:bar3DChart>
      <c:valAx>
        <c:axId val="112801664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</a:t>
                </a:r>
                <a:r>
                  <a:rPr lang="en-US" baseline="0"/>
                  <a:t> AMOUNT PERMITTED (ACRE-FEET)</a:t>
                </a:r>
              </a:p>
            </c:rich>
          </c:tx>
          <c:layout>
            <c:manualLayout>
              <c:xMode val="edge"/>
              <c:yMode val="edge"/>
              <c:x val="0.95564034379922891"/>
              <c:y val="0.16017504653715398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crossAx val="112807936"/>
        <c:crosses val="max"/>
        <c:crossBetween val="between"/>
      </c:valAx>
      <c:catAx>
        <c:axId val="1128079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28016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310552</xdr:colOff>
      <xdr:row>5</xdr:row>
      <xdr:rowOff>146649</xdr:rowOff>
    </xdr:from>
    <xdr:to>
      <xdr:col>7</xdr:col>
      <xdr:colOff>1362973</xdr:colOff>
      <xdr:row>17</xdr:row>
      <xdr:rowOff>103517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0.02359</cdr:x>
      <cdr:y>0.02483</cdr:y>
    </cdr:from>
    <cdr:to>
      <cdr:x>0.47187</cdr:x>
      <cdr:y>0.1275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12140" y="93157"/>
          <a:ext cx="2130728" cy="385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Permits</a:t>
          </a:r>
          <a:r>
            <a:rPr lang="en-US" sz="1600" b="1" baseline="0"/>
            <a:t> by Water Type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402975</xdr:colOff>
      <xdr:row>38</xdr:row>
      <xdr:rowOff>123947</xdr:rowOff>
    </xdr:from>
    <xdr:to>
      <xdr:col>18</xdr:col>
      <xdr:colOff>111278</xdr:colOff>
      <xdr:row>64</xdr:row>
      <xdr:rowOff>136051</xdr:rowOff>
    </xdr:to>
    <xdr:pic>
      <xdr:nvPicPr>
        <xdr:cNvPr id="3" name="WR LT Surface Water Rights County Sum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98332" y="7458197"/>
          <a:ext cx="5967589" cy="4611318"/>
        </a:xfrm>
        <a:prstGeom prst="rect">
          <a:avLst/>
        </a:prstGeom>
      </xdr:spPr>
    </xdr:pic>
    <xdr:clientData/>
  </xdr:twoCellAnchor>
  <xdr:twoCellAnchor editAs="oneCell">
    <xdr:from>
      <xdr:col>8</xdr:col>
      <xdr:colOff>357350</xdr:colOff>
      <xdr:row>7</xdr:row>
      <xdr:rowOff>97407</xdr:rowOff>
    </xdr:from>
    <xdr:to>
      <xdr:col>18</xdr:col>
      <xdr:colOff>168600</xdr:colOff>
      <xdr:row>31</xdr:row>
      <xdr:rowOff>134633</xdr:rowOff>
    </xdr:to>
    <xdr:pic>
      <xdr:nvPicPr>
        <xdr:cNvPr id="2" name="WR LT Groundwater Rights County Sum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52707" y="1539764"/>
          <a:ext cx="6070536" cy="46908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385717</xdr:colOff>
      <xdr:row>40</xdr:row>
      <xdr:rowOff>88229</xdr:rowOff>
    </xdr:from>
    <xdr:to>
      <xdr:col>8</xdr:col>
      <xdr:colOff>770721</xdr:colOff>
      <xdr:row>68</xdr:row>
      <xdr:rowOff>95220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7167" y="7460579"/>
          <a:ext cx="6566729" cy="5074291"/>
        </a:xfrm>
        <a:prstGeom prst="rect">
          <a:avLst/>
        </a:prstGeom>
      </xdr:spPr>
    </xdr:pic>
    <xdr:clientData/>
  </xdr:twoCellAnchor>
  <xdr:twoCellAnchor>
    <xdr:from>
      <xdr:col>6</xdr:col>
      <xdr:colOff>94892</xdr:colOff>
      <xdr:row>8</xdr:row>
      <xdr:rowOff>172528</xdr:rowOff>
    </xdr:from>
    <xdr:to>
      <xdr:col>13</xdr:col>
      <xdr:colOff>25880</xdr:colOff>
      <xdr:row>29</xdr:row>
      <xdr:rowOff>25879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319178</xdr:colOff>
      <xdr:row>8</xdr:row>
      <xdr:rowOff>163904</xdr:rowOff>
    </xdr:from>
    <xdr:to>
      <xdr:col>21</xdr:col>
      <xdr:colOff>94891</xdr:colOff>
      <xdr:row>29</xdr:row>
      <xdr:rowOff>34507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489461</xdr:colOff>
      <xdr:row>40</xdr:row>
      <xdr:rowOff>92796</xdr:rowOff>
    </xdr:from>
    <xdr:to>
      <xdr:col>20</xdr:col>
      <xdr:colOff>238920</xdr:colOff>
      <xdr:row>68</xdr:row>
      <xdr:rowOff>94459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18986" y="7465146"/>
          <a:ext cx="6559834" cy="5068963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0.06715</cdr:x>
      <cdr:y>0.01563</cdr:y>
    </cdr:from>
    <cdr:to>
      <cdr:x>0.94374</cdr:x>
      <cdr:y>0.1183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19176" y="60385"/>
          <a:ext cx="4166559" cy="3968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/>
            <a:t>Permitted</a:t>
          </a:r>
          <a:r>
            <a:rPr lang="en-US" sz="2000" b="1" baseline="0"/>
            <a:t> Groundwater by Purpose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0.06909</cdr:x>
      <cdr:y>0.03632</cdr:y>
    </cdr:from>
    <cdr:to>
      <cdr:x>0.94545</cdr:x>
      <cdr:y>0.1453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7804" y="146649"/>
          <a:ext cx="4157932" cy="439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latin typeface="+mn-lt"/>
              <a:ea typeface="+mn-ea"/>
              <a:cs typeface="+mn-cs"/>
            </a:rPr>
            <a:t>Permitted Surface Water by Purpose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11</xdr:row>
      <xdr:rowOff>133350</xdr:rowOff>
    </xdr:from>
    <xdr:to>
      <xdr:col>16</xdr:col>
      <xdr:colOff>31546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31</xdr:row>
      <xdr:rowOff>0</xdr:rowOff>
    </xdr:from>
    <xdr:to>
      <xdr:col>16</xdr:col>
      <xdr:colOff>11322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552450</xdr:colOff>
      <xdr:row>41</xdr:row>
      <xdr:rowOff>142875</xdr:rowOff>
    </xdr:from>
    <xdr:to>
      <xdr:col>23</xdr:col>
      <xdr:colOff>552450</xdr:colOff>
      <xdr:row>63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FA2896-9FA4-418B-BB75-794C6B1D0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485776</xdr:colOff>
      <xdr:row>1</xdr:row>
      <xdr:rowOff>0</xdr:rowOff>
    </xdr:from>
    <xdr:to>
      <xdr:col>11</xdr:col>
      <xdr:colOff>457201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_by_WaterCode.dbf" TargetMode="External"/><Relationship Id="rId1" Type="http://schemas.openxmlformats.org/officeDocument/2006/relationships/externalLinkPath" Target="WR_sum_P_by_WaterCode.dbf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_by_Type.dbf" TargetMode="External"/><Relationship Id="rId1" Type="http://schemas.openxmlformats.org/officeDocument/2006/relationships/externalLinkPath" Target="WR_sum_P_by_Type.dbf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_by_County_GWSW.dbf" TargetMode="External"/><Relationship Id="rId1" Type="http://schemas.openxmlformats.org/officeDocument/2006/relationships/externalLinkPath" Target="WR_sum_P_by_County_GWSW.dbf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_by_Purpose_GWSW.dbf" TargetMode="External"/><Relationship Id="rId1" Type="http://schemas.openxmlformats.org/officeDocument/2006/relationships/externalLinkPath" Target="WR_sum_P_by_Purpose_GWSW.dbf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T_Year_AF.dbf" TargetMode="External"/><Relationship Id="rId1" Type="http://schemas.openxmlformats.org/officeDocument/2006/relationships/externalLinkPath" Target="WR_sum_PT_Year_AF.dbf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A:\z_GDBs\z_sum_Tables\WR_sum_PT_Year_Type_AF.dbf" TargetMode="External"/><Relationship Id="rId1" Type="http://schemas.openxmlformats.org/officeDocument/2006/relationships/externalLinkPath" Target="WR_sum_PT_Year_Type_AF.db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_by_WaterCode"/>
    </sheetNames>
    <sheetDataSet>
      <sheetData sheetId="0">
        <row r="2">
          <cell r="B2">
            <v>11575</v>
          </cell>
          <cell r="C2">
            <v>4212486.5999999996</v>
          </cell>
        </row>
        <row r="3">
          <cell r="B3">
            <v>2185</v>
          </cell>
          <cell r="C3">
            <v>2851269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_by_Type"/>
    </sheetNames>
    <sheetDataSet>
      <sheetData sheetId="0">
        <row r="2">
          <cell r="A2" t="str">
            <v>(GRDA)</v>
          </cell>
          <cell r="C2">
            <v>11</v>
          </cell>
          <cell r="D2">
            <v>217838</v>
          </cell>
        </row>
        <row r="3">
          <cell r="A3" t="str">
            <v>Prior Right</v>
          </cell>
          <cell r="C3">
            <v>5199</v>
          </cell>
          <cell r="D3">
            <v>1237658.8999999999</v>
          </cell>
        </row>
        <row r="4">
          <cell r="A4" t="str">
            <v>Regular</v>
          </cell>
          <cell r="C4">
            <v>2941</v>
          </cell>
          <cell r="D4">
            <v>1566667.4</v>
          </cell>
        </row>
        <row r="5">
          <cell r="A5" t="str">
            <v>Regular</v>
          </cell>
          <cell r="C5">
            <v>1694</v>
          </cell>
          <cell r="D5">
            <v>2079360.6</v>
          </cell>
        </row>
        <row r="6">
          <cell r="A6" t="str">
            <v>Seasonal</v>
          </cell>
          <cell r="C6">
            <v>14</v>
          </cell>
          <cell r="D6">
            <v>10243</v>
          </cell>
        </row>
        <row r="7">
          <cell r="A7" t="str">
            <v>Temporary</v>
          </cell>
          <cell r="C7">
            <v>3435</v>
          </cell>
          <cell r="D7">
            <v>1408160.3</v>
          </cell>
        </row>
        <row r="8">
          <cell r="A8" t="str">
            <v>Term</v>
          </cell>
          <cell r="C8">
            <v>48</v>
          </cell>
          <cell r="D8">
            <v>29919.3</v>
          </cell>
        </row>
        <row r="9">
          <cell r="A9" t="str">
            <v>Vested</v>
          </cell>
          <cell r="C9">
            <v>418</v>
          </cell>
          <cell r="D9">
            <v>513908.1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_by_County_GWSW"/>
    </sheetNames>
    <sheetDataSet>
      <sheetData sheetId="0">
        <row r="2">
          <cell r="A2" t="str">
            <v>Adair</v>
          </cell>
          <cell r="B2" t="str">
            <v>G</v>
          </cell>
          <cell r="C2">
            <v>38</v>
          </cell>
          <cell r="D2">
            <v>2048.5</v>
          </cell>
        </row>
        <row r="3">
          <cell r="B3" t="str">
            <v>S</v>
          </cell>
          <cell r="C3">
            <v>37</v>
          </cell>
          <cell r="D3">
            <v>13716.6</v>
          </cell>
        </row>
        <row r="4">
          <cell r="A4" t="str">
            <v>Alfalfa</v>
          </cell>
          <cell r="B4" t="str">
            <v>G</v>
          </cell>
          <cell r="C4">
            <v>109</v>
          </cell>
          <cell r="D4">
            <v>27070.7</v>
          </cell>
        </row>
        <row r="5">
          <cell r="B5" t="str">
            <v>S</v>
          </cell>
          <cell r="C5">
            <v>6</v>
          </cell>
          <cell r="D5">
            <v>4276</v>
          </cell>
        </row>
        <row r="6">
          <cell r="A6" t="str">
            <v>Atoka</v>
          </cell>
          <cell r="B6" t="str">
            <v>G</v>
          </cell>
          <cell r="C6">
            <v>14</v>
          </cell>
          <cell r="D6">
            <v>8460.9</v>
          </cell>
        </row>
        <row r="7">
          <cell r="B7" t="str">
            <v>S</v>
          </cell>
          <cell r="C7">
            <v>32</v>
          </cell>
          <cell r="D7">
            <v>165067.20000000001</v>
          </cell>
        </row>
        <row r="8">
          <cell r="A8" t="str">
            <v>Beaver</v>
          </cell>
          <cell r="B8" t="str">
            <v>G</v>
          </cell>
          <cell r="C8">
            <v>519</v>
          </cell>
          <cell r="D8">
            <v>345898</v>
          </cell>
        </row>
        <row r="9">
          <cell r="B9" t="str">
            <v>S</v>
          </cell>
          <cell r="C9">
            <v>6</v>
          </cell>
          <cell r="D9">
            <v>721</v>
          </cell>
        </row>
        <row r="10">
          <cell r="A10" t="str">
            <v>Beckham</v>
          </cell>
          <cell r="B10" t="str">
            <v>G</v>
          </cell>
          <cell r="C10">
            <v>274</v>
          </cell>
          <cell r="D10">
            <v>79302.3</v>
          </cell>
        </row>
        <row r="11">
          <cell r="B11" t="str">
            <v>S</v>
          </cell>
          <cell r="C11">
            <v>17</v>
          </cell>
          <cell r="D11">
            <v>2368</v>
          </cell>
        </row>
        <row r="12">
          <cell r="A12" t="str">
            <v>Blaine</v>
          </cell>
          <cell r="B12" t="str">
            <v>G</v>
          </cell>
          <cell r="C12">
            <v>161</v>
          </cell>
          <cell r="D12">
            <v>47795.3</v>
          </cell>
        </row>
        <row r="13">
          <cell r="B13" t="str">
            <v>S</v>
          </cell>
          <cell r="C13">
            <v>35</v>
          </cell>
          <cell r="D13">
            <v>10293.1</v>
          </cell>
        </row>
        <row r="14">
          <cell r="A14" t="str">
            <v>Bryan</v>
          </cell>
          <cell r="B14" t="str">
            <v>G</v>
          </cell>
          <cell r="C14">
            <v>60</v>
          </cell>
          <cell r="D14">
            <v>25575.3</v>
          </cell>
        </row>
        <row r="15">
          <cell r="B15" t="str">
            <v>S</v>
          </cell>
          <cell r="C15">
            <v>81</v>
          </cell>
          <cell r="D15">
            <v>48808.2</v>
          </cell>
        </row>
        <row r="16">
          <cell r="A16" t="str">
            <v>Caddo</v>
          </cell>
          <cell r="B16" t="str">
            <v>G</v>
          </cell>
          <cell r="C16">
            <v>1258</v>
          </cell>
          <cell r="D16">
            <v>233244.5</v>
          </cell>
        </row>
        <row r="17">
          <cell r="B17" t="str">
            <v>S</v>
          </cell>
          <cell r="C17">
            <v>84</v>
          </cell>
          <cell r="D17">
            <v>36672.9</v>
          </cell>
        </row>
        <row r="18">
          <cell r="A18" t="str">
            <v>Canadian</v>
          </cell>
          <cell r="B18" t="str">
            <v>G</v>
          </cell>
          <cell r="C18">
            <v>367</v>
          </cell>
          <cell r="D18">
            <v>97544.6</v>
          </cell>
        </row>
        <row r="19">
          <cell r="B19" t="str">
            <v>S</v>
          </cell>
          <cell r="C19">
            <v>38</v>
          </cell>
          <cell r="D19">
            <v>14464.2</v>
          </cell>
        </row>
        <row r="20">
          <cell r="A20" t="str">
            <v>Carter</v>
          </cell>
          <cell r="B20" t="str">
            <v>G</v>
          </cell>
          <cell r="C20">
            <v>54</v>
          </cell>
          <cell r="D20">
            <v>23765.9</v>
          </cell>
        </row>
        <row r="21">
          <cell r="B21" t="str">
            <v>S</v>
          </cell>
          <cell r="C21">
            <v>30</v>
          </cell>
          <cell r="D21">
            <v>25568</v>
          </cell>
        </row>
        <row r="22">
          <cell r="A22" t="str">
            <v>Cherokee</v>
          </cell>
          <cell r="B22" t="str">
            <v>G</v>
          </cell>
          <cell r="C22">
            <v>27</v>
          </cell>
          <cell r="D22">
            <v>1636</v>
          </cell>
        </row>
        <row r="23">
          <cell r="B23" t="str">
            <v>S</v>
          </cell>
          <cell r="C23">
            <v>48</v>
          </cell>
          <cell r="D23">
            <v>38456.9</v>
          </cell>
        </row>
        <row r="24">
          <cell r="A24" t="str">
            <v>Choctaw</v>
          </cell>
          <cell r="B24" t="str">
            <v>G</v>
          </cell>
          <cell r="C24">
            <v>28</v>
          </cell>
          <cell r="D24">
            <v>15890.4</v>
          </cell>
        </row>
        <row r="25">
          <cell r="B25" t="str">
            <v>S</v>
          </cell>
          <cell r="C25">
            <v>32</v>
          </cell>
          <cell r="D25">
            <v>65128</v>
          </cell>
        </row>
        <row r="26">
          <cell r="A26" t="str">
            <v>Cimarron</v>
          </cell>
          <cell r="B26" t="str">
            <v>G</v>
          </cell>
          <cell r="C26">
            <v>551</v>
          </cell>
          <cell r="D26">
            <v>350021</v>
          </cell>
        </row>
        <row r="27">
          <cell r="B27" t="str">
            <v>S</v>
          </cell>
          <cell r="C27">
            <v>8</v>
          </cell>
          <cell r="D27">
            <v>4128</v>
          </cell>
        </row>
        <row r="28">
          <cell r="A28" t="str">
            <v>Cleveland</v>
          </cell>
          <cell r="B28" t="str">
            <v>G</v>
          </cell>
          <cell r="C28">
            <v>137</v>
          </cell>
          <cell r="D28">
            <v>100934.1</v>
          </cell>
        </row>
        <row r="29">
          <cell r="B29" t="str">
            <v>S</v>
          </cell>
          <cell r="C29">
            <v>13</v>
          </cell>
          <cell r="D29">
            <v>37012</v>
          </cell>
        </row>
        <row r="30">
          <cell r="A30" t="str">
            <v>Coal</v>
          </cell>
          <cell r="B30" t="str">
            <v>G</v>
          </cell>
          <cell r="C30">
            <v>8</v>
          </cell>
          <cell r="D30">
            <v>819</v>
          </cell>
        </row>
        <row r="31">
          <cell r="B31" t="str">
            <v>S</v>
          </cell>
          <cell r="C31">
            <v>19</v>
          </cell>
          <cell r="D31">
            <v>7719.6</v>
          </cell>
        </row>
        <row r="32">
          <cell r="A32" t="str">
            <v>Comanche</v>
          </cell>
          <cell r="B32" t="str">
            <v>G</v>
          </cell>
          <cell r="C32">
            <v>78</v>
          </cell>
          <cell r="D32">
            <v>20772</v>
          </cell>
        </row>
        <row r="33">
          <cell r="B33" t="str">
            <v>S</v>
          </cell>
          <cell r="C33">
            <v>38</v>
          </cell>
          <cell r="D33">
            <v>51484.9</v>
          </cell>
        </row>
        <row r="34">
          <cell r="A34" t="str">
            <v>Cotton</v>
          </cell>
          <cell r="B34" t="str">
            <v>G</v>
          </cell>
          <cell r="C34">
            <v>30</v>
          </cell>
          <cell r="D34">
            <v>6180</v>
          </cell>
        </row>
        <row r="35">
          <cell r="B35" t="str">
            <v>S</v>
          </cell>
          <cell r="C35">
            <v>10</v>
          </cell>
          <cell r="D35">
            <v>1391</v>
          </cell>
        </row>
        <row r="36">
          <cell r="A36" t="str">
            <v>Craig</v>
          </cell>
          <cell r="B36" t="str">
            <v>G</v>
          </cell>
          <cell r="C36">
            <v>18</v>
          </cell>
          <cell r="D36">
            <v>7424.6</v>
          </cell>
        </row>
        <row r="37">
          <cell r="B37" t="str">
            <v>S</v>
          </cell>
          <cell r="C37">
            <v>1</v>
          </cell>
          <cell r="D37">
            <v>3620</v>
          </cell>
        </row>
        <row r="38">
          <cell r="A38" t="str">
            <v>Creek</v>
          </cell>
          <cell r="B38" t="str">
            <v>G</v>
          </cell>
          <cell r="C38">
            <v>26</v>
          </cell>
          <cell r="D38">
            <v>6083.5</v>
          </cell>
        </row>
        <row r="39">
          <cell r="B39" t="str">
            <v>S</v>
          </cell>
          <cell r="C39">
            <v>23</v>
          </cell>
          <cell r="D39">
            <v>11446.8</v>
          </cell>
        </row>
        <row r="40">
          <cell r="A40" t="str">
            <v>Custer</v>
          </cell>
          <cell r="B40" t="str">
            <v>G</v>
          </cell>
          <cell r="C40">
            <v>420</v>
          </cell>
          <cell r="D40">
            <v>162043.5</v>
          </cell>
        </row>
        <row r="41">
          <cell r="B41" t="str">
            <v>S</v>
          </cell>
          <cell r="C41">
            <v>35</v>
          </cell>
          <cell r="D41">
            <v>20530.2</v>
          </cell>
        </row>
        <row r="42">
          <cell r="A42" t="str">
            <v>Delaware</v>
          </cell>
          <cell r="B42" t="str">
            <v>G</v>
          </cell>
          <cell r="C42">
            <v>131</v>
          </cell>
          <cell r="D42">
            <v>9713.7000000000007</v>
          </cell>
        </row>
        <row r="43">
          <cell r="B43" t="str">
            <v>S</v>
          </cell>
          <cell r="C43">
            <v>7</v>
          </cell>
          <cell r="D43">
            <v>1621</v>
          </cell>
        </row>
        <row r="44">
          <cell r="A44" t="str">
            <v>Dewey</v>
          </cell>
          <cell r="B44" t="str">
            <v>G</v>
          </cell>
          <cell r="C44">
            <v>120</v>
          </cell>
          <cell r="D44">
            <v>80410.2</v>
          </cell>
        </row>
        <row r="45">
          <cell r="B45" t="str">
            <v>S</v>
          </cell>
          <cell r="C45">
            <v>14</v>
          </cell>
          <cell r="D45">
            <v>4338</v>
          </cell>
        </row>
        <row r="46">
          <cell r="A46" t="str">
            <v>Ellis</v>
          </cell>
          <cell r="B46" t="str">
            <v>G</v>
          </cell>
          <cell r="C46">
            <v>206</v>
          </cell>
          <cell r="D46">
            <v>91003.3</v>
          </cell>
        </row>
        <row r="47">
          <cell r="B47" t="str">
            <v>S</v>
          </cell>
          <cell r="C47">
            <v>9</v>
          </cell>
          <cell r="D47">
            <v>2296</v>
          </cell>
        </row>
        <row r="48">
          <cell r="A48" t="str">
            <v>Garfield</v>
          </cell>
          <cell r="B48" t="str">
            <v>G</v>
          </cell>
          <cell r="C48">
            <v>123</v>
          </cell>
          <cell r="D48">
            <v>27146.7</v>
          </cell>
        </row>
        <row r="49">
          <cell r="B49" t="str">
            <v>S</v>
          </cell>
          <cell r="C49">
            <v>24</v>
          </cell>
          <cell r="D49">
            <v>4126.8</v>
          </cell>
        </row>
        <row r="50">
          <cell r="A50" t="str">
            <v>Garvin</v>
          </cell>
          <cell r="B50" t="str">
            <v>G</v>
          </cell>
          <cell r="C50">
            <v>125</v>
          </cell>
          <cell r="D50">
            <v>30888.6</v>
          </cell>
        </row>
        <row r="51">
          <cell r="B51" t="str">
            <v>S</v>
          </cell>
          <cell r="C51">
            <v>28</v>
          </cell>
          <cell r="D51">
            <v>13955</v>
          </cell>
        </row>
        <row r="52">
          <cell r="A52" t="str">
            <v>Grady</v>
          </cell>
          <cell r="B52" t="str">
            <v>G</v>
          </cell>
          <cell r="C52">
            <v>214</v>
          </cell>
          <cell r="D52">
            <v>57667.5</v>
          </cell>
        </row>
        <row r="53">
          <cell r="B53" t="str">
            <v>S</v>
          </cell>
          <cell r="C53">
            <v>115</v>
          </cell>
          <cell r="D53">
            <v>50149.7</v>
          </cell>
        </row>
        <row r="54">
          <cell r="A54" t="str">
            <v>Grant</v>
          </cell>
          <cell r="B54" t="str">
            <v>G</v>
          </cell>
          <cell r="C54">
            <v>70</v>
          </cell>
          <cell r="D54">
            <v>22430.1</v>
          </cell>
        </row>
        <row r="55">
          <cell r="B55" t="str">
            <v>S</v>
          </cell>
          <cell r="C55">
            <v>10</v>
          </cell>
          <cell r="D55">
            <v>3306.3</v>
          </cell>
        </row>
        <row r="56">
          <cell r="A56" t="str">
            <v>Greer</v>
          </cell>
          <cell r="B56" t="str">
            <v>G</v>
          </cell>
          <cell r="C56">
            <v>183</v>
          </cell>
          <cell r="D56">
            <v>29936.5</v>
          </cell>
        </row>
        <row r="57">
          <cell r="B57" t="str">
            <v>S</v>
          </cell>
          <cell r="C57">
            <v>5</v>
          </cell>
          <cell r="D57">
            <v>818</v>
          </cell>
        </row>
        <row r="58">
          <cell r="A58" t="str">
            <v>Harmon</v>
          </cell>
          <cell r="B58" t="str">
            <v>G</v>
          </cell>
          <cell r="C58">
            <v>443</v>
          </cell>
          <cell r="D58">
            <v>108350.5</v>
          </cell>
        </row>
        <row r="59">
          <cell r="B59" t="str">
            <v>S</v>
          </cell>
          <cell r="C59">
            <v>4</v>
          </cell>
          <cell r="D59">
            <v>2287</v>
          </cell>
        </row>
        <row r="60">
          <cell r="A60" t="str">
            <v>Harper</v>
          </cell>
          <cell r="B60" t="str">
            <v>G</v>
          </cell>
          <cell r="C60">
            <v>181</v>
          </cell>
          <cell r="D60">
            <v>102544.3</v>
          </cell>
        </row>
        <row r="61">
          <cell r="B61" t="str">
            <v>S</v>
          </cell>
          <cell r="C61">
            <v>22</v>
          </cell>
          <cell r="D61">
            <v>10336</v>
          </cell>
        </row>
        <row r="62">
          <cell r="A62" t="str">
            <v>Haskell</v>
          </cell>
          <cell r="B62" t="str">
            <v>G</v>
          </cell>
          <cell r="C62">
            <v>29</v>
          </cell>
          <cell r="D62">
            <v>1594</v>
          </cell>
        </row>
        <row r="63">
          <cell r="B63" t="str">
            <v>S</v>
          </cell>
          <cell r="C63">
            <v>10</v>
          </cell>
          <cell r="D63">
            <v>7946.2</v>
          </cell>
        </row>
        <row r="64">
          <cell r="A64" t="str">
            <v>Hughes</v>
          </cell>
          <cell r="B64" t="str">
            <v>G</v>
          </cell>
          <cell r="C64">
            <v>56</v>
          </cell>
          <cell r="D64">
            <v>12472.5</v>
          </cell>
        </row>
        <row r="65">
          <cell r="B65" t="str">
            <v>S</v>
          </cell>
          <cell r="C65">
            <v>77</v>
          </cell>
          <cell r="D65">
            <v>12478</v>
          </cell>
        </row>
        <row r="66">
          <cell r="A66" t="str">
            <v>Jackson</v>
          </cell>
          <cell r="B66" t="str">
            <v>G</v>
          </cell>
          <cell r="C66">
            <v>242</v>
          </cell>
          <cell r="D66">
            <v>50020.6</v>
          </cell>
        </row>
        <row r="67">
          <cell r="B67" t="str">
            <v>S</v>
          </cell>
          <cell r="C67">
            <v>68</v>
          </cell>
          <cell r="D67">
            <v>100393.4</v>
          </cell>
        </row>
        <row r="68">
          <cell r="A68" t="str">
            <v>Jefferson</v>
          </cell>
          <cell r="B68" t="str">
            <v>G</v>
          </cell>
          <cell r="C68">
            <v>24</v>
          </cell>
          <cell r="D68">
            <v>6272</v>
          </cell>
        </row>
        <row r="69">
          <cell r="B69" t="str">
            <v>S</v>
          </cell>
          <cell r="C69">
            <v>11</v>
          </cell>
          <cell r="D69">
            <v>48353</v>
          </cell>
        </row>
        <row r="70">
          <cell r="A70" t="str">
            <v>Johnston</v>
          </cell>
          <cell r="B70" t="str">
            <v>G</v>
          </cell>
          <cell r="C70">
            <v>55</v>
          </cell>
          <cell r="D70">
            <v>8535.4</v>
          </cell>
        </row>
        <row r="71">
          <cell r="B71" t="str">
            <v>S</v>
          </cell>
          <cell r="C71">
            <v>61</v>
          </cell>
          <cell r="D71">
            <v>26430.5</v>
          </cell>
        </row>
        <row r="72">
          <cell r="A72" t="str">
            <v>Kay</v>
          </cell>
          <cell r="B72" t="str">
            <v>G</v>
          </cell>
          <cell r="C72">
            <v>70</v>
          </cell>
          <cell r="D72">
            <v>45593.5</v>
          </cell>
        </row>
        <row r="73">
          <cell r="B73" t="str">
            <v>S</v>
          </cell>
          <cell r="C73">
            <v>29</v>
          </cell>
          <cell r="D73">
            <v>123407.4</v>
          </cell>
        </row>
        <row r="74">
          <cell r="A74" t="str">
            <v>Kingfisher</v>
          </cell>
          <cell r="B74" t="str">
            <v>G</v>
          </cell>
          <cell r="C74">
            <v>270</v>
          </cell>
          <cell r="D74">
            <v>88127.6</v>
          </cell>
        </row>
        <row r="75">
          <cell r="B75" t="str">
            <v>S</v>
          </cell>
          <cell r="C75">
            <v>61</v>
          </cell>
          <cell r="D75">
            <v>92632.6</v>
          </cell>
        </row>
        <row r="76">
          <cell r="A76" t="str">
            <v>Kiowa</v>
          </cell>
          <cell r="B76" t="str">
            <v>G</v>
          </cell>
          <cell r="C76">
            <v>132</v>
          </cell>
          <cell r="D76">
            <v>22823.3</v>
          </cell>
        </row>
        <row r="77">
          <cell r="B77" t="str">
            <v>S</v>
          </cell>
          <cell r="C77">
            <v>15</v>
          </cell>
          <cell r="D77">
            <v>21353</v>
          </cell>
        </row>
        <row r="78">
          <cell r="A78" t="str">
            <v>Latimer</v>
          </cell>
          <cell r="B78" t="str">
            <v>G</v>
          </cell>
          <cell r="C78">
            <v>5</v>
          </cell>
          <cell r="D78">
            <v>317</v>
          </cell>
        </row>
        <row r="79">
          <cell r="B79" t="str">
            <v>S</v>
          </cell>
          <cell r="C79">
            <v>14</v>
          </cell>
          <cell r="D79">
            <v>5577</v>
          </cell>
        </row>
        <row r="80">
          <cell r="A80" t="str">
            <v>Le Flore</v>
          </cell>
          <cell r="B80" t="str">
            <v>G</v>
          </cell>
          <cell r="C80">
            <v>47</v>
          </cell>
          <cell r="D80">
            <v>10702.1</v>
          </cell>
        </row>
        <row r="81">
          <cell r="B81" t="str">
            <v>S</v>
          </cell>
          <cell r="C81">
            <v>61</v>
          </cell>
          <cell r="D81">
            <v>51963.7</v>
          </cell>
        </row>
        <row r="82">
          <cell r="A82" t="str">
            <v>Lincoln</v>
          </cell>
          <cell r="B82" t="str">
            <v>G</v>
          </cell>
          <cell r="C82">
            <v>31</v>
          </cell>
          <cell r="D82">
            <v>2659.5</v>
          </cell>
        </row>
        <row r="83">
          <cell r="B83" t="str">
            <v>S</v>
          </cell>
          <cell r="C83">
            <v>29</v>
          </cell>
          <cell r="D83">
            <v>8957.2999999999993</v>
          </cell>
        </row>
        <row r="84">
          <cell r="A84" t="str">
            <v>Logan</v>
          </cell>
          <cell r="B84" t="str">
            <v>G</v>
          </cell>
          <cell r="C84">
            <v>66</v>
          </cell>
          <cell r="D84">
            <v>17637.8</v>
          </cell>
        </row>
        <row r="85">
          <cell r="B85" t="str">
            <v>S</v>
          </cell>
          <cell r="C85">
            <v>33</v>
          </cell>
          <cell r="D85">
            <v>13022.1</v>
          </cell>
        </row>
        <row r="86">
          <cell r="A86" t="str">
            <v>Love</v>
          </cell>
          <cell r="B86" t="str">
            <v>G</v>
          </cell>
          <cell r="C86">
            <v>75</v>
          </cell>
          <cell r="D86">
            <v>47426.400000000001</v>
          </cell>
        </row>
        <row r="87">
          <cell r="B87" t="str">
            <v>S</v>
          </cell>
          <cell r="C87">
            <v>19</v>
          </cell>
          <cell r="D87">
            <v>14048</v>
          </cell>
        </row>
        <row r="88">
          <cell r="A88" t="str">
            <v>Major</v>
          </cell>
          <cell r="B88" t="str">
            <v>G</v>
          </cell>
          <cell r="C88">
            <v>366</v>
          </cell>
          <cell r="D88">
            <v>121519.8</v>
          </cell>
        </row>
        <row r="89">
          <cell r="B89" t="str">
            <v>S</v>
          </cell>
          <cell r="C89">
            <v>8</v>
          </cell>
          <cell r="D89">
            <v>1180</v>
          </cell>
        </row>
        <row r="90">
          <cell r="A90" t="str">
            <v>Marshall</v>
          </cell>
          <cell r="B90" t="str">
            <v>G</v>
          </cell>
          <cell r="C90">
            <v>29</v>
          </cell>
          <cell r="D90">
            <v>9039</v>
          </cell>
        </row>
        <row r="91">
          <cell r="B91" t="str">
            <v>S</v>
          </cell>
          <cell r="C91">
            <v>27</v>
          </cell>
          <cell r="D91">
            <v>10445.4</v>
          </cell>
        </row>
        <row r="92">
          <cell r="A92" t="str">
            <v>Mayes</v>
          </cell>
          <cell r="B92" t="str">
            <v>G</v>
          </cell>
          <cell r="C92">
            <v>13</v>
          </cell>
          <cell r="D92">
            <v>517.20000000000005</v>
          </cell>
        </row>
        <row r="93">
          <cell r="B93" t="str">
            <v>S</v>
          </cell>
          <cell r="C93">
            <v>3</v>
          </cell>
          <cell r="D93">
            <v>183382</v>
          </cell>
        </row>
        <row r="94">
          <cell r="A94" t="str">
            <v>McClain</v>
          </cell>
          <cell r="B94" t="str">
            <v>G</v>
          </cell>
          <cell r="C94">
            <v>63</v>
          </cell>
          <cell r="D94">
            <v>14340.6</v>
          </cell>
        </row>
        <row r="95">
          <cell r="B95" t="str">
            <v>S</v>
          </cell>
          <cell r="C95">
            <v>22</v>
          </cell>
          <cell r="D95">
            <v>8739.4</v>
          </cell>
        </row>
        <row r="96">
          <cell r="A96" t="str">
            <v>McCurtain</v>
          </cell>
          <cell r="B96" t="str">
            <v>G</v>
          </cell>
          <cell r="C96">
            <v>21</v>
          </cell>
          <cell r="D96">
            <v>8372.2999999999993</v>
          </cell>
        </row>
        <row r="97">
          <cell r="B97" t="str">
            <v>S</v>
          </cell>
          <cell r="C97">
            <v>25</v>
          </cell>
          <cell r="D97">
            <v>60195.9</v>
          </cell>
        </row>
        <row r="98">
          <cell r="A98" t="str">
            <v>McIntosh</v>
          </cell>
          <cell r="B98" t="str">
            <v>G</v>
          </cell>
          <cell r="C98">
            <v>9</v>
          </cell>
          <cell r="D98">
            <v>2019</v>
          </cell>
        </row>
        <row r="99">
          <cell r="B99" t="str">
            <v>S</v>
          </cell>
          <cell r="C99">
            <v>33</v>
          </cell>
          <cell r="D99">
            <v>9655.5</v>
          </cell>
        </row>
        <row r="100">
          <cell r="A100" t="str">
            <v>Murray</v>
          </cell>
          <cell r="B100" t="str">
            <v>G</v>
          </cell>
          <cell r="C100">
            <v>30</v>
          </cell>
          <cell r="D100">
            <v>7395.8</v>
          </cell>
        </row>
        <row r="101">
          <cell r="B101" t="str">
            <v>S</v>
          </cell>
          <cell r="C101">
            <v>26</v>
          </cell>
          <cell r="D101">
            <v>33571</v>
          </cell>
        </row>
        <row r="102">
          <cell r="A102" t="str">
            <v>Muskogee</v>
          </cell>
          <cell r="B102" t="str">
            <v>G</v>
          </cell>
          <cell r="C102">
            <v>48</v>
          </cell>
          <cell r="D102">
            <v>10521.8</v>
          </cell>
        </row>
        <row r="103">
          <cell r="B103" t="str">
            <v>S</v>
          </cell>
          <cell r="C103">
            <v>67</v>
          </cell>
          <cell r="D103">
            <v>266376.8</v>
          </cell>
        </row>
        <row r="104">
          <cell r="A104" t="str">
            <v>Noble</v>
          </cell>
          <cell r="B104" t="str">
            <v>G</v>
          </cell>
          <cell r="C104">
            <v>16</v>
          </cell>
          <cell r="D104">
            <v>3661.2</v>
          </cell>
        </row>
        <row r="105">
          <cell r="B105" t="str">
            <v>S</v>
          </cell>
          <cell r="C105">
            <v>11</v>
          </cell>
          <cell r="D105">
            <v>5817.6</v>
          </cell>
        </row>
        <row r="106">
          <cell r="A106" t="str">
            <v>Nowata</v>
          </cell>
          <cell r="B106" t="str">
            <v>S</v>
          </cell>
          <cell r="C106">
            <v>15</v>
          </cell>
          <cell r="D106">
            <v>3380.2</v>
          </cell>
        </row>
        <row r="107">
          <cell r="A107" t="str">
            <v>Okfuskee</v>
          </cell>
          <cell r="B107" t="str">
            <v>G</v>
          </cell>
          <cell r="C107">
            <v>29</v>
          </cell>
          <cell r="D107">
            <v>5729.8</v>
          </cell>
        </row>
        <row r="108">
          <cell r="B108" t="str">
            <v>S</v>
          </cell>
          <cell r="C108">
            <v>18</v>
          </cell>
          <cell r="D108">
            <v>4602</v>
          </cell>
        </row>
        <row r="109">
          <cell r="A109" t="str">
            <v>Oklahoma</v>
          </cell>
          <cell r="B109" t="str">
            <v>G</v>
          </cell>
          <cell r="C109">
            <v>292</v>
          </cell>
          <cell r="D109">
            <v>159620.79999999999</v>
          </cell>
        </row>
        <row r="110">
          <cell r="B110" t="str">
            <v>S</v>
          </cell>
          <cell r="C110">
            <v>44</v>
          </cell>
          <cell r="D110">
            <v>121731.2</v>
          </cell>
        </row>
        <row r="111">
          <cell r="A111" t="str">
            <v>Okmulgee</v>
          </cell>
          <cell r="B111" t="str">
            <v>S</v>
          </cell>
          <cell r="C111">
            <v>18</v>
          </cell>
          <cell r="D111">
            <v>22971</v>
          </cell>
        </row>
        <row r="112">
          <cell r="A112" t="str">
            <v>Osage</v>
          </cell>
          <cell r="B112" t="str">
            <v>G</v>
          </cell>
          <cell r="C112">
            <v>48</v>
          </cell>
          <cell r="D112">
            <v>33732.9</v>
          </cell>
        </row>
        <row r="113">
          <cell r="B113" t="str">
            <v>S</v>
          </cell>
          <cell r="C113">
            <v>41</v>
          </cell>
          <cell r="D113">
            <v>62745</v>
          </cell>
        </row>
        <row r="114">
          <cell r="A114" t="str">
            <v>Ottawa</v>
          </cell>
          <cell r="B114" t="str">
            <v>G</v>
          </cell>
          <cell r="C114">
            <v>51</v>
          </cell>
          <cell r="D114">
            <v>15100.1</v>
          </cell>
        </row>
        <row r="115">
          <cell r="A115" t="str">
            <v>Pawnee</v>
          </cell>
          <cell r="B115" t="str">
            <v>G</v>
          </cell>
          <cell r="C115">
            <v>22</v>
          </cell>
          <cell r="D115">
            <v>6118</v>
          </cell>
        </row>
        <row r="116">
          <cell r="B116" t="str">
            <v>S</v>
          </cell>
          <cell r="C116">
            <v>14</v>
          </cell>
          <cell r="D116">
            <v>81280.399999999994</v>
          </cell>
        </row>
        <row r="117">
          <cell r="A117" t="str">
            <v>Payne</v>
          </cell>
          <cell r="B117" t="str">
            <v>G</v>
          </cell>
          <cell r="C117">
            <v>61</v>
          </cell>
          <cell r="D117">
            <v>17149.7</v>
          </cell>
        </row>
        <row r="118">
          <cell r="B118" t="str">
            <v>S</v>
          </cell>
          <cell r="C118">
            <v>20</v>
          </cell>
          <cell r="D118">
            <v>22268.5</v>
          </cell>
        </row>
        <row r="119">
          <cell r="A119" t="str">
            <v>Pittsburg</v>
          </cell>
          <cell r="B119" t="str">
            <v>G</v>
          </cell>
          <cell r="C119">
            <v>13</v>
          </cell>
          <cell r="D119">
            <v>1883.9</v>
          </cell>
        </row>
        <row r="120">
          <cell r="B120" t="str">
            <v>S</v>
          </cell>
          <cell r="C120">
            <v>34</v>
          </cell>
          <cell r="D120">
            <v>59043</v>
          </cell>
        </row>
        <row r="121">
          <cell r="A121" t="str">
            <v>Pontotoc</v>
          </cell>
          <cell r="B121" t="str">
            <v>G</v>
          </cell>
          <cell r="C121">
            <v>70</v>
          </cell>
          <cell r="D121">
            <v>20754.7</v>
          </cell>
        </row>
        <row r="122">
          <cell r="B122" t="str">
            <v>S</v>
          </cell>
          <cell r="C122">
            <v>23</v>
          </cell>
          <cell r="D122">
            <v>11659</v>
          </cell>
        </row>
        <row r="123">
          <cell r="A123" t="str">
            <v>Pottawatomie</v>
          </cell>
          <cell r="B123" t="str">
            <v>G</v>
          </cell>
          <cell r="C123">
            <v>82</v>
          </cell>
          <cell r="D123">
            <v>14315.1</v>
          </cell>
        </row>
        <row r="124">
          <cell r="B124" t="str">
            <v>S</v>
          </cell>
          <cell r="C124">
            <v>32</v>
          </cell>
          <cell r="D124">
            <v>37238</v>
          </cell>
        </row>
        <row r="125">
          <cell r="A125" t="str">
            <v>Pushmataha</v>
          </cell>
          <cell r="B125" t="str">
            <v>G</v>
          </cell>
          <cell r="C125">
            <v>3</v>
          </cell>
          <cell r="D125">
            <v>339.6</v>
          </cell>
        </row>
        <row r="126">
          <cell r="B126" t="str">
            <v>S</v>
          </cell>
          <cell r="C126">
            <v>26</v>
          </cell>
          <cell r="D126">
            <v>125950</v>
          </cell>
        </row>
        <row r="127">
          <cell r="A127" t="str">
            <v>Roger Mills</v>
          </cell>
          <cell r="B127" t="str">
            <v>G</v>
          </cell>
          <cell r="C127">
            <v>353</v>
          </cell>
          <cell r="D127">
            <v>155218.4</v>
          </cell>
        </row>
        <row r="128">
          <cell r="B128" t="str">
            <v>S</v>
          </cell>
          <cell r="C128">
            <v>44</v>
          </cell>
          <cell r="D128">
            <v>5194.1000000000004</v>
          </cell>
        </row>
        <row r="129">
          <cell r="A129" t="str">
            <v>Rogers</v>
          </cell>
          <cell r="B129" t="str">
            <v>G</v>
          </cell>
          <cell r="C129">
            <v>2</v>
          </cell>
          <cell r="D129">
            <v>247</v>
          </cell>
        </row>
        <row r="130">
          <cell r="B130" t="str">
            <v>S</v>
          </cell>
          <cell r="C130">
            <v>64</v>
          </cell>
          <cell r="D130">
            <v>214029.8</v>
          </cell>
        </row>
        <row r="131">
          <cell r="A131" t="str">
            <v>Seminole</v>
          </cell>
          <cell r="B131" t="str">
            <v>G</v>
          </cell>
          <cell r="C131">
            <v>44</v>
          </cell>
          <cell r="D131">
            <v>10717.3</v>
          </cell>
        </row>
        <row r="132">
          <cell r="B132" t="str">
            <v>S</v>
          </cell>
          <cell r="C132">
            <v>19</v>
          </cell>
          <cell r="D132">
            <v>39917</v>
          </cell>
        </row>
        <row r="133">
          <cell r="A133" t="str">
            <v>Sequoyah</v>
          </cell>
          <cell r="B133" t="str">
            <v>G</v>
          </cell>
          <cell r="C133">
            <v>20</v>
          </cell>
          <cell r="D133">
            <v>5821.5</v>
          </cell>
        </row>
        <row r="134">
          <cell r="B134" t="str">
            <v>S</v>
          </cell>
          <cell r="C134">
            <v>44</v>
          </cell>
          <cell r="D134">
            <v>105089.8</v>
          </cell>
        </row>
        <row r="135">
          <cell r="A135" t="str">
            <v>Stephens</v>
          </cell>
          <cell r="B135" t="str">
            <v>G</v>
          </cell>
          <cell r="C135">
            <v>47</v>
          </cell>
          <cell r="D135">
            <v>7353.3</v>
          </cell>
        </row>
        <row r="136">
          <cell r="B136" t="str">
            <v>S</v>
          </cell>
          <cell r="C136">
            <v>29</v>
          </cell>
          <cell r="D136">
            <v>12937</v>
          </cell>
        </row>
        <row r="137">
          <cell r="A137" t="str">
            <v>Texas</v>
          </cell>
          <cell r="B137" t="str">
            <v>G</v>
          </cell>
          <cell r="C137">
            <v>1617</v>
          </cell>
          <cell r="D137">
            <v>858950.7</v>
          </cell>
        </row>
        <row r="138">
          <cell r="B138" t="str">
            <v>S</v>
          </cell>
          <cell r="C138">
            <v>4</v>
          </cell>
          <cell r="D138">
            <v>571</v>
          </cell>
        </row>
        <row r="139">
          <cell r="A139" t="str">
            <v>Tillman</v>
          </cell>
          <cell r="B139" t="str">
            <v>G</v>
          </cell>
          <cell r="C139">
            <v>462</v>
          </cell>
          <cell r="D139">
            <v>59026.9</v>
          </cell>
        </row>
        <row r="140">
          <cell r="B140" t="str">
            <v>S</v>
          </cell>
          <cell r="C140">
            <v>14</v>
          </cell>
          <cell r="D140">
            <v>8044</v>
          </cell>
        </row>
        <row r="141">
          <cell r="A141" t="str">
            <v>Tulsa</v>
          </cell>
          <cell r="B141" t="str">
            <v>G</v>
          </cell>
          <cell r="C141">
            <v>48</v>
          </cell>
          <cell r="D141">
            <v>19478.099999999999</v>
          </cell>
        </row>
        <row r="142">
          <cell r="B142" t="str">
            <v>S</v>
          </cell>
          <cell r="C142">
            <v>24</v>
          </cell>
          <cell r="D142">
            <v>47930.8</v>
          </cell>
        </row>
        <row r="143">
          <cell r="A143" t="str">
            <v>Wagoner</v>
          </cell>
          <cell r="B143" t="str">
            <v>G</v>
          </cell>
          <cell r="C143">
            <v>22</v>
          </cell>
          <cell r="D143">
            <v>3305.9</v>
          </cell>
        </row>
        <row r="144">
          <cell r="B144" t="str">
            <v>S</v>
          </cell>
          <cell r="C144">
            <v>35</v>
          </cell>
          <cell r="D144">
            <v>72234.3</v>
          </cell>
        </row>
        <row r="145">
          <cell r="A145" t="str">
            <v>Washington</v>
          </cell>
          <cell r="B145" t="str">
            <v>S</v>
          </cell>
          <cell r="C145">
            <v>21</v>
          </cell>
          <cell r="D145">
            <v>18690.7</v>
          </cell>
        </row>
        <row r="146">
          <cell r="A146" t="str">
            <v>Washita</v>
          </cell>
          <cell r="B146" t="str">
            <v>G</v>
          </cell>
          <cell r="C146">
            <v>288</v>
          </cell>
          <cell r="D146">
            <v>69291.7</v>
          </cell>
        </row>
        <row r="147">
          <cell r="B147" t="str">
            <v>S</v>
          </cell>
          <cell r="C147">
            <v>51</v>
          </cell>
          <cell r="D147">
            <v>10377.799999999999</v>
          </cell>
        </row>
        <row r="148">
          <cell r="A148" t="str">
            <v>Woods</v>
          </cell>
          <cell r="B148" t="str">
            <v>G</v>
          </cell>
          <cell r="C148">
            <v>101</v>
          </cell>
          <cell r="D148">
            <v>54053.2</v>
          </cell>
        </row>
        <row r="149">
          <cell r="B149" t="str">
            <v>S</v>
          </cell>
          <cell r="C149">
            <v>3</v>
          </cell>
          <cell r="D149">
            <v>87.2</v>
          </cell>
        </row>
        <row r="150">
          <cell r="A150" t="str">
            <v>Woodward</v>
          </cell>
          <cell r="B150" t="str">
            <v>G</v>
          </cell>
          <cell r="C150">
            <v>230</v>
          </cell>
          <cell r="D150">
            <v>80108.100000000006</v>
          </cell>
        </row>
        <row r="151">
          <cell r="B151" t="str">
            <v>S</v>
          </cell>
          <cell r="C151">
            <v>7</v>
          </cell>
          <cell r="D151">
            <v>1265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_by_Purpose_GWSW"/>
    </sheetNames>
    <sheetDataSet>
      <sheetData sheetId="0">
        <row r="2">
          <cell r="A2" t="str">
            <v>Agriculture</v>
          </cell>
          <cell r="B2" t="str">
            <v>G</v>
          </cell>
          <cell r="D2">
            <v>97696.9</v>
          </cell>
        </row>
        <row r="3">
          <cell r="B3" t="str">
            <v>S</v>
          </cell>
          <cell r="D3">
            <v>7025.7</v>
          </cell>
        </row>
        <row r="4">
          <cell r="A4" t="str">
            <v>Commercial</v>
          </cell>
          <cell r="B4" t="str">
            <v>G</v>
          </cell>
          <cell r="D4">
            <v>20476.900000000001</v>
          </cell>
        </row>
        <row r="5">
          <cell r="B5" t="str">
            <v>S</v>
          </cell>
          <cell r="D5">
            <v>492.5</v>
          </cell>
        </row>
        <row r="6">
          <cell r="A6" t="str">
            <v>Industrial</v>
          </cell>
          <cell r="B6" t="str">
            <v>G</v>
          </cell>
          <cell r="D6">
            <v>80398.899999999994</v>
          </cell>
        </row>
        <row r="7">
          <cell r="B7" t="str">
            <v>S</v>
          </cell>
          <cell r="D7">
            <v>103970.7</v>
          </cell>
        </row>
        <row r="8">
          <cell r="A8" t="str">
            <v>Irrigation</v>
          </cell>
          <cell r="B8" t="str">
            <v>G</v>
          </cell>
          <cell r="D8">
            <v>3131547.8</v>
          </cell>
        </row>
        <row r="9">
          <cell r="B9" t="str">
            <v>S</v>
          </cell>
          <cell r="D9">
            <v>407891.8</v>
          </cell>
        </row>
        <row r="10">
          <cell r="A10" t="str">
            <v>Oil, Gas &amp; Mining</v>
          </cell>
          <cell r="B10" t="str">
            <v>G</v>
          </cell>
          <cell r="D10">
            <v>157974.39999999999</v>
          </cell>
        </row>
        <row r="11">
          <cell r="B11" t="str">
            <v>S</v>
          </cell>
          <cell r="D11">
            <v>158523.79999999999</v>
          </cell>
        </row>
        <row r="12">
          <cell r="A12" t="str">
            <v>Other</v>
          </cell>
          <cell r="B12" t="str">
            <v>G</v>
          </cell>
          <cell r="D12">
            <v>1362.6</v>
          </cell>
        </row>
        <row r="13">
          <cell r="B13" t="str">
            <v>S</v>
          </cell>
          <cell r="D13">
            <v>2000</v>
          </cell>
        </row>
        <row r="14">
          <cell r="A14" t="str">
            <v>Power</v>
          </cell>
          <cell r="B14" t="str">
            <v>G</v>
          </cell>
          <cell r="D14">
            <v>31964.5</v>
          </cell>
        </row>
        <row r="15">
          <cell r="B15" t="str">
            <v>S</v>
          </cell>
          <cell r="D15">
            <v>364049</v>
          </cell>
        </row>
        <row r="16">
          <cell r="A16" t="str">
            <v>Public Water Supply</v>
          </cell>
          <cell r="B16" t="str">
            <v>G</v>
          </cell>
          <cell r="D16">
            <v>673149.4</v>
          </cell>
        </row>
        <row r="17">
          <cell r="B17" t="str">
            <v>S</v>
          </cell>
          <cell r="D17">
            <v>1656759.4</v>
          </cell>
        </row>
        <row r="18">
          <cell r="A18" t="str">
            <v>Recreation, Fish &amp; Wildlife</v>
          </cell>
          <cell r="B18" t="str">
            <v>G</v>
          </cell>
          <cell r="D18">
            <v>17131.7</v>
          </cell>
        </row>
        <row r="19">
          <cell r="B19" t="str">
            <v>S</v>
          </cell>
          <cell r="D19">
            <v>150556.1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T_Year_AF"/>
    </sheetNames>
    <sheetDataSet>
      <sheetData sheetId="0">
        <row r="10">
          <cell r="A10">
            <v>2005</v>
          </cell>
          <cell r="B10">
            <v>1686</v>
          </cell>
          <cell r="C10">
            <v>15524.3</v>
          </cell>
        </row>
        <row r="11">
          <cell r="A11">
            <v>2006</v>
          </cell>
          <cell r="B11">
            <v>1879</v>
          </cell>
          <cell r="C11">
            <v>14213.3</v>
          </cell>
        </row>
        <row r="12">
          <cell r="A12">
            <v>2007</v>
          </cell>
          <cell r="B12">
            <v>1836</v>
          </cell>
          <cell r="C12">
            <v>8709.2000000000007</v>
          </cell>
        </row>
        <row r="13">
          <cell r="A13">
            <v>2008</v>
          </cell>
          <cell r="B13">
            <v>2044</v>
          </cell>
          <cell r="C13">
            <v>18773</v>
          </cell>
        </row>
        <row r="14">
          <cell r="A14">
            <v>2009</v>
          </cell>
          <cell r="B14">
            <v>945</v>
          </cell>
          <cell r="C14">
            <v>14859.3</v>
          </cell>
        </row>
        <row r="15">
          <cell r="A15">
            <v>2010</v>
          </cell>
          <cell r="B15">
            <v>1349</v>
          </cell>
          <cell r="C15">
            <v>17293.5</v>
          </cell>
        </row>
        <row r="16">
          <cell r="A16">
            <v>2011</v>
          </cell>
          <cell r="B16">
            <v>2014</v>
          </cell>
          <cell r="C16">
            <v>71054.8</v>
          </cell>
        </row>
        <row r="17">
          <cell r="A17">
            <v>2012</v>
          </cell>
          <cell r="B17">
            <v>2417</v>
          </cell>
          <cell r="C17">
            <v>102711.6</v>
          </cell>
        </row>
        <row r="18">
          <cell r="A18">
            <v>2013</v>
          </cell>
          <cell r="B18">
            <v>2163</v>
          </cell>
          <cell r="C18">
            <v>98532.5</v>
          </cell>
        </row>
        <row r="19">
          <cell r="A19">
            <v>2014</v>
          </cell>
          <cell r="B19">
            <v>2035</v>
          </cell>
          <cell r="C19">
            <v>108259.7</v>
          </cell>
        </row>
        <row r="20">
          <cell r="A20">
            <v>2015</v>
          </cell>
          <cell r="B20">
            <v>1318</v>
          </cell>
          <cell r="C20">
            <v>94577.1</v>
          </cell>
        </row>
        <row r="21">
          <cell r="A21">
            <v>2016</v>
          </cell>
          <cell r="B21">
            <v>1227</v>
          </cell>
          <cell r="C21">
            <v>94699.9</v>
          </cell>
        </row>
        <row r="22">
          <cell r="A22">
            <v>2017</v>
          </cell>
          <cell r="B22">
            <v>1631</v>
          </cell>
          <cell r="C22">
            <v>68870.399999999994</v>
          </cell>
        </row>
        <row r="23">
          <cell r="A23">
            <v>2018</v>
          </cell>
          <cell r="B23">
            <v>1697</v>
          </cell>
          <cell r="C23">
            <v>76477</v>
          </cell>
        </row>
        <row r="24">
          <cell r="A24">
            <v>2019</v>
          </cell>
          <cell r="B24">
            <v>1217</v>
          </cell>
          <cell r="C24">
            <v>51207.199999999997</v>
          </cell>
        </row>
        <row r="25">
          <cell r="A25">
            <v>2020</v>
          </cell>
          <cell r="B25">
            <v>428</v>
          </cell>
          <cell r="C25">
            <v>23558.799999999999</v>
          </cell>
        </row>
        <row r="26">
          <cell r="A26">
            <v>2021</v>
          </cell>
          <cell r="B26">
            <v>435</v>
          </cell>
          <cell r="C26">
            <v>22465.599999999999</v>
          </cell>
        </row>
        <row r="27">
          <cell r="A27">
            <v>2022</v>
          </cell>
          <cell r="B27">
            <v>601</v>
          </cell>
          <cell r="C27">
            <v>36145.800000000003</v>
          </cell>
        </row>
        <row r="28">
          <cell r="A28">
            <v>2023</v>
          </cell>
          <cell r="B28">
            <v>539</v>
          </cell>
          <cell r="C28">
            <v>36120.1</v>
          </cell>
        </row>
        <row r="29">
          <cell r="A29">
            <v>2024</v>
          </cell>
          <cell r="B29">
            <v>513</v>
          </cell>
          <cell r="C29">
            <v>39591.1</v>
          </cell>
        </row>
        <row r="30">
          <cell r="A30">
            <v>2025</v>
          </cell>
          <cell r="B30">
            <v>341</v>
          </cell>
          <cell r="C30">
            <v>29678.6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_sum_PT_Year_Type_AF"/>
    </sheetNames>
    <sheetDataSet>
      <sheetData sheetId="0">
        <row r="109">
          <cell r="C109">
            <v>1</v>
          </cell>
          <cell r="D109">
            <v>1</v>
          </cell>
        </row>
        <row r="110">
          <cell r="C110">
            <v>56</v>
          </cell>
          <cell r="D110">
            <v>510.1</v>
          </cell>
        </row>
        <row r="111">
          <cell r="C111">
            <v>36</v>
          </cell>
          <cell r="D111">
            <v>9684.2000000000007</v>
          </cell>
        </row>
        <row r="112">
          <cell r="C112">
            <v>1925</v>
          </cell>
          <cell r="D112">
            <v>30728.400000000001</v>
          </cell>
        </row>
        <row r="113">
          <cell r="C113">
            <v>9</v>
          </cell>
          <cell r="D113">
            <v>6520</v>
          </cell>
        </row>
        <row r="114">
          <cell r="C114">
            <v>8</v>
          </cell>
          <cell r="D114">
            <v>60816</v>
          </cell>
        </row>
        <row r="115">
          <cell r="C115">
            <v>1</v>
          </cell>
          <cell r="D115">
            <v>3</v>
          </cell>
        </row>
        <row r="116">
          <cell r="C116">
            <v>5</v>
          </cell>
          <cell r="D116">
            <v>24.6</v>
          </cell>
        </row>
        <row r="117">
          <cell r="C117">
            <v>59</v>
          </cell>
          <cell r="D117">
            <v>439.4</v>
          </cell>
        </row>
        <row r="118">
          <cell r="C118">
            <v>25</v>
          </cell>
          <cell r="D118">
            <v>4581.8</v>
          </cell>
        </row>
        <row r="119">
          <cell r="C119">
            <v>1203</v>
          </cell>
          <cell r="D119">
            <v>20768.3</v>
          </cell>
        </row>
        <row r="120">
          <cell r="C120">
            <v>19</v>
          </cell>
          <cell r="D120">
            <v>9854.5</v>
          </cell>
        </row>
        <row r="121">
          <cell r="C121">
            <v>6</v>
          </cell>
          <cell r="D121">
            <v>58905.5</v>
          </cell>
        </row>
        <row r="122">
          <cell r="C122">
            <v>2</v>
          </cell>
          <cell r="D122">
            <v>3.5</v>
          </cell>
        </row>
        <row r="123">
          <cell r="C123">
            <v>3</v>
          </cell>
          <cell r="D123">
            <v>4</v>
          </cell>
        </row>
        <row r="124">
          <cell r="C124">
            <v>35</v>
          </cell>
          <cell r="D124">
            <v>292.8</v>
          </cell>
        </row>
        <row r="125">
          <cell r="C125">
            <v>14</v>
          </cell>
          <cell r="D125">
            <v>1354</v>
          </cell>
        </row>
        <row r="126">
          <cell r="C126">
            <v>1148</v>
          </cell>
          <cell r="D126">
            <v>24021.1</v>
          </cell>
        </row>
        <row r="127">
          <cell r="C127">
            <v>16</v>
          </cell>
          <cell r="D127">
            <v>10359.5</v>
          </cell>
        </row>
        <row r="128">
          <cell r="C128">
            <v>9</v>
          </cell>
          <cell r="D128">
            <v>58665</v>
          </cell>
        </row>
        <row r="129">
          <cell r="C129">
            <v>1</v>
          </cell>
          <cell r="D129">
            <v>3</v>
          </cell>
        </row>
        <row r="130">
          <cell r="C130">
            <v>1</v>
          </cell>
          <cell r="D130">
            <v>5</v>
          </cell>
        </row>
        <row r="131">
          <cell r="C131">
            <v>96</v>
          </cell>
          <cell r="D131">
            <v>415.9</v>
          </cell>
        </row>
        <row r="132">
          <cell r="C132">
            <v>23</v>
          </cell>
          <cell r="D132">
            <v>4266.5</v>
          </cell>
        </row>
        <row r="133">
          <cell r="C133">
            <v>1478</v>
          </cell>
          <cell r="D133">
            <v>40599</v>
          </cell>
        </row>
        <row r="134">
          <cell r="C134">
            <v>19</v>
          </cell>
          <cell r="D134">
            <v>22458</v>
          </cell>
        </row>
        <row r="135">
          <cell r="C135">
            <v>13</v>
          </cell>
          <cell r="D135">
            <v>1123</v>
          </cell>
        </row>
        <row r="136">
          <cell r="C136">
            <v>11</v>
          </cell>
          <cell r="D136">
            <v>474</v>
          </cell>
        </row>
        <row r="137">
          <cell r="C137">
            <v>8</v>
          </cell>
          <cell r="D137">
            <v>31</v>
          </cell>
        </row>
        <row r="138">
          <cell r="C138">
            <v>78</v>
          </cell>
          <cell r="D138">
            <v>719.3</v>
          </cell>
        </row>
        <row r="139">
          <cell r="C139">
            <v>37</v>
          </cell>
          <cell r="D139">
            <v>4122.6000000000004</v>
          </cell>
        </row>
        <row r="140">
          <cell r="C140">
            <v>1552</v>
          </cell>
          <cell r="D140">
            <v>49789.1</v>
          </cell>
        </row>
        <row r="141">
          <cell r="C141">
            <v>7</v>
          </cell>
          <cell r="D141">
            <v>21252</v>
          </cell>
        </row>
        <row r="142">
          <cell r="C142">
            <v>4</v>
          </cell>
          <cell r="D142">
            <v>89</v>
          </cell>
        </row>
        <row r="143">
          <cell r="C143">
            <v>13</v>
          </cell>
          <cell r="D143">
            <v>130.5</v>
          </cell>
        </row>
        <row r="144">
          <cell r="C144">
            <v>6</v>
          </cell>
          <cell r="D144">
            <v>21.3</v>
          </cell>
        </row>
        <row r="145">
          <cell r="C145">
            <v>87</v>
          </cell>
          <cell r="D145">
            <v>1401.4</v>
          </cell>
        </row>
        <row r="146">
          <cell r="C146">
            <v>25</v>
          </cell>
          <cell r="D146">
            <v>2176.4</v>
          </cell>
        </row>
        <row r="147">
          <cell r="C147">
            <v>1079</v>
          </cell>
          <cell r="D147">
            <v>41905.599999999999</v>
          </cell>
        </row>
        <row r="148">
          <cell r="C148">
            <v>4</v>
          </cell>
          <cell r="D148">
            <v>5512</v>
          </cell>
        </row>
        <row r="149">
          <cell r="C149">
            <v>3</v>
          </cell>
          <cell r="D149">
            <v>60</v>
          </cell>
        </row>
        <row r="150">
          <cell r="C150">
            <v>2</v>
          </cell>
          <cell r="D150">
            <v>13.8</v>
          </cell>
        </row>
        <row r="151">
          <cell r="C151">
            <v>2</v>
          </cell>
          <cell r="D151">
            <v>1.3</v>
          </cell>
        </row>
        <row r="152">
          <cell r="C152">
            <v>36</v>
          </cell>
          <cell r="D152">
            <v>395.4</v>
          </cell>
        </row>
        <row r="153">
          <cell r="C153">
            <v>13</v>
          </cell>
          <cell r="D153">
            <v>1421</v>
          </cell>
        </row>
        <row r="154">
          <cell r="C154">
            <v>362</v>
          </cell>
          <cell r="D154">
            <v>12209.7</v>
          </cell>
        </row>
        <row r="155">
          <cell r="C155">
            <v>1</v>
          </cell>
          <cell r="D155">
            <v>506.6</v>
          </cell>
        </row>
        <row r="156">
          <cell r="C156">
            <v>6</v>
          </cell>
          <cell r="D156">
            <v>8707</v>
          </cell>
        </row>
        <row r="157">
          <cell r="C157">
            <v>6</v>
          </cell>
          <cell r="D157">
            <v>304</v>
          </cell>
        </row>
        <row r="158">
          <cell r="C158">
            <v>5</v>
          </cell>
          <cell r="D158">
            <v>751</v>
          </cell>
        </row>
        <row r="159">
          <cell r="C159">
            <v>3</v>
          </cell>
          <cell r="D159">
            <v>13</v>
          </cell>
        </row>
        <row r="160">
          <cell r="C160">
            <v>43</v>
          </cell>
          <cell r="D160">
            <v>589.4</v>
          </cell>
        </row>
        <row r="161">
          <cell r="C161">
            <v>6</v>
          </cell>
          <cell r="D161">
            <v>326</v>
          </cell>
        </row>
        <row r="162">
          <cell r="C162">
            <v>369</v>
          </cell>
          <cell r="D162">
            <v>12696.2</v>
          </cell>
        </row>
        <row r="163">
          <cell r="C163">
            <v>6</v>
          </cell>
          <cell r="D163">
            <v>7738</v>
          </cell>
        </row>
        <row r="164">
          <cell r="C164">
            <v>3</v>
          </cell>
          <cell r="D164">
            <v>352</v>
          </cell>
        </row>
        <row r="165">
          <cell r="C165">
            <v>25</v>
          </cell>
          <cell r="D165">
            <v>2706.9</v>
          </cell>
        </row>
        <row r="166">
          <cell r="C166">
            <v>37</v>
          </cell>
          <cell r="D166">
            <v>1174.3</v>
          </cell>
        </row>
        <row r="167">
          <cell r="C167">
            <v>29</v>
          </cell>
          <cell r="D167">
            <v>3610</v>
          </cell>
        </row>
        <row r="168">
          <cell r="C168">
            <v>492</v>
          </cell>
          <cell r="D168">
            <v>17068.599999999999</v>
          </cell>
        </row>
        <row r="169">
          <cell r="C169">
            <v>1</v>
          </cell>
        </row>
        <row r="170">
          <cell r="C170">
            <v>8</v>
          </cell>
          <cell r="D170">
            <v>10961</v>
          </cell>
        </row>
        <row r="171">
          <cell r="C171">
            <v>9</v>
          </cell>
          <cell r="D171">
            <v>624.9</v>
          </cell>
        </row>
        <row r="172">
          <cell r="C172">
            <v>20</v>
          </cell>
          <cell r="D172">
            <v>326.8</v>
          </cell>
        </row>
        <row r="173">
          <cell r="C173">
            <v>1</v>
          </cell>
          <cell r="D173">
            <v>0.4</v>
          </cell>
        </row>
        <row r="174">
          <cell r="C174">
            <v>31</v>
          </cell>
          <cell r="D174">
            <v>1094.9000000000001</v>
          </cell>
        </row>
        <row r="175">
          <cell r="C175">
            <v>45</v>
          </cell>
          <cell r="D175">
            <v>4085</v>
          </cell>
        </row>
        <row r="176">
          <cell r="C176">
            <v>427</v>
          </cell>
          <cell r="D176">
            <v>18353</v>
          </cell>
        </row>
        <row r="177">
          <cell r="C177">
            <v>8</v>
          </cell>
          <cell r="D177">
            <v>11515</v>
          </cell>
        </row>
        <row r="178">
          <cell r="C178">
            <v>7</v>
          </cell>
          <cell r="D178">
            <v>745</v>
          </cell>
        </row>
        <row r="179">
          <cell r="C179">
            <v>14</v>
          </cell>
          <cell r="D179">
            <v>571.70000000000005</v>
          </cell>
        </row>
        <row r="180">
          <cell r="C180">
            <v>19</v>
          </cell>
          <cell r="D180">
            <v>140.80000000000001</v>
          </cell>
        </row>
        <row r="181">
          <cell r="C181">
            <v>70</v>
          </cell>
          <cell r="D181">
            <v>9478.9</v>
          </cell>
        </row>
        <row r="182">
          <cell r="C182">
            <v>397</v>
          </cell>
          <cell r="D182">
            <v>18278.7</v>
          </cell>
        </row>
        <row r="183">
          <cell r="C183">
            <v>9</v>
          </cell>
          <cell r="D183">
            <v>10901</v>
          </cell>
        </row>
        <row r="184">
          <cell r="C184">
            <v>4</v>
          </cell>
          <cell r="D184">
            <v>220</v>
          </cell>
        </row>
        <row r="185">
          <cell r="C185">
            <v>6</v>
          </cell>
          <cell r="D185">
            <v>388.3</v>
          </cell>
        </row>
        <row r="186">
          <cell r="C186">
            <v>3</v>
          </cell>
          <cell r="D186">
            <v>6.1</v>
          </cell>
        </row>
        <row r="187">
          <cell r="C187">
            <v>14</v>
          </cell>
          <cell r="D187">
            <v>339.7</v>
          </cell>
        </row>
        <row r="188">
          <cell r="C188">
            <v>51</v>
          </cell>
          <cell r="D188">
            <v>10180</v>
          </cell>
        </row>
        <row r="189">
          <cell r="C189">
            <v>260</v>
          </cell>
          <cell r="D189">
            <v>16649.5</v>
          </cell>
        </row>
        <row r="190">
          <cell r="C190">
            <v>1</v>
          </cell>
          <cell r="D190">
            <v>4.5</v>
          </cell>
        </row>
        <row r="191">
          <cell r="C191">
            <v>4</v>
          </cell>
          <cell r="D191">
            <v>2030.5</v>
          </cell>
        </row>
        <row r="192">
          <cell r="C192">
            <v>2</v>
          </cell>
          <cell r="D192">
            <v>80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8:D11" totalsRowShown="0" headerRowDxfId="39">
  <tableColumns count="3">
    <tableColumn id="1" xr3:uid="{00000000-0010-0000-0000-000001000000}" name="Type"/>
    <tableColumn id="2" xr3:uid="{00000000-0010-0000-0000-000002000000}" name="Number"/>
    <tableColumn id="3" xr3:uid="{00000000-0010-0000-0000-000003000000}" name="Amount (AFY)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B17:D22" totalsRowShown="0" headerRowDxfId="38" dataDxfId="37">
  <tableColumns count="3">
    <tableColumn id="1" xr3:uid="{00000000-0010-0000-0100-000001000000}" name="Type of Permit" dataDxfId="36"/>
    <tableColumn id="2" xr3:uid="{00000000-0010-0000-0100-000002000000}" name="Number" dataDxfId="35"/>
    <tableColumn id="3" xr3:uid="{00000000-0010-0000-0100-000003000000}" name="Amount (AFY)" dataDxfId="3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B25:D31" totalsRowShown="0" headerRowDxfId="33" dataDxfId="32">
  <tableColumns count="3">
    <tableColumn id="1" xr3:uid="{00000000-0010-0000-0200-000001000000}" name="Type of Permit" dataDxfId="31"/>
    <tableColumn id="2" xr3:uid="{00000000-0010-0000-0200-000002000000}" name="Number" dataDxfId="30"/>
    <tableColumn id="3" xr3:uid="{00000000-0010-0000-0200-000003000000}" name="Amount (AFY)" dataDxfId="29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B11:G242" totalsRowShown="0" headerRowDxfId="28" dataDxfId="27">
  <tableColumns count="6">
    <tableColumn id="1" xr3:uid="{00000000-0010-0000-0300-000001000000}" name="County" dataDxfId="26"/>
    <tableColumn id="2" xr3:uid="{00000000-0010-0000-0300-000002000000}" name="Type" dataDxfId="25"/>
    <tableColumn id="3" xr3:uid="{00000000-0010-0000-0300-000003000000}" name="Number" dataDxfId="24"/>
    <tableColumn id="4" xr3:uid="{00000000-0010-0000-0300-000004000000}" name="Amount Permitted (AFY)" dataDxfId="23"/>
    <tableColumn id="5" xr3:uid="{00000000-0010-0000-0300-000005000000}" name="Total County (#)" dataDxfId="22"/>
    <tableColumn id="6" xr3:uid="{00000000-0010-0000-0300-000006000000}" name="Total County (AFY)" dataDxfId="21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B10:E36" totalsRowShown="0" headerRowDxfId="20" dataDxfId="19">
  <tableColumns count="4">
    <tableColumn id="1" xr3:uid="{00000000-0010-0000-0400-000001000000}" name="Use Purpose" dataDxfId="18"/>
    <tableColumn id="2" xr3:uid="{00000000-0010-0000-0400-000002000000}" name="Type" dataDxfId="17"/>
    <tableColumn id="3" xr3:uid="{00000000-0010-0000-0400-000003000000}" name="Amount (AFY)" dataDxfId="16"/>
    <tableColumn id="4" xr3:uid="{00000000-0010-0000-0400-000004000000}" name="Total Amount (AFY)" dataDxfId="1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3" displayName="Table3" ref="B8:D30" totalsRowShown="0" headerRowDxfId="14" dataDxfId="13" totalsRowDxfId="12">
  <tableColumns count="3">
    <tableColumn id="1" xr3:uid="{00000000-0010-0000-0500-000001000000}" name="Year" totalsRowDxfId="11">
      <calculatedColumnFormula>[5]WR_sum_PT_Year_AF!#REF!</calculatedColumnFormula>
    </tableColumn>
    <tableColumn id="2" xr3:uid="{00000000-0010-0000-0500-000002000000}" name="Number of Permits" dataDxfId="10" totalsRowDxfId="9">
      <calculatedColumnFormula>[5]WR_sum_PT_Year_AF!#REF!</calculatedColumnFormula>
    </tableColumn>
    <tableColumn id="3" xr3:uid="{00000000-0010-0000-0500-000003000000}" name="Total Amount Permitted (Acre-Feet)" dataDxfId="8" totalsRowDxfId="7">
      <calculatedColumnFormula>[5]WR_sum_PT_Year_AF!#REF!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le4" displayName="Table4" ref="B40:E274" totalsRowShown="0" headerRowDxfId="6" dataDxfId="5">
  <tableColumns count="4">
    <tableColumn id="1" xr3:uid="{00000000-0010-0000-0600-000001000000}" name="Year" dataDxfId="4"/>
    <tableColumn id="2" xr3:uid="{00000000-0010-0000-0600-000002000000}" name="Use Purpose" dataDxfId="3"/>
    <tableColumn id="3" xr3:uid="{00000000-0010-0000-0600-000003000000}" name="Number of Permits" dataDxfId="2"/>
    <tableColumn id="4" xr3:uid="{00000000-0010-0000-0600-000004000000}" name="Total Amount Permitted (Acre-Feet)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wrb.ok.gov/maps/pdf_map/WR%20PT%202023%20All.pdf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://www.owrb.ok.gov/maps/pdf_map/WR%20PT%20Historical%20All.pdf" TargetMode="External"/><Relationship Id="rId1" Type="http://schemas.openxmlformats.org/officeDocument/2006/relationships/hyperlink" Target="http://www.owrb.ok.gov/maps/pdf_map/WR%20PT%20Active%20All.pdf" TargetMode="External"/><Relationship Id="rId6" Type="http://schemas.openxmlformats.org/officeDocument/2006/relationships/table" Target="../tables/table6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3"/>
  <sheetViews>
    <sheetView tabSelected="1" zoomScaleNormal="100" workbookViewId="0"/>
  </sheetViews>
  <sheetFormatPr defaultColWidth="9" defaultRowHeight="14.4" x14ac:dyDescent="0.3"/>
  <cols>
    <col min="1" max="1" width="2.5546875" style="7" customWidth="1"/>
    <col min="2" max="2" width="20.33203125" style="7" customWidth="1"/>
    <col min="3" max="3" width="10" style="7" customWidth="1"/>
    <col min="4" max="4" width="14.88671875" style="7" customWidth="1"/>
    <col min="5" max="5" width="6.5546875" style="7" customWidth="1"/>
    <col min="6" max="6" width="18.33203125" style="7" customWidth="1"/>
    <col min="7" max="7" width="11.33203125" style="7" customWidth="1"/>
    <col min="8" max="9" width="26.109375" style="7" bestFit="1" customWidth="1"/>
    <col min="10" max="16384" width="9" style="7"/>
  </cols>
  <sheetData>
    <row r="1" spans="2:10" x14ac:dyDescent="0.3">
      <c r="B1" s="6" t="s">
        <v>23</v>
      </c>
      <c r="D1" s="6" t="s">
        <v>24</v>
      </c>
      <c r="G1" s="6" t="s">
        <v>25</v>
      </c>
      <c r="I1" s="6" t="s">
        <v>42</v>
      </c>
    </row>
    <row r="2" spans="2:10" x14ac:dyDescent="0.3">
      <c r="B2" s="6"/>
      <c r="D2" s="6"/>
      <c r="G2" s="6"/>
      <c r="J2" s="6"/>
    </row>
    <row r="3" spans="2:10" ht="23.4" x14ac:dyDescent="0.45">
      <c r="B3" s="8" t="s">
        <v>43</v>
      </c>
    </row>
    <row r="6" spans="2:10" ht="15.6" x14ac:dyDescent="0.3">
      <c r="B6" s="15" t="s">
        <v>12</v>
      </c>
      <c r="D6" s="10">
        <v>45903</v>
      </c>
    </row>
    <row r="8" spans="2:10" x14ac:dyDescent="0.3">
      <c r="B8" s="16" t="s">
        <v>4</v>
      </c>
      <c r="C8" s="16" t="s">
        <v>5</v>
      </c>
      <c r="D8" s="16" t="s">
        <v>16</v>
      </c>
    </row>
    <row r="9" spans="2:10" x14ac:dyDescent="0.3">
      <c r="B9" s="7" t="s">
        <v>14</v>
      </c>
      <c r="C9" s="11">
        <f>[1]WR_sum_P_by_WaterCode!B2</f>
        <v>11575</v>
      </c>
      <c r="D9" s="11">
        <f>[1]WR_sum_P_by_WaterCode!C2</f>
        <v>4212486.5999999996</v>
      </c>
    </row>
    <row r="10" spans="2:10" x14ac:dyDescent="0.3">
      <c r="B10" s="17" t="s">
        <v>15</v>
      </c>
      <c r="C10" s="18">
        <f>[1]WR_sum_P_by_WaterCode!B3</f>
        <v>2185</v>
      </c>
      <c r="D10" s="18">
        <f>[1]WR_sum_P_by_WaterCode!C3</f>
        <v>2851269</v>
      </c>
    </row>
    <row r="11" spans="2:10" x14ac:dyDescent="0.3">
      <c r="B11" s="12" t="s">
        <v>2</v>
      </c>
      <c r="C11" s="13">
        <f>SUM(C9:C10)</f>
        <v>13760</v>
      </c>
      <c r="D11" s="13">
        <f>SUM(D9:D10)</f>
        <v>7063755.5999999996</v>
      </c>
    </row>
    <row r="14" spans="2:10" ht="15.6" x14ac:dyDescent="0.3">
      <c r="B14" s="15" t="s">
        <v>13</v>
      </c>
    </row>
    <row r="16" spans="2:10" x14ac:dyDescent="0.3">
      <c r="B16" s="9" t="s">
        <v>14</v>
      </c>
    </row>
    <row r="17" spans="2:5" x14ac:dyDescent="0.3">
      <c r="B17" s="16" t="s">
        <v>17</v>
      </c>
      <c r="C17" s="16" t="s">
        <v>5</v>
      </c>
      <c r="D17" s="16" t="s">
        <v>16</v>
      </c>
    </row>
    <row r="18" spans="2:5" x14ac:dyDescent="0.3">
      <c r="B18" s="14" t="str">
        <f>[2]WR_sum_P_by_Type!A3</f>
        <v>Prior Right</v>
      </c>
      <c r="C18" s="11">
        <f>[2]WR_sum_P_by_Type!C3</f>
        <v>5199</v>
      </c>
      <c r="D18" s="11">
        <f>[2]WR_sum_P_by_Type!D3</f>
        <v>1237658.8999999999</v>
      </c>
      <c r="E18" s="14"/>
    </row>
    <row r="19" spans="2:5" x14ac:dyDescent="0.3">
      <c r="B19" s="19" t="str">
        <f>[2]WR_sum_P_by_Type!A4</f>
        <v>Regular</v>
      </c>
      <c r="C19" s="18">
        <f>[2]WR_sum_P_by_Type!C4</f>
        <v>2941</v>
      </c>
      <c r="D19" s="18">
        <f>[2]WR_sum_P_by_Type!D4</f>
        <v>1566667.4</v>
      </c>
    </row>
    <row r="20" spans="2:5" x14ac:dyDescent="0.3">
      <c r="B20" s="43" t="str">
        <f>[2]WR_sum_P_by_Type!A7</f>
        <v>Temporary</v>
      </c>
      <c r="C20" s="44">
        <f>[2]WR_sum_P_by_Type!C7</f>
        <v>3435</v>
      </c>
      <c r="D20" s="44">
        <f>[2]WR_sum_P_by_Type!D7</f>
        <v>1408160.3</v>
      </c>
    </row>
    <row r="21" spans="2:5" x14ac:dyDescent="0.3">
      <c r="B21" s="19" t="s">
        <v>50</v>
      </c>
      <c r="C21" s="18">
        <v>0</v>
      </c>
      <c r="D21" s="18">
        <v>0</v>
      </c>
    </row>
    <row r="22" spans="2:5" x14ac:dyDescent="0.3">
      <c r="B22" s="12" t="s">
        <v>2</v>
      </c>
      <c r="C22" s="13">
        <f>SUM(C18:C21)</f>
        <v>11575</v>
      </c>
      <c r="D22" s="13">
        <f>SUM(D18:D21)</f>
        <v>4212486.5999999996</v>
      </c>
    </row>
    <row r="24" spans="2:5" x14ac:dyDescent="0.3">
      <c r="B24" s="9" t="s">
        <v>15</v>
      </c>
    </row>
    <row r="25" spans="2:5" x14ac:dyDescent="0.3">
      <c r="B25" s="16" t="s">
        <v>17</v>
      </c>
      <c r="C25" s="16" t="s">
        <v>5</v>
      </c>
      <c r="D25" s="16" t="s">
        <v>16</v>
      </c>
    </row>
    <row r="26" spans="2:5" x14ac:dyDescent="0.3">
      <c r="B26" s="14" t="str">
        <f>[2]WR_sum_P_by_Type!A5</f>
        <v>Regular</v>
      </c>
      <c r="C26" s="11">
        <f>[2]WR_sum_P_by_Type!C5</f>
        <v>1694</v>
      </c>
      <c r="D26" s="11">
        <f>[2]WR_sum_P_by_Type!D5</f>
        <v>2079360.6</v>
      </c>
    </row>
    <row r="27" spans="2:5" x14ac:dyDescent="0.3">
      <c r="B27" s="19" t="str">
        <f>[2]WR_sum_P_by_Type!A6</f>
        <v>Seasonal</v>
      </c>
      <c r="C27" s="18">
        <f>[2]WR_sum_P_by_Type!C6</f>
        <v>14</v>
      </c>
      <c r="D27" s="18">
        <f>[2]WR_sum_P_by_Type!D6</f>
        <v>10243</v>
      </c>
    </row>
    <row r="28" spans="2:5" x14ac:dyDescent="0.3">
      <c r="B28" s="14" t="str">
        <f>[2]WR_sum_P_by_Type!A9</f>
        <v>Vested</v>
      </c>
      <c r="C28" s="11">
        <f>[2]WR_sum_P_by_Type!C9</f>
        <v>418</v>
      </c>
      <c r="D28" s="11">
        <f>[2]WR_sum_P_by_Type!D9</f>
        <v>513908.1</v>
      </c>
    </row>
    <row r="29" spans="2:5" x14ac:dyDescent="0.3">
      <c r="B29" s="19" t="str">
        <f>[2]WR_sum_P_by_Type!A8</f>
        <v>Term</v>
      </c>
      <c r="C29" s="18">
        <f>[2]WR_sum_P_by_Type!C8</f>
        <v>48</v>
      </c>
      <c r="D29" s="18">
        <f>[2]WR_sum_P_by_Type!D8</f>
        <v>29919.3</v>
      </c>
    </row>
    <row r="30" spans="2:5" x14ac:dyDescent="0.3">
      <c r="B30" s="14" t="str">
        <f>[2]WR_sum_P_by_Type!A2</f>
        <v>(GRDA)</v>
      </c>
      <c r="C30" s="11">
        <f>[2]WR_sum_P_by_Type!C2</f>
        <v>11</v>
      </c>
      <c r="D30" s="11">
        <f>[2]WR_sum_P_by_Type!D2</f>
        <v>217838</v>
      </c>
    </row>
    <row r="31" spans="2:5" x14ac:dyDescent="0.3">
      <c r="B31" s="12" t="s">
        <v>2</v>
      </c>
      <c r="C31" s="13">
        <f>SUM(C26:C30)</f>
        <v>2185</v>
      </c>
      <c r="D31" s="13">
        <f>SUM(D26:D30)</f>
        <v>2851269</v>
      </c>
    </row>
    <row r="33" spans="2:4" x14ac:dyDescent="0.3">
      <c r="B33" s="7" t="s">
        <v>22</v>
      </c>
      <c r="D33" s="14"/>
    </row>
  </sheetData>
  <hyperlinks>
    <hyperlink ref="B1" location="'Permits by Type'!A1" display="Permits by Water Type" xr:uid="{00000000-0004-0000-0000-000000000000}"/>
    <hyperlink ref="D1" location="'Permits by County and Type'!A1" display="Permits by County and Water Type" xr:uid="{00000000-0004-0000-0000-000001000000}"/>
    <hyperlink ref="G1" location="'Permits by Use Purpose'!A1" display="Permits by Use Purpose" xr:uid="{00000000-0004-0000-0000-000002000000}"/>
    <hyperlink ref="I1" location="'Provisional-Temporary Permits'!A1" display="Provisional-Temporary Permits" xr:uid="{00000000-0004-0000-0000-000003000000}"/>
  </hyperlink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45"/>
  <sheetViews>
    <sheetView zoomScale="70" zoomScaleNormal="70" workbookViewId="0">
      <selection activeCell="H17" sqref="H17"/>
    </sheetView>
  </sheetViews>
  <sheetFormatPr defaultColWidth="9" defaultRowHeight="14.4" x14ac:dyDescent="0.3"/>
  <cols>
    <col min="1" max="1" width="2.6640625" style="7" customWidth="1"/>
    <col min="2" max="2" width="19.44140625" style="7" customWidth="1"/>
    <col min="3" max="3" width="8.33203125" style="7" customWidth="1"/>
    <col min="4" max="4" width="10" style="7" customWidth="1"/>
    <col min="5" max="5" width="18" style="7" customWidth="1"/>
    <col min="6" max="6" width="12.5546875" style="7" customWidth="1"/>
    <col min="7" max="7" width="13.33203125" style="7" customWidth="1"/>
    <col min="8" max="16384" width="9" style="7"/>
  </cols>
  <sheetData>
    <row r="1" spans="2:10" x14ac:dyDescent="0.3">
      <c r="B1" s="6" t="s">
        <v>23</v>
      </c>
      <c r="D1" s="6" t="s">
        <v>24</v>
      </c>
      <c r="G1" s="6" t="s">
        <v>25</v>
      </c>
      <c r="J1" s="6" t="s">
        <v>42</v>
      </c>
    </row>
    <row r="3" spans="2:10" ht="23.4" x14ac:dyDescent="0.45">
      <c r="B3" s="8" t="s">
        <v>44</v>
      </c>
    </row>
    <row r="4" spans="2:10" ht="16.350000000000001" customHeight="1" x14ac:dyDescent="0.45">
      <c r="B4" s="8"/>
    </row>
    <row r="5" spans="2:10" ht="16.350000000000001" customHeight="1" x14ac:dyDescent="0.3"/>
    <row r="6" spans="2:10" ht="15.6" x14ac:dyDescent="0.3">
      <c r="B6" s="15" t="s">
        <v>21</v>
      </c>
      <c r="F6" s="10"/>
      <c r="G6" s="10">
        <v>45903</v>
      </c>
    </row>
    <row r="8" spans="2:10" x14ac:dyDescent="0.3">
      <c r="C8" s="9" t="s">
        <v>9</v>
      </c>
    </row>
    <row r="9" spans="2:10" x14ac:dyDescent="0.3">
      <c r="C9" s="9" t="s">
        <v>10</v>
      </c>
    </row>
    <row r="11" spans="2:10" ht="46.5" customHeight="1" x14ac:dyDescent="0.3">
      <c r="B11" s="23" t="s">
        <v>3</v>
      </c>
      <c r="C11" s="23" t="s">
        <v>4</v>
      </c>
      <c r="D11" s="23" t="s">
        <v>5</v>
      </c>
      <c r="E11" s="24" t="s">
        <v>6</v>
      </c>
      <c r="F11" s="23" t="s">
        <v>8</v>
      </c>
      <c r="G11" s="23" t="s">
        <v>7</v>
      </c>
    </row>
    <row r="12" spans="2:10" x14ac:dyDescent="0.3">
      <c r="B12" s="21" t="str">
        <f>[3]WR_sum_P_by_County_GWSW!A2</f>
        <v>Adair</v>
      </c>
      <c r="C12" s="21" t="str">
        <f>[3]WR_sum_P_by_County_GWSW!B2</f>
        <v>G</v>
      </c>
      <c r="D12" s="11">
        <f>[3]WR_sum_P_by_County_GWSW!C2</f>
        <v>38</v>
      </c>
      <c r="E12" s="11">
        <f>[3]WR_sum_P_by_County_GWSW!D2</f>
        <v>2048.5</v>
      </c>
      <c r="F12" s="11"/>
      <c r="G12" s="11"/>
    </row>
    <row r="13" spans="2:10" x14ac:dyDescent="0.3">
      <c r="B13" s="21"/>
      <c r="C13" s="21" t="str">
        <f>[3]WR_sum_P_by_County_GWSW!B3</f>
        <v>S</v>
      </c>
      <c r="D13" s="11">
        <f>[3]WR_sum_P_by_County_GWSW!C3</f>
        <v>37</v>
      </c>
      <c r="E13" s="11">
        <f>[3]WR_sum_P_by_County_GWSW!D3</f>
        <v>13716.6</v>
      </c>
      <c r="F13" s="13">
        <f>SUM(D12:D13)</f>
        <v>75</v>
      </c>
      <c r="G13" s="13">
        <f>SUM(E12:E13)</f>
        <v>15765.1</v>
      </c>
    </row>
    <row r="14" spans="2:10" x14ac:dyDescent="0.3">
      <c r="B14" s="21"/>
      <c r="C14" s="21"/>
      <c r="D14" s="11"/>
      <c r="E14" s="11"/>
      <c r="F14" s="13"/>
      <c r="G14" s="13"/>
    </row>
    <row r="15" spans="2:10" x14ac:dyDescent="0.3">
      <c r="B15" s="21" t="str">
        <f>[3]WR_sum_P_by_County_GWSW!A4</f>
        <v>Alfalfa</v>
      </c>
      <c r="C15" s="21" t="str">
        <f>[3]WR_sum_P_by_County_GWSW!B4</f>
        <v>G</v>
      </c>
      <c r="D15" s="11">
        <f>[3]WR_sum_P_by_County_GWSW!C4</f>
        <v>109</v>
      </c>
      <c r="E15" s="11">
        <f>[3]WR_sum_P_by_County_GWSW!D4</f>
        <v>27070.7</v>
      </c>
      <c r="F15" s="13"/>
      <c r="G15" s="13"/>
    </row>
    <row r="16" spans="2:10" x14ac:dyDescent="0.3">
      <c r="B16" s="21"/>
      <c r="C16" s="21" t="str">
        <f>[3]WR_sum_P_by_County_GWSW!B5</f>
        <v>S</v>
      </c>
      <c r="D16" s="11">
        <f>[3]WR_sum_P_by_County_GWSW!C5</f>
        <v>6</v>
      </c>
      <c r="E16" s="11">
        <f>[3]WR_sum_P_by_County_GWSW!D5</f>
        <v>4276</v>
      </c>
      <c r="F16" s="13">
        <f>SUM(D15:D16)</f>
        <v>115</v>
      </c>
      <c r="G16" s="13">
        <f>SUM(E15:E16)</f>
        <v>31346.7</v>
      </c>
    </row>
    <row r="17" spans="2:7" x14ac:dyDescent="0.3">
      <c r="B17" s="21"/>
      <c r="C17" s="21"/>
      <c r="D17" s="11"/>
      <c r="E17" s="11"/>
      <c r="F17" s="13"/>
      <c r="G17" s="13"/>
    </row>
    <row r="18" spans="2:7" x14ac:dyDescent="0.3">
      <c r="B18" s="21" t="str">
        <f>[3]WR_sum_P_by_County_GWSW!A6</f>
        <v>Atoka</v>
      </c>
      <c r="C18" s="21" t="str">
        <f>[3]WR_sum_P_by_County_GWSW!B6</f>
        <v>G</v>
      </c>
      <c r="D18" s="11">
        <f>[3]WR_sum_P_by_County_GWSW!C6</f>
        <v>14</v>
      </c>
      <c r="E18" s="11">
        <f>[3]WR_sum_P_by_County_GWSW!D6</f>
        <v>8460.9</v>
      </c>
      <c r="F18" s="13"/>
      <c r="G18" s="13"/>
    </row>
    <row r="19" spans="2:7" x14ac:dyDescent="0.3">
      <c r="B19" s="21"/>
      <c r="C19" s="21" t="str">
        <f>[3]WR_sum_P_by_County_GWSW!B7</f>
        <v>S</v>
      </c>
      <c r="D19" s="11">
        <f>[3]WR_sum_P_by_County_GWSW!C7</f>
        <v>32</v>
      </c>
      <c r="E19" s="11">
        <f>[3]WR_sum_P_by_County_GWSW!D7</f>
        <v>165067.20000000001</v>
      </c>
      <c r="F19" s="13">
        <f>SUM(D18:D19)</f>
        <v>46</v>
      </c>
      <c r="G19" s="13">
        <f>SUM(E18:E19)</f>
        <v>173528.1</v>
      </c>
    </row>
    <row r="20" spans="2:7" x14ac:dyDescent="0.3">
      <c r="B20" s="21"/>
      <c r="C20" s="21"/>
      <c r="D20" s="11"/>
      <c r="E20" s="11"/>
      <c r="F20" s="13"/>
      <c r="G20" s="13"/>
    </row>
    <row r="21" spans="2:7" x14ac:dyDescent="0.3">
      <c r="B21" s="21" t="str">
        <f>[3]WR_sum_P_by_County_GWSW!A8</f>
        <v>Beaver</v>
      </c>
      <c r="C21" s="21" t="str">
        <f>[3]WR_sum_P_by_County_GWSW!B8</f>
        <v>G</v>
      </c>
      <c r="D21" s="11">
        <f>[3]WR_sum_P_by_County_GWSW!C8</f>
        <v>519</v>
      </c>
      <c r="E21" s="11">
        <f>[3]WR_sum_P_by_County_GWSW!D8</f>
        <v>345898</v>
      </c>
      <c r="F21" s="13"/>
      <c r="G21" s="13"/>
    </row>
    <row r="22" spans="2:7" x14ac:dyDescent="0.3">
      <c r="B22" s="21"/>
      <c r="C22" s="21" t="str">
        <f>[3]WR_sum_P_by_County_GWSW!B9</f>
        <v>S</v>
      </c>
      <c r="D22" s="11">
        <f>[3]WR_sum_P_by_County_GWSW!C9</f>
        <v>6</v>
      </c>
      <c r="E22" s="11">
        <f>[3]WR_sum_P_by_County_GWSW!D9</f>
        <v>721</v>
      </c>
      <c r="F22" s="13">
        <f>SUM(D21:D22)</f>
        <v>525</v>
      </c>
      <c r="G22" s="13">
        <f>SUM(E21:E22)</f>
        <v>346619</v>
      </c>
    </row>
    <row r="23" spans="2:7" x14ac:dyDescent="0.3">
      <c r="B23" s="21"/>
      <c r="C23" s="21"/>
      <c r="D23" s="11"/>
      <c r="E23" s="11"/>
      <c r="F23" s="13"/>
      <c r="G23" s="13"/>
    </row>
    <row r="24" spans="2:7" x14ac:dyDescent="0.3">
      <c r="B24" s="21" t="str">
        <f>[3]WR_sum_P_by_County_GWSW!A10</f>
        <v>Beckham</v>
      </c>
      <c r="C24" s="21" t="str">
        <f>[3]WR_sum_P_by_County_GWSW!B10</f>
        <v>G</v>
      </c>
      <c r="D24" s="11">
        <f>[3]WR_sum_P_by_County_GWSW!C10</f>
        <v>274</v>
      </c>
      <c r="E24" s="11">
        <f>[3]WR_sum_P_by_County_GWSW!D10</f>
        <v>79302.3</v>
      </c>
      <c r="F24" s="13"/>
      <c r="G24" s="13"/>
    </row>
    <row r="25" spans="2:7" x14ac:dyDescent="0.3">
      <c r="B25" s="21"/>
      <c r="C25" s="21" t="str">
        <f>[3]WR_sum_P_by_County_GWSW!B11</f>
        <v>S</v>
      </c>
      <c r="D25" s="11">
        <f>[3]WR_sum_P_by_County_GWSW!C11</f>
        <v>17</v>
      </c>
      <c r="E25" s="11">
        <f>[3]WR_sum_P_by_County_GWSW!D11</f>
        <v>2368</v>
      </c>
      <c r="F25" s="13">
        <f>SUM(D24:D25)</f>
        <v>291</v>
      </c>
      <c r="G25" s="13">
        <f>SUM(E24:E25)</f>
        <v>81670.3</v>
      </c>
    </row>
    <row r="26" spans="2:7" x14ac:dyDescent="0.3">
      <c r="B26" s="21"/>
      <c r="C26" s="21"/>
      <c r="D26" s="11"/>
      <c r="E26" s="11"/>
      <c r="F26" s="13"/>
      <c r="G26" s="13"/>
    </row>
    <row r="27" spans="2:7" x14ac:dyDescent="0.3">
      <c r="B27" s="21" t="str">
        <f>[3]WR_sum_P_by_County_GWSW!A12</f>
        <v>Blaine</v>
      </c>
      <c r="C27" s="21" t="str">
        <f>[3]WR_sum_P_by_County_GWSW!B12</f>
        <v>G</v>
      </c>
      <c r="D27" s="11">
        <f>[3]WR_sum_P_by_County_GWSW!C12</f>
        <v>161</v>
      </c>
      <c r="E27" s="11">
        <f>[3]WR_sum_P_by_County_GWSW!D12</f>
        <v>47795.3</v>
      </c>
      <c r="F27" s="13"/>
      <c r="G27" s="13"/>
    </row>
    <row r="28" spans="2:7" x14ac:dyDescent="0.3">
      <c r="B28" s="21"/>
      <c r="C28" s="21" t="str">
        <f>[3]WR_sum_P_by_County_GWSW!B13</f>
        <v>S</v>
      </c>
      <c r="D28" s="11">
        <f>[3]WR_sum_P_by_County_GWSW!C13</f>
        <v>35</v>
      </c>
      <c r="E28" s="11">
        <f>[3]WR_sum_P_by_County_GWSW!D13</f>
        <v>10293.1</v>
      </c>
      <c r="F28" s="13">
        <f>SUM(D27:D28)</f>
        <v>196</v>
      </c>
      <c r="G28" s="13">
        <f>SUM(E27:E28)</f>
        <v>58088.4</v>
      </c>
    </row>
    <row r="29" spans="2:7" x14ac:dyDescent="0.3">
      <c r="B29" s="21"/>
      <c r="C29" s="21"/>
      <c r="D29" s="11"/>
      <c r="E29" s="11"/>
      <c r="F29" s="13"/>
      <c r="G29" s="13"/>
    </row>
    <row r="30" spans="2:7" x14ac:dyDescent="0.3">
      <c r="B30" s="21" t="str">
        <f>[3]WR_sum_P_by_County_GWSW!A14</f>
        <v>Bryan</v>
      </c>
      <c r="C30" s="21" t="str">
        <f>[3]WR_sum_P_by_County_GWSW!B14</f>
        <v>G</v>
      </c>
      <c r="D30" s="11">
        <f>[3]WR_sum_P_by_County_GWSW!C14</f>
        <v>60</v>
      </c>
      <c r="E30" s="11">
        <f>[3]WR_sum_P_by_County_GWSW!D14</f>
        <v>25575.3</v>
      </c>
      <c r="F30" s="13"/>
      <c r="G30" s="13"/>
    </row>
    <row r="31" spans="2:7" x14ac:dyDescent="0.3">
      <c r="B31" s="21"/>
      <c r="C31" s="21" t="str">
        <f>[3]WR_sum_P_by_County_GWSW!B15</f>
        <v>S</v>
      </c>
      <c r="D31" s="11">
        <f>[3]WR_sum_P_by_County_GWSW!C15</f>
        <v>81</v>
      </c>
      <c r="E31" s="11">
        <f>[3]WR_sum_P_by_County_GWSW!D15</f>
        <v>48808.2</v>
      </c>
      <c r="F31" s="13">
        <f>SUM(D30:D31)</f>
        <v>141</v>
      </c>
      <c r="G31" s="13">
        <f>SUM(E30:E31)</f>
        <v>74383.5</v>
      </c>
    </row>
    <row r="32" spans="2:7" x14ac:dyDescent="0.3">
      <c r="B32" s="21"/>
      <c r="C32" s="21"/>
      <c r="D32" s="11"/>
      <c r="E32" s="11"/>
      <c r="F32" s="13"/>
      <c r="G32" s="13"/>
    </row>
    <row r="33" spans="2:7" x14ac:dyDescent="0.3">
      <c r="B33" s="21" t="str">
        <f>[3]WR_sum_P_by_County_GWSW!A16</f>
        <v>Caddo</v>
      </c>
      <c r="C33" s="21" t="str">
        <f>[3]WR_sum_P_by_County_GWSW!B16</f>
        <v>G</v>
      </c>
      <c r="D33" s="11">
        <f>[3]WR_sum_P_by_County_GWSW!C16</f>
        <v>1258</v>
      </c>
      <c r="E33" s="11">
        <f>[3]WR_sum_P_by_County_GWSW!D16</f>
        <v>233244.5</v>
      </c>
      <c r="F33" s="13"/>
      <c r="G33" s="13"/>
    </row>
    <row r="34" spans="2:7" x14ac:dyDescent="0.3">
      <c r="B34" s="21"/>
      <c r="C34" s="21" t="str">
        <f>[3]WR_sum_P_by_County_GWSW!B17</f>
        <v>S</v>
      </c>
      <c r="D34" s="11">
        <f>[3]WR_sum_P_by_County_GWSW!C17</f>
        <v>84</v>
      </c>
      <c r="E34" s="11">
        <f>[3]WR_sum_P_by_County_GWSW!D17</f>
        <v>36672.9</v>
      </c>
      <c r="F34" s="13">
        <f>SUM(D33:D34)</f>
        <v>1342</v>
      </c>
      <c r="G34" s="13">
        <f>SUM(E33:E34)</f>
        <v>269917.40000000002</v>
      </c>
    </row>
    <row r="35" spans="2:7" x14ac:dyDescent="0.3">
      <c r="B35" s="21"/>
      <c r="C35" s="21"/>
      <c r="D35" s="11"/>
      <c r="E35" s="11"/>
      <c r="F35" s="13"/>
      <c r="G35" s="13"/>
    </row>
    <row r="36" spans="2:7" x14ac:dyDescent="0.3">
      <c r="B36" s="21" t="str">
        <f>[3]WR_sum_P_by_County_GWSW!A18</f>
        <v>Canadian</v>
      </c>
      <c r="C36" s="21" t="str">
        <f>[3]WR_sum_P_by_County_GWSW!B18</f>
        <v>G</v>
      </c>
      <c r="D36" s="11">
        <f>[3]WR_sum_P_by_County_GWSW!C18</f>
        <v>367</v>
      </c>
      <c r="E36" s="11">
        <f>[3]WR_sum_P_by_County_GWSW!D18</f>
        <v>97544.6</v>
      </c>
      <c r="F36" s="13"/>
      <c r="G36" s="13"/>
    </row>
    <row r="37" spans="2:7" x14ac:dyDescent="0.3">
      <c r="B37" s="21"/>
      <c r="C37" s="21" t="str">
        <f>[3]WR_sum_P_by_County_GWSW!B19</f>
        <v>S</v>
      </c>
      <c r="D37" s="11">
        <f>[3]WR_sum_P_by_County_GWSW!C19</f>
        <v>38</v>
      </c>
      <c r="E37" s="11">
        <f>[3]WR_sum_P_by_County_GWSW!D19</f>
        <v>14464.2</v>
      </c>
      <c r="F37" s="13">
        <f>SUM(D36:D37)</f>
        <v>405</v>
      </c>
      <c r="G37" s="13">
        <f>SUM(E36:E37)</f>
        <v>112008.8</v>
      </c>
    </row>
    <row r="38" spans="2:7" x14ac:dyDescent="0.3">
      <c r="B38" s="21"/>
      <c r="C38" s="21"/>
      <c r="D38" s="11"/>
      <c r="E38" s="11"/>
      <c r="F38" s="13"/>
      <c r="G38" s="13"/>
    </row>
    <row r="39" spans="2:7" x14ac:dyDescent="0.3">
      <c r="B39" s="21" t="str">
        <f>[3]WR_sum_P_by_County_GWSW!A20</f>
        <v>Carter</v>
      </c>
      <c r="C39" s="21" t="str">
        <f>[3]WR_sum_P_by_County_GWSW!B20</f>
        <v>G</v>
      </c>
      <c r="D39" s="11">
        <f>[3]WR_sum_P_by_County_GWSW!C20</f>
        <v>54</v>
      </c>
      <c r="E39" s="11">
        <f>[3]WR_sum_P_by_County_GWSW!D20</f>
        <v>23765.9</v>
      </c>
      <c r="F39" s="13"/>
      <c r="G39" s="13"/>
    </row>
    <row r="40" spans="2:7" x14ac:dyDescent="0.3">
      <c r="B40" s="21"/>
      <c r="C40" s="21" t="str">
        <f>[3]WR_sum_P_by_County_GWSW!B21</f>
        <v>S</v>
      </c>
      <c r="D40" s="11">
        <f>[3]WR_sum_P_by_County_GWSW!C21</f>
        <v>30</v>
      </c>
      <c r="E40" s="11">
        <f>[3]WR_sum_P_by_County_GWSW!D21</f>
        <v>25568</v>
      </c>
      <c r="F40" s="13">
        <f>SUM(D39:D40)</f>
        <v>84</v>
      </c>
      <c r="G40" s="13">
        <f>SUM(E39:E40)</f>
        <v>49333.9</v>
      </c>
    </row>
    <row r="41" spans="2:7" x14ac:dyDescent="0.3">
      <c r="B41" s="21"/>
      <c r="C41" s="21"/>
      <c r="D41" s="11"/>
      <c r="E41" s="11"/>
      <c r="F41" s="13"/>
      <c r="G41" s="13"/>
    </row>
    <row r="42" spans="2:7" x14ac:dyDescent="0.3">
      <c r="B42" s="21" t="str">
        <f>[3]WR_sum_P_by_County_GWSW!A22</f>
        <v>Cherokee</v>
      </c>
      <c r="C42" s="21" t="str">
        <f>[3]WR_sum_P_by_County_GWSW!B22</f>
        <v>G</v>
      </c>
      <c r="D42" s="11">
        <f>[3]WR_sum_P_by_County_GWSW!C22</f>
        <v>27</v>
      </c>
      <c r="E42" s="11">
        <f>[3]WR_sum_P_by_County_GWSW!D22</f>
        <v>1636</v>
      </c>
      <c r="F42" s="13"/>
      <c r="G42" s="13"/>
    </row>
    <row r="43" spans="2:7" x14ac:dyDescent="0.3">
      <c r="B43" s="21"/>
      <c r="C43" s="21" t="str">
        <f>[3]WR_sum_P_by_County_GWSW!B23</f>
        <v>S</v>
      </c>
      <c r="D43" s="11">
        <f>[3]WR_sum_P_by_County_GWSW!C23</f>
        <v>48</v>
      </c>
      <c r="E43" s="11">
        <f>[3]WR_sum_P_by_County_GWSW!D23</f>
        <v>38456.9</v>
      </c>
      <c r="F43" s="13">
        <f>SUM(D42:D43)</f>
        <v>75</v>
      </c>
      <c r="G43" s="13">
        <f>SUM(E42:E43)</f>
        <v>40092.9</v>
      </c>
    </row>
    <row r="44" spans="2:7" x14ac:dyDescent="0.3">
      <c r="B44" s="21"/>
      <c r="C44" s="21"/>
      <c r="D44" s="11"/>
      <c r="E44" s="11"/>
      <c r="F44" s="13"/>
      <c r="G44" s="13"/>
    </row>
    <row r="45" spans="2:7" x14ac:dyDescent="0.3">
      <c r="B45" s="21" t="str">
        <f>[3]WR_sum_P_by_County_GWSW!A24</f>
        <v>Choctaw</v>
      </c>
      <c r="C45" s="21" t="str">
        <f>[3]WR_sum_P_by_County_GWSW!B24</f>
        <v>G</v>
      </c>
      <c r="D45" s="11">
        <f>[3]WR_sum_P_by_County_GWSW!C24</f>
        <v>28</v>
      </c>
      <c r="E45" s="11">
        <f>[3]WR_sum_P_by_County_GWSW!D24</f>
        <v>15890.4</v>
      </c>
      <c r="F45" s="13"/>
      <c r="G45" s="13"/>
    </row>
    <row r="46" spans="2:7" x14ac:dyDescent="0.3">
      <c r="B46" s="21"/>
      <c r="C46" s="21" t="str">
        <f>[3]WR_sum_P_by_County_GWSW!B25</f>
        <v>S</v>
      </c>
      <c r="D46" s="11">
        <f>[3]WR_sum_P_by_County_GWSW!C25</f>
        <v>32</v>
      </c>
      <c r="E46" s="11">
        <f>[3]WR_sum_P_by_County_GWSW!D25</f>
        <v>65128</v>
      </c>
      <c r="F46" s="13">
        <f>SUM(D45:D46)</f>
        <v>60</v>
      </c>
      <c r="G46" s="13">
        <f>SUM(E45:E46)</f>
        <v>81018.399999999994</v>
      </c>
    </row>
    <row r="47" spans="2:7" x14ac:dyDescent="0.3">
      <c r="B47" s="21"/>
      <c r="C47" s="21"/>
      <c r="D47" s="11"/>
      <c r="E47" s="11"/>
      <c r="F47" s="13"/>
      <c r="G47" s="13"/>
    </row>
    <row r="48" spans="2:7" x14ac:dyDescent="0.3">
      <c r="B48" s="21" t="str">
        <f>[3]WR_sum_P_by_County_GWSW!A26</f>
        <v>Cimarron</v>
      </c>
      <c r="C48" s="21" t="str">
        <f>[3]WR_sum_P_by_County_GWSW!B26</f>
        <v>G</v>
      </c>
      <c r="D48" s="11">
        <f>[3]WR_sum_P_by_County_GWSW!C26</f>
        <v>551</v>
      </c>
      <c r="E48" s="11">
        <f>[3]WR_sum_P_by_County_GWSW!D26</f>
        <v>350021</v>
      </c>
      <c r="F48" s="13"/>
      <c r="G48" s="13"/>
    </row>
    <row r="49" spans="2:7" x14ac:dyDescent="0.3">
      <c r="B49" s="21"/>
      <c r="C49" s="21" t="str">
        <f>[3]WR_sum_P_by_County_GWSW!B27</f>
        <v>S</v>
      </c>
      <c r="D49" s="11">
        <f>[3]WR_sum_P_by_County_GWSW!C27</f>
        <v>8</v>
      </c>
      <c r="E49" s="11">
        <f>[3]WR_sum_P_by_County_GWSW!D27</f>
        <v>4128</v>
      </c>
      <c r="F49" s="13">
        <f>SUM(D48:D49)</f>
        <v>559</v>
      </c>
      <c r="G49" s="13">
        <f>SUM(E48:E49)</f>
        <v>354149</v>
      </c>
    </row>
    <row r="50" spans="2:7" x14ac:dyDescent="0.3">
      <c r="B50" s="21"/>
      <c r="C50" s="21"/>
      <c r="D50" s="11"/>
      <c r="E50" s="11"/>
      <c r="F50" s="13"/>
      <c r="G50" s="13"/>
    </row>
    <row r="51" spans="2:7" x14ac:dyDescent="0.3">
      <c r="B51" s="21" t="str">
        <f>[3]WR_sum_P_by_County_GWSW!A28</f>
        <v>Cleveland</v>
      </c>
      <c r="C51" s="21" t="str">
        <f>[3]WR_sum_P_by_County_GWSW!B28</f>
        <v>G</v>
      </c>
      <c r="D51" s="11">
        <f>[3]WR_sum_P_by_County_GWSW!C28</f>
        <v>137</v>
      </c>
      <c r="E51" s="11">
        <f>[3]WR_sum_P_by_County_GWSW!D28</f>
        <v>100934.1</v>
      </c>
      <c r="F51" s="13"/>
      <c r="G51" s="13"/>
    </row>
    <row r="52" spans="2:7" x14ac:dyDescent="0.3">
      <c r="B52" s="21"/>
      <c r="C52" s="21" t="str">
        <f>[3]WR_sum_P_by_County_GWSW!B29</f>
        <v>S</v>
      </c>
      <c r="D52" s="11">
        <f>[3]WR_sum_P_by_County_GWSW!C29</f>
        <v>13</v>
      </c>
      <c r="E52" s="11">
        <f>[3]WR_sum_P_by_County_GWSW!D29</f>
        <v>37012</v>
      </c>
      <c r="F52" s="13">
        <f>SUM(D51:D52)</f>
        <v>150</v>
      </c>
      <c r="G52" s="13">
        <f>SUM(E51:E52)</f>
        <v>137946.1</v>
      </c>
    </row>
    <row r="53" spans="2:7" x14ac:dyDescent="0.3">
      <c r="B53" s="21"/>
      <c r="C53" s="21"/>
      <c r="D53" s="11"/>
      <c r="E53" s="11"/>
      <c r="F53" s="13"/>
      <c r="G53" s="13"/>
    </row>
    <row r="54" spans="2:7" x14ac:dyDescent="0.3">
      <c r="B54" s="21" t="str">
        <f>[3]WR_sum_P_by_County_GWSW!A30</f>
        <v>Coal</v>
      </c>
      <c r="C54" s="21" t="str">
        <f>[3]WR_sum_P_by_County_GWSW!B30</f>
        <v>G</v>
      </c>
      <c r="D54" s="11">
        <f>[3]WR_sum_P_by_County_GWSW!C30</f>
        <v>8</v>
      </c>
      <c r="E54" s="11">
        <f>[3]WR_sum_P_by_County_GWSW!D30</f>
        <v>819</v>
      </c>
      <c r="F54" s="13"/>
      <c r="G54" s="13"/>
    </row>
    <row r="55" spans="2:7" x14ac:dyDescent="0.3">
      <c r="B55" s="21"/>
      <c r="C55" s="21" t="str">
        <f>[3]WR_sum_P_by_County_GWSW!B31</f>
        <v>S</v>
      </c>
      <c r="D55" s="11">
        <f>[3]WR_sum_P_by_County_GWSW!C31</f>
        <v>19</v>
      </c>
      <c r="E55" s="11">
        <f>[3]WR_sum_P_by_County_GWSW!D31</f>
        <v>7719.6</v>
      </c>
      <c r="F55" s="13">
        <f>SUM(D54:D55)</f>
        <v>27</v>
      </c>
      <c r="G55" s="13">
        <f>SUM(E54:E55)</f>
        <v>8538.6</v>
      </c>
    </row>
    <row r="56" spans="2:7" x14ac:dyDescent="0.3">
      <c r="B56" s="21"/>
      <c r="C56" s="21"/>
      <c r="D56" s="11"/>
      <c r="E56" s="11"/>
      <c r="F56" s="13"/>
      <c r="G56" s="13"/>
    </row>
    <row r="57" spans="2:7" x14ac:dyDescent="0.3">
      <c r="B57" s="21" t="str">
        <f>[3]WR_sum_P_by_County_GWSW!A32</f>
        <v>Comanche</v>
      </c>
      <c r="C57" s="21" t="str">
        <f>[3]WR_sum_P_by_County_GWSW!B32</f>
        <v>G</v>
      </c>
      <c r="D57" s="11">
        <f>[3]WR_sum_P_by_County_GWSW!C32</f>
        <v>78</v>
      </c>
      <c r="E57" s="11">
        <f>[3]WR_sum_P_by_County_GWSW!D32</f>
        <v>20772</v>
      </c>
      <c r="F57" s="13"/>
      <c r="G57" s="13"/>
    </row>
    <row r="58" spans="2:7" x14ac:dyDescent="0.3">
      <c r="B58" s="21"/>
      <c r="C58" s="21" t="str">
        <f>[3]WR_sum_P_by_County_GWSW!B33</f>
        <v>S</v>
      </c>
      <c r="D58" s="11">
        <f>[3]WR_sum_P_by_County_GWSW!C33</f>
        <v>38</v>
      </c>
      <c r="E58" s="11">
        <f>[3]WR_sum_P_by_County_GWSW!D33</f>
        <v>51484.9</v>
      </c>
      <c r="F58" s="13">
        <f>SUM(D57:D58)</f>
        <v>116</v>
      </c>
      <c r="G58" s="13">
        <f>SUM(E57:E58)</f>
        <v>72256.899999999994</v>
      </c>
    </row>
    <row r="59" spans="2:7" x14ac:dyDescent="0.3">
      <c r="B59" s="21"/>
      <c r="C59" s="21"/>
      <c r="D59" s="11"/>
      <c r="E59" s="11"/>
      <c r="F59" s="13"/>
      <c r="G59" s="13"/>
    </row>
    <row r="60" spans="2:7" x14ac:dyDescent="0.3">
      <c r="B60" s="21" t="str">
        <f>[3]WR_sum_P_by_County_GWSW!A34</f>
        <v>Cotton</v>
      </c>
      <c r="C60" s="21" t="str">
        <f>[3]WR_sum_P_by_County_GWSW!B34</f>
        <v>G</v>
      </c>
      <c r="D60" s="11">
        <f>[3]WR_sum_P_by_County_GWSW!C34</f>
        <v>30</v>
      </c>
      <c r="E60" s="11">
        <f>[3]WR_sum_P_by_County_GWSW!D34</f>
        <v>6180</v>
      </c>
      <c r="F60" s="13"/>
      <c r="G60" s="13"/>
    </row>
    <row r="61" spans="2:7" x14ac:dyDescent="0.3">
      <c r="B61" s="21"/>
      <c r="C61" s="21" t="str">
        <f>[3]WR_sum_P_by_County_GWSW!B35</f>
        <v>S</v>
      </c>
      <c r="D61" s="11">
        <f>[3]WR_sum_P_by_County_GWSW!C35</f>
        <v>10</v>
      </c>
      <c r="E61" s="11">
        <f>[3]WR_sum_P_by_County_GWSW!D35</f>
        <v>1391</v>
      </c>
      <c r="F61" s="13">
        <f>SUM(D60:D61)</f>
        <v>40</v>
      </c>
      <c r="G61" s="13">
        <f>SUM(E60:E61)</f>
        <v>7571</v>
      </c>
    </row>
    <row r="62" spans="2:7" x14ac:dyDescent="0.3">
      <c r="B62" s="21"/>
      <c r="C62" s="21"/>
      <c r="D62" s="11"/>
      <c r="E62" s="11"/>
      <c r="F62" s="13"/>
      <c r="G62" s="13"/>
    </row>
    <row r="63" spans="2:7" x14ac:dyDescent="0.3">
      <c r="B63" s="21" t="str">
        <f>[3]WR_sum_P_by_County_GWSW!A36</f>
        <v>Craig</v>
      </c>
      <c r="C63" s="21" t="str">
        <f>[3]WR_sum_P_by_County_GWSW!B36</f>
        <v>G</v>
      </c>
      <c r="D63" s="11">
        <f>[3]WR_sum_P_by_County_GWSW!C36</f>
        <v>18</v>
      </c>
      <c r="E63" s="11">
        <f>[3]WR_sum_P_by_County_GWSW!D36</f>
        <v>7424.6</v>
      </c>
      <c r="F63" s="13"/>
      <c r="G63" s="13"/>
    </row>
    <row r="64" spans="2:7" x14ac:dyDescent="0.3">
      <c r="B64" s="21"/>
      <c r="C64" s="21" t="str">
        <f>[3]WR_sum_P_by_County_GWSW!B37</f>
        <v>S</v>
      </c>
      <c r="D64" s="11">
        <f>[3]WR_sum_P_by_County_GWSW!C37</f>
        <v>1</v>
      </c>
      <c r="E64" s="11">
        <f>[3]WR_sum_P_by_County_GWSW!D37</f>
        <v>3620</v>
      </c>
      <c r="F64" s="13">
        <f>SUM(D63:D64)</f>
        <v>19</v>
      </c>
      <c r="G64" s="13">
        <f>SUM(E63:E64)</f>
        <v>11044.6</v>
      </c>
    </row>
    <row r="65" spans="2:7" x14ac:dyDescent="0.3">
      <c r="B65" s="21"/>
      <c r="C65" s="21"/>
      <c r="D65" s="11"/>
      <c r="E65" s="11"/>
      <c r="F65" s="13"/>
      <c r="G65" s="13"/>
    </row>
    <row r="66" spans="2:7" x14ac:dyDescent="0.3">
      <c r="B66" s="21" t="str">
        <f>[3]WR_sum_P_by_County_GWSW!A38</f>
        <v>Creek</v>
      </c>
      <c r="C66" s="21" t="str">
        <f>[3]WR_sum_P_by_County_GWSW!B38</f>
        <v>G</v>
      </c>
      <c r="D66" s="11">
        <f>[3]WR_sum_P_by_County_GWSW!C38</f>
        <v>26</v>
      </c>
      <c r="E66" s="11">
        <f>[3]WR_sum_P_by_County_GWSW!D38</f>
        <v>6083.5</v>
      </c>
      <c r="F66" s="13"/>
      <c r="G66" s="13"/>
    </row>
    <row r="67" spans="2:7" x14ac:dyDescent="0.3">
      <c r="B67" s="21"/>
      <c r="C67" s="21" t="str">
        <f>[3]WR_sum_P_by_County_GWSW!B39</f>
        <v>S</v>
      </c>
      <c r="D67" s="11">
        <f>[3]WR_sum_P_by_County_GWSW!C39</f>
        <v>23</v>
      </c>
      <c r="E67" s="11">
        <f>[3]WR_sum_P_by_County_GWSW!D39</f>
        <v>11446.8</v>
      </c>
      <c r="F67" s="13">
        <f>SUM(D66:D67)</f>
        <v>49</v>
      </c>
      <c r="G67" s="13">
        <f>SUM(E66:E67)</f>
        <v>17530.3</v>
      </c>
    </row>
    <row r="68" spans="2:7" x14ac:dyDescent="0.3">
      <c r="B68" s="21"/>
      <c r="C68" s="21"/>
      <c r="D68" s="11"/>
      <c r="E68" s="11"/>
      <c r="F68" s="13"/>
      <c r="G68" s="13"/>
    </row>
    <row r="69" spans="2:7" x14ac:dyDescent="0.3">
      <c r="B69" s="21" t="str">
        <f>[3]WR_sum_P_by_County_GWSW!A40</f>
        <v>Custer</v>
      </c>
      <c r="C69" s="21" t="str">
        <f>[3]WR_sum_P_by_County_GWSW!B40</f>
        <v>G</v>
      </c>
      <c r="D69" s="11">
        <f>[3]WR_sum_P_by_County_GWSW!C40</f>
        <v>420</v>
      </c>
      <c r="E69" s="11">
        <f>[3]WR_sum_P_by_County_GWSW!D40</f>
        <v>162043.5</v>
      </c>
      <c r="F69" s="13"/>
      <c r="G69" s="13"/>
    </row>
    <row r="70" spans="2:7" x14ac:dyDescent="0.3">
      <c r="B70" s="21"/>
      <c r="C70" s="21" t="str">
        <f>[3]WR_sum_P_by_County_GWSW!B41</f>
        <v>S</v>
      </c>
      <c r="D70" s="11">
        <f>[3]WR_sum_P_by_County_GWSW!C41</f>
        <v>35</v>
      </c>
      <c r="E70" s="11">
        <f>[3]WR_sum_P_by_County_GWSW!D41</f>
        <v>20530.2</v>
      </c>
      <c r="F70" s="13">
        <f t="shared" ref="F70" si="0">SUM(D69:D70)</f>
        <v>455</v>
      </c>
      <c r="G70" s="13">
        <f t="shared" ref="G70" si="1">SUM(E69:E70)</f>
        <v>182573.7</v>
      </c>
    </row>
    <row r="71" spans="2:7" x14ac:dyDescent="0.3">
      <c r="B71" s="21"/>
      <c r="C71" s="21"/>
      <c r="D71" s="11"/>
      <c r="E71" s="11"/>
      <c r="F71" s="13"/>
      <c r="G71" s="13"/>
    </row>
    <row r="72" spans="2:7" x14ac:dyDescent="0.3">
      <c r="B72" s="21" t="str">
        <f>[3]WR_sum_P_by_County_GWSW!A42</f>
        <v>Delaware</v>
      </c>
      <c r="C72" s="21" t="str">
        <f>[3]WR_sum_P_by_County_GWSW!B42</f>
        <v>G</v>
      </c>
      <c r="D72" s="11">
        <f>[3]WR_sum_P_by_County_GWSW!C42</f>
        <v>131</v>
      </c>
      <c r="E72" s="11">
        <f>[3]WR_sum_P_by_County_GWSW!D42</f>
        <v>9713.7000000000007</v>
      </c>
      <c r="F72" s="13"/>
      <c r="G72" s="13"/>
    </row>
    <row r="73" spans="2:7" x14ac:dyDescent="0.3">
      <c r="B73" s="21"/>
      <c r="C73" s="21" t="str">
        <f>[3]WR_sum_P_by_County_GWSW!B43</f>
        <v>S</v>
      </c>
      <c r="D73" s="11">
        <f>[3]WR_sum_P_by_County_GWSW!C43</f>
        <v>7</v>
      </c>
      <c r="E73" s="11">
        <f>[3]WR_sum_P_by_County_GWSW!D43</f>
        <v>1621</v>
      </c>
      <c r="F73" s="13">
        <f t="shared" ref="F73" si="2">SUM(D72:D73)</f>
        <v>138</v>
      </c>
      <c r="G73" s="13">
        <f t="shared" ref="G73" si="3">SUM(E72:E73)</f>
        <v>11334.7</v>
      </c>
    </row>
    <row r="74" spans="2:7" x14ac:dyDescent="0.3">
      <c r="B74" s="21"/>
      <c r="C74" s="21"/>
      <c r="D74" s="11"/>
      <c r="E74" s="11"/>
      <c r="F74" s="13"/>
      <c r="G74" s="13"/>
    </row>
    <row r="75" spans="2:7" x14ac:dyDescent="0.3">
      <c r="B75" s="21" t="str">
        <f>[3]WR_sum_P_by_County_GWSW!A44</f>
        <v>Dewey</v>
      </c>
      <c r="C75" s="21" t="str">
        <f>[3]WR_sum_P_by_County_GWSW!B44</f>
        <v>G</v>
      </c>
      <c r="D75" s="11">
        <f>[3]WR_sum_P_by_County_GWSW!C44</f>
        <v>120</v>
      </c>
      <c r="E75" s="11">
        <f>[3]WR_sum_P_by_County_GWSW!D44</f>
        <v>80410.2</v>
      </c>
      <c r="F75" s="13"/>
      <c r="G75" s="13"/>
    </row>
    <row r="76" spans="2:7" x14ac:dyDescent="0.3">
      <c r="B76" s="21"/>
      <c r="C76" s="21" t="str">
        <f>[3]WR_sum_P_by_County_GWSW!B45</f>
        <v>S</v>
      </c>
      <c r="D76" s="11">
        <f>[3]WR_sum_P_by_County_GWSW!C45</f>
        <v>14</v>
      </c>
      <c r="E76" s="11">
        <f>[3]WR_sum_P_by_County_GWSW!D45</f>
        <v>4338</v>
      </c>
      <c r="F76" s="13">
        <f t="shared" ref="F76" si="4">SUM(D75:D76)</f>
        <v>134</v>
      </c>
      <c r="G76" s="13">
        <f t="shared" ref="G76" si="5">SUM(E75:E76)</f>
        <v>84748.2</v>
      </c>
    </row>
    <row r="77" spans="2:7" x14ac:dyDescent="0.3">
      <c r="B77" s="21"/>
      <c r="C77" s="21"/>
      <c r="D77" s="11"/>
      <c r="E77" s="11"/>
      <c r="F77" s="13"/>
      <c r="G77" s="13"/>
    </row>
    <row r="78" spans="2:7" x14ac:dyDescent="0.3">
      <c r="B78" s="21" t="str">
        <f>[3]WR_sum_P_by_County_GWSW!A46</f>
        <v>Ellis</v>
      </c>
      <c r="C78" s="21" t="str">
        <f>[3]WR_sum_P_by_County_GWSW!B46</f>
        <v>G</v>
      </c>
      <c r="D78" s="11">
        <f>[3]WR_sum_P_by_County_GWSW!C46</f>
        <v>206</v>
      </c>
      <c r="E78" s="11">
        <f>[3]WR_sum_P_by_County_GWSW!D46</f>
        <v>91003.3</v>
      </c>
      <c r="F78" s="13"/>
      <c r="G78" s="13"/>
    </row>
    <row r="79" spans="2:7" x14ac:dyDescent="0.3">
      <c r="B79" s="21"/>
      <c r="C79" s="21" t="str">
        <f>[3]WR_sum_P_by_County_GWSW!B47</f>
        <v>S</v>
      </c>
      <c r="D79" s="11">
        <f>[3]WR_sum_P_by_County_GWSW!C47</f>
        <v>9</v>
      </c>
      <c r="E79" s="11">
        <f>[3]WR_sum_P_by_County_GWSW!D47</f>
        <v>2296</v>
      </c>
      <c r="F79" s="13">
        <f t="shared" ref="F79" si="6">SUM(D78:D79)</f>
        <v>215</v>
      </c>
      <c r="G79" s="13">
        <f t="shared" ref="G79" si="7">SUM(E78:E79)</f>
        <v>93299.3</v>
      </c>
    </row>
    <row r="80" spans="2:7" x14ac:dyDescent="0.3">
      <c r="B80" s="21"/>
      <c r="C80" s="21"/>
      <c r="D80" s="11"/>
      <c r="E80" s="11"/>
      <c r="F80" s="13"/>
      <c r="G80" s="13"/>
    </row>
    <row r="81" spans="2:7" x14ac:dyDescent="0.3">
      <c r="B81" s="21" t="str">
        <f>[3]WR_sum_P_by_County_GWSW!A48</f>
        <v>Garfield</v>
      </c>
      <c r="C81" s="21" t="str">
        <f>[3]WR_sum_P_by_County_GWSW!B48</f>
        <v>G</v>
      </c>
      <c r="D81" s="11">
        <f>[3]WR_sum_P_by_County_GWSW!C48</f>
        <v>123</v>
      </c>
      <c r="E81" s="11">
        <f>[3]WR_sum_P_by_County_GWSW!D48</f>
        <v>27146.7</v>
      </c>
      <c r="F81" s="13"/>
      <c r="G81" s="13"/>
    </row>
    <row r="82" spans="2:7" x14ac:dyDescent="0.3">
      <c r="B82" s="21"/>
      <c r="C82" s="21" t="str">
        <f>[3]WR_sum_P_by_County_GWSW!B49</f>
        <v>S</v>
      </c>
      <c r="D82" s="11">
        <f>[3]WR_sum_P_by_County_GWSW!C49</f>
        <v>24</v>
      </c>
      <c r="E82" s="11">
        <f>[3]WR_sum_P_by_County_GWSW!D49</f>
        <v>4126.8</v>
      </c>
      <c r="F82" s="13">
        <f t="shared" ref="F82" si="8">SUM(D81:D82)</f>
        <v>147</v>
      </c>
      <c r="G82" s="13">
        <f t="shared" ref="G82" si="9">SUM(E81:E82)</f>
        <v>31273.5</v>
      </c>
    </row>
    <row r="83" spans="2:7" x14ac:dyDescent="0.3">
      <c r="B83" s="21"/>
      <c r="C83" s="21"/>
      <c r="D83" s="11"/>
      <c r="E83" s="11"/>
      <c r="F83" s="13"/>
      <c r="G83" s="13"/>
    </row>
    <row r="84" spans="2:7" x14ac:dyDescent="0.3">
      <c r="B84" s="21" t="str">
        <f>[3]WR_sum_P_by_County_GWSW!A50</f>
        <v>Garvin</v>
      </c>
      <c r="C84" s="21" t="str">
        <f>[3]WR_sum_P_by_County_GWSW!B50</f>
        <v>G</v>
      </c>
      <c r="D84" s="11">
        <f>[3]WR_sum_P_by_County_GWSW!C50</f>
        <v>125</v>
      </c>
      <c r="E84" s="11">
        <f>[3]WR_sum_P_by_County_GWSW!D50</f>
        <v>30888.6</v>
      </c>
      <c r="F84" s="13"/>
      <c r="G84" s="13"/>
    </row>
    <row r="85" spans="2:7" x14ac:dyDescent="0.3">
      <c r="B85" s="21"/>
      <c r="C85" s="21" t="str">
        <f>[3]WR_sum_P_by_County_GWSW!B51</f>
        <v>S</v>
      </c>
      <c r="D85" s="11">
        <f>[3]WR_sum_P_by_County_GWSW!C51</f>
        <v>28</v>
      </c>
      <c r="E85" s="11">
        <f>[3]WR_sum_P_by_County_GWSW!D51</f>
        <v>13955</v>
      </c>
      <c r="F85" s="13">
        <f t="shared" ref="F85" si="10">SUM(D84:D85)</f>
        <v>153</v>
      </c>
      <c r="G85" s="13">
        <f t="shared" ref="G85" si="11">SUM(E84:E85)</f>
        <v>44843.6</v>
      </c>
    </row>
    <row r="86" spans="2:7" x14ac:dyDescent="0.3">
      <c r="B86" s="21"/>
      <c r="C86" s="21"/>
      <c r="D86" s="11"/>
      <c r="E86" s="11"/>
      <c r="F86" s="13"/>
      <c r="G86" s="13"/>
    </row>
    <row r="87" spans="2:7" x14ac:dyDescent="0.3">
      <c r="B87" s="21" t="str">
        <f>[3]WR_sum_P_by_County_GWSW!A52</f>
        <v>Grady</v>
      </c>
      <c r="C87" s="21" t="str">
        <f>[3]WR_sum_P_by_County_GWSW!B52</f>
        <v>G</v>
      </c>
      <c r="D87" s="11">
        <f>[3]WR_sum_P_by_County_GWSW!C52</f>
        <v>214</v>
      </c>
      <c r="E87" s="11">
        <f>[3]WR_sum_P_by_County_GWSW!D52</f>
        <v>57667.5</v>
      </c>
      <c r="F87" s="13"/>
      <c r="G87" s="13"/>
    </row>
    <row r="88" spans="2:7" x14ac:dyDescent="0.3">
      <c r="B88" s="21"/>
      <c r="C88" s="21" t="str">
        <f>[3]WR_sum_P_by_County_GWSW!B53</f>
        <v>S</v>
      </c>
      <c r="D88" s="11">
        <f>[3]WR_sum_P_by_County_GWSW!C53</f>
        <v>115</v>
      </c>
      <c r="E88" s="11">
        <f>[3]WR_sum_P_by_County_GWSW!D53</f>
        <v>50149.7</v>
      </c>
      <c r="F88" s="13">
        <f t="shared" ref="F88" si="12">SUM(D87:D88)</f>
        <v>329</v>
      </c>
      <c r="G88" s="13">
        <f t="shared" ref="G88" si="13">SUM(E87:E88)</f>
        <v>107817.2</v>
      </c>
    </row>
    <row r="89" spans="2:7" x14ac:dyDescent="0.3">
      <c r="B89" s="21"/>
      <c r="C89" s="21"/>
      <c r="D89" s="11"/>
      <c r="E89" s="11"/>
      <c r="F89" s="13"/>
      <c r="G89" s="13"/>
    </row>
    <row r="90" spans="2:7" x14ac:dyDescent="0.3">
      <c r="B90" s="21" t="str">
        <f>[3]WR_sum_P_by_County_GWSW!A54</f>
        <v>Grant</v>
      </c>
      <c r="C90" s="21" t="str">
        <f>[3]WR_sum_P_by_County_GWSW!B54</f>
        <v>G</v>
      </c>
      <c r="D90" s="11">
        <f>[3]WR_sum_P_by_County_GWSW!C54</f>
        <v>70</v>
      </c>
      <c r="E90" s="11">
        <f>[3]WR_sum_P_by_County_GWSW!D54</f>
        <v>22430.1</v>
      </c>
      <c r="F90" s="13"/>
      <c r="G90" s="13"/>
    </row>
    <row r="91" spans="2:7" x14ac:dyDescent="0.3">
      <c r="B91" s="21"/>
      <c r="C91" s="21" t="str">
        <f>[3]WR_sum_P_by_County_GWSW!B55</f>
        <v>S</v>
      </c>
      <c r="D91" s="11">
        <f>[3]WR_sum_P_by_County_GWSW!C55</f>
        <v>10</v>
      </c>
      <c r="E91" s="11">
        <f>[3]WR_sum_P_by_County_GWSW!D55</f>
        <v>3306.3</v>
      </c>
      <c r="F91" s="13">
        <f t="shared" ref="F91" si="14">SUM(D90:D91)</f>
        <v>80</v>
      </c>
      <c r="G91" s="13">
        <f t="shared" ref="G91" si="15">SUM(E90:E91)</f>
        <v>25736.399999999998</v>
      </c>
    </row>
    <row r="92" spans="2:7" x14ac:dyDescent="0.3">
      <c r="B92" s="21"/>
      <c r="C92" s="21"/>
      <c r="D92" s="11"/>
      <c r="E92" s="11"/>
      <c r="F92" s="13"/>
      <c r="G92" s="13"/>
    </row>
    <row r="93" spans="2:7" x14ac:dyDescent="0.3">
      <c r="B93" s="21" t="str">
        <f>[3]WR_sum_P_by_County_GWSW!A56</f>
        <v>Greer</v>
      </c>
      <c r="C93" s="21" t="str">
        <f>[3]WR_sum_P_by_County_GWSW!B56</f>
        <v>G</v>
      </c>
      <c r="D93" s="11">
        <f>[3]WR_sum_P_by_County_GWSW!C56</f>
        <v>183</v>
      </c>
      <c r="E93" s="11">
        <f>[3]WR_sum_P_by_County_GWSW!D56</f>
        <v>29936.5</v>
      </c>
      <c r="F93" s="13"/>
      <c r="G93" s="13"/>
    </row>
    <row r="94" spans="2:7" x14ac:dyDescent="0.3">
      <c r="B94" s="21"/>
      <c r="C94" s="21" t="str">
        <f>[3]WR_sum_P_by_County_GWSW!B57</f>
        <v>S</v>
      </c>
      <c r="D94" s="11">
        <f>[3]WR_sum_P_by_County_GWSW!C57</f>
        <v>5</v>
      </c>
      <c r="E94" s="11">
        <f>[3]WR_sum_P_by_County_GWSW!D57</f>
        <v>818</v>
      </c>
      <c r="F94" s="13">
        <f t="shared" ref="F94" si="16">SUM(D93:D94)</f>
        <v>188</v>
      </c>
      <c r="G94" s="13">
        <f t="shared" ref="G94" si="17">SUM(E93:E94)</f>
        <v>30754.5</v>
      </c>
    </row>
    <row r="95" spans="2:7" x14ac:dyDescent="0.3">
      <c r="B95" s="21"/>
      <c r="C95" s="21"/>
      <c r="D95" s="11"/>
      <c r="E95" s="11"/>
      <c r="F95" s="13"/>
      <c r="G95" s="13"/>
    </row>
    <row r="96" spans="2:7" x14ac:dyDescent="0.3">
      <c r="B96" s="21" t="str">
        <f>[3]WR_sum_P_by_County_GWSW!A58</f>
        <v>Harmon</v>
      </c>
      <c r="C96" s="21" t="str">
        <f>[3]WR_sum_P_by_County_GWSW!B58</f>
        <v>G</v>
      </c>
      <c r="D96" s="11">
        <f>[3]WR_sum_P_by_County_GWSW!C58</f>
        <v>443</v>
      </c>
      <c r="E96" s="11">
        <f>[3]WR_sum_P_by_County_GWSW!D58</f>
        <v>108350.5</v>
      </c>
      <c r="F96" s="13"/>
      <c r="G96" s="13"/>
    </row>
    <row r="97" spans="2:7" x14ac:dyDescent="0.3">
      <c r="B97" s="21"/>
      <c r="C97" s="21" t="str">
        <f>[3]WR_sum_P_by_County_GWSW!B59</f>
        <v>S</v>
      </c>
      <c r="D97" s="11">
        <f>[3]WR_sum_P_by_County_GWSW!C59</f>
        <v>4</v>
      </c>
      <c r="E97" s="11">
        <f>[3]WR_sum_P_by_County_GWSW!D59</f>
        <v>2287</v>
      </c>
      <c r="F97" s="13">
        <f t="shared" ref="F97" si="18">SUM(D96:D97)</f>
        <v>447</v>
      </c>
      <c r="G97" s="13">
        <f t="shared" ref="G97" si="19">SUM(E96:E97)</f>
        <v>110637.5</v>
      </c>
    </row>
    <row r="98" spans="2:7" x14ac:dyDescent="0.3">
      <c r="B98" s="21"/>
      <c r="C98" s="21"/>
      <c r="D98" s="11"/>
      <c r="E98" s="11"/>
      <c r="F98" s="13"/>
      <c r="G98" s="13"/>
    </row>
    <row r="99" spans="2:7" x14ac:dyDescent="0.3">
      <c r="B99" s="21" t="str">
        <f>[3]WR_sum_P_by_County_GWSW!A60</f>
        <v>Harper</v>
      </c>
      <c r="C99" s="21" t="str">
        <f>[3]WR_sum_P_by_County_GWSW!B60</f>
        <v>G</v>
      </c>
      <c r="D99" s="11">
        <f>[3]WR_sum_P_by_County_GWSW!C60</f>
        <v>181</v>
      </c>
      <c r="E99" s="11">
        <f>[3]WR_sum_P_by_County_GWSW!D60</f>
        <v>102544.3</v>
      </c>
      <c r="F99" s="13"/>
      <c r="G99" s="13"/>
    </row>
    <row r="100" spans="2:7" x14ac:dyDescent="0.3">
      <c r="B100" s="21"/>
      <c r="C100" s="21" t="str">
        <f>[3]WR_sum_P_by_County_GWSW!B61</f>
        <v>S</v>
      </c>
      <c r="D100" s="11">
        <f>[3]WR_sum_P_by_County_GWSW!C61</f>
        <v>22</v>
      </c>
      <c r="E100" s="11">
        <f>[3]WR_sum_P_by_County_GWSW!D61</f>
        <v>10336</v>
      </c>
      <c r="F100" s="13">
        <f t="shared" ref="F100" si="20">SUM(D99:D100)</f>
        <v>203</v>
      </c>
      <c r="G100" s="13">
        <f t="shared" ref="G100" si="21">SUM(E99:E100)</f>
        <v>112880.3</v>
      </c>
    </row>
    <row r="101" spans="2:7" x14ac:dyDescent="0.3">
      <c r="B101" s="21"/>
      <c r="C101" s="21"/>
      <c r="D101" s="11"/>
      <c r="E101" s="11"/>
      <c r="F101" s="13"/>
      <c r="G101" s="13"/>
    </row>
    <row r="102" spans="2:7" x14ac:dyDescent="0.3">
      <c r="B102" s="21" t="str">
        <f>[3]WR_sum_P_by_County_GWSW!A62</f>
        <v>Haskell</v>
      </c>
      <c r="C102" s="21" t="str">
        <f>[3]WR_sum_P_by_County_GWSW!B62</f>
        <v>G</v>
      </c>
      <c r="D102" s="11">
        <f>[3]WR_sum_P_by_County_GWSW!C62</f>
        <v>29</v>
      </c>
      <c r="E102" s="11">
        <f>[3]WR_sum_P_by_County_GWSW!D62</f>
        <v>1594</v>
      </c>
      <c r="F102" s="13"/>
      <c r="G102" s="13"/>
    </row>
    <row r="103" spans="2:7" x14ac:dyDescent="0.3">
      <c r="B103" s="21"/>
      <c r="C103" s="21" t="str">
        <f>[3]WR_sum_P_by_County_GWSW!B63</f>
        <v>S</v>
      </c>
      <c r="D103" s="11">
        <f>[3]WR_sum_P_by_County_GWSW!C63</f>
        <v>10</v>
      </c>
      <c r="E103" s="11">
        <f>[3]WR_sum_P_by_County_GWSW!D63</f>
        <v>7946.2</v>
      </c>
      <c r="F103" s="13">
        <f t="shared" ref="F103" si="22">SUM(D102:D103)</f>
        <v>39</v>
      </c>
      <c r="G103" s="13">
        <f t="shared" ref="G103" si="23">SUM(E102:E103)</f>
        <v>9540.2000000000007</v>
      </c>
    </row>
    <row r="104" spans="2:7" x14ac:dyDescent="0.3">
      <c r="B104" s="21"/>
      <c r="C104" s="21"/>
      <c r="D104" s="11"/>
      <c r="E104" s="11"/>
      <c r="F104" s="13"/>
      <c r="G104" s="13"/>
    </row>
    <row r="105" spans="2:7" x14ac:dyDescent="0.3">
      <c r="B105" s="21" t="str">
        <f>[3]WR_sum_P_by_County_GWSW!A64</f>
        <v>Hughes</v>
      </c>
      <c r="C105" s="21" t="str">
        <f>[3]WR_sum_P_by_County_GWSW!B64</f>
        <v>G</v>
      </c>
      <c r="D105" s="11">
        <f>[3]WR_sum_P_by_County_GWSW!C64</f>
        <v>56</v>
      </c>
      <c r="E105" s="11">
        <f>[3]WR_sum_P_by_County_GWSW!D64</f>
        <v>12472.5</v>
      </c>
      <c r="F105" s="13"/>
      <c r="G105" s="13"/>
    </row>
    <row r="106" spans="2:7" x14ac:dyDescent="0.3">
      <c r="B106" s="21"/>
      <c r="C106" s="21" t="str">
        <f>[3]WR_sum_P_by_County_GWSW!B65</f>
        <v>S</v>
      </c>
      <c r="D106" s="11">
        <f>[3]WR_sum_P_by_County_GWSW!C65</f>
        <v>77</v>
      </c>
      <c r="E106" s="11">
        <f>[3]WR_sum_P_by_County_GWSW!D65</f>
        <v>12478</v>
      </c>
      <c r="F106" s="13">
        <f t="shared" ref="F106" si="24">SUM(D105:D106)</f>
        <v>133</v>
      </c>
      <c r="G106" s="13">
        <f t="shared" ref="G106" si="25">SUM(E105:E106)</f>
        <v>24950.5</v>
      </c>
    </row>
    <row r="107" spans="2:7" x14ac:dyDescent="0.3">
      <c r="B107" s="21"/>
      <c r="C107" s="21"/>
      <c r="D107" s="11"/>
      <c r="E107" s="11"/>
      <c r="F107" s="13"/>
      <c r="G107" s="13"/>
    </row>
    <row r="108" spans="2:7" x14ac:dyDescent="0.3">
      <c r="B108" s="21" t="str">
        <f>[3]WR_sum_P_by_County_GWSW!A66</f>
        <v>Jackson</v>
      </c>
      <c r="C108" s="21" t="str">
        <f>[3]WR_sum_P_by_County_GWSW!B66</f>
        <v>G</v>
      </c>
      <c r="D108" s="11">
        <f>[3]WR_sum_P_by_County_GWSW!C66</f>
        <v>242</v>
      </c>
      <c r="E108" s="11">
        <f>[3]WR_sum_P_by_County_GWSW!D66</f>
        <v>50020.6</v>
      </c>
      <c r="F108" s="13"/>
      <c r="G108" s="13"/>
    </row>
    <row r="109" spans="2:7" x14ac:dyDescent="0.3">
      <c r="B109" s="21"/>
      <c r="C109" s="21" t="str">
        <f>[3]WR_sum_P_by_County_GWSW!B67</f>
        <v>S</v>
      </c>
      <c r="D109" s="11">
        <f>[3]WR_sum_P_by_County_GWSW!C67</f>
        <v>68</v>
      </c>
      <c r="E109" s="11">
        <f>[3]WR_sum_P_by_County_GWSW!D67</f>
        <v>100393.4</v>
      </c>
      <c r="F109" s="13">
        <f t="shared" ref="F109" si="26">SUM(D108:D109)</f>
        <v>310</v>
      </c>
      <c r="G109" s="13">
        <f t="shared" ref="G109" si="27">SUM(E108:E109)</f>
        <v>150414</v>
      </c>
    </row>
    <row r="110" spans="2:7" x14ac:dyDescent="0.3">
      <c r="B110" s="21"/>
      <c r="C110" s="21"/>
      <c r="D110" s="11"/>
      <c r="E110" s="11"/>
      <c r="F110" s="13"/>
      <c r="G110" s="13"/>
    </row>
    <row r="111" spans="2:7" x14ac:dyDescent="0.3">
      <c r="B111" s="21" t="str">
        <f>[3]WR_sum_P_by_County_GWSW!A68</f>
        <v>Jefferson</v>
      </c>
      <c r="C111" s="21" t="str">
        <f>[3]WR_sum_P_by_County_GWSW!B68</f>
        <v>G</v>
      </c>
      <c r="D111" s="11">
        <f>[3]WR_sum_P_by_County_GWSW!C68</f>
        <v>24</v>
      </c>
      <c r="E111" s="11">
        <f>[3]WR_sum_P_by_County_GWSW!D68</f>
        <v>6272</v>
      </c>
      <c r="F111" s="13"/>
      <c r="G111" s="13"/>
    </row>
    <row r="112" spans="2:7" x14ac:dyDescent="0.3">
      <c r="B112" s="21"/>
      <c r="C112" s="21" t="str">
        <f>[3]WR_sum_P_by_County_GWSW!B69</f>
        <v>S</v>
      </c>
      <c r="D112" s="11">
        <f>[3]WR_sum_P_by_County_GWSW!C69</f>
        <v>11</v>
      </c>
      <c r="E112" s="11">
        <f>[3]WR_sum_P_by_County_GWSW!D69</f>
        <v>48353</v>
      </c>
      <c r="F112" s="13">
        <f t="shared" ref="F112" si="28">SUM(D111:D112)</f>
        <v>35</v>
      </c>
      <c r="G112" s="13">
        <f t="shared" ref="G112" si="29">SUM(E111:E112)</f>
        <v>54625</v>
      </c>
    </row>
    <row r="113" spans="2:7" x14ac:dyDescent="0.3">
      <c r="B113" s="21"/>
      <c r="C113" s="21"/>
      <c r="D113" s="11"/>
      <c r="E113" s="11"/>
      <c r="F113" s="13"/>
      <c r="G113" s="13"/>
    </row>
    <row r="114" spans="2:7" x14ac:dyDescent="0.3">
      <c r="B114" s="21" t="str">
        <f>[3]WR_sum_P_by_County_GWSW!A70</f>
        <v>Johnston</v>
      </c>
      <c r="C114" s="21" t="str">
        <f>[3]WR_sum_P_by_County_GWSW!B70</f>
        <v>G</v>
      </c>
      <c r="D114" s="11">
        <f>[3]WR_sum_P_by_County_GWSW!C70</f>
        <v>55</v>
      </c>
      <c r="E114" s="11">
        <f>[3]WR_sum_P_by_County_GWSW!D70</f>
        <v>8535.4</v>
      </c>
      <c r="F114" s="13"/>
      <c r="G114" s="13"/>
    </row>
    <row r="115" spans="2:7" x14ac:dyDescent="0.3">
      <c r="B115" s="21"/>
      <c r="C115" s="21" t="str">
        <f>[3]WR_sum_P_by_County_GWSW!B71</f>
        <v>S</v>
      </c>
      <c r="D115" s="11">
        <f>[3]WR_sum_P_by_County_GWSW!C71</f>
        <v>61</v>
      </c>
      <c r="E115" s="11">
        <f>[3]WR_sum_P_by_County_GWSW!D71</f>
        <v>26430.5</v>
      </c>
      <c r="F115" s="13">
        <f t="shared" ref="F115" si="30">SUM(D114:D115)</f>
        <v>116</v>
      </c>
      <c r="G115" s="13">
        <f t="shared" ref="G115" si="31">SUM(E114:E115)</f>
        <v>34965.9</v>
      </c>
    </row>
    <row r="116" spans="2:7" x14ac:dyDescent="0.3">
      <c r="B116" s="21"/>
      <c r="C116" s="21"/>
      <c r="D116" s="11"/>
      <c r="E116" s="11"/>
      <c r="F116" s="13"/>
      <c r="G116" s="13"/>
    </row>
    <row r="117" spans="2:7" x14ac:dyDescent="0.3">
      <c r="B117" s="21" t="str">
        <f>[3]WR_sum_P_by_County_GWSW!A72</f>
        <v>Kay</v>
      </c>
      <c r="C117" s="21" t="str">
        <f>[3]WR_sum_P_by_County_GWSW!B72</f>
        <v>G</v>
      </c>
      <c r="D117" s="11">
        <f>[3]WR_sum_P_by_County_GWSW!C72</f>
        <v>70</v>
      </c>
      <c r="E117" s="11">
        <f>[3]WR_sum_P_by_County_GWSW!D72</f>
        <v>45593.5</v>
      </c>
      <c r="F117" s="13"/>
      <c r="G117" s="13"/>
    </row>
    <row r="118" spans="2:7" x14ac:dyDescent="0.3">
      <c r="B118" s="21"/>
      <c r="C118" s="21" t="str">
        <f>[3]WR_sum_P_by_County_GWSW!B73</f>
        <v>S</v>
      </c>
      <c r="D118" s="11">
        <f>[3]WR_sum_P_by_County_GWSW!C73</f>
        <v>29</v>
      </c>
      <c r="E118" s="11">
        <f>[3]WR_sum_P_by_County_GWSW!D73</f>
        <v>123407.4</v>
      </c>
      <c r="F118" s="13">
        <f t="shared" ref="F118" si="32">SUM(D117:D118)</f>
        <v>99</v>
      </c>
      <c r="G118" s="13">
        <f t="shared" ref="G118" si="33">SUM(E117:E118)</f>
        <v>169000.9</v>
      </c>
    </row>
    <row r="119" spans="2:7" x14ac:dyDescent="0.3">
      <c r="B119" s="21"/>
      <c r="C119" s="21"/>
      <c r="D119" s="11"/>
      <c r="E119" s="11"/>
      <c r="F119" s="13"/>
      <c r="G119" s="13"/>
    </row>
    <row r="120" spans="2:7" x14ac:dyDescent="0.3">
      <c r="B120" s="21" t="str">
        <f>[3]WR_sum_P_by_County_GWSW!A74</f>
        <v>Kingfisher</v>
      </c>
      <c r="C120" s="21" t="str">
        <f>[3]WR_sum_P_by_County_GWSW!B74</f>
        <v>G</v>
      </c>
      <c r="D120" s="11">
        <f>[3]WR_sum_P_by_County_GWSW!C74</f>
        <v>270</v>
      </c>
      <c r="E120" s="11">
        <f>[3]WR_sum_P_by_County_GWSW!D74</f>
        <v>88127.6</v>
      </c>
      <c r="F120" s="13"/>
      <c r="G120" s="13"/>
    </row>
    <row r="121" spans="2:7" x14ac:dyDescent="0.3">
      <c r="B121" s="21"/>
      <c r="C121" s="21" t="str">
        <f>[3]WR_sum_P_by_County_GWSW!B75</f>
        <v>S</v>
      </c>
      <c r="D121" s="11">
        <f>[3]WR_sum_P_by_County_GWSW!C75</f>
        <v>61</v>
      </c>
      <c r="E121" s="11">
        <f>[3]WR_sum_P_by_County_GWSW!D75</f>
        <v>92632.6</v>
      </c>
      <c r="F121" s="13">
        <f t="shared" ref="F121" si="34">SUM(D120:D121)</f>
        <v>331</v>
      </c>
      <c r="G121" s="13">
        <f t="shared" ref="G121" si="35">SUM(E120:E121)</f>
        <v>180760.2</v>
      </c>
    </row>
    <row r="122" spans="2:7" x14ac:dyDescent="0.3">
      <c r="B122" s="21"/>
      <c r="C122" s="21"/>
      <c r="D122" s="11"/>
      <c r="E122" s="11"/>
      <c r="F122" s="13"/>
      <c r="G122" s="13"/>
    </row>
    <row r="123" spans="2:7" x14ac:dyDescent="0.3">
      <c r="B123" s="21" t="str">
        <f>[3]WR_sum_P_by_County_GWSW!A76</f>
        <v>Kiowa</v>
      </c>
      <c r="C123" s="21" t="str">
        <f>[3]WR_sum_P_by_County_GWSW!B76</f>
        <v>G</v>
      </c>
      <c r="D123" s="11">
        <f>[3]WR_sum_P_by_County_GWSW!C76</f>
        <v>132</v>
      </c>
      <c r="E123" s="11">
        <f>[3]WR_sum_P_by_County_GWSW!D76</f>
        <v>22823.3</v>
      </c>
      <c r="F123" s="13"/>
      <c r="G123" s="13"/>
    </row>
    <row r="124" spans="2:7" x14ac:dyDescent="0.3">
      <c r="B124" s="21"/>
      <c r="C124" s="21" t="str">
        <f>[3]WR_sum_P_by_County_GWSW!B77</f>
        <v>S</v>
      </c>
      <c r="D124" s="11">
        <f>[3]WR_sum_P_by_County_GWSW!C77</f>
        <v>15</v>
      </c>
      <c r="E124" s="11">
        <f>[3]WR_sum_P_by_County_GWSW!D77</f>
        <v>21353</v>
      </c>
      <c r="F124" s="13">
        <f t="shared" ref="F124" si="36">SUM(D123:D124)</f>
        <v>147</v>
      </c>
      <c r="G124" s="13">
        <f t="shared" ref="G124" si="37">SUM(E123:E124)</f>
        <v>44176.3</v>
      </c>
    </row>
    <row r="125" spans="2:7" x14ac:dyDescent="0.3">
      <c r="B125" s="21"/>
      <c r="C125" s="21"/>
      <c r="D125" s="11"/>
      <c r="E125" s="11"/>
      <c r="F125" s="13"/>
      <c r="G125" s="13"/>
    </row>
    <row r="126" spans="2:7" x14ac:dyDescent="0.3">
      <c r="B126" s="21" t="str">
        <f>[3]WR_sum_P_by_County_GWSW!A78</f>
        <v>Latimer</v>
      </c>
      <c r="C126" s="21" t="str">
        <f>[3]WR_sum_P_by_County_GWSW!B78</f>
        <v>G</v>
      </c>
      <c r="D126" s="11">
        <f>[3]WR_sum_P_by_County_GWSW!C78</f>
        <v>5</v>
      </c>
      <c r="E126" s="11">
        <f>[3]WR_sum_P_by_County_GWSW!D78</f>
        <v>317</v>
      </c>
      <c r="F126" s="13"/>
      <c r="G126" s="13"/>
    </row>
    <row r="127" spans="2:7" x14ac:dyDescent="0.3">
      <c r="B127" s="21"/>
      <c r="C127" s="21" t="str">
        <f>[3]WR_sum_P_by_County_GWSW!B79</f>
        <v>S</v>
      </c>
      <c r="D127" s="11">
        <f>[3]WR_sum_P_by_County_GWSW!C79</f>
        <v>14</v>
      </c>
      <c r="E127" s="11">
        <f>[3]WR_sum_P_by_County_GWSW!D79</f>
        <v>5577</v>
      </c>
      <c r="F127" s="13">
        <f t="shared" ref="F127" si="38">SUM(D126:D127)</f>
        <v>19</v>
      </c>
      <c r="G127" s="13">
        <f t="shared" ref="G127" si="39">SUM(E126:E127)</f>
        <v>5894</v>
      </c>
    </row>
    <row r="128" spans="2:7" x14ac:dyDescent="0.3">
      <c r="B128" s="21"/>
      <c r="C128" s="21"/>
      <c r="D128" s="11"/>
      <c r="E128" s="11"/>
      <c r="F128" s="13"/>
      <c r="G128" s="13"/>
    </row>
    <row r="129" spans="2:7" x14ac:dyDescent="0.3">
      <c r="B129" s="21" t="str">
        <f>[3]WR_sum_P_by_County_GWSW!A80</f>
        <v>Le Flore</v>
      </c>
      <c r="C129" s="21" t="str">
        <f>[3]WR_sum_P_by_County_GWSW!B80</f>
        <v>G</v>
      </c>
      <c r="D129" s="11">
        <f>[3]WR_sum_P_by_County_GWSW!C80</f>
        <v>47</v>
      </c>
      <c r="E129" s="11">
        <f>[3]WR_sum_P_by_County_GWSW!D80</f>
        <v>10702.1</v>
      </c>
      <c r="F129" s="13"/>
      <c r="G129" s="13"/>
    </row>
    <row r="130" spans="2:7" x14ac:dyDescent="0.3">
      <c r="B130" s="21"/>
      <c r="C130" s="21" t="str">
        <f>[3]WR_sum_P_by_County_GWSW!B81</f>
        <v>S</v>
      </c>
      <c r="D130" s="11">
        <f>[3]WR_sum_P_by_County_GWSW!C81</f>
        <v>61</v>
      </c>
      <c r="E130" s="11">
        <f>[3]WR_sum_P_by_County_GWSW!D81</f>
        <v>51963.7</v>
      </c>
      <c r="F130" s="13">
        <f t="shared" ref="F130" si="40">SUM(D129:D130)</f>
        <v>108</v>
      </c>
      <c r="G130" s="13">
        <f t="shared" ref="G130" si="41">SUM(E129:E130)</f>
        <v>62665.799999999996</v>
      </c>
    </row>
    <row r="131" spans="2:7" x14ac:dyDescent="0.3">
      <c r="B131" s="21"/>
      <c r="C131" s="21"/>
      <c r="D131" s="11"/>
      <c r="E131" s="11"/>
      <c r="F131" s="13"/>
      <c r="G131" s="13"/>
    </row>
    <row r="132" spans="2:7" x14ac:dyDescent="0.3">
      <c r="B132" s="21" t="str">
        <f>[3]WR_sum_P_by_County_GWSW!A82</f>
        <v>Lincoln</v>
      </c>
      <c r="C132" s="21" t="str">
        <f>[3]WR_sum_P_by_County_GWSW!B82</f>
        <v>G</v>
      </c>
      <c r="D132" s="11">
        <f>[3]WR_sum_P_by_County_GWSW!C82</f>
        <v>31</v>
      </c>
      <c r="E132" s="11">
        <f>[3]WR_sum_P_by_County_GWSW!D82</f>
        <v>2659.5</v>
      </c>
      <c r="F132" s="13"/>
      <c r="G132" s="13"/>
    </row>
    <row r="133" spans="2:7" x14ac:dyDescent="0.3">
      <c r="B133" s="21"/>
      <c r="C133" s="21" t="str">
        <f>[3]WR_sum_P_by_County_GWSW!B83</f>
        <v>S</v>
      </c>
      <c r="D133" s="11">
        <f>[3]WR_sum_P_by_County_GWSW!C83</f>
        <v>29</v>
      </c>
      <c r="E133" s="11">
        <f>[3]WR_sum_P_by_County_GWSW!D83</f>
        <v>8957.2999999999993</v>
      </c>
      <c r="F133" s="13">
        <f t="shared" ref="F133" si="42">SUM(D132:D133)</f>
        <v>60</v>
      </c>
      <c r="G133" s="13">
        <f t="shared" ref="G133" si="43">SUM(E132:E133)</f>
        <v>11616.8</v>
      </c>
    </row>
    <row r="134" spans="2:7" x14ac:dyDescent="0.3">
      <c r="B134" s="21"/>
      <c r="C134" s="21"/>
      <c r="D134" s="11"/>
      <c r="E134" s="11"/>
      <c r="F134" s="13"/>
      <c r="G134" s="13"/>
    </row>
    <row r="135" spans="2:7" x14ac:dyDescent="0.3">
      <c r="B135" s="21" t="str">
        <f>[3]WR_sum_P_by_County_GWSW!A84</f>
        <v>Logan</v>
      </c>
      <c r="C135" s="21" t="str">
        <f>[3]WR_sum_P_by_County_GWSW!B84</f>
        <v>G</v>
      </c>
      <c r="D135" s="11">
        <f>[3]WR_sum_P_by_County_GWSW!C84</f>
        <v>66</v>
      </c>
      <c r="E135" s="11">
        <f>[3]WR_sum_P_by_County_GWSW!D84</f>
        <v>17637.8</v>
      </c>
      <c r="F135" s="13"/>
      <c r="G135" s="13"/>
    </row>
    <row r="136" spans="2:7" x14ac:dyDescent="0.3">
      <c r="B136" s="21"/>
      <c r="C136" s="21" t="str">
        <f>[3]WR_sum_P_by_County_GWSW!B85</f>
        <v>S</v>
      </c>
      <c r="D136" s="11">
        <f>[3]WR_sum_P_by_County_GWSW!C85</f>
        <v>33</v>
      </c>
      <c r="E136" s="11">
        <f>[3]WR_sum_P_by_County_GWSW!D85</f>
        <v>13022.1</v>
      </c>
      <c r="F136" s="13">
        <f t="shared" ref="F136" si="44">SUM(D135:D136)</f>
        <v>99</v>
      </c>
      <c r="G136" s="13">
        <f t="shared" ref="G136" si="45">SUM(E135:E136)</f>
        <v>30659.9</v>
      </c>
    </row>
    <row r="137" spans="2:7" x14ac:dyDescent="0.3">
      <c r="B137" s="21"/>
      <c r="C137" s="21"/>
      <c r="D137" s="11"/>
      <c r="E137" s="11"/>
      <c r="F137" s="13"/>
      <c r="G137" s="13"/>
    </row>
    <row r="138" spans="2:7" x14ac:dyDescent="0.3">
      <c r="B138" s="21" t="str">
        <f>[3]WR_sum_P_by_County_GWSW!A86</f>
        <v>Love</v>
      </c>
      <c r="C138" s="21" t="str">
        <f>[3]WR_sum_P_by_County_GWSW!B86</f>
        <v>G</v>
      </c>
      <c r="D138" s="11">
        <f>[3]WR_sum_P_by_County_GWSW!C86</f>
        <v>75</v>
      </c>
      <c r="E138" s="11">
        <f>[3]WR_sum_P_by_County_GWSW!D86</f>
        <v>47426.400000000001</v>
      </c>
      <c r="F138" s="13"/>
      <c r="G138" s="13"/>
    </row>
    <row r="139" spans="2:7" x14ac:dyDescent="0.3">
      <c r="B139" s="21"/>
      <c r="C139" s="21" t="str">
        <f>[3]WR_sum_P_by_County_GWSW!B87</f>
        <v>S</v>
      </c>
      <c r="D139" s="11">
        <f>[3]WR_sum_P_by_County_GWSW!C87</f>
        <v>19</v>
      </c>
      <c r="E139" s="11">
        <f>[3]WR_sum_P_by_County_GWSW!D87</f>
        <v>14048</v>
      </c>
      <c r="F139" s="13">
        <f t="shared" ref="F139" si="46">SUM(D138:D139)</f>
        <v>94</v>
      </c>
      <c r="G139" s="13">
        <f t="shared" ref="G139" si="47">SUM(E138:E139)</f>
        <v>61474.400000000001</v>
      </c>
    </row>
    <row r="140" spans="2:7" x14ac:dyDescent="0.3">
      <c r="B140" s="21"/>
      <c r="C140" s="21"/>
      <c r="D140" s="11"/>
      <c r="E140" s="11"/>
      <c r="F140" s="13"/>
      <c r="G140" s="13"/>
    </row>
    <row r="141" spans="2:7" x14ac:dyDescent="0.3">
      <c r="B141" s="21" t="str">
        <f>[3]WR_sum_P_by_County_GWSW!A88</f>
        <v>Major</v>
      </c>
      <c r="C141" s="21" t="str">
        <f>[3]WR_sum_P_by_County_GWSW!B88</f>
        <v>G</v>
      </c>
      <c r="D141" s="11">
        <f>[3]WR_sum_P_by_County_GWSW!C88</f>
        <v>366</v>
      </c>
      <c r="E141" s="11">
        <f>[3]WR_sum_P_by_County_GWSW!D88</f>
        <v>121519.8</v>
      </c>
      <c r="F141" s="13"/>
      <c r="G141" s="13"/>
    </row>
    <row r="142" spans="2:7" x14ac:dyDescent="0.3">
      <c r="B142" s="21"/>
      <c r="C142" s="21" t="str">
        <f>[3]WR_sum_P_by_County_GWSW!B89</f>
        <v>S</v>
      </c>
      <c r="D142" s="11">
        <f>[3]WR_sum_P_by_County_GWSW!C89</f>
        <v>8</v>
      </c>
      <c r="E142" s="11">
        <f>[3]WR_sum_P_by_County_GWSW!D89</f>
        <v>1180</v>
      </c>
      <c r="F142" s="13">
        <f t="shared" ref="F142" si="48">SUM(D141:D142)</f>
        <v>374</v>
      </c>
      <c r="G142" s="13">
        <f t="shared" ref="G142" si="49">SUM(E141:E142)</f>
        <v>122699.8</v>
      </c>
    </row>
    <row r="143" spans="2:7" x14ac:dyDescent="0.3">
      <c r="B143" s="21"/>
      <c r="C143" s="21"/>
      <c r="D143" s="11"/>
      <c r="E143" s="11"/>
      <c r="F143" s="13"/>
      <c r="G143" s="13"/>
    </row>
    <row r="144" spans="2:7" x14ac:dyDescent="0.3">
      <c r="B144" s="21" t="str">
        <f>[3]WR_sum_P_by_County_GWSW!A90</f>
        <v>Marshall</v>
      </c>
      <c r="C144" s="21" t="str">
        <f>[3]WR_sum_P_by_County_GWSW!B90</f>
        <v>G</v>
      </c>
      <c r="D144" s="11">
        <f>[3]WR_sum_P_by_County_GWSW!C90</f>
        <v>29</v>
      </c>
      <c r="E144" s="11">
        <f>[3]WR_sum_P_by_County_GWSW!D90</f>
        <v>9039</v>
      </c>
      <c r="F144" s="13"/>
      <c r="G144" s="13"/>
    </row>
    <row r="145" spans="2:7" x14ac:dyDescent="0.3">
      <c r="B145" s="21"/>
      <c r="C145" s="21" t="str">
        <f>[3]WR_sum_P_by_County_GWSW!B91</f>
        <v>S</v>
      </c>
      <c r="D145" s="11">
        <f>[3]WR_sum_P_by_County_GWSW!C91</f>
        <v>27</v>
      </c>
      <c r="E145" s="11">
        <f>[3]WR_sum_P_by_County_GWSW!D91</f>
        <v>10445.4</v>
      </c>
      <c r="F145" s="13">
        <f t="shared" ref="F145" si="50">SUM(D144:D145)</f>
        <v>56</v>
      </c>
      <c r="G145" s="13">
        <f t="shared" ref="G145" si="51">SUM(E144:E145)</f>
        <v>19484.400000000001</v>
      </c>
    </row>
    <row r="146" spans="2:7" x14ac:dyDescent="0.3">
      <c r="B146" s="21"/>
      <c r="C146" s="21"/>
      <c r="D146" s="11"/>
      <c r="E146" s="11"/>
      <c r="F146" s="13"/>
      <c r="G146" s="13"/>
    </row>
    <row r="147" spans="2:7" x14ac:dyDescent="0.3">
      <c r="B147" s="21" t="str">
        <f>[3]WR_sum_P_by_County_GWSW!A92</f>
        <v>Mayes</v>
      </c>
      <c r="C147" s="21" t="str">
        <f>[3]WR_sum_P_by_County_GWSW!B92</f>
        <v>G</v>
      </c>
      <c r="D147" s="11">
        <f>[3]WR_sum_P_by_County_GWSW!C92</f>
        <v>13</v>
      </c>
      <c r="E147" s="11">
        <f>[3]WR_sum_P_by_County_GWSW!D92</f>
        <v>517.20000000000005</v>
      </c>
      <c r="F147" s="13"/>
      <c r="G147" s="13"/>
    </row>
    <row r="148" spans="2:7" x14ac:dyDescent="0.3">
      <c r="B148" s="21"/>
      <c r="C148" s="21" t="str">
        <f>[3]WR_sum_P_by_County_GWSW!B93</f>
        <v>S</v>
      </c>
      <c r="D148" s="11">
        <f>[3]WR_sum_P_by_County_GWSW!C93</f>
        <v>3</v>
      </c>
      <c r="E148" s="11">
        <f>[3]WR_sum_P_by_County_GWSW!D93</f>
        <v>183382</v>
      </c>
      <c r="F148" s="13">
        <f t="shared" ref="F148" si="52">SUM(D147:D148)</f>
        <v>16</v>
      </c>
      <c r="G148" s="13">
        <f t="shared" ref="G148" si="53">SUM(E147:E148)</f>
        <v>183899.2</v>
      </c>
    </row>
    <row r="149" spans="2:7" x14ac:dyDescent="0.3">
      <c r="B149" s="21"/>
      <c r="C149" s="21"/>
      <c r="D149" s="11"/>
      <c r="E149" s="11"/>
      <c r="F149" s="13"/>
      <c r="G149" s="13"/>
    </row>
    <row r="150" spans="2:7" x14ac:dyDescent="0.3">
      <c r="B150" s="21" t="str">
        <f>[3]WR_sum_P_by_County_GWSW!A94</f>
        <v>McClain</v>
      </c>
      <c r="C150" s="21" t="str">
        <f>[3]WR_sum_P_by_County_GWSW!B94</f>
        <v>G</v>
      </c>
      <c r="D150" s="11">
        <f>[3]WR_sum_P_by_County_GWSW!C94</f>
        <v>63</v>
      </c>
      <c r="E150" s="11">
        <f>[3]WR_sum_P_by_County_GWSW!D94</f>
        <v>14340.6</v>
      </c>
      <c r="F150" s="13"/>
      <c r="G150" s="13"/>
    </row>
    <row r="151" spans="2:7" x14ac:dyDescent="0.3">
      <c r="B151" s="21"/>
      <c r="C151" s="21" t="str">
        <f>[3]WR_sum_P_by_County_GWSW!B95</f>
        <v>S</v>
      </c>
      <c r="D151" s="11">
        <f>[3]WR_sum_P_by_County_GWSW!C95</f>
        <v>22</v>
      </c>
      <c r="E151" s="11">
        <f>[3]WR_sum_P_by_County_GWSW!D95</f>
        <v>8739.4</v>
      </c>
      <c r="F151" s="13">
        <f t="shared" ref="F151" si="54">SUM(D150:D151)</f>
        <v>85</v>
      </c>
      <c r="G151" s="13">
        <f t="shared" ref="G151" si="55">SUM(E150:E151)</f>
        <v>23080</v>
      </c>
    </row>
    <row r="152" spans="2:7" x14ac:dyDescent="0.3">
      <c r="B152" s="21"/>
      <c r="C152" s="21"/>
      <c r="D152" s="11"/>
      <c r="E152" s="11"/>
      <c r="F152" s="13"/>
      <c r="G152" s="13"/>
    </row>
    <row r="153" spans="2:7" x14ac:dyDescent="0.3">
      <c r="B153" s="21" t="str">
        <f>[3]WR_sum_P_by_County_GWSW!A96</f>
        <v>McCurtain</v>
      </c>
      <c r="C153" s="21" t="str">
        <f>[3]WR_sum_P_by_County_GWSW!B96</f>
        <v>G</v>
      </c>
      <c r="D153" s="11">
        <f>[3]WR_sum_P_by_County_GWSW!C96</f>
        <v>21</v>
      </c>
      <c r="E153" s="11">
        <f>[3]WR_sum_P_by_County_GWSW!D96</f>
        <v>8372.2999999999993</v>
      </c>
      <c r="F153" s="13"/>
      <c r="G153" s="13"/>
    </row>
    <row r="154" spans="2:7" x14ac:dyDescent="0.3">
      <c r="B154" s="21"/>
      <c r="C154" s="21" t="str">
        <f>[3]WR_sum_P_by_County_GWSW!B97</f>
        <v>S</v>
      </c>
      <c r="D154" s="11">
        <f>[3]WR_sum_P_by_County_GWSW!C97</f>
        <v>25</v>
      </c>
      <c r="E154" s="11">
        <f>[3]WR_sum_P_by_County_GWSW!D97</f>
        <v>60195.9</v>
      </c>
      <c r="F154" s="13">
        <f t="shared" ref="F154" si="56">SUM(D153:D154)</f>
        <v>46</v>
      </c>
      <c r="G154" s="13">
        <f t="shared" ref="G154" si="57">SUM(E153:E154)</f>
        <v>68568.2</v>
      </c>
    </row>
    <row r="155" spans="2:7" x14ac:dyDescent="0.3">
      <c r="B155" s="21"/>
      <c r="C155" s="21"/>
      <c r="D155" s="11"/>
      <c r="E155" s="11"/>
      <c r="F155" s="13"/>
      <c r="G155" s="13"/>
    </row>
    <row r="156" spans="2:7" x14ac:dyDescent="0.3">
      <c r="B156" s="21" t="str">
        <f>[3]WR_sum_P_by_County_GWSW!A98</f>
        <v>McIntosh</v>
      </c>
      <c r="C156" s="21" t="str">
        <f>[3]WR_sum_P_by_County_GWSW!B98</f>
        <v>G</v>
      </c>
      <c r="D156" s="11">
        <f>[3]WR_sum_P_by_County_GWSW!C98</f>
        <v>9</v>
      </c>
      <c r="E156" s="11">
        <f>[3]WR_sum_P_by_County_GWSW!D98</f>
        <v>2019</v>
      </c>
      <c r="F156" s="13"/>
      <c r="G156" s="13"/>
    </row>
    <row r="157" spans="2:7" x14ac:dyDescent="0.3">
      <c r="B157" s="21"/>
      <c r="C157" s="21" t="str">
        <f>[3]WR_sum_P_by_County_GWSW!B99</f>
        <v>S</v>
      </c>
      <c r="D157" s="11">
        <f>[3]WR_sum_P_by_County_GWSW!C99</f>
        <v>33</v>
      </c>
      <c r="E157" s="11">
        <f>[3]WR_sum_P_by_County_GWSW!D99</f>
        <v>9655.5</v>
      </c>
      <c r="F157" s="13">
        <f t="shared" ref="F157" si="58">SUM(D156:D157)</f>
        <v>42</v>
      </c>
      <c r="G157" s="13">
        <f t="shared" ref="G157" si="59">SUM(E156:E157)</f>
        <v>11674.5</v>
      </c>
    </row>
    <row r="158" spans="2:7" x14ac:dyDescent="0.3">
      <c r="B158" s="21"/>
      <c r="C158" s="21"/>
      <c r="D158" s="11"/>
      <c r="E158" s="11"/>
      <c r="F158" s="13"/>
      <c r="G158" s="13"/>
    </row>
    <row r="159" spans="2:7" x14ac:dyDescent="0.3">
      <c r="B159" s="21" t="str">
        <f>[3]WR_sum_P_by_County_GWSW!A100</f>
        <v>Murray</v>
      </c>
      <c r="C159" s="21" t="str">
        <f>[3]WR_sum_P_by_County_GWSW!B100</f>
        <v>G</v>
      </c>
      <c r="D159" s="11">
        <f>[3]WR_sum_P_by_County_GWSW!C100</f>
        <v>30</v>
      </c>
      <c r="E159" s="11">
        <f>[3]WR_sum_P_by_County_GWSW!D100</f>
        <v>7395.8</v>
      </c>
      <c r="F159" s="13"/>
      <c r="G159" s="13"/>
    </row>
    <row r="160" spans="2:7" x14ac:dyDescent="0.3">
      <c r="B160" s="21"/>
      <c r="C160" s="21" t="str">
        <f>[3]WR_sum_P_by_County_GWSW!B101</f>
        <v>S</v>
      </c>
      <c r="D160" s="11">
        <f>[3]WR_sum_P_by_County_GWSW!C101</f>
        <v>26</v>
      </c>
      <c r="E160" s="11">
        <f>[3]WR_sum_P_by_County_GWSW!D101</f>
        <v>33571</v>
      </c>
      <c r="F160" s="13">
        <f t="shared" ref="F160" si="60">SUM(D159:D160)</f>
        <v>56</v>
      </c>
      <c r="G160" s="13">
        <f t="shared" ref="G160" si="61">SUM(E159:E160)</f>
        <v>40966.800000000003</v>
      </c>
    </row>
    <row r="161" spans="2:7" x14ac:dyDescent="0.3">
      <c r="B161" s="21"/>
      <c r="C161" s="21"/>
      <c r="D161" s="11"/>
      <c r="E161" s="11"/>
      <c r="F161" s="13"/>
      <c r="G161" s="13"/>
    </row>
    <row r="162" spans="2:7" x14ac:dyDescent="0.3">
      <c r="B162" s="21" t="str">
        <f>[3]WR_sum_P_by_County_GWSW!A102</f>
        <v>Muskogee</v>
      </c>
      <c r="C162" s="21" t="str">
        <f>[3]WR_sum_P_by_County_GWSW!B102</f>
        <v>G</v>
      </c>
      <c r="D162" s="11">
        <f>[3]WR_sum_P_by_County_GWSW!C102</f>
        <v>48</v>
      </c>
      <c r="E162" s="11">
        <f>[3]WR_sum_P_by_County_GWSW!D102</f>
        <v>10521.8</v>
      </c>
      <c r="F162" s="13"/>
      <c r="G162" s="13"/>
    </row>
    <row r="163" spans="2:7" x14ac:dyDescent="0.3">
      <c r="B163" s="21"/>
      <c r="C163" s="21" t="str">
        <f>[3]WR_sum_P_by_County_GWSW!B103</f>
        <v>S</v>
      </c>
      <c r="D163" s="11">
        <f>[3]WR_sum_P_by_County_GWSW!C103</f>
        <v>67</v>
      </c>
      <c r="E163" s="11">
        <f>[3]WR_sum_P_by_County_GWSW!D103</f>
        <v>266376.8</v>
      </c>
      <c r="F163" s="13">
        <f t="shared" ref="F163" si="62">SUM(D162:D163)</f>
        <v>115</v>
      </c>
      <c r="G163" s="13">
        <f t="shared" ref="G163" si="63">SUM(E162:E163)</f>
        <v>276898.59999999998</v>
      </c>
    </row>
    <row r="164" spans="2:7" x14ac:dyDescent="0.3">
      <c r="B164" s="21"/>
      <c r="C164" s="21"/>
      <c r="D164" s="11"/>
      <c r="E164" s="11"/>
      <c r="F164" s="13"/>
      <c r="G164" s="13"/>
    </row>
    <row r="165" spans="2:7" x14ac:dyDescent="0.3">
      <c r="B165" s="21" t="str">
        <f>[3]WR_sum_P_by_County_GWSW!A104</f>
        <v>Noble</v>
      </c>
      <c r="C165" s="21" t="str">
        <f>[3]WR_sum_P_by_County_GWSW!B104</f>
        <v>G</v>
      </c>
      <c r="D165" s="11">
        <f>[3]WR_sum_P_by_County_GWSW!C104</f>
        <v>16</v>
      </c>
      <c r="E165" s="11">
        <f>[3]WR_sum_P_by_County_GWSW!D104</f>
        <v>3661.2</v>
      </c>
      <c r="F165" s="13"/>
      <c r="G165" s="13"/>
    </row>
    <row r="166" spans="2:7" x14ac:dyDescent="0.3">
      <c r="B166" s="21"/>
      <c r="C166" s="21" t="str">
        <f>[3]WR_sum_P_by_County_GWSW!B105</f>
        <v>S</v>
      </c>
      <c r="D166" s="11">
        <f>[3]WR_sum_P_by_County_GWSW!C105</f>
        <v>11</v>
      </c>
      <c r="E166" s="11">
        <f>[3]WR_sum_P_by_County_GWSW!D105</f>
        <v>5817.6</v>
      </c>
      <c r="F166" s="13">
        <f t="shared" ref="F166" si="64">SUM(D165:D166)</f>
        <v>27</v>
      </c>
      <c r="G166" s="13">
        <f t="shared" ref="G166" si="65">SUM(E165:E166)</f>
        <v>9478.7999999999993</v>
      </c>
    </row>
    <row r="167" spans="2:7" x14ac:dyDescent="0.3">
      <c r="B167" s="21"/>
      <c r="C167" s="21"/>
      <c r="D167" s="11"/>
      <c r="E167" s="11"/>
      <c r="F167" s="13"/>
      <c r="G167" s="13"/>
    </row>
    <row r="168" spans="2:7" x14ac:dyDescent="0.3">
      <c r="B168" s="21" t="str">
        <f>[3]WR_sum_P_by_County_GWSW!A106</f>
        <v>Nowata</v>
      </c>
      <c r="C168" s="21" t="s">
        <v>0</v>
      </c>
      <c r="D168" s="11">
        <v>0</v>
      </c>
      <c r="E168" s="11">
        <v>0</v>
      </c>
      <c r="F168" s="13"/>
      <c r="G168" s="13"/>
    </row>
    <row r="169" spans="2:7" x14ac:dyDescent="0.3">
      <c r="B169" s="9"/>
      <c r="C169" s="21" t="str">
        <f>[3]WR_sum_P_by_County_GWSW!B106</f>
        <v>S</v>
      </c>
      <c r="D169" s="11">
        <f>[3]WR_sum_P_by_County_GWSW!C106</f>
        <v>15</v>
      </c>
      <c r="E169" s="11">
        <f>[3]WR_sum_P_by_County_GWSW!D106</f>
        <v>3380.2</v>
      </c>
      <c r="F169" s="13">
        <f t="shared" ref="F169" si="66">SUM(D168:D169)</f>
        <v>15</v>
      </c>
      <c r="G169" s="13">
        <f t="shared" ref="G169" si="67">SUM(E168:E169)</f>
        <v>3380.2</v>
      </c>
    </row>
    <row r="170" spans="2:7" x14ac:dyDescent="0.3">
      <c r="B170" s="9"/>
      <c r="C170" s="21"/>
      <c r="D170" s="11"/>
      <c r="E170" s="11"/>
      <c r="F170" s="13"/>
      <c r="G170" s="13"/>
    </row>
    <row r="171" spans="2:7" x14ac:dyDescent="0.3">
      <c r="B171" s="21" t="str">
        <f>[3]WR_sum_P_by_County_GWSW!A107</f>
        <v>Okfuskee</v>
      </c>
      <c r="C171" s="21" t="str">
        <f>[3]WR_sum_P_by_County_GWSW!B107</f>
        <v>G</v>
      </c>
      <c r="D171" s="11">
        <f>[3]WR_sum_P_by_County_GWSW!C107</f>
        <v>29</v>
      </c>
      <c r="E171" s="11">
        <f>[3]WR_sum_P_by_County_GWSW!D107</f>
        <v>5729.8</v>
      </c>
      <c r="F171" s="13"/>
      <c r="G171" s="13"/>
    </row>
    <row r="172" spans="2:7" x14ac:dyDescent="0.3">
      <c r="B172" s="21"/>
      <c r="C172" s="21" t="str">
        <f>[3]WR_sum_P_by_County_GWSW!B108</f>
        <v>S</v>
      </c>
      <c r="D172" s="11">
        <f>[3]WR_sum_P_by_County_GWSW!C108</f>
        <v>18</v>
      </c>
      <c r="E172" s="11">
        <f>[3]WR_sum_P_by_County_GWSW!D108</f>
        <v>4602</v>
      </c>
      <c r="F172" s="13">
        <f t="shared" ref="F172" si="68">SUM(D171:D172)</f>
        <v>47</v>
      </c>
      <c r="G172" s="13">
        <f t="shared" ref="G172" si="69">SUM(E171:E172)</f>
        <v>10331.799999999999</v>
      </c>
    </row>
    <row r="173" spans="2:7" x14ac:dyDescent="0.3">
      <c r="B173" s="21"/>
      <c r="C173" s="21"/>
      <c r="D173" s="11"/>
      <c r="E173" s="11"/>
      <c r="F173" s="13"/>
      <c r="G173" s="13"/>
    </row>
    <row r="174" spans="2:7" x14ac:dyDescent="0.3">
      <c r="B174" s="21" t="str">
        <f>[3]WR_sum_P_by_County_GWSW!A109</f>
        <v>Oklahoma</v>
      </c>
      <c r="C174" s="21" t="str">
        <f>[3]WR_sum_P_by_County_GWSW!B109</f>
        <v>G</v>
      </c>
      <c r="D174" s="11">
        <f>[3]WR_sum_P_by_County_GWSW!C109</f>
        <v>292</v>
      </c>
      <c r="E174" s="11">
        <f>[3]WR_sum_P_by_County_GWSW!D109</f>
        <v>159620.79999999999</v>
      </c>
      <c r="F174" s="13"/>
      <c r="G174" s="13"/>
    </row>
    <row r="175" spans="2:7" x14ac:dyDescent="0.3">
      <c r="B175" s="21"/>
      <c r="C175" s="21" t="str">
        <f>[3]WR_sum_P_by_County_GWSW!B110</f>
        <v>S</v>
      </c>
      <c r="D175" s="11">
        <f>[3]WR_sum_P_by_County_GWSW!C110</f>
        <v>44</v>
      </c>
      <c r="E175" s="11">
        <f>[3]WR_sum_P_by_County_GWSW!D110</f>
        <v>121731.2</v>
      </c>
      <c r="F175" s="13">
        <f t="shared" ref="F175" si="70">SUM(D174:D175)</f>
        <v>336</v>
      </c>
      <c r="G175" s="13">
        <f t="shared" ref="G175" si="71">SUM(E174:E175)</f>
        <v>281352</v>
      </c>
    </row>
    <row r="176" spans="2:7" x14ac:dyDescent="0.3">
      <c r="B176" s="21"/>
      <c r="C176" s="21"/>
      <c r="D176" s="11"/>
      <c r="E176" s="11"/>
      <c r="F176" s="13"/>
      <c r="G176" s="13"/>
    </row>
    <row r="177" spans="2:7" x14ac:dyDescent="0.3">
      <c r="B177" s="21" t="str">
        <f>[3]WR_sum_P_by_County_GWSW!A111</f>
        <v>Okmulgee</v>
      </c>
      <c r="C177" s="21" t="s">
        <v>0</v>
      </c>
      <c r="D177" s="11">
        <v>0</v>
      </c>
      <c r="E177" s="11">
        <v>0</v>
      </c>
      <c r="F177" s="13"/>
      <c r="G177" s="13"/>
    </row>
    <row r="178" spans="2:7" x14ac:dyDescent="0.3">
      <c r="B178" s="9"/>
      <c r="C178" s="21" t="str">
        <f>[3]WR_sum_P_by_County_GWSW!B111</f>
        <v>S</v>
      </c>
      <c r="D178" s="11">
        <f>[3]WR_sum_P_by_County_GWSW!C111</f>
        <v>18</v>
      </c>
      <c r="E178" s="11">
        <f>[3]WR_sum_P_by_County_GWSW!D111</f>
        <v>22971</v>
      </c>
      <c r="F178" s="13">
        <f t="shared" ref="F178" si="72">SUM(D177:D178)</f>
        <v>18</v>
      </c>
      <c r="G178" s="13">
        <f t="shared" ref="G178" si="73">SUM(E177:E178)</f>
        <v>22971</v>
      </c>
    </row>
    <row r="179" spans="2:7" x14ac:dyDescent="0.3">
      <c r="B179" s="9"/>
      <c r="C179" s="21"/>
      <c r="D179" s="11"/>
      <c r="E179" s="11"/>
      <c r="F179" s="13"/>
      <c r="G179" s="13"/>
    </row>
    <row r="180" spans="2:7" x14ac:dyDescent="0.3">
      <c r="B180" s="21" t="str">
        <f>[3]WR_sum_P_by_County_GWSW!A112</f>
        <v>Osage</v>
      </c>
      <c r="C180" s="21" t="str">
        <f>[3]WR_sum_P_by_County_GWSW!B112</f>
        <v>G</v>
      </c>
      <c r="D180" s="11">
        <f>[3]WR_sum_P_by_County_GWSW!C112</f>
        <v>48</v>
      </c>
      <c r="E180" s="11">
        <f>[3]WR_sum_P_by_County_GWSW!D112</f>
        <v>33732.9</v>
      </c>
      <c r="F180" s="13"/>
      <c r="G180" s="13"/>
    </row>
    <row r="181" spans="2:7" x14ac:dyDescent="0.3">
      <c r="B181" s="21"/>
      <c r="C181" s="21" t="str">
        <f>[3]WR_sum_P_by_County_GWSW!B113</f>
        <v>S</v>
      </c>
      <c r="D181" s="11">
        <f>[3]WR_sum_P_by_County_GWSW!C113</f>
        <v>41</v>
      </c>
      <c r="E181" s="11">
        <f>[3]WR_sum_P_by_County_GWSW!D113</f>
        <v>62745</v>
      </c>
      <c r="F181" s="13">
        <f t="shared" ref="F181" si="74">SUM(D180:D181)</f>
        <v>89</v>
      </c>
      <c r="G181" s="13">
        <f t="shared" ref="G181" si="75">SUM(E180:E181)</f>
        <v>96477.9</v>
      </c>
    </row>
    <row r="182" spans="2:7" x14ac:dyDescent="0.3">
      <c r="B182" s="21"/>
      <c r="C182" s="21"/>
      <c r="D182" s="11"/>
      <c r="E182" s="11"/>
      <c r="F182" s="13"/>
      <c r="G182" s="13"/>
    </row>
    <row r="183" spans="2:7" x14ac:dyDescent="0.3">
      <c r="B183" s="21" t="str">
        <f>[3]WR_sum_P_by_County_GWSW!A114</f>
        <v>Ottawa</v>
      </c>
      <c r="C183" s="21" t="str">
        <f>[3]WR_sum_P_by_County_GWSW!B114</f>
        <v>G</v>
      </c>
      <c r="D183" s="11">
        <f>[3]WR_sum_P_by_County_GWSW!C114</f>
        <v>51</v>
      </c>
      <c r="E183" s="11">
        <f>[3]WR_sum_P_by_County_GWSW!D114</f>
        <v>15100.1</v>
      </c>
      <c r="F183" s="13"/>
      <c r="G183" s="13"/>
    </row>
    <row r="184" spans="2:7" x14ac:dyDescent="0.3">
      <c r="B184" s="21"/>
      <c r="C184" s="21" t="s">
        <v>1</v>
      </c>
      <c r="D184" s="11">
        <v>0</v>
      </c>
      <c r="E184" s="11">
        <v>0</v>
      </c>
      <c r="F184" s="13">
        <f t="shared" ref="F184" si="76">SUM(D183:D184)</f>
        <v>51</v>
      </c>
      <c r="G184" s="13">
        <f t="shared" ref="G184" si="77">SUM(E183:E184)</f>
        <v>15100.1</v>
      </c>
    </row>
    <row r="185" spans="2:7" x14ac:dyDescent="0.3">
      <c r="B185" s="21"/>
      <c r="C185" s="21"/>
      <c r="D185" s="11"/>
      <c r="E185" s="11"/>
      <c r="F185" s="13"/>
      <c r="G185" s="13"/>
    </row>
    <row r="186" spans="2:7" x14ac:dyDescent="0.3">
      <c r="B186" s="21" t="str">
        <f>[3]WR_sum_P_by_County_GWSW!A115</f>
        <v>Pawnee</v>
      </c>
      <c r="C186" s="21" t="str">
        <f>[3]WR_sum_P_by_County_GWSW!B115</f>
        <v>G</v>
      </c>
      <c r="D186" s="11">
        <f>[3]WR_sum_P_by_County_GWSW!C115</f>
        <v>22</v>
      </c>
      <c r="E186" s="11">
        <f>[3]WR_sum_P_by_County_GWSW!D115</f>
        <v>6118</v>
      </c>
      <c r="F186" s="13"/>
      <c r="G186" s="13"/>
    </row>
    <row r="187" spans="2:7" x14ac:dyDescent="0.3">
      <c r="B187" s="21"/>
      <c r="C187" s="21" t="str">
        <f>[3]WR_sum_P_by_County_GWSW!B116</f>
        <v>S</v>
      </c>
      <c r="D187" s="11">
        <f>[3]WR_sum_P_by_County_GWSW!C116</f>
        <v>14</v>
      </c>
      <c r="E187" s="11">
        <f>[3]WR_sum_P_by_County_GWSW!D116</f>
        <v>81280.399999999994</v>
      </c>
      <c r="F187" s="13">
        <f t="shared" ref="F187" si="78">SUM(D186:D187)</f>
        <v>36</v>
      </c>
      <c r="G187" s="13">
        <f t="shared" ref="G187" si="79">SUM(E186:E187)</f>
        <v>87398.399999999994</v>
      </c>
    </row>
    <row r="188" spans="2:7" x14ac:dyDescent="0.3">
      <c r="B188" s="21"/>
      <c r="C188" s="21"/>
      <c r="D188" s="11"/>
      <c r="E188" s="11"/>
      <c r="F188" s="13"/>
      <c r="G188" s="13"/>
    </row>
    <row r="189" spans="2:7" x14ac:dyDescent="0.3">
      <c r="B189" s="21" t="str">
        <f>[3]WR_sum_P_by_County_GWSW!A117</f>
        <v>Payne</v>
      </c>
      <c r="C189" s="21" t="str">
        <f>[3]WR_sum_P_by_County_GWSW!B117</f>
        <v>G</v>
      </c>
      <c r="D189" s="11">
        <f>[3]WR_sum_P_by_County_GWSW!C117</f>
        <v>61</v>
      </c>
      <c r="E189" s="11">
        <f>[3]WR_sum_P_by_County_GWSW!D117</f>
        <v>17149.7</v>
      </c>
      <c r="F189" s="13"/>
      <c r="G189" s="13"/>
    </row>
    <row r="190" spans="2:7" x14ac:dyDescent="0.3">
      <c r="B190" s="21"/>
      <c r="C190" s="21" t="str">
        <f>[3]WR_sum_P_by_County_GWSW!B118</f>
        <v>S</v>
      </c>
      <c r="D190" s="11">
        <f>[3]WR_sum_P_by_County_GWSW!C118</f>
        <v>20</v>
      </c>
      <c r="E190" s="11">
        <f>[3]WR_sum_P_by_County_GWSW!D118</f>
        <v>22268.5</v>
      </c>
      <c r="F190" s="13">
        <f t="shared" ref="F190" si="80">SUM(D189:D190)</f>
        <v>81</v>
      </c>
      <c r="G190" s="13">
        <f t="shared" ref="G190" si="81">SUM(E189:E190)</f>
        <v>39418.199999999997</v>
      </c>
    </row>
    <row r="191" spans="2:7" x14ac:dyDescent="0.3">
      <c r="B191" s="21"/>
      <c r="C191" s="21"/>
      <c r="D191" s="11"/>
      <c r="E191" s="11"/>
      <c r="F191" s="13"/>
      <c r="G191" s="13"/>
    </row>
    <row r="192" spans="2:7" x14ac:dyDescent="0.3">
      <c r="B192" s="21" t="str">
        <f>[3]WR_sum_P_by_County_GWSW!A119</f>
        <v>Pittsburg</v>
      </c>
      <c r="C192" s="21" t="str">
        <f>[3]WR_sum_P_by_County_GWSW!B119</f>
        <v>G</v>
      </c>
      <c r="D192" s="11">
        <f>[3]WR_sum_P_by_County_GWSW!C119</f>
        <v>13</v>
      </c>
      <c r="E192" s="11">
        <f>[3]WR_sum_P_by_County_GWSW!D119</f>
        <v>1883.9</v>
      </c>
      <c r="F192" s="13"/>
      <c r="G192" s="13"/>
    </row>
    <row r="193" spans="2:7" x14ac:dyDescent="0.3">
      <c r="B193" s="21"/>
      <c r="C193" s="21" t="str">
        <f>[3]WR_sum_P_by_County_GWSW!B120</f>
        <v>S</v>
      </c>
      <c r="D193" s="11">
        <f>[3]WR_sum_P_by_County_GWSW!C120</f>
        <v>34</v>
      </c>
      <c r="E193" s="11">
        <f>[3]WR_sum_P_by_County_GWSW!D120</f>
        <v>59043</v>
      </c>
      <c r="F193" s="13">
        <f t="shared" ref="F193" si="82">SUM(D192:D193)</f>
        <v>47</v>
      </c>
      <c r="G193" s="13">
        <f t="shared" ref="G193" si="83">SUM(E192:E193)</f>
        <v>60926.9</v>
      </c>
    </row>
    <row r="194" spans="2:7" x14ac:dyDescent="0.3">
      <c r="B194" s="21"/>
      <c r="C194" s="21"/>
      <c r="D194" s="11"/>
      <c r="E194" s="11"/>
      <c r="F194" s="13"/>
      <c r="G194" s="13"/>
    </row>
    <row r="195" spans="2:7" x14ac:dyDescent="0.3">
      <c r="B195" s="21" t="str">
        <f>[3]WR_sum_P_by_County_GWSW!A121</f>
        <v>Pontotoc</v>
      </c>
      <c r="C195" s="21" t="str">
        <f>[3]WR_sum_P_by_County_GWSW!B121</f>
        <v>G</v>
      </c>
      <c r="D195" s="11">
        <f>[3]WR_sum_P_by_County_GWSW!C121</f>
        <v>70</v>
      </c>
      <c r="E195" s="11">
        <f>[3]WR_sum_P_by_County_GWSW!D121</f>
        <v>20754.7</v>
      </c>
      <c r="F195" s="13"/>
      <c r="G195" s="13"/>
    </row>
    <row r="196" spans="2:7" x14ac:dyDescent="0.3">
      <c r="B196" s="21"/>
      <c r="C196" s="21" t="str">
        <f>[3]WR_sum_P_by_County_GWSW!B122</f>
        <v>S</v>
      </c>
      <c r="D196" s="11">
        <f>[3]WR_sum_P_by_County_GWSW!C122</f>
        <v>23</v>
      </c>
      <c r="E196" s="11">
        <f>[3]WR_sum_P_by_County_GWSW!D122</f>
        <v>11659</v>
      </c>
      <c r="F196" s="13">
        <f t="shared" ref="F196" si="84">SUM(D195:D196)</f>
        <v>93</v>
      </c>
      <c r="G196" s="13">
        <f t="shared" ref="G196" si="85">SUM(E195:E196)</f>
        <v>32413.7</v>
      </c>
    </row>
    <row r="197" spans="2:7" x14ac:dyDescent="0.3">
      <c r="B197" s="21"/>
      <c r="C197" s="21"/>
      <c r="D197" s="11"/>
      <c r="E197" s="11"/>
      <c r="F197" s="13"/>
      <c r="G197" s="13"/>
    </row>
    <row r="198" spans="2:7" x14ac:dyDescent="0.3">
      <c r="B198" s="21" t="str">
        <f>[3]WR_sum_P_by_County_GWSW!A123</f>
        <v>Pottawatomie</v>
      </c>
      <c r="C198" s="21" t="str">
        <f>[3]WR_sum_P_by_County_GWSW!B123</f>
        <v>G</v>
      </c>
      <c r="D198" s="11">
        <f>[3]WR_sum_P_by_County_GWSW!C123</f>
        <v>82</v>
      </c>
      <c r="E198" s="11">
        <f>[3]WR_sum_P_by_County_GWSW!D123</f>
        <v>14315.1</v>
      </c>
      <c r="F198" s="13"/>
      <c r="G198" s="13"/>
    </row>
    <row r="199" spans="2:7" x14ac:dyDescent="0.3">
      <c r="B199" s="21"/>
      <c r="C199" s="21" t="str">
        <f>[3]WR_sum_P_by_County_GWSW!B124</f>
        <v>S</v>
      </c>
      <c r="D199" s="11">
        <f>[3]WR_sum_P_by_County_GWSW!C124</f>
        <v>32</v>
      </c>
      <c r="E199" s="11">
        <f>[3]WR_sum_P_by_County_GWSW!D124</f>
        <v>37238</v>
      </c>
      <c r="F199" s="13">
        <f t="shared" ref="F199" si="86">SUM(D198:D199)</f>
        <v>114</v>
      </c>
      <c r="G199" s="13">
        <f t="shared" ref="G199" si="87">SUM(E198:E199)</f>
        <v>51553.1</v>
      </c>
    </row>
    <row r="200" spans="2:7" x14ac:dyDescent="0.3">
      <c r="B200" s="21"/>
      <c r="C200" s="21"/>
      <c r="D200" s="11"/>
      <c r="E200" s="11"/>
      <c r="F200" s="13"/>
      <c r="G200" s="13"/>
    </row>
    <row r="201" spans="2:7" x14ac:dyDescent="0.3">
      <c r="B201" s="21" t="str">
        <f>[3]WR_sum_P_by_County_GWSW!A125</f>
        <v>Pushmataha</v>
      </c>
      <c r="C201" s="21" t="str">
        <f>[3]WR_sum_P_by_County_GWSW!B125</f>
        <v>G</v>
      </c>
      <c r="D201" s="11">
        <f>[3]WR_sum_P_by_County_GWSW!C125</f>
        <v>3</v>
      </c>
      <c r="E201" s="11">
        <f>[3]WR_sum_P_by_County_GWSW!D125</f>
        <v>339.6</v>
      </c>
      <c r="F201" s="13"/>
      <c r="G201" s="13"/>
    </row>
    <row r="202" spans="2:7" x14ac:dyDescent="0.3">
      <c r="B202" s="21"/>
      <c r="C202" s="21" t="str">
        <f>[3]WR_sum_P_by_County_GWSW!B126</f>
        <v>S</v>
      </c>
      <c r="D202" s="11">
        <f>[3]WR_sum_P_by_County_GWSW!C126</f>
        <v>26</v>
      </c>
      <c r="E202" s="11">
        <f>[3]WR_sum_P_by_County_GWSW!D126</f>
        <v>125950</v>
      </c>
      <c r="F202" s="13">
        <f t="shared" ref="F202" si="88">SUM(D201:D202)</f>
        <v>29</v>
      </c>
      <c r="G202" s="13">
        <f t="shared" ref="G202" si="89">SUM(E201:E202)</f>
        <v>126289.60000000001</v>
      </c>
    </row>
    <row r="203" spans="2:7" x14ac:dyDescent="0.3">
      <c r="B203" s="21"/>
      <c r="C203" s="21"/>
      <c r="D203" s="11"/>
      <c r="E203" s="11"/>
      <c r="F203" s="13"/>
      <c r="G203" s="13"/>
    </row>
    <row r="204" spans="2:7" x14ac:dyDescent="0.3">
      <c r="B204" s="21" t="str">
        <f>[3]WR_sum_P_by_County_GWSW!A127</f>
        <v>Roger Mills</v>
      </c>
      <c r="C204" s="21" t="str">
        <f>[3]WR_sum_P_by_County_GWSW!B127</f>
        <v>G</v>
      </c>
      <c r="D204" s="11">
        <f>[3]WR_sum_P_by_County_GWSW!C127</f>
        <v>353</v>
      </c>
      <c r="E204" s="11">
        <f>[3]WR_sum_P_by_County_GWSW!D127</f>
        <v>155218.4</v>
      </c>
      <c r="F204" s="13"/>
      <c r="G204" s="13"/>
    </row>
    <row r="205" spans="2:7" x14ac:dyDescent="0.3">
      <c r="B205" s="21"/>
      <c r="C205" s="21" t="str">
        <f>[3]WR_sum_P_by_County_GWSW!B128</f>
        <v>S</v>
      </c>
      <c r="D205" s="11">
        <f>[3]WR_sum_P_by_County_GWSW!C128</f>
        <v>44</v>
      </c>
      <c r="E205" s="11">
        <f>[3]WR_sum_P_by_County_GWSW!D128</f>
        <v>5194.1000000000004</v>
      </c>
      <c r="F205" s="13">
        <f t="shared" ref="F205" si="90">SUM(D204:D205)</f>
        <v>397</v>
      </c>
      <c r="G205" s="13">
        <f t="shared" ref="G205" si="91">SUM(E204:E205)</f>
        <v>160412.5</v>
      </c>
    </row>
    <row r="206" spans="2:7" x14ac:dyDescent="0.3">
      <c r="B206" s="21"/>
      <c r="C206" s="21"/>
      <c r="D206" s="11"/>
      <c r="E206" s="11"/>
      <c r="F206" s="13"/>
      <c r="G206" s="13"/>
    </row>
    <row r="207" spans="2:7" x14ac:dyDescent="0.3">
      <c r="B207" s="21" t="str">
        <f>[3]WR_sum_P_by_County_GWSW!A129</f>
        <v>Rogers</v>
      </c>
      <c r="C207" s="21" t="str">
        <f>[3]WR_sum_P_by_County_GWSW!B129</f>
        <v>G</v>
      </c>
      <c r="D207" s="11">
        <f>[3]WR_sum_P_by_County_GWSW!C129</f>
        <v>2</v>
      </c>
      <c r="E207" s="11">
        <f>[3]WR_sum_P_by_County_GWSW!D129</f>
        <v>247</v>
      </c>
      <c r="F207" s="13"/>
      <c r="G207" s="13"/>
    </row>
    <row r="208" spans="2:7" x14ac:dyDescent="0.3">
      <c r="B208" s="21"/>
      <c r="C208" s="21" t="str">
        <f>[3]WR_sum_P_by_County_GWSW!B130</f>
        <v>S</v>
      </c>
      <c r="D208" s="11">
        <f>[3]WR_sum_P_by_County_GWSW!C130</f>
        <v>64</v>
      </c>
      <c r="E208" s="11">
        <f>[3]WR_sum_P_by_County_GWSW!D130</f>
        <v>214029.8</v>
      </c>
      <c r="F208" s="13">
        <f t="shared" ref="F208" si="92">SUM(D207:D208)</f>
        <v>66</v>
      </c>
      <c r="G208" s="13">
        <f t="shared" ref="G208" si="93">SUM(E207:E208)</f>
        <v>214276.8</v>
      </c>
    </row>
    <row r="209" spans="2:7" x14ac:dyDescent="0.3">
      <c r="B209" s="21"/>
      <c r="C209" s="21"/>
      <c r="D209" s="11"/>
      <c r="E209" s="11"/>
      <c r="F209" s="13"/>
      <c r="G209" s="13"/>
    </row>
    <row r="210" spans="2:7" x14ac:dyDescent="0.3">
      <c r="B210" s="21" t="str">
        <f>[3]WR_sum_P_by_County_GWSW!A131</f>
        <v>Seminole</v>
      </c>
      <c r="C210" s="21" t="str">
        <f>[3]WR_sum_P_by_County_GWSW!B131</f>
        <v>G</v>
      </c>
      <c r="D210" s="11">
        <f>[3]WR_sum_P_by_County_GWSW!C131</f>
        <v>44</v>
      </c>
      <c r="E210" s="11">
        <f>[3]WR_sum_P_by_County_GWSW!D131</f>
        <v>10717.3</v>
      </c>
      <c r="F210" s="13"/>
      <c r="G210" s="13"/>
    </row>
    <row r="211" spans="2:7" x14ac:dyDescent="0.3">
      <c r="B211" s="21"/>
      <c r="C211" s="21" t="str">
        <f>[3]WR_sum_P_by_County_GWSW!B132</f>
        <v>S</v>
      </c>
      <c r="D211" s="11">
        <f>[3]WR_sum_P_by_County_GWSW!C132</f>
        <v>19</v>
      </c>
      <c r="E211" s="11">
        <f>[3]WR_sum_P_by_County_GWSW!D132</f>
        <v>39917</v>
      </c>
      <c r="F211" s="13">
        <f t="shared" ref="F211" si="94">SUM(D210:D211)</f>
        <v>63</v>
      </c>
      <c r="G211" s="13">
        <f t="shared" ref="G211" si="95">SUM(E210:E211)</f>
        <v>50634.3</v>
      </c>
    </row>
    <row r="212" spans="2:7" x14ac:dyDescent="0.3">
      <c r="B212" s="21"/>
      <c r="C212" s="21"/>
      <c r="D212" s="11"/>
      <c r="E212" s="11"/>
      <c r="F212" s="13"/>
      <c r="G212" s="13"/>
    </row>
    <row r="213" spans="2:7" x14ac:dyDescent="0.3">
      <c r="B213" s="21" t="str">
        <f>[3]WR_sum_P_by_County_GWSW!A133</f>
        <v>Sequoyah</v>
      </c>
      <c r="C213" s="21" t="str">
        <f>[3]WR_sum_P_by_County_GWSW!B133</f>
        <v>G</v>
      </c>
      <c r="D213" s="11">
        <f>[3]WR_sum_P_by_County_GWSW!C133</f>
        <v>20</v>
      </c>
      <c r="E213" s="11">
        <f>[3]WR_sum_P_by_County_GWSW!D133</f>
        <v>5821.5</v>
      </c>
      <c r="F213" s="13"/>
      <c r="G213" s="13"/>
    </row>
    <row r="214" spans="2:7" x14ac:dyDescent="0.3">
      <c r="B214" s="21"/>
      <c r="C214" s="21" t="str">
        <f>[3]WR_sum_P_by_County_GWSW!B134</f>
        <v>S</v>
      </c>
      <c r="D214" s="11">
        <f>[3]WR_sum_P_by_County_GWSW!C134</f>
        <v>44</v>
      </c>
      <c r="E214" s="11">
        <f>[3]WR_sum_P_by_County_GWSW!D134</f>
        <v>105089.8</v>
      </c>
      <c r="F214" s="13">
        <f t="shared" ref="F214" si="96">SUM(D213:D214)</f>
        <v>64</v>
      </c>
      <c r="G214" s="13">
        <f t="shared" ref="G214" si="97">SUM(E213:E214)</f>
        <v>110911.3</v>
      </c>
    </row>
    <row r="215" spans="2:7" x14ac:dyDescent="0.3">
      <c r="B215" s="21"/>
      <c r="C215" s="21"/>
      <c r="D215" s="11"/>
      <c r="E215" s="11"/>
      <c r="F215" s="13"/>
      <c r="G215" s="13"/>
    </row>
    <row r="216" spans="2:7" x14ac:dyDescent="0.3">
      <c r="B216" s="21" t="str">
        <f>[3]WR_sum_P_by_County_GWSW!A135</f>
        <v>Stephens</v>
      </c>
      <c r="C216" s="21" t="str">
        <f>[3]WR_sum_P_by_County_GWSW!B135</f>
        <v>G</v>
      </c>
      <c r="D216" s="11">
        <f>[3]WR_sum_P_by_County_GWSW!C135</f>
        <v>47</v>
      </c>
      <c r="E216" s="11">
        <f>[3]WR_sum_P_by_County_GWSW!D135</f>
        <v>7353.3</v>
      </c>
      <c r="F216" s="13"/>
      <c r="G216" s="13"/>
    </row>
    <row r="217" spans="2:7" x14ac:dyDescent="0.3">
      <c r="B217" s="21"/>
      <c r="C217" s="21" t="str">
        <f>[3]WR_sum_P_by_County_GWSW!B136</f>
        <v>S</v>
      </c>
      <c r="D217" s="11">
        <f>[3]WR_sum_P_by_County_GWSW!C136</f>
        <v>29</v>
      </c>
      <c r="E217" s="11">
        <f>[3]WR_sum_P_by_County_GWSW!D136</f>
        <v>12937</v>
      </c>
      <c r="F217" s="13">
        <f t="shared" ref="F217" si="98">SUM(D216:D217)</f>
        <v>76</v>
      </c>
      <c r="G217" s="13">
        <f t="shared" ref="G217" si="99">SUM(E216:E217)</f>
        <v>20290.3</v>
      </c>
    </row>
    <row r="218" spans="2:7" x14ac:dyDescent="0.3">
      <c r="B218" s="21"/>
      <c r="C218" s="21"/>
      <c r="D218" s="11"/>
      <c r="E218" s="11"/>
      <c r="F218" s="13"/>
      <c r="G218" s="13"/>
    </row>
    <row r="219" spans="2:7" x14ac:dyDescent="0.3">
      <c r="B219" s="21" t="str">
        <f>[3]WR_sum_P_by_County_GWSW!A137</f>
        <v>Texas</v>
      </c>
      <c r="C219" s="21" t="str">
        <f>[3]WR_sum_P_by_County_GWSW!B137</f>
        <v>G</v>
      </c>
      <c r="D219" s="11">
        <f>[3]WR_sum_P_by_County_GWSW!C137</f>
        <v>1617</v>
      </c>
      <c r="E219" s="11">
        <f>[3]WR_sum_P_by_County_GWSW!D137</f>
        <v>858950.7</v>
      </c>
      <c r="F219" s="13"/>
      <c r="G219" s="13"/>
    </row>
    <row r="220" spans="2:7" x14ac:dyDescent="0.3">
      <c r="B220" s="21"/>
      <c r="C220" s="21" t="str">
        <f>[3]WR_sum_P_by_County_GWSW!B138</f>
        <v>S</v>
      </c>
      <c r="D220" s="11">
        <f>[3]WR_sum_P_by_County_GWSW!C138</f>
        <v>4</v>
      </c>
      <c r="E220" s="11">
        <f>[3]WR_sum_P_by_County_GWSW!D138</f>
        <v>571</v>
      </c>
      <c r="F220" s="13">
        <f t="shared" ref="F220" si="100">SUM(D219:D220)</f>
        <v>1621</v>
      </c>
      <c r="G220" s="13">
        <f t="shared" ref="G220" si="101">SUM(E219:E220)</f>
        <v>859521.7</v>
      </c>
    </row>
    <row r="221" spans="2:7" x14ac:dyDescent="0.3">
      <c r="B221" s="21"/>
      <c r="C221" s="21"/>
      <c r="D221" s="11"/>
      <c r="E221" s="11"/>
      <c r="F221" s="13"/>
      <c r="G221" s="13"/>
    </row>
    <row r="222" spans="2:7" x14ac:dyDescent="0.3">
      <c r="B222" s="21" t="str">
        <f>[3]WR_sum_P_by_County_GWSW!A139</f>
        <v>Tillman</v>
      </c>
      <c r="C222" s="21" t="str">
        <f>[3]WR_sum_P_by_County_GWSW!B139</f>
        <v>G</v>
      </c>
      <c r="D222" s="11">
        <f>[3]WR_sum_P_by_County_GWSW!C139</f>
        <v>462</v>
      </c>
      <c r="E222" s="11">
        <f>[3]WR_sum_P_by_County_GWSW!D139</f>
        <v>59026.9</v>
      </c>
      <c r="F222" s="13"/>
      <c r="G222" s="13"/>
    </row>
    <row r="223" spans="2:7" x14ac:dyDescent="0.3">
      <c r="B223" s="21"/>
      <c r="C223" s="21" t="str">
        <f>[3]WR_sum_P_by_County_GWSW!B140</f>
        <v>S</v>
      </c>
      <c r="D223" s="11">
        <f>[3]WR_sum_P_by_County_GWSW!C140</f>
        <v>14</v>
      </c>
      <c r="E223" s="11">
        <f>[3]WR_sum_P_by_County_GWSW!D140</f>
        <v>8044</v>
      </c>
      <c r="F223" s="13">
        <f t="shared" ref="F223" si="102">SUM(D222:D223)</f>
        <v>476</v>
      </c>
      <c r="G223" s="13">
        <f t="shared" ref="G223" si="103">SUM(E222:E223)</f>
        <v>67070.899999999994</v>
      </c>
    </row>
    <row r="224" spans="2:7" x14ac:dyDescent="0.3">
      <c r="B224" s="21"/>
      <c r="C224" s="21"/>
      <c r="D224" s="11"/>
      <c r="E224" s="11"/>
      <c r="F224" s="13"/>
      <c r="G224" s="13"/>
    </row>
    <row r="225" spans="2:7" x14ac:dyDescent="0.3">
      <c r="B225" s="21" t="str">
        <f>[3]WR_sum_P_by_County_GWSW!A141</f>
        <v>Tulsa</v>
      </c>
      <c r="C225" s="21" t="str">
        <f>[3]WR_sum_P_by_County_GWSW!B141</f>
        <v>G</v>
      </c>
      <c r="D225" s="11">
        <f>[3]WR_sum_P_by_County_GWSW!C141</f>
        <v>48</v>
      </c>
      <c r="E225" s="11">
        <f>[3]WR_sum_P_by_County_GWSW!D141</f>
        <v>19478.099999999999</v>
      </c>
      <c r="F225" s="13"/>
      <c r="G225" s="13"/>
    </row>
    <row r="226" spans="2:7" x14ac:dyDescent="0.3">
      <c r="B226" s="21"/>
      <c r="C226" s="21" t="str">
        <f>[3]WR_sum_P_by_County_GWSW!B142</f>
        <v>S</v>
      </c>
      <c r="D226" s="11">
        <f>[3]WR_sum_P_by_County_GWSW!C142</f>
        <v>24</v>
      </c>
      <c r="E226" s="11">
        <f>[3]WR_sum_P_by_County_GWSW!D142</f>
        <v>47930.8</v>
      </c>
      <c r="F226" s="13">
        <f t="shared" ref="F226" si="104">SUM(D225:D226)</f>
        <v>72</v>
      </c>
      <c r="G226" s="13">
        <f t="shared" ref="G226" si="105">SUM(E225:E226)</f>
        <v>67408.899999999994</v>
      </c>
    </row>
    <row r="227" spans="2:7" x14ac:dyDescent="0.3">
      <c r="B227" s="21"/>
      <c r="C227" s="21"/>
      <c r="D227" s="11"/>
      <c r="E227" s="11"/>
      <c r="F227" s="13"/>
      <c r="G227" s="13"/>
    </row>
    <row r="228" spans="2:7" x14ac:dyDescent="0.3">
      <c r="B228" s="21" t="str">
        <f>[3]WR_sum_P_by_County_GWSW!A143</f>
        <v>Wagoner</v>
      </c>
      <c r="C228" s="21" t="str">
        <f>[3]WR_sum_P_by_County_GWSW!B143</f>
        <v>G</v>
      </c>
      <c r="D228" s="11">
        <f>[3]WR_sum_P_by_County_GWSW!C143</f>
        <v>22</v>
      </c>
      <c r="E228" s="11">
        <f>[3]WR_sum_P_by_County_GWSW!D143</f>
        <v>3305.9</v>
      </c>
      <c r="F228" s="13"/>
      <c r="G228" s="13"/>
    </row>
    <row r="229" spans="2:7" x14ac:dyDescent="0.3">
      <c r="B229" s="21"/>
      <c r="C229" s="21" t="str">
        <f>[3]WR_sum_P_by_County_GWSW!B144</f>
        <v>S</v>
      </c>
      <c r="D229" s="11">
        <f>[3]WR_sum_P_by_County_GWSW!C144</f>
        <v>35</v>
      </c>
      <c r="E229" s="11">
        <f>[3]WR_sum_P_by_County_GWSW!D144</f>
        <v>72234.3</v>
      </c>
      <c r="F229" s="13">
        <f t="shared" ref="F229" si="106">SUM(D228:D229)</f>
        <v>57</v>
      </c>
      <c r="G229" s="13">
        <f t="shared" ref="G229" si="107">SUM(E228:E229)</f>
        <v>75540.2</v>
      </c>
    </row>
    <row r="230" spans="2:7" x14ac:dyDescent="0.3">
      <c r="B230" s="21"/>
      <c r="C230" s="21"/>
      <c r="D230" s="11"/>
      <c r="E230" s="11"/>
      <c r="F230" s="13"/>
      <c r="G230" s="13"/>
    </row>
    <row r="231" spans="2:7" x14ac:dyDescent="0.3">
      <c r="B231" s="21" t="str">
        <f>[3]WR_sum_P_by_County_GWSW!A145</f>
        <v>Washington</v>
      </c>
      <c r="C231" s="21" t="s">
        <v>0</v>
      </c>
      <c r="D231" s="11">
        <v>0</v>
      </c>
      <c r="E231" s="11">
        <v>0</v>
      </c>
      <c r="F231" s="13"/>
      <c r="G231" s="13"/>
    </row>
    <row r="232" spans="2:7" x14ac:dyDescent="0.3">
      <c r="B232" s="9"/>
      <c r="C232" s="21" t="str">
        <f>[3]WR_sum_P_by_County_GWSW!B145</f>
        <v>S</v>
      </c>
      <c r="D232" s="11">
        <f>[3]WR_sum_P_by_County_GWSW!C145</f>
        <v>21</v>
      </c>
      <c r="E232" s="11">
        <f>[3]WR_sum_P_by_County_GWSW!D145</f>
        <v>18690.7</v>
      </c>
      <c r="F232" s="13">
        <f t="shared" ref="F232" si="108">SUM(D231:D232)</f>
        <v>21</v>
      </c>
      <c r="G232" s="13">
        <f t="shared" ref="G232" si="109">SUM(E231:E232)</f>
        <v>18690.7</v>
      </c>
    </row>
    <row r="233" spans="2:7" x14ac:dyDescent="0.3">
      <c r="B233" s="9"/>
      <c r="C233" s="21"/>
      <c r="D233" s="11"/>
      <c r="E233" s="11"/>
      <c r="F233" s="13"/>
      <c r="G233" s="13"/>
    </row>
    <row r="234" spans="2:7" x14ac:dyDescent="0.3">
      <c r="B234" s="21" t="str">
        <f>[3]WR_sum_P_by_County_GWSW!A146</f>
        <v>Washita</v>
      </c>
      <c r="C234" s="21" t="str">
        <f>[3]WR_sum_P_by_County_GWSW!B146</f>
        <v>G</v>
      </c>
      <c r="D234" s="11">
        <f>[3]WR_sum_P_by_County_GWSW!C146</f>
        <v>288</v>
      </c>
      <c r="E234" s="11">
        <f>[3]WR_sum_P_by_County_GWSW!D146</f>
        <v>69291.7</v>
      </c>
      <c r="F234" s="13"/>
      <c r="G234" s="13"/>
    </row>
    <row r="235" spans="2:7" x14ac:dyDescent="0.3">
      <c r="B235" s="21"/>
      <c r="C235" s="21" t="str">
        <f>[3]WR_sum_P_by_County_GWSW!B147</f>
        <v>S</v>
      </c>
      <c r="D235" s="11">
        <f>[3]WR_sum_P_by_County_GWSW!C147</f>
        <v>51</v>
      </c>
      <c r="E235" s="11">
        <f>[3]WR_sum_P_by_County_GWSW!D147</f>
        <v>10377.799999999999</v>
      </c>
      <c r="F235" s="13">
        <f t="shared" ref="F235" si="110">SUM(D234:D235)</f>
        <v>339</v>
      </c>
      <c r="G235" s="13">
        <f t="shared" ref="G235" si="111">SUM(E234:E235)</f>
        <v>79669.5</v>
      </c>
    </row>
    <row r="236" spans="2:7" x14ac:dyDescent="0.3">
      <c r="B236" s="21"/>
      <c r="C236" s="21"/>
      <c r="D236" s="11"/>
      <c r="E236" s="11"/>
      <c r="F236" s="13"/>
      <c r="G236" s="13"/>
    </row>
    <row r="237" spans="2:7" x14ac:dyDescent="0.3">
      <c r="B237" s="21" t="str">
        <f>[3]WR_sum_P_by_County_GWSW!A148</f>
        <v>Woods</v>
      </c>
      <c r="C237" s="21" t="str">
        <f>[3]WR_sum_P_by_County_GWSW!B148</f>
        <v>G</v>
      </c>
      <c r="D237" s="11">
        <f>[3]WR_sum_P_by_County_GWSW!C148</f>
        <v>101</v>
      </c>
      <c r="E237" s="11">
        <f>[3]WR_sum_P_by_County_GWSW!D148</f>
        <v>54053.2</v>
      </c>
      <c r="F237" s="13"/>
      <c r="G237" s="13"/>
    </row>
    <row r="238" spans="2:7" x14ac:dyDescent="0.3">
      <c r="B238" s="21"/>
      <c r="C238" s="21" t="str">
        <f>[3]WR_sum_P_by_County_GWSW!B149</f>
        <v>S</v>
      </c>
      <c r="D238" s="11">
        <f>[3]WR_sum_P_by_County_GWSW!C149</f>
        <v>3</v>
      </c>
      <c r="E238" s="11">
        <f>[3]WR_sum_P_by_County_GWSW!D149</f>
        <v>87.2</v>
      </c>
      <c r="F238" s="13">
        <f t="shared" ref="F238" si="112">SUM(D237:D238)</f>
        <v>104</v>
      </c>
      <c r="G238" s="13">
        <f t="shared" ref="G238" si="113">SUM(E237:E238)</f>
        <v>54140.399999999994</v>
      </c>
    </row>
    <row r="239" spans="2:7" x14ac:dyDescent="0.3">
      <c r="B239" s="21"/>
      <c r="C239" s="21"/>
      <c r="D239" s="11"/>
      <c r="E239" s="11"/>
      <c r="F239" s="13"/>
      <c r="G239" s="13"/>
    </row>
    <row r="240" spans="2:7" x14ac:dyDescent="0.3">
      <c r="B240" s="21" t="str">
        <f>[3]WR_sum_P_by_County_GWSW!A150</f>
        <v>Woodward</v>
      </c>
      <c r="C240" s="21" t="str">
        <f>[3]WR_sum_P_by_County_GWSW!B150</f>
        <v>G</v>
      </c>
      <c r="D240" s="11">
        <f>[3]WR_sum_P_by_County_GWSW!C150</f>
        <v>230</v>
      </c>
      <c r="E240" s="11">
        <f>[3]WR_sum_P_by_County_GWSW!D150</f>
        <v>80108.100000000006</v>
      </c>
      <c r="F240" s="13"/>
      <c r="G240" s="13"/>
    </row>
    <row r="241" spans="2:7" x14ac:dyDescent="0.3">
      <c r="B241" s="14"/>
      <c r="C241" s="21" t="str">
        <f>[3]WR_sum_P_by_County_GWSW!B151</f>
        <v>S</v>
      </c>
      <c r="D241" s="11">
        <f>[3]WR_sum_P_by_County_GWSW!C151</f>
        <v>7</v>
      </c>
      <c r="E241" s="11">
        <f>[3]WR_sum_P_by_County_GWSW!D151</f>
        <v>1265</v>
      </c>
      <c r="F241" s="13">
        <f t="shared" ref="F241" si="114">SUM(D240:D241)</f>
        <v>237</v>
      </c>
      <c r="G241" s="13">
        <f t="shared" ref="G241" si="115">SUM(E240:E241)</f>
        <v>81373.100000000006</v>
      </c>
    </row>
    <row r="242" spans="2:7" x14ac:dyDescent="0.3">
      <c r="B242" s="16" t="s">
        <v>2</v>
      </c>
      <c r="C242" s="16"/>
      <c r="D242" s="22">
        <f>SUM(D12:D241)</f>
        <v>13760</v>
      </c>
      <c r="E242" s="22">
        <f>SUM(E12:E241)</f>
        <v>7063755.5999999996</v>
      </c>
      <c r="F242" s="4" t="s">
        <v>11</v>
      </c>
      <c r="G242" s="3"/>
    </row>
    <row r="245" spans="2:7" x14ac:dyDescent="0.3">
      <c r="B245" s="7" t="s">
        <v>22</v>
      </c>
    </row>
  </sheetData>
  <conditionalFormatting sqref="B12:G241">
    <cfRule type="expression" dxfId="0" priority="1">
      <formula>MOD(ROW(),3)=0</formula>
    </cfRule>
  </conditionalFormatting>
  <hyperlinks>
    <hyperlink ref="B1" location="'Permits by Type'!A1" display="Permits by Water Type" xr:uid="{00000000-0004-0000-0100-000000000000}"/>
    <hyperlink ref="D1" location="'Permits by County and Type'!A1" display="Permits by County and Water Type" xr:uid="{00000000-0004-0000-0100-000001000000}"/>
    <hyperlink ref="G1" location="'Permits by Use Purpose'!A1" display="Permits by Use Purpose" xr:uid="{00000000-0004-0000-0100-000002000000}"/>
    <hyperlink ref="J1" location="'Provisional-Temporary Permits'!A1" display="Provisional-Temporary Permits" xr:uid="{00000000-0004-0000-0100-000003000000}"/>
  </hyperlink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8"/>
  <sheetViews>
    <sheetView workbookViewId="0">
      <selection activeCell="E9" sqref="E9"/>
    </sheetView>
  </sheetViews>
  <sheetFormatPr defaultColWidth="9" defaultRowHeight="14.4" x14ac:dyDescent="0.3"/>
  <cols>
    <col min="1" max="1" width="2.44140625" style="7" customWidth="1"/>
    <col min="2" max="2" width="24.5546875" style="7" customWidth="1"/>
    <col min="3" max="3" width="9" style="7"/>
    <col min="4" max="4" width="14.88671875" style="7" customWidth="1"/>
    <col min="5" max="5" width="19.6640625" style="7" customWidth="1"/>
    <col min="6" max="6" width="6.5546875" style="7" customWidth="1"/>
    <col min="7" max="7" width="6.33203125" style="7" customWidth="1"/>
    <col min="8" max="8" width="9" style="7"/>
    <col min="9" max="9" width="18.5546875" style="7" customWidth="1"/>
    <col min="10" max="16384" width="9" style="7"/>
  </cols>
  <sheetData>
    <row r="1" spans="2:10" x14ac:dyDescent="0.3">
      <c r="B1" s="6" t="s">
        <v>23</v>
      </c>
      <c r="D1" s="6" t="s">
        <v>24</v>
      </c>
      <c r="G1" s="6" t="s">
        <v>25</v>
      </c>
      <c r="J1" s="6" t="s">
        <v>42</v>
      </c>
    </row>
    <row r="3" spans="2:10" ht="23.4" x14ac:dyDescent="0.45">
      <c r="B3" s="8" t="s">
        <v>45</v>
      </c>
    </row>
    <row r="5" spans="2:10" ht="15.6" x14ac:dyDescent="0.3">
      <c r="B5" s="15" t="s">
        <v>18</v>
      </c>
      <c r="E5" s="10">
        <v>45903</v>
      </c>
    </row>
    <row r="7" spans="2:10" x14ac:dyDescent="0.3">
      <c r="C7" s="9" t="s">
        <v>9</v>
      </c>
    </row>
    <row r="8" spans="2:10" x14ac:dyDescent="0.3">
      <c r="C8" s="9" t="s">
        <v>10</v>
      </c>
    </row>
    <row r="10" spans="2:10" x14ac:dyDescent="0.3">
      <c r="B10" s="16" t="s">
        <v>19</v>
      </c>
      <c r="C10" s="16" t="s">
        <v>4</v>
      </c>
      <c r="D10" s="16" t="s">
        <v>16</v>
      </c>
      <c r="E10" s="16" t="s">
        <v>20</v>
      </c>
    </row>
    <row r="11" spans="2:10" x14ac:dyDescent="0.3">
      <c r="B11" s="25" t="str">
        <f>[4]WR_sum_P_by_Purpose_GWSW!A2</f>
        <v>Agriculture</v>
      </c>
      <c r="C11" s="26" t="str">
        <f>[4]WR_sum_P_by_Purpose_GWSW!B2</f>
        <v>G</v>
      </c>
      <c r="D11" s="18">
        <f>[4]WR_sum_P_by_Purpose_GWSW!D2</f>
        <v>97696.9</v>
      </c>
      <c r="E11" s="18"/>
    </row>
    <row r="12" spans="2:10" x14ac:dyDescent="0.3">
      <c r="B12" s="21"/>
      <c r="C12" s="20" t="str">
        <f>[4]WR_sum_P_by_Purpose_GWSW!B3</f>
        <v>S</v>
      </c>
      <c r="D12" s="11">
        <f>[4]WR_sum_P_by_Purpose_GWSW!D3</f>
        <v>7025.7</v>
      </c>
      <c r="E12" s="13">
        <f>SUM(D11:D12)</f>
        <v>104722.59999999999</v>
      </c>
    </row>
    <row r="13" spans="2:10" x14ac:dyDescent="0.3">
      <c r="B13" s="21"/>
      <c r="C13" s="20"/>
      <c r="D13" s="11"/>
      <c r="E13" s="13"/>
    </row>
    <row r="14" spans="2:10" x14ac:dyDescent="0.3">
      <c r="B14" s="25" t="str">
        <f>[4]WR_sum_P_by_Purpose_GWSW!A4</f>
        <v>Commercial</v>
      </c>
      <c r="C14" s="26" t="str">
        <f>[4]WR_sum_P_by_Purpose_GWSW!B4</f>
        <v>G</v>
      </c>
      <c r="D14" s="18">
        <f>[4]WR_sum_P_by_Purpose_GWSW!D4</f>
        <v>20476.900000000001</v>
      </c>
      <c r="E14" s="27"/>
    </row>
    <row r="15" spans="2:10" x14ac:dyDescent="0.3">
      <c r="B15" s="21"/>
      <c r="C15" s="20" t="str">
        <f>[4]WR_sum_P_by_Purpose_GWSW!B5</f>
        <v>S</v>
      </c>
      <c r="D15" s="11">
        <f>[4]WR_sum_P_by_Purpose_GWSW!D5</f>
        <v>492.5</v>
      </c>
      <c r="E15" s="13">
        <f>SUM(D14:D15)</f>
        <v>20969.400000000001</v>
      </c>
    </row>
    <row r="16" spans="2:10" x14ac:dyDescent="0.3">
      <c r="B16" s="21"/>
      <c r="C16" s="20"/>
      <c r="D16" s="11"/>
      <c r="E16" s="13"/>
    </row>
    <row r="17" spans="2:5" x14ac:dyDescent="0.3">
      <c r="B17" s="25" t="str">
        <f>[4]WR_sum_P_by_Purpose_GWSW!A6</f>
        <v>Industrial</v>
      </c>
      <c r="C17" s="26" t="str">
        <f>[4]WR_sum_P_by_Purpose_GWSW!B6</f>
        <v>G</v>
      </c>
      <c r="D17" s="18">
        <f>[4]WR_sum_P_by_Purpose_GWSW!D6</f>
        <v>80398.899999999994</v>
      </c>
      <c r="E17" s="27"/>
    </row>
    <row r="18" spans="2:5" x14ac:dyDescent="0.3">
      <c r="B18" s="21"/>
      <c r="C18" s="20" t="str">
        <f>[4]WR_sum_P_by_Purpose_GWSW!B7</f>
        <v>S</v>
      </c>
      <c r="D18" s="11">
        <f>[4]WR_sum_P_by_Purpose_GWSW!D7</f>
        <v>103970.7</v>
      </c>
      <c r="E18" s="13">
        <f>SUM(D17:D18)</f>
        <v>184369.59999999998</v>
      </c>
    </row>
    <row r="19" spans="2:5" x14ac:dyDescent="0.3">
      <c r="B19" s="21"/>
      <c r="C19" s="20"/>
      <c r="D19" s="11"/>
      <c r="E19" s="13"/>
    </row>
    <row r="20" spans="2:5" x14ac:dyDescent="0.3">
      <c r="B20" s="25" t="str">
        <f>[4]WR_sum_P_by_Purpose_GWSW!A8</f>
        <v>Irrigation</v>
      </c>
      <c r="C20" s="26" t="str">
        <f>[4]WR_sum_P_by_Purpose_GWSW!B8</f>
        <v>G</v>
      </c>
      <c r="D20" s="18">
        <f>[4]WR_sum_P_by_Purpose_GWSW!D8</f>
        <v>3131547.8</v>
      </c>
      <c r="E20" s="27"/>
    </row>
    <row r="21" spans="2:5" x14ac:dyDescent="0.3">
      <c r="B21" s="21"/>
      <c r="C21" s="20" t="str">
        <f>[4]WR_sum_P_by_Purpose_GWSW!B9</f>
        <v>S</v>
      </c>
      <c r="D21" s="11">
        <f>[4]WR_sum_P_by_Purpose_GWSW!D9</f>
        <v>407891.8</v>
      </c>
      <c r="E21" s="13">
        <f>SUM(D20:D21)</f>
        <v>3539439.5999999996</v>
      </c>
    </row>
    <row r="22" spans="2:5" x14ac:dyDescent="0.3">
      <c r="B22" s="21"/>
      <c r="C22" s="20"/>
      <c r="D22" s="11"/>
      <c r="E22" s="13"/>
    </row>
    <row r="23" spans="2:5" x14ac:dyDescent="0.3">
      <c r="B23" s="25" t="str">
        <f>[4]WR_sum_P_by_Purpose_GWSW!A10</f>
        <v>Oil, Gas &amp; Mining</v>
      </c>
      <c r="C23" s="26" t="str">
        <f>[4]WR_sum_P_by_Purpose_GWSW!B10</f>
        <v>G</v>
      </c>
      <c r="D23" s="18">
        <f>[4]WR_sum_P_by_Purpose_GWSW!D10</f>
        <v>157974.39999999999</v>
      </c>
      <c r="E23" s="27"/>
    </row>
    <row r="24" spans="2:5" x14ac:dyDescent="0.3">
      <c r="B24" s="21"/>
      <c r="C24" s="20" t="str">
        <f>[4]WR_sum_P_by_Purpose_GWSW!B11</f>
        <v>S</v>
      </c>
      <c r="D24" s="11">
        <f>[4]WR_sum_P_by_Purpose_GWSW!D11</f>
        <v>158523.79999999999</v>
      </c>
      <c r="E24" s="13">
        <f>SUM(D23:D24)</f>
        <v>316498.19999999995</v>
      </c>
    </row>
    <row r="25" spans="2:5" x14ac:dyDescent="0.3">
      <c r="B25" s="21"/>
      <c r="C25" s="20"/>
      <c r="D25" s="11"/>
      <c r="E25" s="13"/>
    </row>
    <row r="26" spans="2:5" x14ac:dyDescent="0.3">
      <c r="B26" s="25" t="str">
        <f>[4]WR_sum_P_by_Purpose_GWSW!A14</f>
        <v>Power</v>
      </c>
      <c r="C26" s="26" t="str">
        <f>[4]WR_sum_P_by_Purpose_GWSW!B14</f>
        <v>G</v>
      </c>
      <c r="D26" s="18">
        <f>[4]WR_sum_P_by_Purpose_GWSW!D14</f>
        <v>31964.5</v>
      </c>
      <c r="E26" s="27"/>
    </row>
    <row r="27" spans="2:5" x14ac:dyDescent="0.3">
      <c r="B27" s="21"/>
      <c r="C27" s="20" t="str">
        <f>[4]WR_sum_P_by_Purpose_GWSW!B15</f>
        <v>S</v>
      </c>
      <c r="D27" s="11">
        <f>[4]WR_sum_P_by_Purpose_GWSW!D15</f>
        <v>364049</v>
      </c>
      <c r="E27" s="13">
        <f>SUM(D26:D27)</f>
        <v>396013.5</v>
      </c>
    </row>
    <row r="28" spans="2:5" x14ac:dyDescent="0.3">
      <c r="B28" s="21"/>
      <c r="C28" s="20"/>
      <c r="D28" s="11"/>
      <c r="E28" s="13"/>
    </row>
    <row r="29" spans="2:5" x14ac:dyDescent="0.3">
      <c r="B29" s="25" t="str">
        <f>[4]WR_sum_P_by_Purpose_GWSW!A16</f>
        <v>Public Water Supply</v>
      </c>
      <c r="C29" s="26" t="str">
        <f>[4]WR_sum_P_by_Purpose_GWSW!B16</f>
        <v>G</v>
      </c>
      <c r="D29" s="18">
        <f>[4]WR_sum_P_by_Purpose_GWSW!D16</f>
        <v>673149.4</v>
      </c>
      <c r="E29" s="27"/>
    </row>
    <row r="30" spans="2:5" x14ac:dyDescent="0.3">
      <c r="B30" s="21"/>
      <c r="C30" s="20" t="str">
        <f>[4]WR_sum_P_by_Purpose_GWSW!B17</f>
        <v>S</v>
      </c>
      <c r="D30" s="11">
        <f>[4]WR_sum_P_by_Purpose_GWSW!D17</f>
        <v>1656759.4</v>
      </c>
      <c r="E30" s="13">
        <f>SUM(D29:D30)</f>
        <v>2329908.7999999998</v>
      </c>
    </row>
    <row r="31" spans="2:5" x14ac:dyDescent="0.3">
      <c r="B31" s="21"/>
      <c r="C31" s="20"/>
      <c r="D31" s="11"/>
      <c r="E31" s="13"/>
    </row>
    <row r="32" spans="2:5" x14ac:dyDescent="0.3">
      <c r="B32" s="25" t="str">
        <f>[4]WR_sum_P_by_Purpose_GWSW!A18</f>
        <v>Recreation, Fish &amp; Wildlife</v>
      </c>
      <c r="C32" s="26" t="str">
        <f>[4]WR_sum_P_by_Purpose_GWSW!B18</f>
        <v>G</v>
      </c>
      <c r="D32" s="18">
        <f>[4]WR_sum_P_by_Purpose_GWSW!D18</f>
        <v>17131.7</v>
      </c>
      <c r="E32" s="27"/>
    </row>
    <row r="33" spans="2:5" x14ac:dyDescent="0.3">
      <c r="B33" s="21"/>
      <c r="C33" s="20" t="str">
        <f>[4]WR_sum_P_by_Purpose_GWSW!B19</f>
        <v>S</v>
      </c>
      <c r="D33" s="11">
        <f>[4]WR_sum_P_by_Purpose_GWSW!D19</f>
        <v>150556.1</v>
      </c>
      <c r="E33" s="13">
        <f>SUM(D32:D33)</f>
        <v>167687.80000000002</v>
      </c>
    </row>
    <row r="34" spans="2:5" x14ac:dyDescent="0.3">
      <c r="B34" s="21"/>
      <c r="C34" s="20"/>
      <c r="D34" s="11"/>
      <c r="E34" s="11"/>
    </row>
    <row r="35" spans="2:5" x14ac:dyDescent="0.3">
      <c r="B35" s="25" t="str">
        <f>[4]WR_sum_P_by_Purpose_GWSW!A12</f>
        <v>Other</v>
      </c>
      <c r="C35" s="26" t="str">
        <f>[4]WR_sum_P_by_Purpose_GWSW!B12</f>
        <v>G</v>
      </c>
      <c r="D35" s="18">
        <f>[4]WR_sum_P_by_Purpose_GWSW!D12</f>
        <v>1362.6</v>
      </c>
      <c r="E35" s="27"/>
    </row>
    <row r="36" spans="2:5" x14ac:dyDescent="0.3">
      <c r="B36" s="21"/>
      <c r="C36" s="20" t="str">
        <f>[4]WR_sum_P_by_Purpose_GWSW!B13</f>
        <v>S</v>
      </c>
      <c r="D36" s="11">
        <f>[4]WR_sum_P_by_Purpose_GWSW!D13</f>
        <v>2000</v>
      </c>
      <c r="E36" s="13">
        <f>SUM(D35:D36)</f>
        <v>3362.6</v>
      </c>
    </row>
    <row r="37" spans="2:5" x14ac:dyDescent="0.3">
      <c r="B37" s="21"/>
      <c r="C37" s="21"/>
      <c r="D37" s="11"/>
      <c r="E37" s="13"/>
    </row>
    <row r="38" spans="2:5" x14ac:dyDescent="0.3">
      <c r="B38" s="14"/>
    </row>
    <row r="39" spans="2:5" x14ac:dyDescent="0.3">
      <c r="B39" s="14"/>
    </row>
    <row r="40" spans="2:5" x14ac:dyDescent="0.3">
      <c r="B40" s="14"/>
    </row>
    <row r="41" spans="2:5" x14ac:dyDescent="0.3">
      <c r="B41" s="14"/>
    </row>
    <row r="42" spans="2:5" x14ac:dyDescent="0.3">
      <c r="B42" s="14"/>
    </row>
    <row r="43" spans="2:5" x14ac:dyDescent="0.3">
      <c r="B43" s="14"/>
    </row>
    <row r="44" spans="2:5" x14ac:dyDescent="0.3">
      <c r="B44" s="14"/>
    </row>
    <row r="45" spans="2:5" x14ac:dyDescent="0.3">
      <c r="B45" s="14"/>
    </row>
    <row r="46" spans="2:5" x14ac:dyDescent="0.3">
      <c r="B46" s="14"/>
    </row>
    <row r="47" spans="2:5" x14ac:dyDescent="0.3">
      <c r="B47" s="14"/>
    </row>
    <row r="48" spans="2:5" x14ac:dyDescent="0.3">
      <c r="B48" s="14"/>
    </row>
    <row r="49" spans="2:2" x14ac:dyDescent="0.3">
      <c r="B49" s="14"/>
    </row>
    <row r="50" spans="2:2" x14ac:dyDescent="0.3">
      <c r="B50" s="14"/>
    </row>
    <row r="51" spans="2:2" x14ac:dyDescent="0.3">
      <c r="B51" s="14"/>
    </row>
    <row r="52" spans="2:2" x14ac:dyDescent="0.3">
      <c r="B52" s="14"/>
    </row>
    <row r="53" spans="2:2" x14ac:dyDescent="0.3">
      <c r="B53" s="14"/>
    </row>
    <row r="54" spans="2:2" x14ac:dyDescent="0.3">
      <c r="B54" s="14"/>
    </row>
    <row r="55" spans="2:2" x14ac:dyDescent="0.3">
      <c r="B55" s="14"/>
    </row>
    <row r="56" spans="2:2" x14ac:dyDescent="0.3">
      <c r="B56" s="14"/>
    </row>
    <row r="57" spans="2:2" x14ac:dyDescent="0.3">
      <c r="B57" s="14"/>
    </row>
    <row r="58" spans="2:2" x14ac:dyDescent="0.3">
      <c r="B58" s="14"/>
    </row>
    <row r="59" spans="2:2" x14ac:dyDescent="0.3">
      <c r="B59" s="14"/>
    </row>
    <row r="60" spans="2:2" x14ac:dyDescent="0.3">
      <c r="B60" s="14"/>
    </row>
    <row r="61" spans="2:2" x14ac:dyDescent="0.3">
      <c r="B61" s="14"/>
    </row>
    <row r="68" spans="2:2" x14ac:dyDescent="0.3">
      <c r="B68" s="7" t="s">
        <v>22</v>
      </c>
    </row>
  </sheetData>
  <hyperlinks>
    <hyperlink ref="B1" location="'Permits by Type'!A1" display="Permits by Water Type" xr:uid="{00000000-0004-0000-0200-000000000000}"/>
    <hyperlink ref="D1" location="'Permits by County and Type'!A1" display="Permits by County and Water Type" xr:uid="{00000000-0004-0000-0200-000001000000}"/>
    <hyperlink ref="G1" location="'Permits by Use Purpose'!A1" display="Permits by Use Purpose" xr:uid="{00000000-0004-0000-0200-000002000000}"/>
    <hyperlink ref="J1" location="'Provisional-Temporary Permits'!A1" display="Provisional-Temporary Permits" xr:uid="{00000000-0004-0000-0200-000003000000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74"/>
  <sheetViews>
    <sheetView zoomScaleNormal="100" workbookViewId="0">
      <selection activeCell="E260" sqref="E260"/>
    </sheetView>
  </sheetViews>
  <sheetFormatPr defaultColWidth="9.109375" defaultRowHeight="14.4" x14ac:dyDescent="0.3"/>
  <cols>
    <col min="1" max="1" width="4.33203125" style="7" customWidth="1"/>
    <col min="2" max="2" width="8.109375" style="7" customWidth="1"/>
    <col min="3" max="3" width="24.88671875" style="7" customWidth="1"/>
    <col min="4" max="5" width="22.33203125" style="7" bestFit="1" customWidth="1"/>
    <col min="6" max="16384" width="9.109375" style="7"/>
  </cols>
  <sheetData>
    <row r="1" spans="2:14" x14ac:dyDescent="0.3">
      <c r="B1" s="6" t="s">
        <v>23</v>
      </c>
      <c r="D1" s="6" t="s">
        <v>24</v>
      </c>
      <c r="F1" s="6" t="s">
        <v>25</v>
      </c>
      <c r="I1" s="6" t="s">
        <v>42</v>
      </c>
    </row>
    <row r="3" spans="2:14" ht="23.4" x14ac:dyDescent="0.45">
      <c r="B3" s="8" t="s">
        <v>46</v>
      </c>
    </row>
    <row r="5" spans="2:14" ht="18" x14ac:dyDescent="0.35">
      <c r="C5" s="28"/>
      <c r="D5" s="28"/>
    </row>
    <row r="6" spans="2:14" ht="18" x14ac:dyDescent="0.35">
      <c r="B6" s="15" t="s">
        <v>29</v>
      </c>
      <c r="C6" s="28"/>
      <c r="D6" s="28"/>
    </row>
    <row r="8" spans="2:14" ht="30.6" customHeight="1" x14ac:dyDescent="0.35">
      <c r="B8" s="29" t="s">
        <v>26</v>
      </c>
      <c r="C8" s="29" t="s">
        <v>27</v>
      </c>
      <c r="D8" s="29" t="s">
        <v>41</v>
      </c>
      <c r="J8" s="31"/>
      <c r="K8" s="31"/>
      <c r="L8" s="32" t="s">
        <v>47</v>
      </c>
      <c r="M8" s="31"/>
      <c r="N8" s="31"/>
    </row>
    <row r="9" spans="2:14" x14ac:dyDescent="0.3">
      <c r="B9" s="1">
        <f>[5]WR_sum_PT_Year_AF!A10</f>
        <v>2005</v>
      </c>
      <c r="C9" s="2">
        <f>[5]WR_sum_PT_Year_AF!B10</f>
        <v>1686</v>
      </c>
      <c r="D9" s="2">
        <f>[5]WR_sum_PT_Year_AF!C10</f>
        <v>15524.3</v>
      </c>
      <c r="J9" s="35" t="s">
        <v>48</v>
      </c>
      <c r="K9" s="33"/>
      <c r="L9" s="33"/>
      <c r="M9" s="33"/>
      <c r="N9" s="33"/>
    </row>
    <row r="10" spans="2:14" x14ac:dyDescent="0.3">
      <c r="B10" s="1">
        <f>[5]WR_sum_PT_Year_AF!A11</f>
        <v>2006</v>
      </c>
      <c r="C10" s="2">
        <f>[5]WR_sum_PT_Year_AF!B11</f>
        <v>1879</v>
      </c>
      <c r="D10" s="2">
        <f>[5]WR_sum_PT_Year_AF!C11</f>
        <v>14213.3</v>
      </c>
      <c r="J10" s="36" t="s">
        <v>51</v>
      </c>
      <c r="K10" s="34"/>
      <c r="L10" s="34"/>
      <c r="M10" s="34"/>
      <c r="N10" s="34"/>
    </row>
    <row r="11" spans="2:14" x14ac:dyDescent="0.3">
      <c r="B11" s="1">
        <f>[5]WR_sum_PT_Year_AF!A12</f>
        <v>2007</v>
      </c>
      <c r="C11" s="2">
        <f>[5]WR_sum_PT_Year_AF!B12</f>
        <v>1836</v>
      </c>
      <c r="D11" s="2">
        <f>[5]WR_sum_PT_Year_AF!C12</f>
        <v>8709.2000000000007</v>
      </c>
      <c r="J11" s="35" t="s">
        <v>49</v>
      </c>
      <c r="K11" s="33"/>
      <c r="L11" s="33"/>
      <c r="M11" s="33"/>
      <c r="N11" s="33"/>
    </row>
    <row r="12" spans="2:14" x14ac:dyDescent="0.3">
      <c r="B12" s="1">
        <f>[5]WR_sum_PT_Year_AF!A13</f>
        <v>2008</v>
      </c>
      <c r="C12" s="2">
        <f>[5]WR_sum_PT_Year_AF!B13</f>
        <v>2044</v>
      </c>
      <c r="D12" s="2">
        <f>[5]WR_sum_PT_Year_AF!C13</f>
        <v>18773</v>
      </c>
    </row>
    <row r="13" spans="2:14" x14ac:dyDescent="0.3">
      <c r="B13" s="1">
        <f>[5]WR_sum_PT_Year_AF!A14</f>
        <v>2009</v>
      </c>
      <c r="C13" s="2">
        <f>[5]WR_sum_PT_Year_AF!B14</f>
        <v>945</v>
      </c>
      <c r="D13" s="2">
        <f>[5]WR_sum_PT_Year_AF!C14</f>
        <v>14859.3</v>
      </c>
    </row>
    <row r="14" spans="2:14" x14ac:dyDescent="0.3">
      <c r="B14" s="1">
        <f>[5]WR_sum_PT_Year_AF!A15</f>
        <v>2010</v>
      </c>
      <c r="C14" s="2">
        <f>[5]WR_sum_PT_Year_AF!B15</f>
        <v>1349</v>
      </c>
      <c r="D14" s="2">
        <f>[5]WR_sum_PT_Year_AF!C15</f>
        <v>17293.5</v>
      </c>
    </row>
    <row r="15" spans="2:14" x14ac:dyDescent="0.3">
      <c r="B15" s="1">
        <f>[5]WR_sum_PT_Year_AF!A16</f>
        <v>2011</v>
      </c>
      <c r="C15" s="2">
        <f>[5]WR_sum_PT_Year_AF!B16</f>
        <v>2014</v>
      </c>
      <c r="D15" s="2">
        <f>[5]WR_sum_PT_Year_AF!C16</f>
        <v>71054.8</v>
      </c>
    </row>
    <row r="16" spans="2:14" x14ac:dyDescent="0.3">
      <c r="B16" s="1">
        <f>[5]WR_sum_PT_Year_AF!A17</f>
        <v>2012</v>
      </c>
      <c r="C16" s="2">
        <f>[5]WR_sum_PT_Year_AF!B17</f>
        <v>2417</v>
      </c>
      <c r="D16" s="2">
        <f>[5]WR_sum_PT_Year_AF!C17</f>
        <v>102711.6</v>
      </c>
    </row>
    <row r="17" spans="2:4" x14ac:dyDescent="0.3">
      <c r="B17" s="1">
        <f>[5]WR_sum_PT_Year_AF!A18</f>
        <v>2013</v>
      </c>
      <c r="C17" s="2">
        <f>[5]WR_sum_PT_Year_AF!B18</f>
        <v>2163</v>
      </c>
      <c r="D17" s="2">
        <f>[5]WR_sum_PT_Year_AF!C18</f>
        <v>98532.5</v>
      </c>
    </row>
    <row r="18" spans="2:4" x14ac:dyDescent="0.3">
      <c r="B18" s="1">
        <f>[5]WR_sum_PT_Year_AF!A19</f>
        <v>2014</v>
      </c>
      <c r="C18" s="2">
        <f>[5]WR_sum_PT_Year_AF!B19</f>
        <v>2035</v>
      </c>
      <c r="D18" s="2">
        <f>[5]WR_sum_PT_Year_AF!C19</f>
        <v>108259.7</v>
      </c>
    </row>
    <row r="19" spans="2:4" x14ac:dyDescent="0.3">
      <c r="B19" s="1">
        <f>[5]WR_sum_PT_Year_AF!A20</f>
        <v>2015</v>
      </c>
      <c r="C19" s="2">
        <f>[5]WR_sum_PT_Year_AF!B20</f>
        <v>1318</v>
      </c>
      <c r="D19" s="2">
        <f>[5]WR_sum_PT_Year_AF!C20</f>
        <v>94577.1</v>
      </c>
    </row>
    <row r="20" spans="2:4" x14ac:dyDescent="0.3">
      <c r="B20" s="1">
        <f>[5]WR_sum_PT_Year_AF!A21</f>
        <v>2016</v>
      </c>
      <c r="C20" s="2">
        <f>[5]WR_sum_PT_Year_AF!B21+[5]WR_sum_PT_Year_AF!B31</f>
        <v>1227</v>
      </c>
      <c r="D20" s="2">
        <f>[5]WR_sum_PT_Year_AF!C21+[5]WR_sum_PT_Year_AF!C31</f>
        <v>94699.9</v>
      </c>
    </row>
    <row r="21" spans="2:4" x14ac:dyDescent="0.3">
      <c r="B21" s="1">
        <f>[5]WR_sum_PT_Year_AF!A22</f>
        <v>2017</v>
      </c>
      <c r="C21" s="2">
        <f>[5]WR_sum_PT_Year_AF!B22+[5]WR_sum_PT_Year_AF!B32</f>
        <v>1631</v>
      </c>
      <c r="D21" s="2">
        <f>[5]WR_sum_PT_Year_AF!C22+[5]WR_sum_PT_Year_AF!C32</f>
        <v>68870.399999999994</v>
      </c>
    </row>
    <row r="22" spans="2:4" x14ac:dyDescent="0.3">
      <c r="B22" s="1">
        <f>[5]WR_sum_PT_Year_AF!A23</f>
        <v>2018</v>
      </c>
      <c r="C22" s="2">
        <f>[5]WR_sum_PT_Year_AF!B23</f>
        <v>1697</v>
      </c>
      <c r="D22" s="2">
        <f>[5]WR_sum_PT_Year_AF!C23</f>
        <v>76477</v>
      </c>
    </row>
    <row r="23" spans="2:4" x14ac:dyDescent="0.3">
      <c r="B23" s="1">
        <f>[5]WR_sum_PT_Year_AF!A24</f>
        <v>2019</v>
      </c>
      <c r="C23" s="2">
        <f>[5]WR_sum_PT_Year_AF!B24</f>
        <v>1217</v>
      </c>
      <c r="D23" s="2">
        <f>[5]WR_sum_PT_Year_AF!C24</f>
        <v>51207.199999999997</v>
      </c>
    </row>
    <row r="24" spans="2:4" x14ac:dyDescent="0.3">
      <c r="B24" s="1">
        <f>[5]WR_sum_PT_Year_AF!A25</f>
        <v>2020</v>
      </c>
      <c r="C24" s="2">
        <f>[5]WR_sum_PT_Year_AF!B25</f>
        <v>428</v>
      </c>
      <c r="D24" s="2">
        <f>[5]WR_sum_PT_Year_AF!C25</f>
        <v>23558.799999999999</v>
      </c>
    </row>
    <row r="25" spans="2:4" x14ac:dyDescent="0.3">
      <c r="B25" s="1">
        <f>[5]WR_sum_PT_Year_AF!A26</f>
        <v>2021</v>
      </c>
      <c r="C25" s="2">
        <f>[5]WR_sum_PT_Year_AF!B26</f>
        <v>435</v>
      </c>
      <c r="D25" s="2">
        <f>[5]WR_sum_PT_Year_AF!C26</f>
        <v>22465.599999999999</v>
      </c>
    </row>
    <row r="26" spans="2:4" x14ac:dyDescent="0.3">
      <c r="B26" s="1">
        <f>[5]WR_sum_PT_Year_AF!A27</f>
        <v>2022</v>
      </c>
      <c r="C26" s="2">
        <f>[5]WR_sum_PT_Year_AF!B27</f>
        <v>601</v>
      </c>
      <c r="D26" s="2">
        <f>[5]WR_sum_PT_Year_AF!C27</f>
        <v>36145.800000000003</v>
      </c>
    </row>
    <row r="27" spans="2:4" x14ac:dyDescent="0.3">
      <c r="B27" s="1">
        <f>[5]WR_sum_PT_Year_AF!A28</f>
        <v>2023</v>
      </c>
      <c r="C27" s="2">
        <f>[5]WR_sum_PT_Year_AF!B28</f>
        <v>539</v>
      </c>
      <c r="D27" s="2">
        <f>[5]WR_sum_PT_Year_AF!C28</f>
        <v>36120.1</v>
      </c>
    </row>
    <row r="28" spans="2:4" x14ac:dyDescent="0.3">
      <c r="B28" s="1">
        <f>[5]WR_sum_PT_Year_AF!A29</f>
        <v>2024</v>
      </c>
      <c r="C28" s="2">
        <f>[5]WR_sum_PT_Year_AF!B29</f>
        <v>513</v>
      </c>
      <c r="D28" s="2">
        <f>[5]WR_sum_PT_Year_AF!C29</f>
        <v>39591.1</v>
      </c>
    </row>
    <row r="29" spans="2:4" x14ac:dyDescent="0.3">
      <c r="B29" s="1">
        <f>[5]WR_sum_PT_Year_AF!A30</f>
        <v>2025</v>
      </c>
      <c r="C29" s="2">
        <f>[5]WR_sum_PT_Year_AF!B30</f>
        <v>341</v>
      </c>
      <c r="D29" s="2">
        <f>[5]WR_sum_PT_Year_AF!C30</f>
        <v>29678.6</v>
      </c>
    </row>
    <row r="30" spans="2:4" x14ac:dyDescent="0.3">
      <c r="B30" s="41" t="s">
        <v>40</v>
      </c>
      <c r="C30" s="42">
        <f>SUBTOTAL(109,C9:C29)</f>
        <v>28315</v>
      </c>
      <c r="D30" s="42">
        <f>SUBTOTAL(109,D9:D29)</f>
        <v>1043322.8</v>
      </c>
    </row>
    <row r="31" spans="2:4" x14ac:dyDescent="0.3">
      <c r="C31" s="11"/>
      <c r="D31" s="11"/>
    </row>
    <row r="38" spans="2:5" ht="15.6" x14ac:dyDescent="0.3">
      <c r="B38" s="15" t="s">
        <v>30</v>
      </c>
    </row>
    <row r="40" spans="2:5" ht="30.6" customHeight="1" x14ac:dyDescent="0.3">
      <c r="B40" s="29" t="s">
        <v>26</v>
      </c>
      <c r="C40" s="29" t="s">
        <v>19</v>
      </c>
      <c r="D40" s="29" t="s">
        <v>27</v>
      </c>
      <c r="E40" s="29" t="s">
        <v>41</v>
      </c>
    </row>
    <row r="41" spans="2:5" x14ac:dyDescent="0.3">
      <c r="B41" s="30">
        <v>2000</v>
      </c>
      <c r="C41" s="1" t="s">
        <v>33</v>
      </c>
      <c r="D41" s="2">
        <v>4</v>
      </c>
      <c r="E41" s="2">
        <v>847.7</v>
      </c>
    </row>
    <row r="42" spans="2:5" x14ac:dyDescent="0.3">
      <c r="B42" s="30"/>
      <c r="C42" s="1" t="s">
        <v>32</v>
      </c>
      <c r="D42" s="2">
        <v>1</v>
      </c>
      <c r="E42" s="2">
        <v>0.3</v>
      </c>
    </row>
    <row r="43" spans="2:5" x14ac:dyDescent="0.3">
      <c r="B43" s="30"/>
      <c r="C43" s="1" t="s">
        <v>34</v>
      </c>
      <c r="D43" s="2">
        <v>20</v>
      </c>
      <c r="E43" s="2">
        <v>283</v>
      </c>
    </row>
    <row r="44" spans="2:5" x14ac:dyDescent="0.3">
      <c r="B44" s="30"/>
      <c r="C44" s="1" t="s">
        <v>35</v>
      </c>
      <c r="D44" s="2">
        <v>29</v>
      </c>
      <c r="E44" s="2">
        <v>14595</v>
      </c>
    </row>
    <row r="45" spans="2:5" x14ac:dyDescent="0.3">
      <c r="B45" s="30"/>
      <c r="C45" s="1" t="s">
        <v>36</v>
      </c>
      <c r="D45" s="2">
        <v>1019</v>
      </c>
      <c r="E45" s="2">
        <v>2651.9</v>
      </c>
    </row>
    <row r="46" spans="2:5" x14ac:dyDescent="0.3">
      <c r="B46" s="30"/>
      <c r="C46" s="1" t="s">
        <v>37</v>
      </c>
      <c r="D46" s="2">
        <v>0</v>
      </c>
      <c r="E46" s="2">
        <v>0</v>
      </c>
    </row>
    <row r="47" spans="2:5" x14ac:dyDescent="0.3">
      <c r="B47" s="30"/>
      <c r="C47" s="1" t="s">
        <v>31</v>
      </c>
      <c r="D47" s="2">
        <v>0</v>
      </c>
      <c r="E47" s="2">
        <v>0</v>
      </c>
    </row>
    <row r="48" spans="2:5" x14ac:dyDescent="0.3">
      <c r="B48" s="30"/>
      <c r="C48" s="1" t="s">
        <v>38</v>
      </c>
      <c r="D48" s="2">
        <v>12</v>
      </c>
      <c r="E48" s="2">
        <v>784</v>
      </c>
    </row>
    <row r="49" spans="2:9" x14ac:dyDescent="0.3">
      <c r="B49" s="30"/>
      <c r="C49" s="1" t="s">
        <v>39</v>
      </c>
      <c r="D49" s="2">
        <v>0</v>
      </c>
      <c r="E49" s="2">
        <v>0</v>
      </c>
      <c r="I49" s="14"/>
    </row>
    <row r="50" spans="2:9" x14ac:dyDescent="0.3">
      <c r="B50" s="30">
        <v>2001</v>
      </c>
      <c r="C50" s="1" t="s">
        <v>33</v>
      </c>
      <c r="D50" s="2">
        <v>4</v>
      </c>
      <c r="E50" s="2">
        <v>210</v>
      </c>
      <c r="I50" s="14"/>
    </row>
    <row r="51" spans="2:9" x14ac:dyDescent="0.3">
      <c r="B51" s="30"/>
      <c r="C51" s="1" t="s">
        <v>32</v>
      </c>
      <c r="D51" s="2">
        <v>2</v>
      </c>
      <c r="E51" s="2">
        <v>5.5</v>
      </c>
      <c r="I51" s="14"/>
    </row>
    <row r="52" spans="2:9" x14ac:dyDescent="0.3">
      <c r="B52" s="30"/>
      <c r="C52" s="1" t="s">
        <v>34</v>
      </c>
      <c r="D52" s="2">
        <v>22</v>
      </c>
      <c r="E52" s="2">
        <v>196.9</v>
      </c>
      <c r="I52" s="14"/>
    </row>
    <row r="53" spans="2:9" x14ac:dyDescent="0.3">
      <c r="B53" s="30"/>
      <c r="C53" s="1" t="s">
        <v>35</v>
      </c>
      <c r="D53" s="2">
        <v>18</v>
      </c>
      <c r="E53" s="2">
        <v>4980</v>
      </c>
      <c r="I53" s="14"/>
    </row>
    <row r="54" spans="2:9" x14ac:dyDescent="0.3">
      <c r="B54" s="30"/>
      <c r="C54" s="1" t="s">
        <v>36</v>
      </c>
      <c r="D54" s="2">
        <v>982</v>
      </c>
      <c r="E54" s="2">
        <v>2914</v>
      </c>
      <c r="I54" s="14"/>
    </row>
    <row r="55" spans="2:9" x14ac:dyDescent="0.3">
      <c r="B55" s="30"/>
      <c r="C55" s="1" t="s">
        <v>37</v>
      </c>
      <c r="D55" s="2">
        <v>0</v>
      </c>
      <c r="E55" s="2">
        <v>0</v>
      </c>
      <c r="I55" s="14"/>
    </row>
    <row r="56" spans="2:9" x14ac:dyDescent="0.3">
      <c r="B56" s="30"/>
      <c r="C56" s="1" t="s">
        <v>31</v>
      </c>
      <c r="D56" s="2">
        <v>0</v>
      </c>
      <c r="E56" s="2">
        <v>0</v>
      </c>
      <c r="I56" s="14"/>
    </row>
    <row r="57" spans="2:9" x14ac:dyDescent="0.3">
      <c r="B57" s="30"/>
      <c r="C57" s="1" t="s">
        <v>38</v>
      </c>
      <c r="D57" s="2">
        <v>7</v>
      </c>
      <c r="E57" s="2">
        <v>5917</v>
      </c>
      <c r="I57" s="14"/>
    </row>
    <row r="58" spans="2:9" x14ac:dyDescent="0.3">
      <c r="B58" s="30"/>
      <c r="C58" s="1" t="s">
        <v>39</v>
      </c>
      <c r="D58" s="2">
        <v>0</v>
      </c>
      <c r="E58" s="2">
        <v>0</v>
      </c>
      <c r="I58" s="14"/>
    </row>
    <row r="59" spans="2:9" x14ac:dyDescent="0.3">
      <c r="B59" s="30">
        <v>2002</v>
      </c>
      <c r="C59" s="1" t="s">
        <v>33</v>
      </c>
      <c r="D59" s="2">
        <v>5</v>
      </c>
      <c r="E59" s="2">
        <v>198.8</v>
      </c>
    </row>
    <row r="60" spans="2:9" x14ac:dyDescent="0.3">
      <c r="B60" s="30"/>
      <c r="C60" s="1" t="s">
        <v>32</v>
      </c>
      <c r="D60" s="2">
        <v>2</v>
      </c>
      <c r="E60" s="2">
        <v>5.3</v>
      </c>
    </row>
    <row r="61" spans="2:9" x14ac:dyDescent="0.3">
      <c r="B61" s="30"/>
      <c r="C61" s="1" t="s">
        <v>34</v>
      </c>
      <c r="D61" s="2">
        <v>39</v>
      </c>
      <c r="E61" s="2">
        <v>427.4</v>
      </c>
    </row>
    <row r="62" spans="2:9" x14ac:dyDescent="0.3">
      <c r="B62" s="30"/>
      <c r="C62" s="1" t="s">
        <v>35</v>
      </c>
      <c r="D62" s="2">
        <v>27</v>
      </c>
      <c r="E62" s="2">
        <v>11220</v>
      </c>
    </row>
    <row r="63" spans="2:9" x14ac:dyDescent="0.3">
      <c r="B63" s="30"/>
      <c r="C63" s="1" t="s">
        <v>36</v>
      </c>
      <c r="D63" s="2">
        <v>793</v>
      </c>
      <c r="E63" s="2">
        <v>2270.4</v>
      </c>
    </row>
    <row r="64" spans="2:9" x14ac:dyDescent="0.3">
      <c r="B64" s="30"/>
      <c r="C64" s="1" t="s">
        <v>37</v>
      </c>
      <c r="D64" s="2">
        <v>0</v>
      </c>
      <c r="E64" s="2">
        <v>0</v>
      </c>
    </row>
    <row r="65" spans="2:8" x14ac:dyDescent="0.3">
      <c r="B65" s="30"/>
      <c r="C65" s="1" t="s">
        <v>31</v>
      </c>
      <c r="D65" s="2">
        <v>0</v>
      </c>
      <c r="E65" s="2">
        <v>0</v>
      </c>
    </row>
    <row r="66" spans="2:8" x14ac:dyDescent="0.3">
      <c r="B66" s="30"/>
      <c r="C66" s="1" t="s">
        <v>38</v>
      </c>
      <c r="D66" s="2">
        <v>12</v>
      </c>
      <c r="E66" s="2">
        <v>7855.1</v>
      </c>
    </row>
    <row r="67" spans="2:8" x14ac:dyDescent="0.3">
      <c r="B67" s="30"/>
      <c r="C67" s="1" t="s">
        <v>39</v>
      </c>
      <c r="D67" s="2">
        <v>1</v>
      </c>
      <c r="E67" s="2">
        <v>53.3</v>
      </c>
    </row>
    <row r="68" spans="2:8" x14ac:dyDescent="0.3">
      <c r="B68" s="30">
        <v>2003</v>
      </c>
      <c r="C68" s="1" t="s">
        <v>33</v>
      </c>
      <c r="D68" s="2">
        <v>4</v>
      </c>
      <c r="E68" s="2">
        <v>102</v>
      </c>
    </row>
    <row r="69" spans="2:8" x14ac:dyDescent="0.3">
      <c r="B69" s="30"/>
      <c r="C69" s="1" t="s">
        <v>32</v>
      </c>
      <c r="D69" s="2">
        <v>3</v>
      </c>
      <c r="E69" s="2">
        <v>643</v>
      </c>
    </row>
    <row r="70" spans="2:8" x14ac:dyDescent="0.3">
      <c r="B70" s="30"/>
      <c r="C70" s="1" t="s">
        <v>34</v>
      </c>
      <c r="D70" s="2">
        <v>29</v>
      </c>
      <c r="E70" s="2">
        <v>900.9</v>
      </c>
    </row>
    <row r="71" spans="2:8" x14ac:dyDescent="0.3">
      <c r="B71" s="30"/>
      <c r="C71" s="1" t="s">
        <v>35</v>
      </c>
      <c r="D71" s="2">
        <v>47</v>
      </c>
      <c r="E71" s="2">
        <v>11497.7</v>
      </c>
    </row>
    <row r="72" spans="2:8" x14ac:dyDescent="0.3">
      <c r="B72" s="30"/>
      <c r="C72" s="1" t="s">
        <v>36</v>
      </c>
      <c r="D72" s="2">
        <v>1206</v>
      </c>
      <c r="E72" s="2">
        <v>3233.4</v>
      </c>
    </row>
    <row r="73" spans="2:8" x14ac:dyDescent="0.3">
      <c r="B73" s="30"/>
      <c r="C73" s="1" t="s">
        <v>37</v>
      </c>
      <c r="D73" s="2">
        <v>0</v>
      </c>
      <c r="E73" s="2">
        <v>0</v>
      </c>
    </row>
    <row r="74" spans="2:8" x14ac:dyDescent="0.3">
      <c r="B74" s="30"/>
      <c r="C74" s="1" t="s">
        <v>31</v>
      </c>
      <c r="D74" s="2">
        <v>0</v>
      </c>
      <c r="E74" s="2">
        <v>0</v>
      </c>
    </row>
    <row r="75" spans="2:8" x14ac:dyDescent="0.3">
      <c r="B75" s="30"/>
      <c r="C75" s="1" t="s">
        <v>38</v>
      </c>
      <c r="D75" s="2">
        <v>9</v>
      </c>
      <c r="E75" s="2">
        <v>5766</v>
      </c>
    </row>
    <row r="76" spans="2:8" x14ac:dyDescent="0.3">
      <c r="B76" s="30"/>
      <c r="C76" s="1" t="s">
        <v>39</v>
      </c>
      <c r="D76" s="2">
        <v>5</v>
      </c>
      <c r="E76" s="2">
        <v>615</v>
      </c>
      <c r="H76" s="14"/>
    </row>
    <row r="77" spans="2:8" x14ac:dyDescent="0.3">
      <c r="B77" s="30">
        <v>2004</v>
      </c>
      <c r="C77" s="1" t="s">
        <v>33</v>
      </c>
      <c r="D77" s="2">
        <v>4</v>
      </c>
      <c r="E77" s="2">
        <v>5376</v>
      </c>
      <c r="H77" s="14"/>
    </row>
    <row r="78" spans="2:8" x14ac:dyDescent="0.3">
      <c r="B78" s="30"/>
      <c r="C78" s="1" t="s">
        <v>32</v>
      </c>
      <c r="D78" s="2">
        <v>0</v>
      </c>
      <c r="E78" s="2">
        <v>0</v>
      </c>
      <c r="H78" s="14"/>
    </row>
    <row r="79" spans="2:8" x14ac:dyDescent="0.3">
      <c r="B79" s="30"/>
      <c r="C79" s="1" t="s">
        <v>34</v>
      </c>
      <c r="D79" s="2">
        <v>30</v>
      </c>
      <c r="E79" s="2">
        <v>173.6</v>
      </c>
      <c r="H79" s="14"/>
    </row>
    <row r="80" spans="2:8" x14ac:dyDescent="0.3">
      <c r="B80" s="30"/>
      <c r="C80" s="1" t="s">
        <v>35</v>
      </c>
      <c r="D80" s="2">
        <v>29</v>
      </c>
      <c r="E80" s="2">
        <v>6398.6</v>
      </c>
      <c r="H80" s="14"/>
    </row>
    <row r="81" spans="2:8" x14ac:dyDescent="0.3">
      <c r="B81" s="30"/>
      <c r="C81" s="1" t="s">
        <v>36</v>
      </c>
      <c r="D81" s="2">
        <v>1449</v>
      </c>
      <c r="E81" s="2">
        <v>5252.8</v>
      </c>
      <c r="H81" s="14"/>
    </row>
    <row r="82" spans="2:8" x14ac:dyDescent="0.3">
      <c r="B82" s="30"/>
      <c r="C82" s="1" t="s">
        <v>37</v>
      </c>
      <c r="D82" s="2">
        <v>0</v>
      </c>
      <c r="E82" s="2">
        <v>0</v>
      </c>
      <c r="H82" s="14"/>
    </row>
    <row r="83" spans="2:8" x14ac:dyDescent="0.3">
      <c r="B83" s="30"/>
      <c r="C83" s="1" t="s">
        <v>31</v>
      </c>
      <c r="D83" s="2">
        <v>0</v>
      </c>
      <c r="E83" s="2">
        <v>0</v>
      </c>
      <c r="H83" s="14"/>
    </row>
    <row r="84" spans="2:8" x14ac:dyDescent="0.3">
      <c r="B84" s="30"/>
      <c r="C84" s="1" t="s">
        <v>38</v>
      </c>
      <c r="D84" s="2">
        <v>9</v>
      </c>
      <c r="E84" s="2">
        <v>3251.5</v>
      </c>
      <c r="H84" s="14"/>
    </row>
    <row r="85" spans="2:8" x14ac:dyDescent="0.3">
      <c r="B85" s="30"/>
      <c r="C85" s="1" t="s">
        <v>39</v>
      </c>
      <c r="D85" s="2">
        <v>10</v>
      </c>
      <c r="E85" s="2">
        <v>1030.7</v>
      </c>
      <c r="H85" s="14"/>
    </row>
    <row r="86" spans="2:8" x14ac:dyDescent="0.3">
      <c r="B86" s="30">
        <v>2005</v>
      </c>
      <c r="C86" s="1" t="s">
        <v>33</v>
      </c>
      <c r="D86" s="2">
        <v>7</v>
      </c>
      <c r="E86" s="2">
        <v>35</v>
      </c>
      <c r="H86" s="14"/>
    </row>
    <row r="87" spans="2:8" x14ac:dyDescent="0.3">
      <c r="B87" s="30"/>
      <c r="C87" s="1" t="s">
        <v>32</v>
      </c>
      <c r="D87" s="2">
        <v>0</v>
      </c>
      <c r="E87" s="2">
        <v>0</v>
      </c>
      <c r="H87" s="14"/>
    </row>
    <row r="88" spans="2:8" x14ac:dyDescent="0.3">
      <c r="B88" s="30"/>
      <c r="C88" s="1" t="s">
        <v>34</v>
      </c>
      <c r="D88" s="2">
        <v>17</v>
      </c>
      <c r="E88" s="2">
        <v>117.9</v>
      </c>
    </row>
    <row r="89" spans="2:8" x14ac:dyDescent="0.3">
      <c r="B89" s="30"/>
      <c r="C89" s="1" t="s">
        <v>35</v>
      </c>
      <c r="D89" s="2">
        <v>25</v>
      </c>
      <c r="E89" s="2">
        <v>3751</v>
      </c>
    </row>
    <row r="90" spans="2:8" x14ac:dyDescent="0.3">
      <c r="B90" s="30"/>
      <c r="C90" s="1" t="s">
        <v>36</v>
      </c>
      <c r="D90" s="2">
        <v>1628</v>
      </c>
      <c r="E90" s="2">
        <v>5472.4</v>
      </c>
    </row>
    <row r="91" spans="2:8" x14ac:dyDescent="0.3">
      <c r="B91" s="30"/>
      <c r="C91" s="1" t="s">
        <v>37</v>
      </c>
      <c r="D91" s="2">
        <v>0</v>
      </c>
      <c r="E91" s="2">
        <v>0</v>
      </c>
    </row>
    <row r="92" spans="2:8" x14ac:dyDescent="0.3">
      <c r="B92" s="30"/>
      <c r="C92" s="1" t="s">
        <v>31</v>
      </c>
      <c r="D92" s="2">
        <v>0</v>
      </c>
      <c r="E92" s="2">
        <v>0</v>
      </c>
    </row>
    <row r="93" spans="2:8" x14ac:dyDescent="0.3">
      <c r="B93" s="30"/>
      <c r="C93" s="1" t="s">
        <v>38</v>
      </c>
      <c r="D93" s="2">
        <v>6</v>
      </c>
      <c r="E93" s="2">
        <v>5702</v>
      </c>
    </row>
    <row r="94" spans="2:8" x14ac:dyDescent="0.3">
      <c r="B94" s="30"/>
      <c r="C94" s="1" t="s">
        <v>39</v>
      </c>
      <c r="D94" s="2">
        <v>3</v>
      </c>
      <c r="E94" s="2">
        <v>446</v>
      </c>
    </row>
    <row r="95" spans="2:8" x14ac:dyDescent="0.3">
      <c r="B95" s="30">
        <v>2006</v>
      </c>
      <c r="C95" s="1" t="s">
        <v>33</v>
      </c>
      <c r="D95" s="2">
        <v>6</v>
      </c>
      <c r="E95" s="2">
        <v>320.5</v>
      </c>
    </row>
    <row r="96" spans="2:8" x14ac:dyDescent="0.3">
      <c r="B96" s="30"/>
      <c r="C96" s="1" t="s">
        <v>32</v>
      </c>
      <c r="D96" s="2">
        <v>4</v>
      </c>
      <c r="E96" s="2">
        <v>17</v>
      </c>
    </row>
    <row r="97" spans="2:5" x14ac:dyDescent="0.3">
      <c r="B97" s="30"/>
      <c r="C97" s="1" t="s">
        <v>34</v>
      </c>
      <c r="D97" s="2">
        <v>19</v>
      </c>
      <c r="E97" s="2">
        <v>80.900000000000006</v>
      </c>
    </row>
    <row r="98" spans="2:5" x14ac:dyDescent="0.3">
      <c r="B98" s="30"/>
      <c r="C98" s="1" t="s">
        <v>35</v>
      </c>
      <c r="D98" s="2">
        <v>49</v>
      </c>
      <c r="E98" s="2">
        <v>6471.1</v>
      </c>
    </row>
    <row r="99" spans="2:5" x14ac:dyDescent="0.3">
      <c r="B99" s="30"/>
      <c r="C99" s="1" t="s">
        <v>36</v>
      </c>
      <c r="D99" s="2">
        <v>1794</v>
      </c>
      <c r="E99" s="2">
        <v>3546.5</v>
      </c>
    </row>
    <row r="100" spans="2:5" x14ac:dyDescent="0.3">
      <c r="B100" s="30"/>
      <c r="C100" s="1" t="s">
        <v>37</v>
      </c>
      <c r="D100" s="2">
        <v>0</v>
      </c>
      <c r="E100" s="2">
        <v>0</v>
      </c>
    </row>
    <row r="101" spans="2:5" x14ac:dyDescent="0.3">
      <c r="B101" s="30"/>
      <c r="C101" s="1" t="s">
        <v>31</v>
      </c>
      <c r="D101" s="2">
        <v>0</v>
      </c>
      <c r="E101" s="2">
        <v>0</v>
      </c>
    </row>
    <row r="102" spans="2:5" x14ac:dyDescent="0.3">
      <c r="B102" s="30"/>
      <c r="C102" s="1" t="s">
        <v>38</v>
      </c>
      <c r="D102" s="2">
        <v>5</v>
      </c>
      <c r="E102" s="2">
        <v>3698.3</v>
      </c>
    </row>
    <row r="103" spans="2:5" x14ac:dyDescent="0.3">
      <c r="B103" s="30"/>
      <c r="C103" s="1" t="s">
        <v>39</v>
      </c>
      <c r="D103" s="2">
        <v>2</v>
      </c>
      <c r="E103" s="2">
        <v>79</v>
      </c>
    </row>
    <row r="104" spans="2:5" x14ac:dyDescent="0.3">
      <c r="B104" s="30">
        <v>2007</v>
      </c>
      <c r="C104" s="1" t="s">
        <v>33</v>
      </c>
      <c r="D104" s="2">
        <v>2</v>
      </c>
      <c r="E104" s="2">
        <v>93.2</v>
      </c>
    </row>
    <row r="105" spans="2:5" x14ac:dyDescent="0.3">
      <c r="B105" s="30"/>
      <c r="C105" s="1" t="s">
        <v>32</v>
      </c>
      <c r="D105" s="2">
        <v>0</v>
      </c>
      <c r="E105" s="2">
        <v>0</v>
      </c>
    </row>
    <row r="106" spans="2:5" x14ac:dyDescent="0.3">
      <c r="B106" s="30"/>
      <c r="C106" s="1" t="s">
        <v>34</v>
      </c>
      <c r="D106" s="2">
        <v>21</v>
      </c>
      <c r="E106" s="2">
        <v>264</v>
      </c>
    </row>
    <row r="107" spans="2:5" x14ac:dyDescent="0.3">
      <c r="B107" s="30"/>
      <c r="C107" s="1" t="s">
        <v>35</v>
      </c>
      <c r="D107" s="2">
        <v>12</v>
      </c>
      <c r="E107" s="2">
        <v>626.20000000000005</v>
      </c>
    </row>
    <row r="108" spans="2:5" x14ac:dyDescent="0.3">
      <c r="B108" s="30"/>
      <c r="C108" s="1" t="s">
        <v>36</v>
      </c>
      <c r="D108" s="2">
        <v>1792</v>
      </c>
      <c r="E108" s="2">
        <v>4228.8</v>
      </c>
    </row>
    <row r="109" spans="2:5" x14ac:dyDescent="0.3">
      <c r="B109" s="30"/>
      <c r="C109" s="1" t="s">
        <v>37</v>
      </c>
      <c r="D109" s="2">
        <v>0</v>
      </c>
      <c r="E109" s="2">
        <v>0</v>
      </c>
    </row>
    <row r="110" spans="2:5" x14ac:dyDescent="0.3">
      <c r="B110" s="30"/>
      <c r="C110" s="1" t="s">
        <v>31</v>
      </c>
      <c r="D110" s="2">
        <v>0</v>
      </c>
      <c r="E110" s="2">
        <v>0</v>
      </c>
    </row>
    <row r="111" spans="2:5" x14ac:dyDescent="0.3">
      <c r="B111" s="30"/>
      <c r="C111" s="1" t="s">
        <v>38</v>
      </c>
      <c r="D111" s="2">
        <v>7</v>
      </c>
      <c r="E111" s="2">
        <v>3427</v>
      </c>
    </row>
    <row r="112" spans="2:5" x14ac:dyDescent="0.3">
      <c r="B112" s="30"/>
      <c r="C112" s="1" t="s">
        <v>39</v>
      </c>
      <c r="D112" s="2">
        <v>2</v>
      </c>
      <c r="E112" s="2">
        <v>70</v>
      </c>
    </row>
    <row r="113" spans="2:5" x14ac:dyDescent="0.3">
      <c r="B113" s="30">
        <v>2008</v>
      </c>
      <c r="C113" s="1" t="s">
        <v>33</v>
      </c>
      <c r="D113" s="2">
        <v>0</v>
      </c>
      <c r="E113" s="2">
        <v>0</v>
      </c>
    </row>
    <row r="114" spans="2:5" x14ac:dyDescent="0.3">
      <c r="B114" s="30"/>
      <c r="C114" s="1" t="s">
        <v>32</v>
      </c>
      <c r="D114" s="2">
        <v>0</v>
      </c>
      <c r="E114" s="2">
        <v>0</v>
      </c>
    </row>
    <row r="115" spans="2:5" x14ac:dyDescent="0.3">
      <c r="B115" s="30"/>
      <c r="C115" s="1" t="s">
        <v>34</v>
      </c>
      <c r="D115" s="2">
        <v>32</v>
      </c>
      <c r="E115" s="2">
        <v>322.89999999999998</v>
      </c>
    </row>
    <row r="116" spans="2:5" x14ac:dyDescent="0.3">
      <c r="B116" s="30"/>
      <c r="C116" s="1" t="s">
        <v>35</v>
      </c>
      <c r="D116" s="2">
        <v>15</v>
      </c>
      <c r="E116" s="2">
        <v>4873.6000000000004</v>
      </c>
    </row>
    <row r="117" spans="2:5" x14ac:dyDescent="0.3">
      <c r="B117" s="30"/>
      <c r="C117" s="1" t="s">
        <v>36</v>
      </c>
      <c r="D117" s="2">
        <v>1993</v>
      </c>
      <c r="E117" s="2">
        <v>7956.5</v>
      </c>
    </row>
    <row r="118" spans="2:5" x14ac:dyDescent="0.3">
      <c r="B118" s="30"/>
      <c r="C118" s="1" t="s">
        <v>37</v>
      </c>
      <c r="D118" s="2">
        <v>0</v>
      </c>
      <c r="E118" s="2">
        <v>0</v>
      </c>
    </row>
    <row r="119" spans="2:5" x14ac:dyDescent="0.3">
      <c r="B119" s="30"/>
      <c r="C119" s="1" t="s">
        <v>31</v>
      </c>
      <c r="D119" s="2">
        <v>0</v>
      </c>
      <c r="E119" s="2">
        <v>0</v>
      </c>
    </row>
    <row r="120" spans="2:5" x14ac:dyDescent="0.3">
      <c r="B120" s="30"/>
      <c r="C120" s="1" t="s">
        <v>38</v>
      </c>
      <c r="D120" s="2">
        <v>4</v>
      </c>
      <c r="E120" s="2">
        <v>5620</v>
      </c>
    </row>
    <row r="121" spans="2:5" x14ac:dyDescent="0.3">
      <c r="B121" s="30"/>
      <c r="C121" s="1" t="s">
        <v>39</v>
      </c>
      <c r="D121" s="2">
        <v>0</v>
      </c>
      <c r="E121" s="2">
        <v>0</v>
      </c>
    </row>
    <row r="122" spans="2:5" x14ac:dyDescent="0.3">
      <c r="B122" s="30">
        <v>2009</v>
      </c>
      <c r="C122" s="1" t="s">
        <v>33</v>
      </c>
      <c r="D122" s="2">
        <v>1</v>
      </c>
      <c r="E122" s="2">
        <v>160</v>
      </c>
    </row>
    <row r="123" spans="2:5" x14ac:dyDescent="0.3">
      <c r="B123" s="30"/>
      <c r="C123" s="1" t="s">
        <v>32</v>
      </c>
      <c r="D123" s="2">
        <v>1</v>
      </c>
      <c r="E123" s="2">
        <v>2</v>
      </c>
    </row>
    <row r="124" spans="2:5" x14ac:dyDescent="0.3">
      <c r="B124" s="30"/>
      <c r="C124" s="1" t="s">
        <v>34</v>
      </c>
      <c r="D124" s="2">
        <v>49</v>
      </c>
      <c r="E124" s="2">
        <v>441.5</v>
      </c>
    </row>
    <row r="125" spans="2:5" x14ac:dyDescent="0.3">
      <c r="B125" s="30"/>
      <c r="C125" s="1" t="s">
        <v>35</v>
      </c>
      <c r="D125" s="2">
        <v>16</v>
      </c>
      <c r="E125" s="2">
        <v>4900</v>
      </c>
    </row>
    <row r="126" spans="2:5" x14ac:dyDescent="0.3">
      <c r="B126" s="30"/>
      <c r="C126" s="1" t="s">
        <v>36</v>
      </c>
      <c r="D126" s="2">
        <v>875</v>
      </c>
      <c r="E126" s="2">
        <v>6485.8</v>
      </c>
    </row>
    <row r="127" spans="2:5" x14ac:dyDescent="0.3">
      <c r="B127" s="30"/>
      <c r="C127" s="1" t="s">
        <v>37</v>
      </c>
      <c r="D127" s="2">
        <v>0</v>
      </c>
      <c r="E127" s="2">
        <v>0</v>
      </c>
    </row>
    <row r="128" spans="2:5" x14ac:dyDescent="0.3">
      <c r="B128" s="30"/>
      <c r="C128" s="1" t="s">
        <v>31</v>
      </c>
      <c r="D128" s="2">
        <v>0</v>
      </c>
      <c r="E128" s="2">
        <v>0</v>
      </c>
    </row>
    <row r="129" spans="2:5" x14ac:dyDescent="0.3">
      <c r="B129" s="30"/>
      <c r="C129" s="1" t="s">
        <v>38</v>
      </c>
      <c r="D129" s="2">
        <v>3</v>
      </c>
      <c r="E129" s="2">
        <v>2870</v>
      </c>
    </row>
    <row r="130" spans="2:5" x14ac:dyDescent="0.3">
      <c r="B130" s="30"/>
      <c r="C130" s="1" t="s">
        <v>39</v>
      </c>
      <c r="D130" s="2">
        <v>0</v>
      </c>
      <c r="E130" s="2">
        <v>0</v>
      </c>
    </row>
    <row r="131" spans="2:5" x14ac:dyDescent="0.3">
      <c r="B131" s="30">
        <v>2010</v>
      </c>
      <c r="C131" s="1" t="s">
        <v>33</v>
      </c>
      <c r="D131" s="2">
        <v>1</v>
      </c>
      <c r="E131" s="2">
        <v>30</v>
      </c>
    </row>
    <row r="132" spans="2:5" x14ac:dyDescent="0.3">
      <c r="B132" s="30"/>
      <c r="C132" s="1" t="s">
        <v>32</v>
      </c>
      <c r="D132" s="2">
        <v>0</v>
      </c>
      <c r="E132" s="2">
        <v>0</v>
      </c>
    </row>
    <row r="133" spans="2:5" x14ac:dyDescent="0.3">
      <c r="B133" s="30"/>
      <c r="C133" s="1" t="s">
        <v>34</v>
      </c>
      <c r="D133" s="2">
        <v>36</v>
      </c>
      <c r="E133" s="2">
        <v>329.7</v>
      </c>
    </row>
    <row r="134" spans="2:5" x14ac:dyDescent="0.3">
      <c r="B134" s="30"/>
      <c r="C134" s="1" t="s">
        <v>35</v>
      </c>
      <c r="D134" s="2">
        <v>13</v>
      </c>
      <c r="E134" s="2">
        <v>4253</v>
      </c>
    </row>
    <row r="135" spans="2:5" x14ac:dyDescent="0.3">
      <c r="B135" s="30"/>
      <c r="C135" s="1" t="s">
        <v>36</v>
      </c>
      <c r="D135" s="2">
        <v>1286</v>
      </c>
      <c r="E135" s="2">
        <v>9320.4</v>
      </c>
    </row>
    <row r="136" spans="2:5" x14ac:dyDescent="0.3">
      <c r="B136" s="30"/>
      <c r="C136" s="1" t="s">
        <v>37</v>
      </c>
      <c r="D136" s="2">
        <v>0</v>
      </c>
      <c r="E136" s="2">
        <v>0</v>
      </c>
    </row>
    <row r="137" spans="2:5" x14ac:dyDescent="0.3">
      <c r="B137" s="30"/>
      <c r="C137" s="1" t="s">
        <v>31</v>
      </c>
      <c r="D137" s="2">
        <v>3</v>
      </c>
      <c r="E137" s="2">
        <v>48</v>
      </c>
    </row>
    <row r="138" spans="2:5" x14ac:dyDescent="0.3">
      <c r="B138" s="30"/>
      <c r="C138" s="1" t="s">
        <v>38</v>
      </c>
      <c r="D138" s="2">
        <v>6</v>
      </c>
      <c r="E138" s="2">
        <v>3108.9</v>
      </c>
    </row>
    <row r="139" spans="2:5" x14ac:dyDescent="0.3">
      <c r="B139" s="30"/>
      <c r="C139" s="1" t="s">
        <v>39</v>
      </c>
      <c r="D139" s="2">
        <v>1</v>
      </c>
      <c r="E139" s="2">
        <v>160</v>
      </c>
    </row>
    <row r="140" spans="2:5" x14ac:dyDescent="0.3">
      <c r="B140" s="30">
        <v>2011</v>
      </c>
      <c r="C140" s="1" t="s">
        <v>33</v>
      </c>
      <c r="D140" s="2">
        <v>10</v>
      </c>
      <c r="E140" s="2">
        <v>356.8</v>
      </c>
    </row>
    <row r="141" spans="2:5" x14ac:dyDescent="0.3">
      <c r="B141" s="30"/>
      <c r="C141" s="1" t="s">
        <v>32</v>
      </c>
      <c r="D141" s="2">
        <v>0</v>
      </c>
      <c r="E141" s="2">
        <v>0</v>
      </c>
    </row>
    <row r="142" spans="2:5" x14ac:dyDescent="0.3">
      <c r="B142" s="30"/>
      <c r="C142" s="1" t="s">
        <v>34</v>
      </c>
      <c r="D142" s="2">
        <v>61</v>
      </c>
      <c r="E142" s="2">
        <v>2015.5</v>
      </c>
    </row>
    <row r="143" spans="2:5" x14ac:dyDescent="0.3">
      <c r="B143" s="30"/>
      <c r="C143" s="1" t="s">
        <v>35</v>
      </c>
      <c r="D143" s="2">
        <v>36</v>
      </c>
      <c r="E143" s="2">
        <v>13070.5</v>
      </c>
    </row>
    <row r="144" spans="2:5" x14ac:dyDescent="0.3">
      <c r="B144" s="30"/>
      <c r="C144" s="1" t="s">
        <v>36</v>
      </c>
      <c r="D144" s="2">
        <v>1895</v>
      </c>
      <c r="E144" s="2">
        <v>15701.8</v>
      </c>
    </row>
    <row r="145" spans="2:5" x14ac:dyDescent="0.3">
      <c r="B145" s="30"/>
      <c r="C145" s="1" t="s">
        <v>37</v>
      </c>
      <c r="D145" s="2">
        <v>0</v>
      </c>
      <c r="E145" s="2">
        <v>0</v>
      </c>
    </row>
    <row r="146" spans="2:5" x14ac:dyDescent="0.3">
      <c r="B146" s="30"/>
      <c r="C146" s="1" t="s">
        <v>31</v>
      </c>
      <c r="D146" s="2">
        <v>1</v>
      </c>
      <c r="E146" s="2">
        <v>1</v>
      </c>
    </row>
    <row r="147" spans="2:5" x14ac:dyDescent="0.3">
      <c r="B147" s="30"/>
      <c r="C147" s="1" t="s">
        <v>38</v>
      </c>
      <c r="D147" s="2">
        <v>8</v>
      </c>
      <c r="E147" s="2">
        <v>3259.2</v>
      </c>
    </row>
    <row r="148" spans="2:5" x14ac:dyDescent="0.3">
      <c r="B148" s="30"/>
      <c r="C148" s="1" t="s">
        <v>39</v>
      </c>
      <c r="D148" s="2">
        <v>3</v>
      </c>
      <c r="E148" s="2">
        <v>36650</v>
      </c>
    </row>
    <row r="149" spans="2:5" x14ac:dyDescent="0.3">
      <c r="B149" s="30">
        <v>2012</v>
      </c>
      <c r="C149" s="1" t="s">
        <v>33</v>
      </c>
      <c r="D149" s="2">
        <v>3</v>
      </c>
      <c r="E149" s="2">
        <v>60.1</v>
      </c>
    </row>
    <row r="150" spans="2:5" x14ac:dyDescent="0.3">
      <c r="B150" s="30"/>
      <c r="C150" s="1" t="s">
        <v>32</v>
      </c>
      <c r="D150" s="2">
        <v>5</v>
      </c>
      <c r="E150" s="2">
        <v>8</v>
      </c>
    </row>
    <row r="151" spans="2:5" x14ac:dyDescent="0.3">
      <c r="B151" s="30"/>
      <c r="C151" s="1" t="s">
        <v>34</v>
      </c>
      <c r="D151" s="2">
        <v>76</v>
      </c>
      <c r="E151" s="2">
        <v>1419.8</v>
      </c>
    </row>
    <row r="152" spans="2:5" x14ac:dyDescent="0.3">
      <c r="B152" s="30"/>
      <c r="C152" s="1" t="s">
        <v>35</v>
      </c>
      <c r="D152" s="2">
        <v>44</v>
      </c>
      <c r="E152" s="2">
        <v>15449.5</v>
      </c>
    </row>
    <row r="153" spans="2:5" x14ac:dyDescent="0.3">
      <c r="B153" s="30"/>
      <c r="C153" s="1" t="s">
        <v>36</v>
      </c>
      <c r="D153" s="2">
        <v>2270</v>
      </c>
      <c r="E153" s="2">
        <v>23546.1</v>
      </c>
    </row>
    <row r="154" spans="2:5" x14ac:dyDescent="0.3">
      <c r="B154" s="30"/>
      <c r="C154" s="1" t="s">
        <v>37</v>
      </c>
      <c r="D154" s="2">
        <v>0</v>
      </c>
      <c r="E154" s="2">
        <v>0</v>
      </c>
    </row>
    <row r="155" spans="2:5" x14ac:dyDescent="0.3">
      <c r="B155" s="30"/>
      <c r="C155" s="1" t="s">
        <v>31</v>
      </c>
      <c r="D155" s="2">
        <v>0</v>
      </c>
      <c r="E155" s="2">
        <v>0</v>
      </c>
    </row>
    <row r="156" spans="2:5" x14ac:dyDescent="0.3">
      <c r="B156" s="30"/>
      <c r="C156" s="1" t="s">
        <v>38</v>
      </c>
      <c r="D156" s="2">
        <v>13</v>
      </c>
      <c r="E156" s="2">
        <v>3554.1</v>
      </c>
    </row>
    <row r="157" spans="2:5" x14ac:dyDescent="0.3">
      <c r="B157" s="30"/>
      <c r="C157" s="1" t="s">
        <v>39</v>
      </c>
      <c r="D157" s="2">
        <v>6</v>
      </c>
      <c r="E157" s="2">
        <v>58674</v>
      </c>
    </row>
    <row r="158" spans="2:5" x14ac:dyDescent="0.3">
      <c r="B158" s="30">
        <v>2013</v>
      </c>
      <c r="C158" s="1" t="s">
        <v>33</v>
      </c>
      <c r="D158" s="2">
        <v>0</v>
      </c>
      <c r="E158" s="2">
        <v>0</v>
      </c>
    </row>
    <row r="159" spans="2:5" x14ac:dyDescent="0.3">
      <c r="B159" s="1"/>
      <c r="C159" s="1" t="s">
        <v>32</v>
      </c>
      <c r="D159" s="2">
        <v>2</v>
      </c>
      <c r="E159" s="2">
        <v>1.9</v>
      </c>
    </row>
    <row r="160" spans="2:5" x14ac:dyDescent="0.3">
      <c r="B160" s="1"/>
      <c r="C160" s="1" t="s">
        <v>34</v>
      </c>
      <c r="D160" s="2">
        <v>57</v>
      </c>
      <c r="E160" s="2">
        <v>508.2</v>
      </c>
    </row>
    <row r="161" spans="2:5" x14ac:dyDescent="0.3">
      <c r="B161" s="1"/>
      <c r="C161" s="1" t="s">
        <v>35</v>
      </c>
      <c r="D161" s="2">
        <v>41</v>
      </c>
      <c r="E161" s="2">
        <v>6501.1</v>
      </c>
    </row>
    <row r="162" spans="2:5" x14ac:dyDescent="0.3">
      <c r="B162" s="1"/>
      <c r="C162" s="1" t="s">
        <v>36</v>
      </c>
      <c r="D162" s="2">
        <v>2048</v>
      </c>
      <c r="E162" s="2">
        <v>27446.799999999999</v>
      </c>
    </row>
    <row r="163" spans="2:5" x14ac:dyDescent="0.3">
      <c r="B163" s="1"/>
      <c r="C163" s="1" t="s">
        <v>37</v>
      </c>
      <c r="D163" s="2">
        <v>0</v>
      </c>
      <c r="E163" s="2">
        <v>0</v>
      </c>
    </row>
    <row r="164" spans="2:5" x14ac:dyDescent="0.3">
      <c r="B164" s="1"/>
      <c r="C164" s="1" t="s">
        <v>31</v>
      </c>
      <c r="D164" s="2">
        <v>0</v>
      </c>
      <c r="E164" s="2">
        <v>0</v>
      </c>
    </row>
    <row r="165" spans="2:5" x14ac:dyDescent="0.3">
      <c r="B165" s="1"/>
      <c r="C165" s="1" t="s">
        <v>38</v>
      </c>
      <c r="D165" s="2">
        <v>10</v>
      </c>
      <c r="E165" s="2">
        <v>5432</v>
      </c>
    </row>
    <row r="166" spans="2:5" x14ac:dyDescent="0.3">
      <c r="B166" s="1"/>
      <c r="C166" s="1" t="s">
        <v>39</v>
      </c>
      <c r="D166" s="2">
        <v>4</v>
      </c>
      <c r="E166" s="2">
        <v>58640</v>
      </c>
    </row>
    <row r="167" spans="2:5" x14ac:dyDescent="0.3">
      <c r="B167" s="30">
        <v>2014</v>
      </c>
      <c r="C167" s="1" t="s">
        <v>33</v>
      </c>
      <c r="D167" s="2">
        <v>0</v>
      </c>
      <c r="E167" s="2">
        <v>0</v>
      </c>
    </row>
    <row r="168" spans="2:5" x14ac:dyDescent="0.3">
      <c r="B168" s="30"/>
      <c r="C168" s="1" t="s">
        <v>32</v>
      </c>
      <c r="D168" s="2">
        <f>[6]WR_sum_PT_Year_Type_AF!$C$109</f>
        <v>1</v>
      </c>
      <c r="E168" s="2">
        <f>[6]WR_sum_PT_Year_Type_AF!$D$109</f>
        <v>1</v>
      </c>
    </row>
    <row r="169" spans="2:5" x14ac:dyDescent="0.3">
      <c r="B169" s="1"/>
      <c r="C169" s="1" t="s">
        <v>34</v>
      </c>
      <c r="D169" s="2">
        <f>[6]WR_sum_PT_Year_Type_AF!$C$110</f>
        <v>56</v>
      </c>
      <c r="E169" s="2">
        <f>[6]WR_sum_PT_Year_Type_AF!$D$110</f>
        <v>510.1</v>
      </c>
    </row>
    <row r="170" spans="2:5" x14ac:dyDescent="0.3">
      <c r="B170" s="1"/>
      <c r="C170" s="1" t="s">
        <v>35</v>
      </c>
      <c r="D170" s="2">
        <f>[6]WR_sum_PT_Year_Type_AF!$C$111</f>
        <v>36</v>
      </c>
      <c r="E170" s="2">
        <f>[6]WR_sum_PT_Year_Type_AF!$D$111</f>
        <v>9684.2000000000007</v>
      </c>
    </row>
    <row r="171" spans="2:5" x14ac:dyDescent="0.3">
      <c r="B171" s="1"/>
      <c r="C171" s="1" t="s">
        <v>36</v>
      </c>
      <c r="D171" s="2">
        <f>[6]WR_sum_PT_Year_Type_AF!$C$112</f>
        <v>1925</v>
      </c>
      <c r="E171" s="2">
        <f>[6]WR_sum_PT_Year_Type_AF!$D$112</f>
        <v>30728.400000000001</v>
      </c>
    </row>
    <row r="172" spans="2:5" x14ac:dyDescent="0.3">
      <c r="B172" s="1"/>
      <c r="C172" s="1" t="s">
        <v>37</v>
      </c>
      <c r="D172" s="2">
        <v>0</v>
      </c>
      <c r="E172" s="2">
        <v>0</v>
      </c>
    </row>
    <row r="173" spans="2:5" x14ac:dyDescent="0.3">
      <c r="B173" s="1"/>
      <c r="C173" s="1" t="s">
        <v>31</v>
      </c>
      <c r="D173" s="2">
        <v>0</v>
      </c>
      <c r="E173" s="2">
        <v>0</v>
      </c>
    </row>
    <row r="174" spans="2:5" x14ac:dyDescent="0.3">
      <c r="B174" s="1"/>
      <c r="C174" s="1" t="s">
        <v>38</v>
      </c>
      <c r="D174" s="2">
        <f>[6]WR_sum_PT_Year_Type_AF!$C$113</f>
        <v>9</v>
      </c>
      <c r="E174" s="2">
        <f>[6]WR_sum_PT_Year_Type_AF!$D$113</f>
        <v>6520</v>
      </c>
    </row>
    <row r="175" spans="2:5" x14ac:dyDescent="0.3">
      <c r="B175" s="1"/>
      <c r="C175" s="1" t="s">
        <v>39</v>
      </c>
      <c r="D175" s="2">
        <f>[6]WR_sum_PT_Year_Type_AF!$C$114</f>
        <v>8</v>
      </c>
      <c r="E175" s="2">
        <f>[6]WR_sum_PT_Year_Type_AF!$D$114</f>
        <v>60816</v>
      </c>
    </row>
    <row r="176" spans="2:5" x14ac:dyDescent="0.3">
      <c r="B176" s="30">
        <v>2015</v>
      </c>
      <c r="C176" s="40" t="s">
        <v>33</v>
      </c>
      <c r="D176" s="2">
        <f>[6]WR_sum_PT_Year_Type_AF!$C$115</f>
        <v>1</v>
      </c>
      <c r="E176" s="2">
        <f>[6]WR_sum_PT_Year_Type_AF!$D$115</f>
        <v>3</v>
      </c>
    </row>
    <row r="177" spans="2:5" x14ac:dyDescent="0.3">
      <c r="B177" s="1"/>
      <c r="C177" s="1" t="s">
        <v>32</v>
      </c>
      <c r="D177" s="2">
        <f>[6]WR_sum_PT_Year_Type_AF!$C$116</f>
        <v>5</v>
      </c>
      <c r="E177" s="2">
        <f>[6]WR_sum_PT_Year_Type_AF!$D$116</f>
        <v>24.6</v>
      </c>
    </row>
    <row r="178" spans="2:5" x14ac:dyDescent="0.3">
      <c r="B178" s="1"/>
      <c r="C178" s="1" t="s">
        <v>34</v>
      </c>
      <c r="D178" s="2">
        <f>[6]WR_sum_PT_Year_Type_AF!$C$117</f>
        <v>59</v>
      </c>
      <c r="E178" s="2">
        <f>[6]WR_sum_PT_Year_Type_AF!$D$117</f>
        <v>439.4</v>
      </c>
    </row>
    <row r="179" spans="2:5" x14ac:dyDescent="0.3">
      <c r="B179" s="1"/>
      <c r="C179" s="1" t="s">
        <v>35</v>
      </c>
      <c r="D179" s="2">
        <f>[6]WR_sum_PT_Year_Type_AF!$C$118</f>
        <v>25</v>
      </c>
      <c r="E179" s="2">
        <f>[6]WR_sum_PT_Year_Type_AF!$D$118</f>
        <v>4581.8</v>
      </c>
    </row>
    <row r="180" spans="2:5" x14ac:dyDescent="0.3">
      <c r="B180" s="1"/>
      <c r="C180" s="1" t="s">
        <v>36</v>
      </c>
      <c r="D180" s="2">
        <f>[6]WR_sum_PT_Year_Type_AF!$C$119</f>
        <v>1203</v>
      </c>
      <c r="E180" s="2">
        <f>[6]WR_sum_PT_Year_Type_AF!$D$119</f>
        <v>20768.3</v>
      </c>
    </row>
    <row r="181" spans="2:5" x14ac:dyDescent="0.3">
      <c r="B181" s="1"/>
      <c r="C181" s="1" t="s">
        <v>37</v>
      </c>
      <c r="D181" s="2">
        <v>0</v>
      </c>
      <c r="E181" s="2">
        <v>0</v>
      </c>
    </row>
    <row r="182" spans="2:5" x14ac:dyDescent="0.3">
      <c r="B182" s="1"/>
      <c r="C182" s="1" t="s">
        <v>31</v>
      </c>
      <c r="D182" s="2">
        <v>0</v>
      </c>
      <c r="E182" s="2">
        <v>0</v>
      </c>
    </row>
    <row r="183" spans="2:5" x14ac:dyDescent="0.3">
      <c r="B183" s="1"/>
      <c r="C183" s="1" t="s">
        <v>38</v>
      </c>
      <c r="D183" s="2">
        <f>[6]WR_sum_PT_Year_Type_AF!$C$120</f>
        <v>19</v>
      </c>
      <c r="E183" s="2">
        <f>[6]WR_sum_PT_Year_Type_AF!$D$120</f>
        <v>9854.5</v>
      </c>
    </row>
    <row r="184" spans="2:5" x14ac:dyDescent="0.3">
      <c r="B184" s="1"/>
      <c r="C184" s="1" t="s">
        <v>39</v>
      </c>
      <c r="D184" s="2">
        <f>[6]WR_sum_PT_Year_Type_AF!$C$121</f>
        <v>6</v>
      </c>
      <c r="E184" s="2">
        <f>[6]WR_sum_PT_Year_Type_AF!$D$121</f>
        <v>58905.5</v>
      </c>
    </row>
    <row r="185" spans="2:5" x14ac:dyDescent="0.3">
      <c r="B185" s="30">
        <v>2016</v>
      </c>
      <c r="C185" s="40" t="s">
        <v>33</v>
      </c>
      <c r="D185" s="2">
        <f>[6]WR_sum_PT_Year_Type_AF!$C$122</f>
        <v>2</v>
      </c>
      <c r="E185" s="2">
        <f>[6]WR_sum_PT_Year_Type_AF!$D$122</f>
        <v>3.5</v>
      </c>
    </row>
    <row r="186" spans="2:5" x14ac:dyDescent="0.3">
      <c r="B186" s="1"/>
      <c r="C186" s="38" t="s">
        <v>32</v>
      </c>
      <c r="D186" s="39">
        <f>[6]WR_sum_PT_Year_Type_AF!$C$123</f>
        <v>3</v>
      </c>
      <c r="E186" s="39">
        <f>[6]WR_sum_PT_Year_Type_AF!$D$123</f>
        <v>4</v>
      </c>
    </row>
    <row r="187" spans="2:5" x14ac:dyDescent="0.3">
      <c r="B187" s="38"/>
      <c r="C187" s="38" t="s">
        <v>34</v>
      </c>
      <c r="D187" s="39">
        <f>[6]WR_sum_PT_Year_Type_AF!$C$124</f>
        <v>35</v>
      </c>
      <c r="E187" s="39">
        <f>[6]WR_sum_PT_Year_Type_AF!$D$124</f>
        <v>292.8</v>
      </c>
    </row>
    <row r="188" spans="2:5" x14ac:dyDescent="0.3">
      <c r="B188" s="1"/>
      <c r="C188" s="38" t="s">
        <v>35</v>
      </c>
      <c r="D188" s="39">
        <f>[6]WR_sum_PT_Year_Type_AF!$C$125</f>
        <v>14</v>
      </c>
      <c r="E188" s="39">
        <f>[6]WR_sum_PT_Year_Type_AF!$D$125</f>
        <v>1354</v>
      </c>
    </row>
    <row r="189" spans="2:5" x14ac:dyDescent="0.3">
      <c r="B189" s="38"/>
      <c r="C189" s="38" t="s">
        <v>36</v>
      </c>
      <c r="D189" s="39">
        <f>[6]WR_sum_PT_Year_Type_AF!$C$126+[6]WR_sum_PT_Year_Type_AF!$C$143</f>
        <v>1161</v>
      </c>
      <c r="E189" s="39">
        <f>[6]WR_sum_PT_Year_Type_AF!$D$126+[6]WR_sum_PT_Year_Type_AF!$D$143</f>
        <v>24151.599999999999</v>
      </c>
    </row>
    <row r="190" spans="2:5" x14ac:dyDescent="0.3">
      <c r="B190" s="1"/>
      <c r="C190" s="38" t="s">
        <v>37</v>
      </c>
      <c r="D190" s="39">
        <v>0</v>
      </c>
      <c r="E190" s="39">
        <v>0</v>
      </c>
    </row>
    <row r="191" spans="2:5" x14ac:dyDescent="0.3">
      <c r="B191" s="38"/>
      <c r="C191" s="38" t="s">
        <v>31</v>
      </c>
      <c r="D191" s="39">
        <v>0</v>
      </c>
      <c r="E191" s="39">
        <v>0</v>
      </c>
    </row>
    <row r="192" spans="2:5" x14ac:dyDescent="0.3">
      <c r="B192" s="1"/>
      <c r="C192" s="38" t="s">
        <v>38</v>
      </c>
      <c r="D192" s="39">
        <f>[6]WR_sum_PT_Year_Type_AF!$C$127</f>
        <v>16</v>
      </c>
      <c r="E192" s="39">
        <f>[6]WR_sum_PT_Year_Type_AF!$D$127</f>
        <v>10359.5</v>
      </c>
    </row>
    <row r="193" spans="2:5" x14ac:dyDescent="0.3">
      <c r="B193" s="38"/>
      <c r="C193" s="38" t="s">
        <v>39</v>
      </c>
      <c r="D193" s="39">
        <f>[6]WR_sum_PT_Year_Type_AF!$C$128</f>
        <v>9</v>
      </c>
      <c r="E193" s="39">
        <f>[6]WR_sum_PT_Year_Type_AF!$D$128</f>
        <v>58665</v>
      </c>
    </row>
    <row r="194" spans="2:5" x14ac:dyDescent="0.3">
      <c r="B194" s="30">
        <v>2017</v>
      </c>
      <c r="C194" s="40" t="s">
        <v>33</v>
      </c>
      <c r="D194" s="2">
        <f>[6]WR_sum_PT_Year_Type_AF!$C$129</f>
        <v>1</v>
      </c>
      <c r="E194" s="2">
        <f>[6]WR_sum_PT_Year_Type_AF!$D$129</f>
        <v>3</v>
      </c>
    </row>
    <row r="195" spans="2:5" x14ac:dyDescent="0.3">
      <c r="B195" s="1"/>
      <c r="C195" s="38" t="s">
        <v>32</v>
      </c>
      <c r="D195" s="39">
        <f>[6]WR_sum_PT_Year_Type_AF!$C$130</f>
        <v>1</v>
      </c>
      <c r="E195" s="39">
        <f>[6]WR_sum_PT_Year_Type_AF!$D$130</f>
        <v>5</v>
      </c>
    </row>
    <row r="196" spans="2:5" x14ac:dyDescent="0.3">
      <c r="B196" s="38"/>
      <c r="C196" s="38" t="s">
        <v>34</v>
      </c>
      <c r="D196" s="39">
        <f>[6]WR_sum_PT_Year_Type_AF!$C$131</f>
        <v>96</v>
      </c>
      <c r="E196" s="39">
        <f>[6]WR_sum_PT_Year_Type_AF!$D$131</f>
        <v>415.9</v>
      </c>
    </row>
    <row r="197" spans="2:5" x14ac:dyDescent="0.3">
      <c r="B197" s="1"/>
      <c r="C197" s="38" t="s">
        <v>35</v>
      </c>
      <c r="D197" s="39">
        <f>[6]WR_sum_PT_Year_Type_AF!$C$132</f>
        <v>23</v>
      </c>
      <c r="E197" s="39">
        <f>[6]WR_sum_PT_Year_Type_AF!$D$132</f>
        <v>4266.5</v>
      </c>
    </row>
    <row r="198" spans="2:5" x14ac:dyDescent="0.3">
      <c r="B198" s="38"/>
      <c r="C198" s="38" t="s">
        <v>36</v>
      </c>
      <c r="D198" s="39">
        <f>[6]WR_sum_PT_Year_Type_AF!$C$133+[6]WR_sum_PT_Year_Type_AF!$C$144</f>
        <v>1484</v>
      </c>
      <c r="E198" s="39">
        <f>[6]WR_sum_PT_Year_Type_AF!$D$133+[6]WR_sum_PT_Year_Type_AF!$D$144</f>
        <v>40620.300000000003</v>
      </c>
    </row>
    <row r="199" spans="2:5" x14ac:dyDescent="0.3">
      <c r="B199" s="1"/>
      <c r="C199" s="38" t="s">
        <v>37</v>
      </c>
      <c r="D199" s="39">
        <v>0</v>
      </c>
      <c r="E199" s="39">
        <v>0</v>
      </c>
    </row>
    <row r="200" spans="2:5" x14ac:dyDescent="0.3">
      <c r="B200" s="38"/>
      <c r="C200" s="38" t="s">
        <v>31</v>
      </c>
      <c r="D200" s="39">
        <v>0</v>
      </c>
      <c r="E200" s="39">
        <v>0</v>
      </c>
    </row>
    <row r="201" spans="2:5" x14ac:dyDescent="0.3">
      <c r="B201" s="1"/>
      <c r="C201" s="38" t="s">
        <v>38</v>
      </c>
      <c r="D201" s="39">
        <f>[6]WR_sum_PT_Year_Type_AF!$C$134</f>
        <v>19</v>
      </c>
      <c r="E201" s="39">
        <f>[6]WR_sum_PT_Year_Type_AF!$D$134</f>
        <v>22458</v>
      </c>
    </row>
    <row r="202" spans="2:5" x14ac:dyDescent="0.3">
      <c r="B202" s="38"/>
      <c r="C202" s="38" t="s">
        <v>39</v>
      </c>
      <c r="D202" s="39">
        <f>[6]WR_sum_PT_Year_Type_AF!$C$135</f>
        <v>13</v>
      </c>
      <c r="E202" s="39">
        <f>[6]WR_sum_PT_Year_Type_AF!$D$135</f>
        <v>1123</v>
      </c>
    </row>
    <row r="203" spans="2:5" x14ac:dyDescent="0.3">
      <c r="B203" s="30">
        <v>2018</v>
      </c>
      <c r="C203" s="40" t="s">
        <v>33</v>
      </c>
      <c r="D203" s="39">
        <f>[6]WR_sum_PT_Year_Type_AF!$C$136</f>
        <v>11</v>
      </c>
      <c r="E203" s="39">
        <f>[6]WR_sum_PT_Year_Type_AF!$D$136</f>
        <v>474</v>
      </c>
    </row>
    <row r="204" spans="2:5" x14ac:dyDescent="0.3">
      <c r="B204" s="1"/>
      <c r="C204" s="38" t="s">
        <v>32</v>
      </c>
      <c r="D204" s="39">
        <f>[6]WR_sum_PT_Year_Type_AF!$C$137</f>
        <v>8</v>
      </c>
      <c r="E204" s="39">
        <f>[6]WR_sum_PT_Year_Type_AF!$D$137</f>
        <v>31</v>
      </c>
    </row>
    <row r="205" spans="2:5" x14ac:dyDescent="0.3">
      <c r="B205" s="38"/>
      <c r="C205" s="38" t="s">
        <v>34</v>
      </c>
      <c r="D205" s="39">
        <f>[6]WR_sum_PT_Year_Type_AF!$C$138</f>
        <v>78</v>
      </c>
      <c r="E205" s="39">
        <f>[6]WR_sum_PT_Year_Type_AF!$D$138</f>
        <v>719.3</v>
      </c>
    </row>
    <row r="206" spans="2:5" x14ac:dyDescent="0.3">
      <c r="B206" s="1"/>
      <c r="C206" s="38" t="s">
        <v>35</v>
      </c>
      <c r="D206" s="39">
        <f>[6]WR_sum_PT_Year_Type_AF!$C$139</f>
        <v>37</v>
      </c>
      <c r="E206" s="39">
        <f>[6]WR_sum_PT_Year_Type_AF!$D$139</f>
        <v>4122.6000000000004</v>
      </c>
    </row>
    <row r="207" spans="2:5" x14ac:dyDescent="0.3">
      <c r="B207" s="38"/>
      <c r="C207" s="38" t="s">
        <v>36</v>
      </c>
      <c r="D207" s="39">
        <f>[6]WR_sum_PT_Year_Type_AF!$C$140</f>
        <v>1552</v>
      </c>
      <c r="E207" s="39">
        <f>[6]WR_sum_PT_Year_Type_AF!$D$140</f>
        <v>49789.1</v>
      </c>
    </row>
    <row r="208" spans="2:5" x14ac:dyDescent="0.3">
      <c r="B208" s="1"/>
      <c r="C208" s="38" t="s">
        <v>37</v>
      </c>
      <c r="D208" s="39">
        <v>0</v>
      </c>
      <c r="E208" s="39">
        <v>0</v>
      </c>
    </row>
    <row r="209" spans="2:5" x14ac:dyDescent="0.3">
      <c r="B209" s="38"/>
      <c r="C209" s="38" t="s">
        <v>31</v>
      </c>
      <c r="D209" s="39">
        <v>0</v>
      </c>
      <c r="E209" s="39">
        <v>0</v>
      </c>
    </row>
    <row r="210" spans="2:5" x14ac:dyDescent="0.3">
      <c r="B210" s="1"/>
      <c r="C210" s="38" t="s">
        <v>38</v>
      </c>
      <c r="D210" s="39">
        <f>[6]WR_sum_PT_Year_Type_AF!$C$141</f>
        <v>7</v>
      </c>
      <c r="E210" s="39">
        <f>[6]WR_sum_PT_Year_Type_AF!$D$141</f>
        <v>21252</v>
      </c>
    </row>
    <row r="211" spans="2:5" x14ac:dyDescent="0.3">
      <c r="B211" s="38"/>
      <c r="C211" s="38" t="s">
        <v>39</v>
      </c>
      <c r="D211" s="39">
        <f>[6]WR_sum_PT_Year_Type_AF!$C$142</f>
        <v>4</v>
      </c>
      <c r="E211" s="39">
        <f>[6]WR_sum_PT_Year_Type_AF!$D$142</f>
        <v>89</v>
      </c>
    </row>
    <row r="212" spans="2:5" x14ac:dyDescent="0.3">
      <c r="B212" s="30">
        <v>2019</v>
      </c>
      <c r="C212" s="40" t="s">
        <v>33</v>
      </c>
      <c r="D212" s="39">
        <f>[6]WR_sum_PT_Year_Type_AF!$C$143</f>
        <v>13</v>
      </c>
      <c r="E212" s="39">
        <f>[6]WR_sum_PT_Year_Type_AF!$D$143</f>
        <v>130.5</v>
      </c>
    </row>
    <row r="213" spans="2:5" x14ac:dyDescent="0.3">
      <c r="B213" s="1"/>
      <c r="C213" s="38" t="s">
        <v>32</v>
      </c>
      <c r="D213" s="39">
        <f>[6]WR_sum_PT_Year_Type_AF!$C$144</f>
        <v>6</v>
      </c>
      <c r="E213" s="39">
        <f>[6]WR_sum_PT_Year_Type_AF!$D$144</f>
        <v>21.3</v>
      </c>
    </row>
    <row r="214" spans="2:5" x14ac:dyDescent="0.3">
      <c r="B214" s="38"/>
      <c r="C214" s="38" t="s">
        <v>34</v>
      </c>
      <c r="D214" s="39">
        <f>[6]WR_sum_PT_Year_Type_AF!$C$145</f>
        <v>87</v>
      </c>
      <c r="E214" s="39">
        <f>[6]WR_sum_PT_Year_Type_AF!$D$145</f>
        <v>1401.4</v>
      </c>
    </row>
    <row r="215" spans="2:5" x14ac:dyDescent="0.3">
      <c r="B215" s="1"/>
      <c r="C215" s="38" t="s">
        <v>35</v>
      </c>
      <c r="D215" s="39">
        <f>[6]WR_sum_PT_Year_Type_AF!$C$146</f>
        <v>25</v>
      </c>
      <c r="E215" s="39">
        <f>[6]WR_sum_PT_Year_Type_AF!$D$146</f>
        <v>2176.4</v>
      </c>
    </row>
    <row r="216" spans="2:5" x14ac:dyDescent="0.3">
      <c r="B216" s="38"/>
      <c r="C216" s="38" t="s">
        <v>36</v>
      </c>
      <c r="D216" s="39">
        <f>[6]WR_sum_PT_Year_Type_AF!$C$147</f>
        <v>1079</v>
      </c>
      <c r="E216" s="39">
        <f>[6]WR_sum_PT_Year_Type_AF!$D$147</f>
        <v>41905.599999999999</v>
      </c>
    </row>
    <row r="217" spans="2:5" x14ac:dyDescent="0.3">
      <c r="B217" s="1"/>
      <c r="C217" s="38" t="s">
        <v>37</v>
      </c>
      <c r="D217" s="39">
        <v>0</v>
      </c>
      <c r="E217" s="39">
        <v>0</v>
      </c>
    </row>
    <row r="218" spans="2:5" x14ac:dyDescent="0.3">
      <c r="B218" s="38"/>
      <c r="C218" s="38" t="s">
        <v>31</v>
      </c>
      <c r="D218" s="39">
        <v>0</v>
      </c>
      <c r="E218" s="39">
        <v>0</v>
      </c>
    </row>
    <row r="219" spans="2:5" x14ac:dyDescent="0.3">
      <c r="B219" s="1"/>
      <c r="C219" s="38" t="s">
        <v>38</v>
      </c>
      <c r="D219" s="39">
        <f>[6]WR_sum_PT_Year_Type_AF!$C$148</f>
        <v>4</v>
      </c>
      <c r="E219" s="39">
        <f>[6]WR_sum_PT_Year_Type_AF!$D$148</f>
        <v>5512</v>
      </c>
    </row>
    <row r="220" spans="2:5" x14ac:dyDescent="0.3">
      <c r="B220" s="38"/>
      <c r="C220" s="38" t="s">
        <v>39</v>
      </c>
      <c r="D220" s="38">
        <f>[6]WR_sum_PT_Year_Type_AF!$C$149</f>
        <v>3</v>
      </c>
      <c r="E220" s="38">
        <f>[6]WR_sum_PT_Year_Type_AF!$D$149</f>
        <v>60</v>
      </c>
    </row>
    <row r="221" spans="2:5" x14ac:dyDescent="0.3">
      <c r="B221" s="30">
        <v>2020</v>
      </c>
      <c r="C221" s="40" t="s">
        <v>33</v>
      </c>
      <c r="D221" s="39">
        <f>[6]WR_sum_PT_Year_Type_AF!$C$150</f>
        <v>2</v>
      </c>
      <c r="E221" s="39">
        <f>[6]WR_sum_PT_Year_Type_AF!$D$150</f>
        <v>13.8</v>
      </c>
    </row>
    <row r="222" spans="2:5" x14ac:dyDescent="0.3">
      <c r="B222" s="1"/>
      <c r="C222" s="38" t="s">
        <v>32</v>
      </c>
      <c r="D222" s="39">
        <f>[6]WR_sum_PT_Year_Type_AF!$C$151</f>
        <v>2</v>
      </c>
      <c r="E222" s="39">
        <f>[6]WR_sum_PT_Year_Type_AF!$D$151</f>
        <v>1.3</v>
      </c>
    </row>
    <row r="223" spans="2:5" x14ac:dyDescent="0.3">
      <c r="B223" s="38"/>
      <c r="C223" s="38" t="s">
        <v>34</v>
      </c>
      <c r="D223" s="39">
        <f>[6]WR_sum_PT_Year_Type_AF!$C$152</f>
        <v>36</v>
      </c>
      <c r="E223" s="39">
        <f>[6]WR_sum_PT_Year_Type_AF!$D$152</f>
        <v>395.4</v>
      </c>
    </row>
    <row r="224" spans="2:5" x14ac:dyDescent="0.3">
      <c r="B224" s="1"/>
      <c r="C224" s="38" t="s">
        <v>35</v>
      </c>
      <c r="D224" s="39">
        <f>[6]WR_sum_PT_Year_Type_AF!$C$153</f>
        <v>13</v>
      </c>
      <c r="E224" s="39">
        <f>[6]WR_sum_PT_Year_Type_AF!$D$153</f>
        <v>1421</v>
      </c>
    </row>
    <row r="225" spans="2:5" x14ac:dyDescent="0.3">
      <c r="B225" s="38"/>
      <c r="C225" s="38" t="s">
        <v>36</v>
      </c>
      <c r="D225" s="39">
        <f>[6]WR_sum_PT_Year_Type_AF!$C$154</f>
        <v>362</v>
      </c>
      <c r="E225" s="39">
        <f>[6]WR_sum_PT_Year_Type_AF!$D$154</f>
        <v>12209.7</v>
      </c>
    </row>
    <row r="226" spans="2:5" x14ac:dyDescent="0.3">
      <c r="B226" s="1"/>
      <c r="C226" s="38" t="s">
        <v>37</v>
      </c>
      <c r="D226" s="39">
        <v>0</v>
      </c>
      <c r="E226" s="39">
        <v>0</v>
      </c>
    </row>
    <row r="227" spans="2:5" x14ac:dyDescent="0.3">
      <c r="B227" s="38"/>
      <c r="C227" s="38" t="s">
        <v>31</v>
      </c>
      <c r="D227" s="39">
        <f>[6]WR_sum_PT_Year_Type_AF!$C$155</f>
        <v>1</v>
      </c>
      <c r="E227" s="39">
        <f>[6]WR_sum_PT_Year_Type_AF!$D$155</f>
        <v>506.6</v>
      </c>
    </row>
    <row r="228" spans="2:5" x14ac:dyDescent="0.3">
      <c r="B228" s="1"/>
      <c r="C228" s="38" t="s">
        <v>38</v>
      </c>
      <c r="D228" s="39">
        <f>[6]WR_sum_PT_Year_Type_AF!$C$156</f>
        <v>6</v>
      </c>
      <c r="E228" s="39">
        <f>[6]WR_sum_PT_Year_Type_AF!$D$156</f>
        <v>8707</v>
      </c>
    </row>
    <row r="229" spans="2:5" x14ac:dyDescent="0.3">
      <c r="B229" s="38"/>
      <c r="C229" s="38" t="s">
        <v>39</v>
      </c>
      <c r="D229" s="39">
        <f>[6]WR_sum_PT_Year_Type_AF!$C$157</f>
        <v>6</v>
      </c>
      <c r="E229" s="39">
        <f>[6]WR_sum_PT_Year_Type_AF!$D$157</f>
        <v>304</v>
      </c>
    </row>
    <row r="230" spans="2:5" x14ac:dyDescent="0.3">
      <c r="B230" s="30">
        <v>2021</v>
      </c>
      <c r="C230" s="40" t="s">
        <v>33</v>
      </c>
      <c r="D230" s="39">
        <f>[6]WR_sum_PT_Year_Type_AF!$C$158</f>
        <v>5</v>
      </c>
      <c r="E230" s="39">
        <f>[6]WR_sum_PT_Year_Type_AF!$D$158</f>
        <v>751</v>
      </c>
    </row>
    <row r="231" spans="2:5" x14ac:dyDescent="0.3">
      <c r="B231" s="1"/>
      <c r="C231" s="38" t="s">
        <v>32</v>
      </c>
      <c r="D231" s="39">
        <f>[6]WR_sum_PT_Year_Type_AF!$C$159</f>
        <v>3</v>
      </c>
      <c r="E231" s="39">
        <f>[6]WR_sum_PT_Year_Type_AF!$D$159</f>
        <v>13</v>
      </c>
    </row>
    <row r="232" spans="2:5" x14ac:dyDescent="0.3">
      <c r="B232" s="38"/>
      <c r="C232" s="38" t="s">
        <v>34</v>
      </c>
      <c r="D232" s="39">
        <f>[6]WR_sum_PT_Year_Type_AF!$C$160</f>
        <v>43</v>
      </c>
      <c r="E232" s="39">
        <f>[6]WR_sum_PT_Year_Type_AF!$D$160</f>
        <v>589.4</v>
      </c>
    </row>
    <row r="233" spans="2:5" x14ac:dyDescent="0.3">
      <c r="B233" s="1"/>
      <c r="C233" s="38" t="s">
        <v>35</v>
      </c>
      <c r="D233" s="39">
        <f>[6]WR_sum_PT_Year_Type_AF!$C$161</f>
        <v>6</v>
      </c>
      <c r="E233" s="39">
        <f>[6]WR_sum_PT_Year_Type_AF!$D$161</f>
        <v>326</v>
      </c>
    </row>
    <row r="234" spans="2:5" x14ac:dyDescent="0.3">
      <c r="B234" s="38"/>
      <c r="C234" s="38" t="s">
        <v>36</v>
      </c>
      <c r="D234" s="39">
        <f>[6]WR_sum_PT_Year_Type_AF!$C$162</f>
        <v>369</v>
      </c>
      <c r="E234" s="39">
        <f>[6]WR_sum_PT_Year_Type_AF!$D$162</f>
        <v>12696.2</v>
      </c>
    </row>
    <row r="235" spans="2:5" x14ac:dyDescent="0.3">
      <c r="B235" s="1"/>
      <c r="C235" s="38" t="s">
        <v>37</v>
      </c>
      <c r="D235" s="39">
        <v>0</v>
      </c>
      <c r="E235" s="39">
        <v>0</v>
      </c>
    </row>
    <row r="236" spans="2:5" x14ac:dyDescent="0.3">
      <c r="B236" s="38"/>
      <c r="C236" s="38" t="s">
        <v>31</v>
      </c>
      <c r="D236" s="39">
        <v>0</v>
      </c>
      <c r="E236" s="39">
        <v>0</v>
      </c>
    </row>
    <row r="237" spans="2:5" x14ac:dyDescent="0.3">
      <c r="B237" s="1"/>
      <c r="C237" s="38" t="s">
        <v>38</v>
      </c>
      <c r="D237" s="39">
        <f>[6]WR_sum_PT_Year_Type_AF!$C$163</f>
        <v>6</v>
      </c>
      <c r="E237" s="39">
        <f>[6]WR_sum_PT_Year_Type_AF!$D$163</f>
        <v>7738</v>
      </c>
    </row>
    <row r="238" spans="2:5" x14ac:dyDescent="0.3">
      <c r="B238" s="38"/>
      <c r="C238" s="38" t="s">
        <v>39</v>
      </c>
      <c r="D238" s="39">
        <f>[6]WR_sum_PT_Year_Type_AF!$C$164</f>
        <v>3</v>
      </c>
      <c r="E238" s="39">
        <f>[6]WR_sum_PT_Year_Type_AF!$D$164</f>
        <v>352</v>
      </c>
    </row>
    <row r="239" spans="2:5" x14ac:dyDescent="0.3">
      <c r="B239" s="30">
        <v>2022</v>
      </c>
      <c r="C239" s="40" t="s">
        <v>33</v>
      </c>
      <c r="D239" s="39">
        <f>[6]WR_sum_PT_Year_Type_AF!$C$165</f>
        <v>25</v>
      </c>
      <c r="E239" s="39">
        <f>[6]WR_sum_PT_Year_Type_AF!$D$165</f>
        <v>2706.9</v>
      </c>
    </row>
    <row r="240" spans="2:5" x14ac:dyDescent="0.3">
      <c r="B240" s="1"/>
      <c r="C240" s="38" t="s">
        <v>32</v>
      </c>
      <c r="D240" s="39">
        <v>0</v>
      </c>
      <c r="E240" s="39">
        <v>0</v>
      </c>
    </row>
    <row r="241" spans="2:5" x14ac:dyDescent="0.3">
      <c r="B241" s="38"/>
      <c r="C241" s="38" t="s">
        <v>34</v>
      </c>
      <c r="D241" s="39">
        <f>[6]WR_sum_PT_Year_Type_AF!$C$166</f>
        <v>37</v>
      </c>
      <c r="E241" s="39">
        <f>[6]WR_sum_PT_Year_Type_AF!$D$166</f>
        <v>1174.3</v>
      </c>
    </row>
    <row r="242" spans="2:5" x14ac:dyDescent="0.3">
      <c r="B242" s="1"/>
      <c r="C242" s="38" t="s">
        <v>35</v>
      </c>
      <c r="D242" s="39">
        <f>[6]WR_sum_PT_Year_Type_AF!$C$167</f>
        <v>29</v>
      </c>
      <c r="E242" s="39">
        <f>[6]WR_sum_PT_Year_Type_AF!$D$167</f>
        <v>3610</v>
      </c>
    </row>
    <row r="243" spans="2:5" x14ac:dyDescent="0.3">
      <c r="B243" s="38"/>
      <c r="C243" s="38" t="s">
        <v>36</v>
      </c>
      <c r="D243" s="39">
        <f>[6]WR_sum_PT_Year_Type_AF!$C$168</f>
        <v>492</v>
      </c>
      <c r="E243" s="39">
        <f>[6]WR_sum_PT_Year_Type_AF!$D$168</f>
        <v>17068.599999999999</v>
      </c>
    </row>
    <row r="244" spans="2:5" x14ac:dyDescent="0.3">
      <c r="B244" s="1"/>
      <c r="C244" s="38" t="s">
        <v>37</v>
      </c>
      <c r="D244" s="39">
        <v>0</v>
      </c>
      <c r="E244" s="39">
        <v>0</v>
      </c>
    </row>
    <row r="245" spans="2:5" x14ac:dyDescent="0.3">
      <c r="B245" s="38"/>
      <c r="C245" s="38" t="s">
        <v>31</v>
      </c>
      <c r="D245" s="39">
        <f>[6]WR_sum_PT_Year_Type_AF!$C$169</f>
        <v>1</v>
      </c>
      <c r="E245" s="45">
        <v>0.1</v>
      </c>
    </row>
    <row r="246" spans="2:5" x14ac:dyDescent="0.3">
      <c r="B246" s="1"/>
      <c r="C246" s="38" t="s">
        <v>38</v>
      </c>
      <c r="D246" s="39">
        <f>[6]WR_sum_PT_Year_Type_AF!$C$170</f>
        <v>8</v>
      </c>
      <c r="E246" s="39">
        <f>[6]WR_sum_PT_Year_Type_AF!$D$170</f>
        <v>10961</v>
      </c>
    </row>
    <row r="247" spans="2:5" x14ac:dyDescent="0.3">
      <c r="B247" s="38"/>
      <c r="C247" s="38" t="s">
        <v>39</v>
      </c>
      <c r="D247" s="39">
        <f>[6]WR_sum_PT_Year_Type_AF!$C$171</f>
        <v>9</v>
      </c>
      <c r="E247" s="39">
        <f>[6]WR_sum_PT_Year_Type_AF!$D$171</f>
        <v>624.9</v>
      </c>
    </row>
    <row r="248" spans="2:5" x14ac:dyDescent="0.3">
      <c r="B248" s="30">
        <v>2023</v>
      </c>
      <c r="C248" s="40" t="s">
        <v>33</v>
      </c>
      <c r="D248" s="39">
        <f>[6]WR_sum_PT_Year_Type_AF!$C$172</f>
        <v>20</v>
      </c>
      <c r="E248" s="39">
        <f>[6]WR_sum_PT_Year_Type_AF!$D$172</f>
        <v>326.8</v>
      </c>
    </row>
    <row r="249" spans="2:5" x14ac:dyDescent="0.3">
      <c r="B249" s="1"/>
      <c r="C249" s="38" t="s">
        <v>32</v>
      </c>
      <c r="D249" s="39">
        <f>[6]WR_sum_PT_Year_Type_AF!$C$173</f>
        <v>1</v>
      </c>
      <c r="E249" s="45">
        <f>[6]WR_sum_PT_Year_Type_AF!$D$173</f>
        <v>0.4</v>
      </c>
    </row>
    <row r="250" spans="2:5" x14ac:dyDescent="0.3">
      <c r="B250" s="38"/>
      <c r="C250" s="38" t="s">
        <v>34</v>
      </c>
      <c r="D250" s="39">
        <f>[6]WR_sum_PT_Year_Type_AF!$C$174</f>
        <v>31</v>
      </c>
      <c r="E250" s="39">
        <f>[6]WR_sum_PT_Year_Type_AF!$D$174</f>
        <v>1094.9000000000001</v>
      </c>
    </row>
    <row r="251" spans="2:5" x14ac:dyDescent="0.3">
      <c r="B251" s="1"/>
      <c r="C251" s="38" t="s">
        <v>35</v>
      </c>
      <c r="D251" s="39">
        <f>[6]WR_sum_PT_Year_Type_AF!$C$175</f>
        <v>45</v>
      </c>
      <c r="E251" s="39">
        <f>[6]WR_sum_PT_Year_Type_AF!$D$175</f>
        <v>4085</v>
      </c>
    </row>
    <row r="252" spans="2:5" x14ac:dyDescent="0.3">
      <c r="B252" s="38"/>
      <c r="C252" s="38" t="s">
        <v>36</v>
      </c>
      <c r="D252" s="39">
        <f>[6]WR_sum_PT_Year_Type_AF!$C$176</f>
        <v>427</v>
      </c>
      <c r="E252" s="39">
        <f>[6]WR_sum_PT_Year_Type_AF!$D$176</f>
        <v>18353</v>
      </c>
    </row>
    <row r="253" spans="2:5" x14ac:dyDescent="0.3">
      <c r="B253" s="1"/>
      <c r="C253" s="38" t="s">
        <v>37</v>
      </c>
      <c r="D253" s="39">
        <v>0</v>
      </c>
      <c r="E253" s="39">
        <v>0</v>
      </c>
    </row>
    <row r="254" spans="2:5" x14ac:dyDescent="0.3">
      <c r="B254" s="38"/>
      <c r="C254" s="38" t="s">
        <v>31</v>
      </c>
      <c r="D254" s="39">
        <v>0</v>
      </c>
      <c r="E254" s="39">
        <v>0</v>
      </c>
    </row>
    <row r="255" spans="2:5" x14ac:dyDescent="0.3">
      <c r="B255" s="1"/>
      <c r="C255" s="38" t="s">
        <v>38</v>
      </c>
      <c r="D255" s="39">
        <f>[6]WR_sum_PT_Year_Type_AF!$C$177</f>
        <v>8</v>
      </c>
      <c r="E255" s="39">
        <f>[6]WR_sum_PT_Year_Type_AF!$D$177</f>
        <v>11515</v>
      </c>
    </row>
    <row r="256" spans="2:5" x14ac:dyDescent="0.3">
      <c r="B256" s="38"/>
      <c r="C256" s="38" t="s">
        <v>39</v>
      </c>
      <c r="D256" s="39">
        <f>[6]WR_sum_PT_Year_Type_AF!$C$178</f>
        <v>7</v>
      </c>
      <c r="E256" s="39">
        <f>[6]WR_sum_PT_Year_Type_AF!$D$178</f>
        <v>745</v>
      </c>
    </row>
    <row r="257" spans="2:5" x14ac:dyDescent="0.3">
      <c r="B257" s="30">
        <v>2024</v>
      </c>
      <c r="C257" s="40" t="s">
        <v>33</v>
      </c>
      <c r="D257" s="39">
        <f>[6]WR_sum_PT_Year_Type_AF!$C$179</f>
        <v>14</v>
      </c>
      <c r="E257" s="39">
        <f>[6]WR_sum_PT_Year_Type_AF!$D$179</f>
        <v>571.70000000000005</v>
      </c>
    </row>
    <row r="258" spans="2:5" x14ac:dyDescent="0.3">
      <c r="B258" s="1"/>
      <c r="C258" s="38" t="s">
        <v>32</v>
      </c>
      <c r="D258" s="39">
        <v>0</v>
      </c>
      <c r="E258" s="39">
        <v>0</v>
      </c>
    </row>
    <row r="259" spans="2:5" x14ac:dyDescent="0.3">
      <c r="B259" s="38"/>
      <c r="C259" s="38" t="s">
        <v>34</v>
      </c>
      <c r="D259" s="39">
        <f>[6]WR_sum_PT_Year_Type_AF!$C$180</f>
        <v>19</v>
      </c>
      <c r="E259" s="39">
        <f>[6]WR_sum_PT_Year_Type_AF!$D$180</f>
        <v>140.80000000000001</v>
      </c>
    </row>
    <row r="260" spans="2:5" x14ac:dyDescent="0.3">
      <c r="B260" s="1"/>
      <c r="C260" s="38" t="s">
        <v>35</v>
      </c>
      <c r="D260" s="39">
        <f>[6]WR_sum_PT_Year_Type_AF!$C$181</f>
        <v>70</v>
      </c>
      <c r="E260" s="39">
        <f>[6]WR_sum_PT_Year_Type_AF!$D$181</f>
        <v>9478.9</v>
      </c>
    </row>
    <row r="261" spans="2:5" x14ac:dyDescent="0.3">
      <c r="B261" s="38"/>
      <c r="C261" s="38" t="s">
        <v>36</v>
      </c>
      <c r="D261" s="39">
        <f>[6]WR_sum_PT_Year_Type_AF!$C$182</f>
        <v>397</v>
      </c>
      <c r="E261" s="39">
        <f>[6]WR_sum_PT_Year_Type_AF!$D$182</f>
        <v>18278.7</v>
      </c>
    </row>
    <row r="262" spans="2:5" x14ac:dyDescent="0.3">
      <c r="B262" s="1"/>
      <c r="C262" s="38" t="s">
        <v>37</v>
      </c>
      <c r="D262" s="39">
        <v>0</v>
      </c>
      <c r="E262" s="39">
        <v>0</v>
      </c>
    </row>
    <row r="263" spans="2:5" x14ac:dyDescent="0.3">
      <c r="B263" s="38"/>
      <c r="C263" s="38" t="s">
        <v>31</v>
      </c>
      <c r="D263" s="39">
        <v>0</v>
      </c>
      <c r="E263" s="39">
        <v>0</v>
      </c>
    </row>
    <row r="264" spans="2:5" x14ac:dyDescent="0.3">
      <c r="B264" s="1"/>
      <c r="C264" s="38" t="s">
        <v>38</v>
      </c>
      <c r="D264" s="39">
        <f>[6]WR_sum_PT_Year_Type_AF!$C$183</f>
        <v>9</v>
      </c>
      <c r="E264" s="39">
        <f>[6]WR_sum_PT_Year_Type_AF!$D$183</f>
        <v>10901</v>
      </c>
    </row>
    <row r="265" spans="2:5" x14ac:dyDescent="0.3">
      <c r="B265" s="38"/>
      <c r="C265" s="38" t="s">
        <v>39</v>
      </c>
      <c r="D265" s="39">
        <f>[6]WR_sum_PT_Year_Type_AF!$C$184</f>
        <v>4</v>
      </c>
      <c r="E265" s="39">
        <f>[6]WR_sum_PT_Year_Type_AF!$D$184</f>
        <v>220</v>
      </c>
    </row>
    <row r="266" spans="2:5" x14ac:dyDescent="0.3">
      <c r="B266" s="30">
        <v>2025</v>
      </c>
      <c r="C266" s="40" t="s">
        <v>33</v>
      </c>
      <c r="D266" s="39">
        <f>[6]WR_sum_PT_Year_Type_AF!$C$185</f>
        <v>6</v>
      </c>
      <c r="E266" s="39">
        <f>[6]WR_sum_PT_Year_Type_AF!$D$185</f>
        <v>388.3</v>
      </c>
    </row>
    <row r="267" spans="2:5" x14ac:dyDescent="0.3">
      <c r="B267" s="1"/>
      <c r="C267" s="38" t="s">
        <v>32</v>
      </c>
      <c r="D267" s="39">
        <f>[6]WR_sum_PT_Year_Type_AF!$C$186</f>
        <v>3</v>
      </c>
      <c r="E267" s="45">
        <f>[6]WR_sum_PT_Year_Type_AF!$D$186</f>
        <v>6.1</v>
      </c>
    </row>
    <row r="268" spans="2:5" x14ac:dyDescent="0.3">
      <c r="B268" s="38"/>
      <c r="C268" s="38" t="s">
        <v>34</v>
      </c>
      <c r="D268" s="39">
        <f>[6]WR_sum_PT_Year_Type_AF!$C$187</f>
        <v>14</v>
      </c>
      <c r="E268" s="39">
        <f>[6]WR_sum_PT_Year_Type_AF!$D$187</f>
        <v>339.7</v>
      </c>
    </row>
    <row r="269" spans="2:5" x14ac:dyDescent="0.3">
      <c r="B269" s="1"/>
      <c r="C269" s="38" t="s">
        <v>35</v>
      </c>
      <c r="D269" s="39">
        <f>[6]WR_sum_PT_Year_Type_AF!$C$188</f>
        <v>51</v>
      </c>
      <c r="E269" s="39">
        <f>[6]WR_sum_PT_Year_Type_AF!$D$188</f>
        <v>10180</v>
      </c>
    </row>
    <row r="270" spans="2:5" x14ac:dyDescent="0.3">
      <c r="B270" s="38"/>
      <c r="C270" s="38" t="s">
        <v>36</v>
      </c>
      <c r="D270" s="39">
        <f>[6]WR_sum_PT_Year_Type_AF!$C$189</f>
        <v>260</v>
      </c>
      <c r="E270" s="39">
        <f>[6]WR_sum_PT_Year_Type_AF!$D$189</f>
        <v>16649.5</v>
      </c>
    </row>
    <row r="271" spans="2:5" x14ac:dyDescent="0.3">
      <c r="B271" s="1"/>
      <c r="C271" s="38" t="s">
        <v>37</v>
      </c>
      <c r="D271" s="39">
        <v>0</v>
      </c>
      <c r="E271" s="39">
        <v>0</v>
      </c>
    </row>
    <row r="272" spans="2:5" x14ac:dyDescent="0.3">
      <c r="B272" s="38"/>
      <c r="C272" s="38" t="s">
        <v>31</v>
      </c>
      <c r="D272" s="39">
        <f>[6]WR_sum_PT_Year_Type_AF!$C$190</f>
        <v>1</v>
      </c>
      <c r="E272" s="39">
        <f>[6]WR_sum_PT_Year_Type_AF!$D$190</f>
        <v>4.5</v>
      </c>
    </row>
    <row r="273" spans="2:5" x14ac:dyDescent="0.3">
      <c r="B273" s="1"/>
      <c r="C273" s="38" t="s">
        <v>38</v>
      </c>
      <c r="D273" s="39">
        <f>[6]WR_sum_PT_Year_Type_AF!$C$191</f>
        <v>4</v>
      </c>
      <c r="E273" s="39">
        <f>[6]WR_sum_PT_Year_Type_AF!$D$191</f>
        <v>2030.5</v>
      </c>
    </row>
    <row r="274" spans="2:5" x14ac:dyDescent="0.3">
      <c r="B274" s="38"/>
      <c r="C274" s="38" t="s">
        <v>39</v>
      </c>
      <c r="D274" s="39">
        <f>[6]WR_sum_PT_Year_Type_AF!$C$192</f>
        <v>2</v>
      </c>
      <c r="E274" s="39">
        <f>[6]WR_sum_PT_Year_Type_AF!$D$192</f>
        <v>80</v>
      </c>
    </row>
  </sheetData>
  <hyperlinks>
    <hyperlink ref="B1" location="'Permits by Type'!A1" display="Permits by Water Type" xr:uid="{00000000-0004-0000-0300-000000000000}"/>
    <hyperlink ref="D1" location="'Permits by County and Type'!A1" display="Permits by County and Water Type" xr:uid="{00000000-0004-0000-0300-000001000000}"/>
    <hyperlink ref="F1" location="'Permits by Use Purpose'!A1" display="Permits by Use Purpose" xr:uid="{00000000-0004-0000-0300-000002000000}"/>
    <hyperlink ref="I1" location="'Provisional-Temporary Permits'!A1" display="Provisional-Temporary Permits" xr:uid="{00000000-0004-0000-0300-000003000000}"/>
    <hyperlink ref="J9" r:id="rId1" xr:uid="{00000000-0004-0000-0300-000004000000}"/>
    <hyperlink ref="J11" r:id="rId2" xr:uid="{00000000-0004-0000-0300-000005000000}"/>
    <hyperlink ref="J10" r:id="rId3" display="(2023) 90-Day Provisional Temporary Permits" xr:uid="{00000000-0004-0000-0300-000006000000}"/>
  </hyperlinks>
  <pageMargins left="0.7" right="0.7" top="0.75" bottom="0.75" header="0.3" footer="0.3"/>
  <pageSetup orientation="portrait" r:id="rId4"/>
  <drawing r:id="rId5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selection activeCell="A22" sqref="A22"/>
    </sheetView>
  </sheetViews>
  <sheetFormatPr defaultColWidth="23.5546875" defaultRowHeight="14.4" x14ac:dyDescent="0.3"/>
  <cols>
    <col min="1" max="1" width="9.5546875" customWidth="1"/>
    <col min="3" max="3" width="17.44140625" bestFit="1" customWidth="1"/>
    <col min="4" max="4" width="22.33203125" style="2" bestFit="1" customWidth="1"/>
  </cols>
  <sheetData>
    <row r="1" spans="1:4" ht="25.2" customHeight="1" x14ac:dyDescent="0.3">
      <c r="A1" s="5" t="s">
        <v>26</v>
      </c>
      <c r="B1" s="5" t="s">
        <v>19</v>
      </c>
      <c r="C1" s="5" t="s">
        <v>27</v>
      </c>
      <c r="D1" s="37" t="s">
        <v>28</v>
      </c>
    </row>
    <row r="2" spans="1:4" x14ac:dyDescent="0.3">
      <c r="A2" s="1">
        <v>1998</v>
      </c>
      <c r="B2" s="1" t="s">
        <v>36</v>
      </c>
      <c r="C2" s="2">
        <v>904</v>
      </c>
      <c r="D2" s="2">
        <v>2532.4</v>
      </c>
    </row>
    <row r="3" spans="1:4" x14ac:dyDescent="0.3">
      <c r="A3" s="1">
        <v>1999</v>
      </c>
      <c r="B3" s="1" t="s">
        <v>36</v>
      </c>
      <c r="C3" s="2">
        <v>640</v>
      </c>
      <c r="D3" s="2">
        <v>1955.5</v>
      </c>
    </row>
    <row r="4" spans="1:4" x14ac:dyDescent="0.3">
      <c r="A4" s="1">
        <v>2000</v>
      </c>
      <c r="B4" s="1" t="s">
        <v>36</v>
      </c>
      <c r="C4" s="2">
        <v>1019</v>
      </c>
      <c r="D4" s="2">
        <v>2651.9</v>
      </c>
    </row>
    <row r="5" spans="1:4" x14ac:dyDescent="0.3">
      <c r="A5" s="1">
        <v>2001</v>
      </c>
      <c r="B5" s="1" t="s">
        <v>36</v>
      </c>
      <c r="C5" s="2">
        <v>982</v>
      </c>
      <c r="D5" s="2">
        <v>2914</v>
      </c>
    </row>
    <row r="6" spans="1:4" x14ac:dyDescent="0.3">
      <c r="A6" s="1">
        <v>2002</v>
      </c>
      <c r="B6" s="1" t="s">
        <v>36</v>
      </c>
      <c r="C6" s="2">
        <v>793</v>
      </c>
      <c r="D6" s="2">
        <v>2270.4</v>
      </c>
    </row>
    <row r="7" spans="1:4" x14ac:dyDescent="0.3">
      <c r="A7" s="1">
        <v>2003</v>
      </c>
      <c r="B7" s="1" t="s">
        <v>36</v>
      </c>
      <c r="C7" s="2">
        <v>1206</v>
      </c>
      <c r="D7" s="2">
        <v>3233.4</v>
      </c>
    </row>
    <row r="8" spans="1:4" x14ac:dyDescent="0.3">
      <c r="A8" s="1">
        <v>2004</v>
      </c>
      <c r="B8" s="1" t="s">
        <v>36</v>
      </c>
      <c r="C8" s="2">
        <v>1449</v>
      </c>
      <c r="D8" s="2">
        <v>5252.8</v>
      </c>
    </row>
    <row r="9" spans="1:4" x14ac:dyDescent="0.3">
      <c r="A9" s="1">
        <v>2005</v>
      </c>
      <c r="B9" s="1" t="s">
        <v>36</v>
      </c>
      <c r="C9" s="2">
        <v>1628</v>
      </c>
      <c r="D9" s="2">
        <v>5472.4</v>
      </c>
    </row>
    <row r="10" spans="1:4" x14ac:dyDescent="0.3">
      <c r="A10" s="1">
        <v>2006</v>
      </c>
      <c r="B10" s="1" t="s">
        <v>36</v>
      </c>
      <c r="C10" s="2">
        <v>1794</v>
      </c>
      <c r="D10" s="2">
        <v>3546.5</v>
      </c>
    </row>
    <row r="11" spans="1:4" x14ac:dyDescent="0.3">
      <c r="A11" s="1">
        <v>2007</v>
      </c>
      <c r="B11" s="1" t="s">
        <v>36</v>
      </c>
      <c r="C11" s="2">
        <f>'Provisional-Temporary Permits'!D108</f>
        <v>1792</v>
      </c>
      <c r="D11" s="2">
        <f>'Provisional-Temporary Permits'!E108</f>
        <v>4228.8</v>
      </c>
    </row>
    <row r="12" spans="1:4" x14ac:dyDescent="0.3">
      <c r="A12" s="1">
        <v>2008</v>
      </c>
      <c r="B12" s="1" t="s">
        <v>36</v>
      </c>
      <c r="C12" s="2">
        <f>'Provisional-Temporary Permits'!D117</f>
        <v>1993</v>
      </c>
      <c r="D12" s="2">
        <f>'Provisional-Temporary Permits'!E117</f>
        <v>7956.5</v>
      </c>
    </row>
    <row r="13" spans="1:4" x14ac:dyDescent="0.3">
      <c r="A13" s="1">
        <v>2009</v>
      </c>
      <c r="B13" s="1" t="s">
        <v>36</v>
      </c>
      <c r="C13" s="2">
        <f>'Provisional-Temporary Permits'!D126</f>
        <v>875</v>
      </c>
      <c r="D13" s="2">
        <f>'Provisional-Temporary Permits'!E126</f>
        <v>6485.8</v>
      </c>
    </row>
    <row r="14" spans="1:4" x14ac:dyDescent="0.3">
      <c r="A14" s="1">
        <v>2010</v>
      </c>
      <c r="B14" s="1" t="s">
        <v>36</v>
      </c>
      <c r="C14" s="2">
        <f>'Provisional-Temporary Permits'!D135</f>
        <v>1286</v>
      </c>
      <c r="D14" s="2">
        <f>'Provisional-Temporary Permits'!E135</f>
        <v>9320.4</v>
      </c>
    </row>
    <row r="15" spans="1:4" x14ac:dyDescent="0.3">
      <c r="A15" s="1">
        <v>2011</v>
      </c>
      <c r="B15" s="1" t="s">
        <v>36</v>
      </c>
      <c r="C15" s="2">
        <f>'Provisional-Temporary Permits'!D144</f>
        <v>1895</v>
      </c>
      <c r="D15" s="2">
        <f>'Provisional-Temporary Permits'!E144</f>
        <v>15701.8</v>
      </c>
    </row>
    <row r="16" spans="1:4" x14ac:dyDescent="0.3">
      <c r="A16" s="1">
        <v>2012</v>
      </c>
      <c r="B16" s="1" t="s">
        <v>36</v>
      </c>
      <c r="C16" s="2">
        <f>'Provisional-Temporary Permits'!D153</f>
        <v>2270</v>
      </c>
      <c r="D16" s="2">
        <f>'Provisional-Temporary Permits'!E153</f>
        <v>23546.1</v>
      </c>
    </row>
    <row r="17" spans="1:4" x14ac:dyDescent="0.3">
      <c r="A17" s="1">
        <v>2013</v>
      </c>
      <c r="B17" s="1" t="s">
        <v>36</v>
      </c>
      <c r="C17" s="2">
        <f>'Provisional-Temporary Permits'!D162</f>
        <v>2048</v>
      </c>
      <c r="D17" s="2">
        <f>'Provisional-Temporary Permits'!E162</f>
        <v>27446.799999999999</v>
      </c>
    </row>
    <row r="18" spans="1:4" x14ac:dyDescent="0.3">
      <c r="A18" s="1">
        <v>2014</v>
      </c>
      <c r="B18" s="1" t="s">
        <v>36</v>
      </c>
      <c r="C18" s="2">
        <f>'Provisional-Temporary Permits'!D171</f>
        <v>1925</v>
      </c>
      <c r="D18" s="2">
        <f>'Provisional-Temporary Permits'!E171</f>
        <v>30728.400000000001</v>
      </c>
    </row>
    <row r="19" spans="1:4" x14ac:dyDescent="0.3">
      <c r="A19" s="1">
        <v>2015</v>
      </c>
      <c r="B19" s="1" t="s">
        <v>36</v>
      </c>
      <c r="C19" s="2">
        <f>'Provisional-Temporary Permits'!D180</f>
        <v>1203</v>
      </c>
      <c r="D19" s="2">
        <f>'Provisional-Temporary Permits'!E180</f>
        <v>20768.3</v>
      </c>
    </row>
    <row r="20" spans="1:4" x14ac:dyDescent="0.3">
      <c r="A20" s="1">
        <v>2016</v>
      </c>
      <c r="B20" s="1" t="s">
        <v>36</v>
      </c>
      <c r="C20" s="2">
        <f>'Provisional-Temporary Permits'!D189</f>
        <v>1161</v>
      </c>
      <c r="D20" s="2">
        <f>'Provisional-Temporary Permits'!E189</f>
        <v>24151.599999999999</v>
      </c>
    </row>
    <row r="21" spans="1:4" x14ac:dyDescent="0.3">
      <c r="A21" s="1">
        <v>2017</v>
      </c>
      <c r="B21" s="1" t="s">
        <v>36</v>
      </c>
      <c r="C21" s="2">
        <f>'Provisional-Temporary Permits'!D198</f>
        <v>1484</v>
      </c>
      <c r="D21" s="2">
        <f>'Provisional-Temporary Permits'!E198</f>
        <v>40620.300000000003</v>
      </c>
    </row>
    <row r="22" spans="1:4" x14ac:dyDescent="0.3">
      <c r="A22" s="1">
        <v>2018</v>
      </c>
      <c r="B22" s="1" t="s">
        <v>36</v>
      </c>
      <c r="C22" s="2">
        <f>'Provisional-Temporary Permits'!D207</f>
        <v>1552</v>
      </c>
      <c r="D22" s="2">
        <f>'Provisional-Temporary Permits'!E207</f>
        <v>49789.1</v>
      </c>
    </row>
    <row r="23" spans="1:4" x14ac:dyDescent="0.3">
      <c r="A23" s="1">
        <v>2019</v>
      </c>
      <c r="B23" s="1" t="s">
        <v>36</v>
      </c>
      <c r="C23" s="2">
        <f>'Provisional-Temporary Permits'!D216</f>
        <v>1079</v>
      </c>
      <c r="D23" s="2">
        <f>'Provisional-Temporary Permits'!E216</f>
        <v>41905.599999999999</v>
      </c>
    </row>
    <row r="24" spans="1:4" x14ac:dyDescent="0.3">
      <c r="A24" s="1">
        <v>2020</v>
      </c>
      <c r="B24" s="1" t="s">
        <v>36</v>
      </c>
      <c r="C24" s="2">
        <f>'Provisional-Temporary Permits'!D225</f>
        <v>362</v>
      </c>
      <c r="D24" s="2">
        <f>'Provisional-Temporary Permits'!E225</f>
        <v>12209.7</v>
      </c>
    </row>
    <row r="25" spans="1:4" x14ac:dyDescent="0.3">
      <c r="A25" s="1">
        <v>2021</v>
      </c>
      <c r="B25" s="1" t="s">
        <v>36</v>
      </c>
      <c r="C25" s="2">
        <f>'Provisional-Temporary Permits'!D234</f>
        <v>369</v>
      </c>
      <c r="D25" s="2">
        <f>'Provisional-Temporary Permits'!E234</f>
        <v>12696.2</v>
      </c>
    </row>
    <row r="26" spans="1:4" x14ac:dyDescent="0.3">
      <c r="A26" s="1">
        <v>2022</v>
      </c>
      <c r="B26" s="1" t="s">
        <v>36</v>
      </c>
      <c r="C26" s="2">
        <f>'Provisional-Temporary Permits'!D243</f>
        <v>492</v>
      </c>
      <c r="D26" s="2">
        <f>'Provisional-Temporary Permits'!E243</f>
        <v>17068.599999999999</v>
      </c>
    </row>
    <row r="27" spans="1:4" x14ac:dyDescent="0.3">
      <c r="A27" s="1">
        <v>2023</v>
      </c>
      <c r="B27" s="1" t="s">
        <v>36</v>
      </c>
      <c r="C27" s="2">
        <f>'Provisional-Temporary Permits'!D252</f>
        <v>427</v>
      </c>
      <c r="D27" s="2">
        <f>'Provisional-Temporary Permits'!E252</f>
        <v>18353</v>
      </c>
    </row>
    <row r="28" spans="1:4" x14ac:dyDescent="0.3">
      <c r="A28" s="1">
        <v>2024</v>
      </c>
      <c r="B28" s="1" t="s">
        <v>36</v>
      </c>
      <c r="C28" s="2">
        <f>'Provisional-Temporary Permits'!D261</f>
        <v>397</v>
      </c>
      <c r="D28" s="2">
        <f>'Provisional-Temporary Permits'!E261</f>
        <v>18278.7</v>
      </c>
    </row>
    <row r="29" spans="1:4" x14ac:dyDescent="0.3">
      <c r="A29" s="1">
        <v>2025</v>
      </c>
      <c r="B29" s="1" t="s">
        <v>36</v>
      </c>
      <c r="C29" s="2">
        <f>'Provisional-Temporary Permits'!D270</f>
        <v>260</v>
      </c>
      <c r="D29" s="2">
        <f>'Provisional-Temporary Permits'!E270</f>
        <v>16649.5</v>
      </c>
    </row>
  </sheetData>
  <sortState xmlns:xlrd2="http://schemas.microsoft.com/office/spreadsheetml/2017/richdata2" ref="A2:D199">
    <sortCondition ref="B2:B199"/>
    <sortCondition ref="A2:A199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Permits by Type</vt:lpstr>
      <vt:lpstr>Permits by County and Type</vt:lpstr>
      <vt:lpstr>Permits by Use Purpose</vt:lpstr>
      <vt:lpstr>Provisional-Temporary Permits</vt:lpstr>
      <vt:lpstr>PT Graph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2025-09-03T18:56:49Z</dcterms:modified>
</cp:coreProperties>
</file>