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ERYK\Desktop\"/>
    </mc:Choice>
  </mc:AlternateContent>
  <bookViews>
    <workbookView xWindow="1860" yWindow="0" windowWidth="15330" windowHeight="4470" firstSheet="2" activeTab="10" xr2:uid="{00000000-000D-0000-FFFF-FFFF00000000}"/>
  </bookViews>
  <sheets>
    <sheet name="Menu" sheetId="1" r:id="rId1"/>
    <sheet name="Aplicação" sheetId="2" r:id="rId2"/>
    <sheet name="Carlão" sheetId="13" r:id="rId3"/>
    <sheet name="Renatão" sheetId="19" r:id="rId4"/>
    <sheet name="Jorjão" sheetId="18" r:id="rId5"/>
    <sheet name="Betão" sheetId="17" r:id="rId6"/>
    <sheet name="Tonhão" sheetId="16" r:id="rId7"/>
    <sheet name="Zelão" sheetId="15" r:id="rId8"/>
    <sheet name="Ditão" sheetId="14" r:id="rId9"/>
    <sheet name="Graficos" sheetId="5" r:id="rId10"/>
    <sheet name="dados" sheetId="6" r:id="rId11"/>
  </sheets>
  <definedNames>
    <definedName name="Betao_sal" localSheetId="5">Betão!$H$6:$H$35</definedName>
    <definedName name="Betao_sal" localSheetId="2">Carlão!$H$6:$H$35</definedName>
    <definedName name="Betao_sal" localSheetId="8">Ditão!$H$6:$H$35</definedName>
    <definedName name="Betao_sal" localSheetId="4">Jorjão!$H$6:$H$35</definedName>
    <definedName name="Betao_sal" localSheetId="3">Renatão!$H$6:$H$35</definedName>
    <definedName name="Betao_sal" localSheetId="6">Tonhão!$H$6:$H$35</definedName>
    <definedName name="Betao_sal" localSheetId="7">Zelão!$H$6:$H$35</definedName>
    <definedName name="Betao_sal">#REF!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B23" i="6"/>
  <c r="C22" i="6"/>
  <c r="B22" i="6"/>
  <c r="C21" i="6"/>
  <c r="B21" i="6"/>
  <c r="C20" i="6"/>
  <c r="B20" i="6"/>
  <c r="C19" i="6"/>
  <c r="B19" i="6"/>
  <c r="C18" i="6"/>
  <c r="B18" i="6"/>
  <c r="J37" i="19"/>
  <c r="J36" i="19"/>
  <c r="J35" i="19"/>
  <c r="B35" i="19"/>
  <c r="G35" i="19" s="1"/>
  <c r="J34" i="19"/>
  <c r="F34" i="19"/>
  <c r="D34" i="19"/>
  <c r="B34" i="19"/>
  <c r="E34" i="19" s="1"/>
  <c r="J33" i="19"/>
  <c r="B33" i="19"/>
  <c r="J32" i="19"/>
  <c r="F32" i="19"/>
  <c r="D32" i="19"/>
  <c r="B32" i="19"/>
  <c r="G32" i="19" s="1"/>
  <c r="H32" i="19" s="1"/>
  <c r="J31" i="19"/>
  <c r="E31" i="19"/>
  <c r="B31" i="19"/>
  <c r="G31" i="19" s="1"/>
  <c r="J30" i="19"/>
  <c r="F30" i="19"/>
  <c r="D30" i="19"/>
  <c r="E30" i="19" s="1"/>
  <c r="B30" i="19"/>
  <c r="G30" i="19" s="1"/>
  <c r="J29" i="19"/>
  <c r="B29" i="19"/>
  <c r="J28" i="19"/>
  <c r="F28" i="19"/>
  <c r="D28" i="19"/>
  <c r="B28" i="19"/>
  <c r="G28" i="19" s="1"/>
  <c r="J27" i="19"/>
  <c r="B27" i="19"/>
  <c r="G27" i="19" s="1"/>
  <c r="J26" i="19"/>
  <c r="F26" i="19"/>
  <c r="D26" i="19"/>
  <c r="B26" i="19"/>
  <c r="G26" i="19" s="1"/>
  <c r="J25" i="19"/>
  <c r="B25" i="19"/>
  <c r="E25" i="19" s="1"/>
  <c r="J24" i="19"/>
  <c r="F24" i="19"/>
  <c r="H24" i="19" s="1"/>
  <c r="D24" i="19"/>
  <c r="B24" i="19"/>
  <c r="G24" i="19" s="1"/>
  <c r="J23" i="19"/>
  <c r="B23" i="19"/>
  <c r="G23" i="19" s="1"/>
  <c r="J22" i="19"/>
  <c r="F22" i="19"/>
  <c r="D22" i="19"/>
  <c r="B22" i="19"/>
  <c r="G22" i="19" s="1"/>
  <c r="J21" i="19"/>
  <c r="B21" i="19"/>
  <c r="J20" i="19"/>
  <c r="F20" i="19"/>
  <c r="D20" i="19"/>
  <c r="B20" i="19"/>
  <c r="G20" i="19" s="1"/>
  <c r="J19" i="19"/>
  <c r="B19" i="19"/>
  <c r="G19" i="19" s="1"/>
  <c r="J18" i="19"/>
  <c r="F18" i="19"/>
  <c r="E18" i="19"/>
  <c r="D18" i="19"/>
  <c r="B18" i="19"/>
  <c r="G18" i="19" s="1"/>
  <c r="H18" i="19" s="1"/>
  <c r="J17" i="19"/>
  <c r="B17" i="19"/>
  <c r="E17" i="19" s="1"/>
  <c r="J16" i="19"/>
  <c r="B16" i="19"/>
  <c r="J15" i="19"/>
  <c r="B15" i="19"/>
  <c r="J14" i="19"/>
  <c r="F14" i="19"/>
  <c r="D14" i="19"/>
  <c r="B14" i="19"/>
  <c r="G14" i="19" s="1"/>
  <c r="J13" i="19"/>
  <c r="B13" i="19"/>
  <c r="G13" i="19" s="1"/>
  <c r="J12" i="19"/>
  <c r="F12" i="19"/>
  <c r="D12" i="19"/>
  <c r="E12" i="19" s="1"/>
  <c r="B12" i="19"/>
  <c r="G12" i="19" s="1"/>
  <c r="J11" i="19"/>
  <c r="F11" i="19"/>
  <c r="E11" i="19"/>
  <c r="D11" i="19"/>
  <c r="B11" i="19"/>
  <c r="G11" i="19" s="1"/>
  <c r="H11" i="19" s="1"/>
  <c r="J10" i="19"/>
  <c r="F10" i="19"/>
  <c r="H10" i="19" s="1"/>
  <c r="E10" i="19"/>
  <c r="D10" i="19"/>
  <c r="B10" i="19"/>
  <c r="G10" i="19" s="1"/>
  <c r="J9" i="19"/>
  <c r="F9" i="19"/>
  <c r="D9" i="19"/>
  <c r="E9" i="19" s="1"/>
  <c r="B9" i="19"/>
  <c r="G9" i="19" s="1"/>
  <c r="J8" i="19"/>
  <c r="F8" i="19"/>
  <c r="D8" i="19"/>
  <c r="E8" i="19" s="1"/>
  <c r="B8" i="19"/>
  <c r="G8" i="19" s="1"/>
  <c r="B7" i="19"/>
  <c r="B6" i="19"/>
  <c r="G6" i="19" s="1"/>
  <c r="J37" i="18"/>
  <c r="J36" i="18"/>
  <c r="J35" i="18"/>
  <c r="D35" i="18"/>
  <c r="E35" i="18" s="1"/>
  <c r="B35" i="18"/>
  <c r="G35" i="18" s="1"/>
  <c r="J34" i="18"/>
  <c r="B34" i="18"/>
  <c r="F34" i="18" s="1"/>
  <c r="J33" i="18"/>
  <c r="F33" i="18"/>
  <c r="B33" i="18"/>
  <c r="J32" i="18"/>
  <c r="F32" i="18"/>
  <c r="E32" i="18"/>
  <c r="D32" i="18"/>
  <c r="B32" i="18"/>
  <c r="G32" i="18" s="1"/>
  <c r="H32" i="18" s="1"/>
  <c r="J31" i="18"/>
  <c r="E31" i="18"/>
  <c r="D31" i="18"/>
  <c r="B31" i="18"/>
  <c r="G31" i="18" s="1"/>
  <c r="J30" i="18"/>
  <c r="B30" i="18"/>
  <c r="F30" i="18" s="1"/>
  <c r="J29" i="18"/>
  <c r="F29" i="18"/>
  <c r="B29" i="18"/>
  <c r="J28" i="18"/>
  <c r="F28" i="18"/>
  <c r="E28" i="18"/>
  <c r="D28" i="18"/>
  <c r="H28" i="18" s="1"/>
  <c r="B28" i="18"/>
  <c r="G28" i="18" s="1"/>
  <c r="J27" i="18"/>
  <c r="D27" i="18"/>
  <c r="B27" i="18"/>
  <c r="G27" i="18" s="1"/>
  <c r="J26" i="18"/>
  <c r="B26" i="18"/>
  <c r="F26" i="18" s="1"/>
  <c r="J25" i="18"/>
  <c r="F25" i="18"/>
  <c r="B25" i="18"/>
  <c r="E25" i="18" s="1"/>
  <c r="J24" i="18"/>
  <c r="F24" i="18"/>
  <c r="H24" i="18" s="1"/>
  <c r="E24" i="18"/>
  <c r="D24" i="18"/>
  <c r="B24" i="18"/>
  <c r="G24" i="18" s="1"/>
  <c r="J23" i="18"/>
  <c r="D23" i="18"/>
  <c r="B23" i="18"/>
  <c r="G23" i="18" s="1"/>
  <c r="J22" i="18"/>
  <c r="B22" i="18"/>
  <c r="F22" i="18" s="1"/>
  <c r="J21" i="18"/>
  <c r="F21" i="18"/>
  <c r="B21" i="18"/>
  <c r="J20" i="18"/>
  <c r="F20" i="18"/>
  <c r="E20" i="18"/>
  <c r="D20" i="18"/>
  <c r="B20" i="18"/>
  <c r="G20" i="18" s="1"/>
  <c r="J19" i="18"/>
  <c r="D19" i="18"/>
  <c r="E19" i="18" s="1"/>
  <c r="B19" i="18"/>
  <c r="G19" i="18" s="1"/>
  <c r="J18" i="18"/>
  <c r="B18" i="18"/>
  <c r="F18" i="18" s="1"/>
  <c r="J17" i="18"/>
  <c r="F17" i="18"/>
  <c r="B17" i="18"/>
  <c r="E17" i="18" s="1"/>
  <c r="J16" i="18"/>
  <c r="F16" i="18"/>
  <c r="B16" i="18"/>
  <c r="J15" i="18"/>
  <c r="F15" i="18"/>
  <c r="B15" i="18"/>
  <c r="J14" i="18"/>
  <c r="F14" i="18"/>
  <c r="D14" i="18"/>
  <c r="B14" i="18"/>
  <c r="G14" i="18" s="1"/>
  <c r="J13" i="18"/>
  <c r="D13" i="18"/>
  <c r="E13" i="18" s="1"/>
  <c r="B13" i="18"/>
  <c r="G13" i="18" s="1"/>
  <c r="J12" i="18"/>
  <c r="B12" i="18"/>
  <c r="F12" i="18" s="1"/>
  <c r="J11" i="18"/>
  <c r="B11" i="18"/>
  <c r="F11" i="18" s="1"/>
  <c r="J10" i="18"/>
  <c r="B10" i="18"/>
  <c r="F10" i="18" s="1"/>
  <c r="J9" i="18"/>
  <c r="B9" i="18"/>
  <c r="F9" i="18" s="1"/>
  <c r="J8" i="18"/>
  <c r="B8" i="18"/>
  <c r="F8" i="18" s="1"/>
  <c r="F7" i="18"/>
  <c r="B7" i="18"/>
  <c r="H6" i="18"/>
  <c r="B6" i="18"/>
  <c r="G6" i="18" s="1"/>
  <c r="J37" i="17"/>
  <c r="J36" i="17"/>
  <c r="J35" i="17"/>
  <c r="F35" i="17"/>
  <c r="B35" i="17"/>
  <c r="G35" i="17" s="1"/>
  <c r="J34" i="17"/>
  <c r="F34" i="17"/>
  <c r="B34" i="17"/>
  <c r="J33" i="17"/>
  <c r="D33" i="17"/>
  <c r="E33" i="17" s="1"/>
  <c r="B33" i="17"/>
  <c r="G33" i="17" s="1"/>
  <c r="J32" i="17"/>
  <c r="B32" i="17"/>
  <c r="J31" i="17"/>
  <c r="F31" i="17"/>
  <c r="B31" i="17"/>
  <c r="G31" i="17" s="1"/>
  <c r="J30" i="17"/>
  <c r="F30" i="17"/>
  <c r="B30" i="17"/>
  <c r="J29" i="17"/>
  <c r="D29" i="17"/>
  <c r="E29" i="17" s="1"/>
  <c r="B29" i="17"/>
  <c r="G29" i="17" s="1"/>
  <c r="J28" i="17"/>
  <c r="B28" i="17"/>
  <c r="J27" i="17"/>
  <c r="F27" i="17"/>
  <c r="B27" i="17"/>
  <c r="G27" i="17" s="1"/>
  <c r="J26" i="17"/>
  <c r="F26" i="17"/>
  <c r="B26" i="17"/>
  <c r="J25" i="17"/>
  <c r="F25" i="17"/>
  <c r="E25" i="17"/>
  <c r="D25" i="17"/>
  <c r="B25" i="17"/>
  <c r="G25" i="17" s="1"/>
  <c r="H25" i="17" s="1"/>
  <c r="J24" i="17"/>
  <c r="B24" i="17"/>
  <c r="J23" i="17"/>
  <c r="F23" i="17"/>
  <c r="B23" i="17"/>
  <c r="G23" i="17" s="1"/>
  <c r="J22" i="17"/>
  <c r="F22" i="17"/>
  <c r="B22" i="17"/>
  <c r="J21" i="17"/>
  <c r="F21" i="17"/>
  <c r="D21" i="17"/>
  <c r="E21" i="17" s="1"/>
  <c r="B21" i="17"/>
  <c r="G21" i="17" s="1"/>
  <c r="J20" i="17"/>
  <c r="B20" i="17"/>
  <c r="J19" i="17"/>
  <c r="F19" i="17"/>
  <c r="B19" i="17"/>
  <c r="G19" i="17" s="1"/>
  <c r="J18" i="17"/>
  <c r="F18" i="17"/>
  <c r="E18" i="17"/>
  <c r="B18" i="17"/>
  <c r="J17" i="17"/>
  <c r="F17" i="17"/>
  <c r="H17" i="17" s="1"/>
  <c r="E17" i="17"/>
  <c r="D17" i="17"/>
  <c r="B17" i="17"/>
  <c r="G17" i="17" s="1"/>
  <c r="J16" i="17"/>
  <c r="F16" i="17"/>
  <c r="D16" i="17"/>
  <c r="E16" i="17" s="1"/>
  <c r="B16" i="17"/>
  <c r="G16" i="17" s="1"/>
  <c r="J15" i="17"/>
  <c r="F15" i="17"/>
  <c r="D15" i="17"/>
  <c r="E15" i="17" s="1"/>
  <c r="B15" i="17"/>
  <c r="G15" i="17" s="1"/>
  <c r="J14" i="17"/>
  <c r="B14" i="17"/>
  <c r="J13" i="17"/>
  <c r="F13" i="17"/>
  <c r="B13" i="17"/>
  <c r="G13" i="17" s="1"/>
  <c r="J12" i="17"/>
  <c r="F12" i="17"/>
  <c r="B12" i="17"/>
  <c r="J11" i="17"/>
  <c r="F11" i="17"/>
  <c r="E11" i="17"/>
  <c r="B11" i="17"/>
  <c r="J10" i="17"/>
  <c r="F10" i="17"/>
  <c r="E10" i="17"/>
  <c r="B10" i="17"/>
  <c r="H10" i="17" s="1"/>
  <c r="J9" i="17"/>
  <c r="F9" i="17"/>
  <c r="B9" i="17"/>
  <c r="J8" i="17"/>
  <c r="F8" i="17"/>
  <c r="B8" i="17"/>
  <c r="F7" i="17"/>
  <c r="D7" i="17"/>
  <c r="E7" i="17" s="1"/>
  <c r="B7" i="17"/>
  <c r="G7" i="17" s="1"/>
  <c r="H6" i="17"/>
  <c r="G6" i="17"/>
  <c r="F6" i="17"/>
  <c r="B6" i="17"/>
  <c r="J37" i="16"/>
  <c r="J36" i="16"/>
  <c r="J35" i="16"/>
  <c r="B35" i="16"/>
  <c r="G35" i="16" s="1"/>
  <c r="J34" i="16"/>
  <c r="F34" i="16"/>
  <c r="D34" i="16"/>
  <c r="H34" i="16" s="1"/>
  <c r="B34" i="16"/>
  <c r="E34" i="16" s="1"/>
  <c r="J33" i="16"/>
  <c r="B33" i="16"/>
  <c r="J32" i="16"/>
  <c r="F32" i="16"/>
  <c r="D32" i="16"/>
  <c r="B32" i="16"/>
  <c r="G32" i="16" s="1"/>
  <c r="H32" i="16" s="1"/>
  <c r="J31" i="16"/>
  <c r="E31" i="16"/>
  <c r="B31" i="16"/>
  <c r="G31" i="16" s="1"/>
  <c r="J30" i="16"/>
  <c r="F30" i="16"/>
  <c r="D30" i="16"/>
  <c r="E30" i="16" s="1"/>
  <c r="B30" i="16"/>
  <c r="G30" i="16" s="1"/>
  <c r="J29" i="16"/>
  <c r="B29" i="16"/>
  <c r="J28" i="16"/>
  <c r="F28" i="16"/>
  <c r="D28" i="16"/>
  <c r="B28" i="16"/>
  <c r="G28" i="16" s="1"/>
  <c r="J27" i="16"/>
  <c r="B27" i="16"/>
  <c r="G27" i="16" s="1"/>
  <c r="J26" i="16"/>
  <c r="F26" i="16"/>
  <c r="D26" i="16"/>
  <c r="B26" i="16"/>
  <c r="G26" i="16" s="1"/>
  <c r="J25" i="16"/>
  <c r="B25" i="16"/>
  <c r="E25" i="16" s="1"/>
  <c r="J24" i="16"/>
  <c r="F24" i="16"/>
  <c r="H24" i="16" s="1"/>
  <c r="D24" i="16"/>
  <c r="B24" i="16"/>
  <c r="G24" i="16" s="1"/>
  <c r="J23" i="16"/>
  <c r="B23" i="16"/>
  <c r="G23" i="16" s="1"/>
  <c r="J22" i="16"/>
  <c r="F22" i="16"/>
  <c r="D22" i="16"/>
  <c r="E22" i="16" s="1"/>
  <c r="B22" i="16"/>
  <c r="G22" i="16" s="1"/>
  <c r="J21" i="16"/>
  <c r="B21" i="16"/>
  <c r="J20" i="16"/>
  <c r="F20" i="16"/>
  <c r="D20" i="16"/>
  <c r="B20" i="16"/>
  <c r="G20" i="16" s="1"/>
  <c r="J19" i="16"/>
  <c r="B19" i="16"/>
  <c r="G19" i="16" s="1"/>
  <c r="J18" i="16"/>
  <c r="F18" i="16"/>
  <c r="E18" i="16"/>
  <c r="D18" i="16"/>
  <c r="B18" i="16"/>
  <c r="G18" i="16" s="1"/>
  <c r="H18" i="16" s="1"/>
  <c r="J17" i="16"/>
  <c r="B17" i="16"/>
  <c r="E17" i="16" s="1"/>
  <c r="J16" i="16"/>
  <c r="B16" i="16"/>
  <c r="J15" i="16"/>
  <c r="B15" i="16"/>
  <c r="J14" i="16"/>
  <c r="F14" i="16"/>
  <c r="D14" i="16"/>
  <c r="B14" i="16"/>
  <c r="G14" i="16" s="1"/>
  <c r="J13" i="16"/>
  <c r="B13" i="16"/>
  <c r="G13" i="16" s="1"/>
  <c r="J12" i="16"/>
  <c r="F12" i="16"/>
  <c r="D12" i="16"/>
  <c r="B12" i="16"/>
  <c r="G12" i="16" s="1"/>
  <c r="J11" i="16"/>
  <c r="F11" i="16"/>
  <c r="E11" i="16"/>
  <c r="D11" i="16"/>
  <c r="B11" i="16"/>
  <c r="G11" i="16" s="1"/>
  <c r="H11" i="16" s="1"/>
  <c r="J10" i="16"/>
  <c r="H10" i="16"/>
  <c r="F10" i="16"/>
  <c r="E10" i="16"/>
  <c r="D10" i="16"/>
  <c r="B10" i="16"/>
  <c r="G10" i="16" s="1"/>
  <c r="J9" i="16"/>
  <c r="F9" i="16"/>
  <c r="D9" i="16"/>
  <c r="B9" i="16"/>
  <c r="G9" i="16" s="1"/>
  <c r="J8" i="16"/>
  <c r="F8" i="16"/>
  <c r="D8" i="16"/>
  <c r="E8" i="16" s="1"/>
  <c r="B8" i="16"/>
  <c r="G8" i="16" s="1"/>
  <c r="B7" i="16"/>
  <c r="B6" i="16"/>
  <c r="G6" i="16" s="1"/>
  <c r="J37" i="15"/>
  <c r="J36" i="15"/>
  <c r="J35" i="15"/>
  <c r="D35" i="15"/>
  <c r="B35" i="15"/>
  <c r="G35" i="15" s="1"/>
  <c r="J34" i="15"/>
  <c r="B34" i="15"/>
  <c r="F34" i="15" s="1"/>
  <c r="J33" i="15"/>
  <c r="F33" i="15"/>
  <c r="B33" i="15"/>
  <c r="J32" i="15"/>
  <c r="F32" i="15"/>
  <c r="E32" i="15"/>
  <c r="D32" i="15"/>
  <c r="B32" i="15"/>
  <c r="G32" i="15" s="1"/>
  <c r="H32" i="15" s="1"/>
  <c r="J31" i="15"/>
  <c r="E31" i="15"/>
  <c r="D31" i="15"/>
  <c r="B31" i="15"/>
  <c r="G31" i="15" s="1"/>
  <c r="J30" i="15"/>
  <c r="B30" i="15"/>
  <c r="F30" i="15" s="1"/>
  <c r="J29" i="15"/>
  <c r="F29" i="15"/>
  <c r="B29" i="15"/>
  <c r="J28" i="15"/>
  <c r="F28" i="15"/>
  <c r="E28" i="15"/>
  <c r="D28" i="15"/>
  <c r="H28" i="15" s="1"/>
  <c r="B28" i="15"/>
  <c r="G28" i="15" s="1"/>
  <c r="J27" i="15"/>
  <c r="D27" i="15"/>
  <c r="B27" i="15"/>
  <c r="G27" i="15" s="1"/>
  <c r="J26" i="15"/>
  <c r="B26" i="15"/>
  <c r="F26" i="15" s="1"/>
  <c r="J25" i="15"/>
  <c r="F25" i="15"/>
  <c r="B25" i="15"/>
  <c r="E25" i="15" s="1"/>
  <c r="J24" i="15"/>
  <c r="F24" i="15"/>
  <c r="H24" i="15" s="1"/>
  <c r="E24" i="15"/>
  <c r="D24" i="15"/>
  <c r="B24" i="15"/>
  <c r="G24" i="15" s="1"/>
  <c r="J23" i="15"/>
  <c r="D23" i="15"/>
  <c r="E23" i="15" s="1"/>
  <c r="B23" i="15"/>
  <c r="G23" i="15" s="1"/>
  <c r="J22" i="15"/>
  <c r="B22" i="15"/>
  <c r="F22" i="15" s="1"/>
  <c r="J21" i="15"/>
  <c r="F21" i="15"/>
  <c r="B21" i="15"/>
  <c r="J20" i="15"/>
  <c r="F20" i="15"/>
  <c r="E20" i="15"/>
  <c r="D20" i="15"/>
  <c r="H20" i="15" s="1"/>
  <c r="B20" i="15"/>
  <c r="G20" i="15" s="1"/>
  <c r="J19" i="15"/>
  <c r="D19" i="15"/>
  <c r="B19" i="15"/>
  <c r="G19" i="15" s="1"/>
  <c r="J18" i="15"/>
  <c r="B18" i="15"/>
  <c r="F18" i="15" s="1"/>
  <c r="J17" i="15"/>
  <c r="F17" i="15"/>
  <c r="B17" i="15"/>
  <c r="E17" i="15" s="1"/>
  <c r="J16" i="15"/>
  <c r="F16" i="15"/>
  <c r="B16" i="15"/>
  <c r="J15" i="15"/>
  <c r="F15" i="15"/>
  <c r="B15" i="15"/>
  <c r="J14" i="15"/>
  <c r="F14" i="15"/>
  <c r="D14" i="15"/>
  <c r="B14" i="15"/>
  <c r="G14" i="15" s="1"/>
  <c r="J13" i="15"/>
  <c r="D13" i="15"/>
  <c r="E13" i="15" s="1"/>
  <c r="B13" i="15"/>
  <c r="G13" i="15" s="1"/>
  <c r="J12" i="15"/>
  <c r="B12" i="15"/>
  <c r="F12" i="15" s="1"/>
  <c r="J11" i="15"/>
  <c r="B11" i="15"/>
  <c r="F11" i="15" s="1"/>
  <c r="J10" i="15"/>
  <c r="B10" i="15"/>
  <c r="F10" i="15" s="1"/>
  <c r="J9" i="15"/>
  <c r="B9" i="15"/>
  <c r="F9" i="15" s="1"/>
  <c r="J8" i="15"/>
  <c r="B8" i="15"/>
  <c r="F8" i="15" s="1"/>
  <c r="F7" i="15"/>
  <c r="B7" i="15"/>
  <c r="H6" i="15"/>
  <c r="B6" i="15"/>
  <c r="G6" i="15" s="1"/>
  <c r="J37" i="14"/>
  <c r="J36" i="14"/>
  <c r="J35" i="14"/>
  <c r="B35" i="14"/>
  <c r="F35" i="14" s="1"/>
  <c r="J34" i="14"/>
  <c r="F34" i="14"/>
  <c r="B34" i="14"/>
  <c r="J33" i="14"/>
  <c r="F33" i="14"/>
  <c r="B33" i="14"/>
  <c r="J32" i="14"/>
  <c r="F32" i="14"/>
  <c r="E32" i="14"/>
  <c r="D32" i="14"/>
  <c r="B32" i="14"/>
  <c r="G32" i="14" s="1"/>
  <c r="H32" i="14" s="1"/>
  <c r="J31" i="14"/>
  <c r="B31" i="14"/>
  <c r="F31" i="14" s="1"/>
  <c r="J30" i="14"/>
  <c r="F30" i="14"/>
  <c r="B30" i="14"/>
  <c r="J29" i="14"/>
  <c r="F29" i="14"/>
  <c r="B29" i="14"/>
  <c r="J28" i="14"/>
  <c r="F28" i="14"/>
  <c r="D28" i="14"/>
  <c r="E28" i="14" s="1"/>
  <c r="B28" i="14"/>
  <c r="G28" i="14" s="1"/>
  <c r="J27" i="14"/>
  <c r="B27" i="14"/>
  <c r="F27" i="14" s="1"/>
  <c r="J26" i="14"/>
  <c r="F26" i="14"/>
  <c r="B26" i="14"/>
  <c r="J25" i="14"/>
  <c r="F25" i="14"/>
  <c r="E25" i="14"/>
  <c r="B25" i="14"/>
  <c r="J24" i="14"/>
  <c r="H24" i="14"/>
  <c r="F24" i="14"/>
  <c r="E24" i="14"/>
  <c r="D24" i="14"/>
  <c r="B24" i="14"/>
  <c r="G24" i="14" s="1"/>
  <c r="J23" i="14"/>
  <c r="B23" i="14"/>
  <c r="F23" i="14" s="1"/>
  <c r="J22" i="14"/>
  <c r="F22" i="14"/>
  <c r="B22" i="14"/>
  <c r="J21" i="14"/>
  <c r="F21" i="14"/>
  <c r="B21" i="14"/>
  <c r="J20" i="14"/>
  <c r="F20" i="14"/>
  <c r="D20" i="14"/>
  <c r="E20" i="14" s="1"/>
  <c r="B20" i="14"/>
  <c r="G20" i="14" s="1"/>
  <c r="J19" i="14"/>
  <c r="B19" i="14"/>
  <c r="F19" i="14" s="1"/>
  <c r="J18" i="14"/>
  <c r="F18" i="14"/>
  <c r="B18" i="14"/>
  <c r="E18" i="14" s="1"/>
  <c r="J17" i="14"/>
  <c r="F17" i="14"/>
  <c r="E17" i="14"/>
  <c r="B17" i="14"/>
  <c r="H17" i="14" s="1"/>
  <c r="J16" i="14"/>
  <c r="F16" i="14"/>
  <c r="B16" i="14"/>
  <c r="J15" i="14"/>
  <c r="F15" i="14"/>
  <c r="B15" i="14"/>
  <c r="J14" i="14"/>
  <c r="F14" i="14"/>
  <c r="D14" i="14"/>
  <c r="B14" i="14"/>
  <c r="G14" i="14" s="1"/>
  <c r="J13" i="14"/>
  <c r="B13" i="14"/>
  <c r="F13" i="14" s="1"/>
  <c r="J12" i="14"/>
  <c r="F12" i="14"/>
  <c r="B12" i="14"/>
  <c r="J11" i="14"/>
  <c r="F11" i="14"/>
  <c r="B11" i="14"/>
  <c r="E11" i="14" s="1"/>
  <c r="J10" i="14"/>
  <c r="F10" i="14"/>
  <c r="B10" i="14"/>
  <c r="E10" i="14" s="1"/>
  <c r="J9" i="14"/>
  <c r="F9" i="14"/>
  <c r="B9" i="14"/>
  <c r="J8" i="14"/>
  <c r="F8" i="14"/>
  <c r="B8" i="14"/>
  <c r="F7" i="14"/>
  <c r="B7" i="14"/>
  <c r="H6" i="14"/>
  <c r="G6" i="14"/>
  <c r="B6" i="14"/>
  <c r="F6" i="14" s="1"/>
  <c r="M7" i="14" l="1"/>
  <c r="H14" i="15"/>
  <c r="E14" i="15"/>
  <c r="M7" i="15"/>
  <c r="M7" i="16"/>
  <c r="M7" i="17"/>
  <c r="H20" i="18"/>
  <c r="H14" i="18"/>
  <c r="E14" i="18"/>
  <c r="M7" i="18"/>
  <c r="M7" i="19"/>
  <c r="H26" i="19"/>
  <c r="H14" i="19"/>
  <c r="H34" i="19"/>
  <c r="H28" i="19"/>
  <c r="E33" i="19"/>
  <c r="H33" i="19" s="1"/>
  <c r="H9" i="19"/>
  <c r="H12" i="19"/>
  <c r="H6" i="19"/>
  <c r="F7" i="19"/>
  <c r="D13" i="19"/>
  <c r="E13" i="19" s="1"/>
  <c r="E14" i="19"/>
  <c r="F15" i="19"/>
  <c r="F16" i="19"/>
  <c r="F17" i="19"/>
  <c r="D19" i="19"/>
  <c r="E19" i="19" s="1"/>
  <c r="H19" i="19"/>
  <c r="E20" i="19"/>
  <c r="H20" i="19" s="1"/>
  <c r="F21" i="19"/>
  <c r="D23" i="19"/>
  <c r="E23" i="19" s="1"/>
  <c r="H23" i="19"/>
  <c r="E24" i="19"/>
  <c r="F25" i="19"/>
  <c r="D27" i="19"/>
  <c r="E27" i="19" s="1"/>
  <c r="H27" i="19"/>
  <c r="E28" i="19"/>
  <c r="F29" i="19"/>
  <c r="D31" i="19"/>
  <c r="H31" i="19"/>
  <c r="E32" i="19"/>
  <c r="F33" i="19"/>
  <c r="G34" i="19"/>
  <c r="D35" i="19"/>
  <c r="E35" i="19" s="1"/>
  <c r="H8" i="19"/>
  <c r="G15" i="19"/>
  <c r="G25" i="19"/>
  <c r="G29" i="19"/>
  <c r="H30" i="19"/>
  <c r="G33" i="19"/>
  <c r="F6" i="19"/>
  <c r="D7" i="19"/>
  <c r="F13" i="19"/>
  <c r="D15" i="19"/>
  <c r="E15" i="19" s="1"/>
  <c r="D16" i="19"/>
  <c r="E16" i="19" s="1"/>
  <c r="H16" i="19" s="1"/>
  <c r="D17" i="19"/>
  <c r="H17" i="19"/>
  <c r="F19" i="19"/>
  <c r="D21" i="19"/>
  <c r="E21" i="19" s="1"/>
  <c r="H21" i="19" s="1"/>
  <c r="E22" i="19"/>
  <c r="H22" i="19" s="1"/>
  <c r="F23" i="19"/>
  <c r="D25" i="19"/>
  <c r="H25" i="19"/>
  <c r="E26" i="19"/>
  <c r="F27" i="19"/>
  <c r="D29" i="19"/>
  <c r="E29" i="19" s="1"/>
  <c r="H29" i="19" s="1"/>
  <c r="F31" i="19"/>
  <c r="D33" i="19"/>
  <c r="F35" i="19"/>
  <c r="G7" i="19"/>
  <c r="G16" i="19"/>
  <c r="G17" i="19"/>
  <c r="G21" i="19"/>
  <c r="H23" i="18"/>
  <c r="E33" i="18"/>
  <c r="H33" i="18" s="1"/>
  <c r="G9" i="18"/>
  <c r="G12" i="18"/>
  <c r="H13" i="18"/>
  <c r="G18" i="18"/>
  <c r="H19" i="18"/>
  <c r="G26" i="18"/>
  <c r="G34" i="18"/>
  <c r="H35" i="18"/>
  <c r="D8" i="18"/>
  <c r="E8" i="18" s="1"/>
  <c r="H8" i="18" s="1"/>
  <c r="D9" i="18"/>
  <c r="H10" i="18"/>
  <c r="D11" i="18"/>
  <c r="D12" i="18"/>
  <c r="G16" i="18"/>
  <c r="G21" i="18"/>
  <c r="D22" i="18"/>
  <c r="E23" i="18"/>
  <c r="G25" i="18"/>
  <c r="D26" i="18"/>
  <c r="H26" i="18" s="1"/>
  <c r="E27" i="18"/>
  <c r="H27" i="18" s="1"/>
  <c r="G29" i="18"/>
  <c r="D30" i="18"/>
  <c r="H30" i="18" s="1"/>
  <c r="G33" i="18"/>
  <c r="D34" i="18"/>
  <c r="F6" i="18"/>
  <c r="D7" i="18"/>
  <c r="E7" i="18" s="1"/>
  <c r="H7" i="18" s="1"/>
  <c r="E10" i="18"/>
  <c r="E11" i="18"/>
  <c r="E12" i="18"/>
  <c r="F13" i="18"/>
  <c r="D15" i="18"/>
  <c r="E15" i="18" s="1"/>
  <c r="H15" i="18" s="1"/>
  <c r="D16" i="18"/>
  <c r="E16" i="18" s="1"/>
  <c r="D17" i="18"/>
  <c r="H17" i="18"/>
  <c r="E18" i="18"/>
  <c r="F19" i="18"/>
  <c r="D21" i="18"/>
  <c r="E21" i="18" s="1"/>
  <c r="H21" i="18" s="1"/>
  <c r="E22" i="18"/>
  <c r="H22" i="18" s="1"/>
  <c r="F23" i="18"/>
  <c r="D25" i="18"/>
  <c r="H25" i="18"/>
  <c r="E26" i="18"/>
  <c r="F27" i="18"/>
  <c r="D29" i="18"/>
  <c r="E29" i="18" s="1"/>
  <c r="H29" i="18" s="1"/>
  <c r="E30" i="18"/>
  <c r="F31" i="18"/>
  <c r="H31" i="18" s="1"/>
  <c r="D33" i="18"/>
  <c r="E34" i="18"/>
  <c r="H34" i="18" s="1"/>
  <c r="F35" i="18"/>
  <c r="G8" i="18"/>
  <c r="G10" i="18"/>
  <c r="G11" i="18"/>
  <c r="H11" i="18" s="1"/>
  <c r="G22" i="18"/>
  <c r="G30" i="18"/>
  <c r="G7" i="18"/>
  <c r="D10" i="18"/>
  <c r="G15" i="18"/>
  <c r="G17" i="18"/>
  <c r="D18" i="18"/>
  <c r="H18" i="18"/>
  <c r="H32" i="17"/>
  <c r="H21" i="17"/>
  <c r="G32" i="17"/>
  <c r="G8" i="17"/>
  <c r="G9" i="17"/>
  <c r="G10" i="17"/>
  <c r="G11" i="17"/>
  <c r="H11" i="17" s="1"/>
  <c r="G12" i="17"/>
  <c r="D13" i="17"/>
  <c r="E13" i="17" s="1"/>
  <c r="H13" i="17" s="1"/>
  <c r="G18" i="17"/>
  <c r="H18" i="17" s="1"/>
  <c r="D19" i="17"/>
  <c r="E19" i="17" s="1"/>
  <c r="H19" i="17" s="1"/>
  <c r="G22" i="17"/>
  <c r="D23" i="17"/>
  <c r="E24" i="17"/>
  <c r="G26" i="17"/>
  <c r="D27" i="17"/>
  <c r="F29" i="17"/>
  <c r="G30" i="17"/>
  <c r="D31" i="17"/>
  <c r="H31" i="17"/>
  <c r="E32" i="17"/>
  <c r="F33" i="17"/>
  <c r="G34" i="17"/>
  <c r="D35" i="17"/>
  <c r="G20" i="17"/>
  <c r="G28" i="17"/>
  <c r="H33" i="17"/>
  <c r="D8" i="17"/>
  <c r="E8" i="17" s="1"/>
  <c r="D9" i="17"/>
  <c r="E9" i="17" s="1"/>
  <c r="D10" i="17"/>
  <c r="D11" i="17"/>
  <c r="D12" i="17"/>
  <c r="E12" i="17" s="1"/>
  <c r="F14" i="17"/>
  <c r="D18" i="17"/>
  <c r="F20" i="17"/>
  <c r="D22" i="17"/>
  <c r="E22" i="17" s="1"/>
  <c r="F24" i="17"/>
  <c r="H24" i="17" s="1"/>
  <c r="D26" i="17"/>
  <c r="E26" i="17" s="1"/>
  <c r="E27" i="17"/>
  <c r="H27" i="17" s="1"/>
  <c r="F28" i="17"/>
  <c r="D30" i="17"/>
  <c r="E30" i="17" s="1"/>
  <c r="E31" i="17"/>
  <c r="F32" i="17"/>
  <c r="D34" i="17"/>
  <c r="E34" i="17" s="1"/>
  <c r="E35" i="17"/>
  <c r="H35" i="17" s="1"/>
  <c r="H7" i="17"/>
  <c r="G14" i="17"/>
  <c r="H15" i="17"/>
  <c r="H16" i="17"/>
  <c r="G24" i="17"/>
  <c r="H29" i="17"/>
  <c r="D14" i="17"/>
  <c r="E14" i="17" s="1"/>
  <c r="H14" i="17" s="1"/>
  <c r="D20" i="17"/>
  <c r="D24" i="17"/>
  <c r="D28" i="17"/>
  <c r="E28" i="17" s="1"/>
  <c r="D32" i="17"/>
  <c r="E29" i="16"/>
  <c r="H29" i="16" s="1"/>
  <c r="G7" i="16"/>
  <c r="G15" i="16"/>
  <c r="G33" i="16"/>
  <c r="H6" i="16"/>
  <c r="F7" i="16"/>
  <c r="D13" i="16"/>
  <c r="E13" i="16" s="1"/>
  <c r="E14" i="16"/>
  <c r="H14" i="16" s="1"/>
  <c r="F15" i="16"/>
  <c r="F16" i="16"/>
  <c r="F17" i="16"/>
  <c r="H17" i="16" s="1"/>
  <c r="D19" i="16"/>
  <c r="E19" i="16" s="1"/>
  <c r="E20" i="16"/>
  <c r="H20" i="16" s="1"/>
  <c r="F21" i="16"/>
  <c r="D23" i="16"/>
  <c r="E23" i="16" s="1"/>
  <c r="E24" i="16"/>
  <c r="F25" i="16"/>
  <c r="D27" i="16"/>
  <c r="E27" i="16" s="1"/>
  <c r="E28" i="16"/>
  <c r="H28" i="16" s="1"/>
  <c r="F29" i="16"/>
  <c r="D31" i="16"/>
  <c r="E32" i="16"/>
  <c r="F33" i="16"/>
  <c r="G34" i="16"/>
  <c r="D35" i="16"/>
  <c r="E35" i="16" s="1"/>
  <c r="H35" i="16"/>
  <c r="H8" i="16"/>
  <c r="G16" i="16"/>
  <c r="G17" i="16"/>
  <c r="H22" i="16"/>
  <c r="G25" i="16"/>
  <c r="H25" i="16" s="1"/>
  <c r="H30" i="16"/>
  <c r="F6" i="16"/>
  <c r="D7" i="16"/>
  <c r="E7" i="16" s="1"/>
  <c r="H7" i="16" s="1"/>
  <c r="E9" i="16"/>
  <c r="H9" i="16" s="1"/>
  <c r="E12" i="16"/>
  <c r="H12" i="16" s="1"/>
  <c r="F13" i="16"/>
  <c r="D15" i="16"/>
  <c r="E15" i="16" s="1"/>
  <c r="D16" i="16"/>
  <c r="E16" i="16" s="1"/>
  <c r="H16" i="16" s="1"/>
  <c r="D17" i="16"/>
  <c r="F19" i="16"/>
  <c r="D21" i="16"/>
  <c r="E21" i="16" s="1"/>
  <c r="H21" i="16" s="1"/>
  <c r="F23" i="16"/>
  <c r="D25" i="16"/>
  <c r="E26" i="16"/>
  <c r="H26" i="16" s="1"/>
  <c r="F27" i="16"/>
  <c r="D29" i="16"/>
  <c r="F31" i="16"/>
  <c r="H31" i="16" s="1"/>
  <c r="D33" i="16"/>
  <c r="F35" i="16"/>
  <c r="G21" i="16"/>
  <c r="G29" i="16"/>
  <c r="E33" i="15"/>
  <c r="G8" i="15"/>
  <c r="G10" i="15"/>
  <c r="G11" i="15"/>
  <c r="G12" i="15"/>
  <c r="H13" i="15"/>
  <c r="G18" i="15"/>
  <c r="G22" i="15"/>
  <c r="H23" i="15"/>
  <c r="G26" i="15"/>
  <c r="G30" i="15"/>
  <c r="D8" i="15"/>
  <c r="D9" i="15"/>
  <c r="H9" i="15" s="1"/>
  <c r="H10" i="15"/>
  <c r="G16" i="15"/>
  <c r="G17" i="15"/>
  <c r="E19" i="15"/>
  <c r="H19" i="15" s="1"/>
  <c r="G21" i="15"/>
  <c r="D22" i="15"/>
  <c r="G25" i="15"/>
  <c r="D26" i="15"/>
  <c r="E27" i="15"/>
  <c r="H27" i="15" s="1"/>
  <c r="G29" i="15"/>
  <c r="D30" i="15"/>
  <c r="G33" i="15"/>
  <c r="D34" i="15"/>
  <c r="H34" i="15"/>
  <c r="E35" i="15"/>
  <c r="H35" i="15" s="1"/>
  <c r="F6" i="15"/>
  <c r="D7" i="15"/>
  <c r="E7" i="15" s="1"/>
  <c r="H7" i="15" s="1"/>
  <c r="E8" i="15"/>
  <c r="H8" i="15" s="1"/>
  <c r="E9" i="15"/>
  <c r="E10" i="15"/>
  <c r="E11" i="15"/>
  <c r="F13" i="15"/>
  <c r="D15" i="15"/>
  <c r="E15" i="15" s="1"/>
  <c r="H15" i="15" s="1"/>
  <c r="D16" i="15"/>
  <c r="D17" i="15"/>
  <c r="H17" i="15"/>
  <c r="E18" i="15"/>
  <c r="F19" i="15"/>
  <c r="D21" i="15"/>
  <c r="E21" i="15" s="1"/>
  <c r="H21" i="15" s="1"/>
  <c r="E22" i="15"/>
  <c r="F23" i="15"/>
  <c r="D25" i="15"/>
  <c r="H25" i="15"/>
  <c r="F27" i="15"/>
  <c r="D29" i="15"/>
  <c r="E29" i="15" s="1"/>
  <c r="H29" i="15" s="1"/>
  <c r="F31" i="15"/>
  <c r="H31" i="15" s="1"/>
  <c r="D33" i="15"/>
  <c r="H33" i="15"/>
  <c r="E34" i="15"/>
  <c r="F35" i="15"/>
  <c r="G9" i="15"/>
  <c r="G34" i="15"/>
  <c r="G7" i="15"/>
  <c r="D10" i="15"/>
  <c r="D11" i="15"/>
  <c r="H11" i="15"/>
  <c r="D12" i="15"/>
  <c r="G15" i="15"/>
  <c r="D18" i="15"/>
  <c r="H18" i="15"/>
  <c r="E34" i="14"/>
  <c r="E8" i="14"/>
  <c r="G19" i="14"/>
  <c r="H20" i="14"/>
  <c r="G31" i="14"/>
  <c r="G35" i="14"/>
  <c r="G9" i="14"/>
  <c r="G11" i="14"/>
  <c r="H11" i="14" s="1"/>
  <c r="E14" i="14"/>
  <c r="H14" i="14" s="1"/>
  <c r="G18" i="14"/>
  <c r="H18" i="14" s="1"/>
  <c r="D19" i="14"/>
  <c r="G22" i="14"/>
  <c r="D23" i="14"/>
  <c r="E23" i="14" s="1"/>
  <c r="H23" i="14" s="1"/>
  <c r="G26" i="14"/>
  <c r="D27" i="14"/>
  <c r="G30" i="14"/>
  <c r="H31" i="14"/>
  <c r="G34" i="14"/>
  <c r="D35" i="14"/>
  <c r="G7" i="14"/>
  <c r="H10" i="14"/>
  <c r="G16" i="14"/>
  <c r="G17" i="14"/>
  <c r="D18" i="14"/>
  <c r="G21" i="14"/>
  <c r="D22" i="14"/>
  <c r="E22" i="14" s="1"/>
  <c r="H22" i="14" s="1"/>
  <c r="G25" i="14"/>
  <c r="H25" i="14" s="1"/>
  <c r="D26" i="14"/>
  <c r="E26" i="14" s="1"/>
  <c r="H26" i="14" s="1"/>
  <c r="E27" i="14"/>
  <c r="H27" i="14" s="1"/>
  <c r="G29" i="14"/>
  <c r="D30" i="14"/>
  <c r="E30" i="14" s="1"/>
  <c r="H30" i="14" s="1"/>
  <c r="E31" i="14"/>
  <c r="G33" i="14"/>
  <c r="D34" i="14"/>
  <c r="H34" i="14"/>
  <c r="E35" i="14"/>
  <c r="G13" i="14"/>
  <c r="G23" i="14"/>
  <c r="G27" i="14"/>
  <c r="H28" i="14"/>
  <c r="G8" i="14"/>
  <c r="G10" i="14"/>
  <c r="G12" i="14"/>
  <c r="D13" i="14"/>
  <c r="D31" i="14"/>
  <c r="H35" i="14"/>
  <c r="D8" i="14"/>
  <c r="H8" i="14" s="1"/>
  <c r="D9" i="14"/>
  <c r="D10" i="14"/>
  <c r="D11" i="14"/>
  <c r="D12" i="14"/>
  <c r="E12" i="14" s="1"/>
  <c r="H12" i="14" s="1"/>
  <c r="E13" i="14"/>
  <c r="G15" i="14"/>
  <c r="D7" i="14"/>
  <c r="E7" i="14" s="1"/>
  <c r="D15" i="14"/>
  <c r="E15" i="14" s="1"/>
  <c r="D16" i="14"/>
  <c r="E16" i="14" s="1"/>
  <c r="D17" i="14"/>
  <c r="D21" i="14"/>
  <c r="E21" i="14" s="1"/>
  <c r="D25" i="14"/>
  <c r="D29" i="14"/>
  <c r="E29" i="14" s="1"/>
  <c r="D33" i="14"/>
  <c r="E33" i="14" s="1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8" i="13"/>
  <c r="H13" i="14" l="1"/>
  <c r="H22" i="15"/>
  <c r="H16" i="15"/>
  <c r="E16" i="15"/>
  <c r="H12" i="15"/>
  <c r="E12" i="15"/>
  <c r="H13" i="16"/>
  <c r="H23" i="17"/>
  <c r="E23" i="17"/>
  <c r="H22" i="17"/>
  <c r="H12" i="18"/>
  <c r="H7" i="19"/>
  <c r="E7" i="19"/>
  <c r="H13" i="19"/>
  <c r="H15" i="19"/>
  <c r="H35" i="19"/>
  <c r="H16" i="18"/>
  <c r="E9" i="18"/>
  <c r="H9" i="18" s="1"/>
  <c r="H9" i="17"/>
  <c r="H8" i="17"/>
  <c r="H28" i="17"/>
  <c r="H26" i="17"/>
  <c r="H30" i="17"/>
  <c r="H12" i="17"/>
  <c r="E20" i="17"/>
  <c r="H20" i="17" s="1"/>
  <c r="H34" i="17"/>
  <c r="H15" i="16"/>
  <c r="E33" i="16"/>
  <c r="H33" i="16" s="1"/>
  <c r="H27" i="16"/>
  <c r="H23" i="16"/>
  <c r="H19" i="16"/>
  <c r="H30" i="15"/>
  <c r="E30" i="15"/>
  <c r="E26" i="15"/>
  <c r="H26" i="15" s="1"/>
  <c r="H15" i="14"/>
  <c r="H21" i="14"/>
  <c r="E9" i="14"/>
  <c r="H9" i="14" s="1"/>
  <c r="H29" i="14"/>
  <c r="H33" i="14"/>
  <c r="H7" i="14"/>
  <c r="H16" i="14"/>
  <c r="E19" i="14"/>
  <c r="H19" i="14" s="1"/>
  <c r="M7" i="13"/>
  <c r="B17" i="6" s="1"/>
  <c r="B35" i="13"/>
  <c r="F35" i="13" s="1"/>
  <c r="B34" i="13"/>
  <c r="G34" i="13" s="1"/>
  <c r="B33" i="13"/>
  <c r="F33" i="13" s="1"/>
  <c r="B32" i="13"/>
  <c r="B31" i="13"/>
  <c r="B30" i="13"/>
  <c r="B29" i="13"/>
  <c r="F29" i="13" s="1"/>
  <c r="B28" i="13"/>
  <c r="G28" i="13" s="1"/>
  <c r="B27" i="13"/>
  <c r="F27" i="13" s="1"/>
  <c r="B26" i="13"/>
  <c r="G26" i="13" s="1"/>
  <c r="B25" i="13"/>
  <c r="F25" i="13" s="1"/>
  <c r="B24" i="13"/>
  <c r="B23" i="13"/>
  <c r="F23" i="13" s="1"/>
  <c r="B22" i="13"/>
  <c r="B21" i="13"/>
  <c r="F21" i="13" s="1"/>
  <c r="B20" i="13"/>
  <c r="G20" i="13" s="1"/>
  <c r="B19" i="13"/>
  <c r="F19" i="13" s="1"/>
  <c r="B18" i="13"/>
  <c r="G18" i="13" s="1"/>
  <c r="H18" i="13" s="1"/>
  <c r="B17" i="13"/>
  <c r="B16" i="13"/>
  <c r="B15" i="13"/>
  <c r="F15" i="13" s="1"/>
  <c r="B14" i="13"/>
  <c r="B13" i="13"/>
  <c r="G13" i="13" s="1"/>
  <c r="B12" i="13"/>
  <c r="F12" i="13" s="1"/>
  <c r="B11" i="13"/>
  <c r="G11" i="13" s="1"/>
  <c r="H11" i="13" s="1"/>
  <c r="B10" i="13"/>
  <c r="B9" i="13"/>
  <c r="B8" i="13"/>
  <c r="F8" i="13" s="1"/>
  <c r="B7" i="13"/>
  <c r="B6" i="13"/>
  <c r="F6" i="13" s="1"/>
  <c r="M9" i="19" l="1"/>
  <c r="M15" i="19" s="1"/>
  <c r="M11" i="19" s="1"/>
  <c r="M16" i="19" s="1"/>
  <c r="M9" i="15"/>
  <c r="M15" i="15" s="1"/>
  <c r="M11" i="15" s="1"/>
  <c r="M16" i="15" s="1"/>
  <c r="M9" i="18"/>
  <c r="M15" i="18" s="1"/>
  <c r="M11" i="18" s="1"/>
  <c r="M16" i="18" s="1"/>
  <c r="M9" i="17"/>
  <c r="M15" i="17" s="1"/>
  <c r="M11" i="17" s="1"/>
  <c r="M16" i="17" s="1"/>
  <c r="M10" i="17" s="1"/>
  <c r="M8" i="17" s="1"/>
  <c r="M9" i="16"/>
  <c r="M9" i="14"/>
  <c r="D18" i="13"/>
  <c r="D26" i="13"/>
  <c r="D11" i="13"/>
  <c r="E17" i="13"/>
  <c r="E25" i="13"/>
  <c r="E11" i="13"/>
  <c r="F17" i="13"/>
  <c r="H17" i="13" s="1"/>
  <c r="E31" i="13"/>
  <c r="F11" i="13"/>
  <c r="F31" i="13"/>
  <c r="H31" i="13" s="1"/>
  <c r="F10" i="13"/>
  <c r="H10" i="13" s="1"/>
  <c r="E10" i="13"/>
  <c r="F16" i="13"/>
  <c r="F24" i="13"/>
  <c r="H24" i="13" s="1"/>
  <c r="E24" i="13"/>
  <c r="F7" i="13"/>
  <c r="D9" i="13"/>
  <c r="E9" i="13" s="1"/>
  <c r="D10" i="13"/>
  <c r="F14" i="13"/>
  <c r="D16" i="13"/>
  <c r="E16" i="13" s="1"/>
  <c r="F22" i="13"/>
  <c r="D24" i="13"/>
  <c r="F30" i="13"/>
  <c r="D30" i="13"/>
  <c r="E30" i="13" s="1"/>
  <c r="D7" i="13"/>
  <c r="F9" i="13"/>
  <c r="G10" i="13"/>
  <c r="D13" i="13"/>
  <c r="E13" i="13" s="1"/>
  <c r="D14" i="13"/>
  <c r="G16" i="13"/>
  <c r="F20" i="13"/>
  <c r="D22" i="13"/>
  <c r="G24" i="13"/>
  <c r="F28" i="13"/>
  <c r="G30" i="13"/>
  <c r="F32" i="13"/>
  <c r="E32" i="13"/>
  <c r="D32" i="13"/>
  <c r="G7" i="13"/>
  <c r="G9" i="13"/>
  <c r="F13" i="13"/>
  <c r="G14" i="13"/>
  <c r="F18" i="13"/>
  <c r="E18" i="13"/>
  <c r="D20" i="13"/>
  <c r="G22" i="13"/>
  <c r="F26" i="13"/>
  <c r="E26" i="13"/>
  <c r="H26" i="13" s="1"/>
  <c r="D28" i="13"/>
  <c r="G32" i="13"/>
  <c r="H32" i="13" s="1"/>
  <c r="F34" i="13"/>
  <c r="D34" i="13"/>
  <c r="E34" i="13" s="1"/>
  <c r="G6" i="13"/>
  <c r="G8" i="13"/>
  <c r="G12" i="13"/>
  <c r="G15" i="13"/>
  <c r="G17" i="13"/>
  <c r="G19" i="13"/>
  <c r="G21" i="13"/>
  <c r="G23" i="13"/>
  <c r="G25" i="13"/>
  <c r="H25" i="13" s="1"/>
  <c r="G27" i="13"/>
  <c r="G29" i="13"/>
  <c r="G31" i="13"/>
  <c r="G33" i="13"/>
  <c r="G35" i="13"/>
  <c r="D8" i="13"/>
  <c r="E8" i="13" s="1"/>
  <c r="D12" i="13"/>
  <c r="E12" i="13" s="1"/>
  <c r="D15" i="13"/>
  <c r="E15" i="13" s="1"/>
  <c r="D17" i="13"/>
  <c r="D19" i="13"/>
  <c r="E19" i="13" s="1"/>
  <c r="D21" i="13"/>
  <c r="E21" i="13" s="1"/>
  <c r="D23" i="13"/>
  <c r="E23" i="13" s="1"/>
  <c r="D25" i="13"/>
  <c r="D27" i="13"/>
  <c r="E27" i="13" s="1"/>
  <c r="D29" i="13"/>
  <c r="E29" i="13" s="1"/>
  <c r="D31" i="13"/>
  <c r="D33" i="13"/>
  <c r="E33" i="13" s="1"/>
  <c r="D35" i="13"/>
  <c r="E35" i="13" s="1"/>
  <c r="F7" i="6"/>
  <c r="M10" i="19" l="1"/>
  <c r="M8" i="19" s="1"/>
  <c r="M10" i="18"/>
  <c r="M8" i="18" s="1"/>
  <c r="M15" i="16"/>
  <c r="M11" i="16" s="1"/>
  <c r="M16" i="16" s="1"/>
  <c r="M10" i="15"/>
  <c r="M8" i="15" s="1"/>
  <c r="M15" i="14"/>
  <c r="M11" i="14" s="1"/>
  <c r="M16" i="14" s="1"/>
  <c r="H34" i="13"/>
  <c r="H13" i="13"/>
  <c r="H27" i="13"/>
  <c r="H29" i="13"/>
  <c r="H8" i="13"/>
  <c r="H30" i="13"/>
  <c r="H23" i="13"/>
  <c r="H15" i="13"/>
  <c r="E7" i="13"/>
  <c r="H7" i="13" s="1"/>
  <c r="H16" i="13"/>
  <c r="E28" i="13"/>
  <c r="H28" i="13" s="1"/>
  <c r="H21" i="13"/>
  <c r="H12" i="13"/>
  <c r="H6" i="13"/>
  <c r="E22" i="13"/>
  <c r="H22" i="13" s="1"/>
  <c r="E14" i="13"/>
  <c r="H14" i="13" s="1"/>
  <c r="H9" i="13"/>
  <c r="H19" i="13"/>
  <c r="E20" i="13"/>
  <c r="H20" i="13" s="1"/>
  <c r="H35" i="13"/>
  <c r="H33" i="13"/>
  <c r="M10" i="16" l="1"/>
  <c r="M8" i="16" s="1"/>
  <c r="M10" i="14"/>
  <c r="M8" i="14" s="1"/>
  <c r="M9" i="13"/>
  <c r="M15" i="13" l="1"/>
  <c r="M11" i="13" s="1"/>
  <c r="M16" i="13" s="1"/>
  <c r="M10" i="13" l="1"/>
  <c r="M8" i="13" s="1"/>
  <c r="C17" i="6" s="1"/>
</calcChain>
</file>

<file path=xl/sharedStrings.xml><?xml version="1.0" encoding="utf-8"?>
<sst xmlns="http://schemas.openxmlformats.org/spreadsheetml/2006/main" count="169" uniqueCount="44">
  <si>
    <t>Gráfico</t>
  </si>
  <si>
    <t>Configurações</t>
  </si>
  <si>
    <t xml:space="preserve">Carlão </t>
  </si>
  <si>
    <t xml:space="preserve">Renatão </t>
  </si>
  <si>
    <t>Jorjão</t>
  </si>
  <si>
    <t xml:space="preserve">Tonhão </t>
  </si>
  <si>
    <t xml:space="preserve">Zélão </t>
  </si>
  <si>
    <t>Ditão</t>
  </si>
  <si>
    <t>Betão</t>
  </si>
  <si>
    <t>Folha de pagamento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</si>
  <si>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</si>
  <si>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</si>
  <si>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</si>
  <si>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</si>
  <si>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</si>
  <si>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</si>
  <si>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</si>
  <si>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</si>
  <si>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</si>
  <si>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</si>
  <si>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</si>
  <si>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</si>
  <si>
    <t>Salario Antigo</t>
  </si>
  <si>
    <t>Renatão</t>
  </si>
  <si>
    <t>Tonhão</t>
  </si>
  <si>
    <t>Zélão</t>
  </si>
  <si>
    <t>Salario Novo</t>
  </si>
  <si>
    <t>Dia do mês</t>
  </si>
  <si>
    <t>Dia da semana</t>
  </si>
  <si>
    <t xml:space="preserve">Fatec Automotive </t>
  </si>
  <si>
    <t>Hora Trabalhada</t>
  </si>
  <si>
    <t>Hora Normal</t>
  </si>
  <si>
    <t xml:space="preserve">Hora Especial </t>
  </si>
  <si>
    <t xml:space="preserve">Hora Sabado </t>
  </si>
  <si>
    <t xml:space="preserve">Hora Domingo </t>
  </si>
  <si>
    <t>Valor a receber por dia R$</t>
  </si>
  <si>
    <t xml:space="preserve">Folha de Pagemento </t>
  </si>
  <si>
    <t xml:space="preserve">Funcionários </t>
  </si>
  <si>
    <t xml:space="preserve">Nome:        Carlão </t>
  </si>
  <si>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Betão </t>
    </r>
  </si>
  <si>
    <t>Salário Novo</t>
  </si>
  <si>
    <t>Salário Antigo</t>
  </si>
  <si>
    <t xml:space="preserve">Salários </t>
  </si>
  <si>
    <t xml:space="preserve">Descontos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</si>
</sst>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dobe Garamond Pro Bold"/>
      <family val="1"/>
    </font>
    <font>
      <sz val="18"/>
      <color theme="1"/>
      <name val="Adobe Garamond Pro Bold"/>
      <family val="1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7" borderId="0"/>
    <xf numFmtId="0" fontId="2" fillId="6" borderId="0"/>
    <xf numFmtId="0" fontId="8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44" fontId="0" fillId="0" borderId="0" xfId="1" applyFont="1"/>
    <xf numFmtId="0" fontId="0" fillId="5" borderId="0" xfId="0" applyFill="1"/>
    <xf numFmtId="0" fontId="0" fillId="5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5" borderId="0" xfId="0" applyFont="1" applyFill="1"/>
    <xf numFmtId="0" fontId="0" fillId="11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9" fillId="12" borderId="0" xfId="7" applyFont="1" applyFill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14" borderId="0" xfId="7" applyFont="1" applyFill="1" applyBorder="1" applyAlignment="1" applyProtection="1">
      <alignment horizontal="center" vertical="center"/>
    </xf>
    <xf numFmtId="0" fontId="10" fillId="14" borderId="0" xfId="7" applyFont="1" applyFill="1" applyBorder="1" applyAlignment="1" applyProtection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9" borderId="0" xfId="7" applyFont="1" applyFill="1" applyBorder="1" applyAlignment="1" applyProtection="1">
      <alignment horizontal="center" vertical="center"/>
    </xf>
  </cellXfs>
  <cellStyles count="8">
    <cellStyle name="Estilo 1" xfId="2" xr:uid="{00000000-0005-0000-0000-000000000000}"/>
    <cellStyle name="Estilo 2" xfId="3" xr:uid="{00000000-0005-0000-0000-000001000000}"/>
    <cellStyle name="Estilo 3" xfId="4" xr:uid="{00000000-0005-0000-0000-000002000000}"/>
    <cellStyle name="Estilo 4" xfId="5" xr:uid="{00000000-0005-0000-0000-000003000000}"/>
    <cellStyle name="Estilo 5" xfId="6" xr:uid="{00000000-0005-0000-0000-000004000000}"/>
    <cellStyle name="Hiperlink" xfId="7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604835</xdr:colOff>
      <xdr:row>5</xdr:row>
      <xdr:rowOff>4762</xdr:rowOff>
    </xdr:from>
    <xdr:to>
      <xdr:col>10</xdr:col>
      <xdr:colOff>540542</xdr:colOff>
      <xdr:row>11</xdr:row>
      <xdr:rowOff>119062</xdr:rowOff>
    </xdr:to>
    <xdr:pic>
      <xdr:nvPicPr>
        <xdr:cNvPr id="5" name="Imagem 4" descr="carro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2898" y="1350168"/>
          <a:ext cx="4245769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26</xdr:row>
      <xdr:rowOff>28571</xdr:rowOff>
    </xdr:from>
    <xdr:to>
      <xdr:col>2</xdr:col>
      <xdr:colOff>219075</xdr:colOff>
      <xdr:row>28</xdr:row>
      <xdr:rowOff>9522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666749" y="4981571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228596" y="7439023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37185-EA99-49B8-810B-88B103420D90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44E3F-5FD9-450E-BE47-3F83E94AF34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AF1EE9-C683-4901-8E4A-41B4603CBC8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D51DD-0426-402E-8A9B-FA4C58E16F7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548CB-4B56-4171-9CF7-5E39057440E4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95AE56-90C0-4624-84A2-D4589CD17217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showGridLines="0" showRowColHeaders="0" zoomScale="80" zoomScaleNormal="80" workbookViewId="0">
      <selection activeCell="F15" sqref="F15:J16"/>
    </sheetView>
  </sheetViews>
  <sheetFormatPr defaultRowHeight="15"/>
  <cols>
    <col min="2" max="2" width="25.7109375" customWidth="1"/>
    <col min="4" max="4" width="9.28515625" customWidth="1"/>
    <col min="5" max="5" width="13.5703125" customWidth="1"/>
    <col min="6" max="6" width="14.710937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45.75">
      <c r="A5" s="2"/>
      <c r="B5" s="26" t="s">
        <v>29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5" customHeight="1">
      <c r="A6" s="2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>
      <c r="A13" s="2"/>
      <c r="B13" s="2"/>
      <c r="C13" s="2"/>
      <c r="D13" s="2"/>
      <c r="E13" s="2"/>
      <c r="F13" s="41"/>
      <c r="G13" s="41"/>
      <c r="H13" s="41"/>
      <c r="I13" s="2"/>
      <c r="J13" s="2"/>
      <c r="K13" s="2"/>
      <c r="L13" s="2"/>
      <c r="M13" s="2"/>
      <c r="N13" s="2"/>
      <c r="O13" s="2"/>
    </row>
    <row r="14" spans="1:17">
      <c r="A14" s="2"/>
      <c r="B14" s="2"/>
      <c r="C14" s="2"/>
      <c r="D14" s="2"/>
      <c r="E14" s="2"/>
      <c r="F14" s="41"/>
      <c r="G14" s="41"/>
      <c r="H14" s="41"/>
      <c r="I14" s="2"/>
      <c r="J14" s="2"/>
      <c r="K14" s="2"/>
      <c r="L14" s="2"/>
      <c r="M14" s="2"/>
      <c r="N14" s="2"/>
      <c r="O14" s="2"/>
    </row>
    <row r="15" spans="1:17">
      <c r="A15" s="2"/>
      <c r="B15" s="2"/>
      <c r="C15" s="2"/>
      <c r="D15" s="2"/>
      <c r="E15" s="2"/>
      <c r="F15" s="43" t="s">
        <v>36</v>
      </c>
      <c r="G15" s="42"/>
      <c r="H15" s="42"/>
      <c r="I15" s="42"/>
      <c r="J15" s="42"/>
      <c r="K15" s="2"/>
      <c r="L15" s="2"/>
      <c r="M15" s="2"/>
      <c r="N15" s="2"/>
      <c r="O15" s="2"/>
    </row>
    <row r="16" spans="1:17">
      <c r="A16" s="2"/>
      <c r="B16" s="41"/>
      <c r="C16" s="41"/>
      <c r="D16" s="41"/>
      <c r="E16" s="2"/>
      <c r="F16" s="42"/>
      <c r="G16" s="42"/>
      <c r="H16" s="42"/>
      <c r="I16" s="42"/>
      <c r="J16" s="42"/>
      <c r="K16" s="2"/>
      <c r="L16" s="2"/>
      <c r="M16" s="2"/>
      <c r="N16" s="2"/>
      <c r="O16" s="2"/>
    </row>
    <row r="17" spans="1:15">
      <c r="A17" s="2"/>
      <c r="B17" s="41"/>
      <c r="C17" s="41"/>
      <c r="D17" s="4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41"/>
      <c r="C18" s="41"/>
      <c r="D18" s="41"/>
      <c r="E18" s="2"/>
      <c r="F18" s="45" t="s">
        <v>0</v>
      </c>
      <c r="G18" s="45"/>
      <c r="H18" s="45"/>
      <c r="I18" s="45"/>
      <c r="J18" s="45"/>
      <c r="K18" s="2"/>
      <c r="L18" s="2"/>
      <c r="M18" s="2"/>
      <c r="N18" s="2"/>
      <c r="O18" s="2"/>
    </row>
    <row r="19" spans="1:15">
      <c r="A19" s="2"/>
      <c r="B19" s="41"/>
      <c r="C19" s="41"/>
      <c r="D19" s="41"/>
      <c r="E19" s="2"/>
      <c r="F19" s="45"/>
      <c r="G19" s="45"/>
      <c r="H19" s="45"/>
      <c r="I19" s="45"/>
      <c r="J19" s="45"/>
      <c r="K19" s="2"/>
      <c r="L19" s="2"/>
      <c r="M19" s="2"/>
      <c r="N19" s="2"/>
      <c r="O19" s="2"/>
    </row>
    <row r="20" spans="1:15">
      <c r="A20" s="2"/>
      <c r="B20" s="41"/>
      <c r="C20" s="41"/>
      <c r="D20" s="41"/>
      <c r="E20" s="24"/>
      <c r="F20" s="24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41"/>
      <c r="C21" s="41"/>
      <c r="D21" s="41"/>
      <c r="E21" s="24"/>
      <c r="F21" s="44" t="s">
        <v>1</v>
      </c>
      <c r="G21" s="39"/>
      <c r="H21" s="39"/>
      <c r="I21" s="39"/>
      <c r="J21" s="39"/>
      <c r="K21" s="2"/>
      <c r="L21" s="2"/>
      <c r="M21" s="2"/>
      <c r="N21" s="2"/>
      <c r="O21" s="2"/>
    </row>
    <row r="22" spans="1:15">
      <c r="A22" s="2"/>
      <c r="B22" s="41"/>
      <c r="C22" s="41"/>
      <c r="D22" s="41"/>
      <c r="E22" s="24"/>
      <c r="F22" s="39"/>
      <c r="G22" s="39"/>
      <c r="H22" s="39"/>
      <c r="I22" s="39"/>
      <c r="J22" s="39"/>
      <c r="K22" s="2"/>
      <c r="L22" s="2"/>
      <c r="M22" s="2"/>
      <c r="N22" s="2"/>
      <c r="O22" s="2"/>
    </row>
    <row r="23" spans="1:15">
      <c r="A23" s="2"/>
      <c r="B23" s="41"/>
      <c r="C23" s="41"/>
      <c r="D23" s="41"/>
      <c r="E23" s="24"/>
      <c r="F23" s="41"/>
      <c r="G23" s="41"/>
      <c r="H23" s="41"/>
      <c r="I23" s="2"/>
      <c r="J23" s="2"/>
      <c r="K23" s="2"/>
      <c r="L23" s="2"/>
      <c r="M23" s="2"/>
      <c r="N23" s="2"/>
      <c r="O23" s="2"/>
    </row>
    <row r="24" spans="1:15">
      <c r="A24" s="2"/>
      <c r="B24" s="41"/>
      <c r="C24" s="41"/>
      <c r="D24" s="41"/>
      <c r="E24" s="24"/>
      <c r="F24" s="41"/>
      <c r="G24" s="41"/>
      <c r="H24" s="41"/>
      <c r="I24" s="2"/>
      <c r="J24" s="2"/>
      <c r="K24" s="2"/>
      <c r="L24" s="2"/>
      <c r="M24" s="2"/>
      <c r="N24" s="2"/>
      <c r="O24" s="2"/>
    </row>
    <row r="25" spans="1:15">
      <c r="A25" s="2"/>
      <c r="B25" s="41"/>
      <c r="C25" s="41"/>
      <c r="D25" s="41"/>
      <c r="E25" s="24"/>
      <c r="F25" s="24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41"/>
      <c r="C26" s="41"/>
      <c r="D26" s="41"/>
      <c r="E26" s="24"/>
      <c r="F26" s="24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4"/>
      <c r="F27" s="24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4"/>
      <c r="F28" s="24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E29" s="24"/>
      <c r="F29" s="24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4"/>
      <c r="F30" s="24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8">
    <mergeCell ref="B5:Q5"/>
    <mergeCell ref="B16:D24"/>
    <mergeCell ref="F13:H14"/>
    <mergeCell ref="F23:H24"/>
    <mergeCell ref="B25:D26"/>
    <mergeCell ref="F15:J16"/>
    <mergeCell ref="F18:J19"/>
    <mergeCell ref="F21:J22"/>
  </mergeCells>
  <hyperlinks>
    <hyperlink ref="F15:J16" location="Aplicação!A1" display="Folha de Pagemento " xr:uid="{DB0F780B-233E-4879-AF56-A4409A849975}"/>
    <hyperlink ref="F18:J19" location="Graficos!A1" display="Gráfico" xr:uid="{1E95D4EE-5C1A-4D6B-A8FA-73F7EB040ABD}"/>
  </hyperlinks>
  <pageMargins left="0.511811024" right="0.511811024" top="0.78740157499999996" bottom="0.78740157499999996" header="0.31496062000000002" footer="0.31496062000000002"/>
  <pageSetup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tabSelected="1" workbookViewId="0">
      <selection activeCell="C24" sqref="C24"/>
    </sheetView>
  </sheetViews>
  <sheetFormatPr defaultRowHeight="15"/>
  <cols>
    <col min="1" max="1" width="14.7109375" customWidth="1"/>
    <col min="2" max="2" width="13.7109375" customWidth="1"/>
    <col min="3" max="3" width="13.5703125" customWidth="1"/>
    <col min="5" max="5" width="13.42578125" customWidth="1"/>
    <col min="6" max="6" width="12.140625" bestFit="1" customWidth="1"/>
  </cols>
  <sheetData>
    <row r="1" spans="1:7">
      <c r="A1" t="s">
        <v>14</v>
      </c>
      <c r="B1" s="1">
        <v>19.899999999999999</v>
      </c>
      <c r="E1" t="s">
        <v>10</v>
      </c>
    </row>
    <row r="2" spans="1:7">
      <c r="A2" t="s">
        <v>15</v>
      </c>
      <c r="B2" s="1">
        <v>22.6</v>
      </c>
      <c r="E2">
        <v>0</v>
      </c>
      <c r="F2" s="6">
        <v>0.08</v>
      </c>
    </row>
    <row r="3" spans="1:7">
      <c r="A3" t="s">
        <v>16</v>
      </c>
      <c r="B3" s="1">
        <v>27.9</v>
      </c>
      <c r="E3">
        <v>1659.39</v>
      </c>
      <c r="F3" s="6">
        <v>0.09</v>
      </c>
    </row>
    <row r="4" spans="1:7">
      <c r="A4" t="s">
        <v>17</v>
      </c>
      <c r="B4" s="1">
        <v>29</v>
      </c>
      <c r="E4">
        <v>2765.67</v>
      </c>
      <c r="F4" s="6">
        <v>0.11</v>
      </c>
    </row>
    <row r="6" spans="1:7">
      <c r="E6" t="s">
        <v>19</v>
      </c>
      <c r="F6" s="1">
        <v>5531.31</v>
      </c>
    </row>
    <row r="7" spans="1:7">
      <c r="E7" t="s">
        <v>20</v>
      </c>
      <c r="F7" s="1">
        <f>Teto_INSS*F4</f>
        <v>608.44410000000005</v>
      </c>
    </row>
    <row r="8" spans="1:7">
      <c r="F8" s="1"/>
    </row>
    <row r="10" spans="1:7">
      <c r="E10" t="s">
        <v>11</v>
      </c>
    </row>
    <row r="11" spans="1:7">
      <c r="E11">
        <v>1903.98</v>
      </c>
      <c r="F11" s="7">
        <v>7.4999999999999997E-2</v>
      </c>
      <c r="G11">
        <v>142.80000000000001</v>
      </c>
    </row>
    <row r="12" spans="1:7">
      <c r="E12">
        <v>2826.66</v>
      </c>
      <c r="F12" s="6">
        <v>0.15</v>
      </c>
      <c r="G12">
        <v>354.8</v>
      </c>
    </row>
    <row r="13" spans="1:7">
      <c r="E13">
        <v>3751.06</v>
      </c>
      <c r="F13" s="7">
        <v>0.22500000000000001</v>
      </c>
      <c r="G13">
        <v>636.13</v>
      </c>
    </row>
    <row r="14" spans="1:7">
      <c r="E14">
        <v>4664.68</v>
      </c>
      <c r="F14" s="7">
        <v>0.27500000000000002</v>
      </c>
      <c r="G14">
        <v>869.36</v>
      </c>
    </row>
    <row r="16" spans="1:7">
      <c r="B16" t="s">
        <v>22</v>
      </c>
      <c r="C16" t="s">
        <v>26</v>
      </c>
    </row>
    <row r="17" spans="1:3">
      <c r="A17" t="s">
        <v>2</v>
      </c>
      <c r="B17" s="4">
        <f>Carlão!M7</f>
        <v>3622.5</v>
      </c>
      <c r="C17" s="4">
        <f>Carlão!M8</f>
        <v>3970.4751000000015</v>
      </c>
    </row>
    <row r="18" spans="1:3">
      <c r="A18" t="s">
        <v>23</v>
      </c>
      <c r="B18" s="4">
        <f>Renatão!M7</f>
        <v>3482.5</v>
      </c>
      <c r="C18" s="4">
        <f>Renatão!M8</f>
        <v>3795.0027000000018</v>
      </c>
    </row>
    <row r="19" spans="1:3">
      <c r="A19" t="s">
        <v>4</v>
      </c>
      <c r="B19" s="4">
        <f>Jorjão!M7</f>
        <v>3465</v>
      </c>
      <c r="C19" s="4">
        <f>Jorjão!M8</f>
        <v>3788.4500750000011</v>
      </c>
    </row>
    <row r="20" spans="1:3">
      <c r="A20" t="s">
        <v>8</v>
      </c>
      <c r="B20" s="4">
        <f>Betão!M7</f>
        <v>3692.5</v>
      </c>
      <c r="C20" s="4">
        <f>Betão!M8</f>
        <v>4063.8023250000006</v>
      </c>
    </row>
    <row r="21" spans="1:3">
      <c r="A21" t="s">
        <v>24</v>
      </c>
      <c r="B21" s="4">
        <f>Tonhão!M7</f>
        <v>3220</v>
      </c>
      <c r="C21" s="4">
        <f>Tonhão!M8</f>
        <v>3613.8743500000014</v>
      </c>
    </row>
    <row r="22" spans="1:3">
      <c r="A22" t="s">
        <v>25</v>
      </c>
      <c r="B22" s="4">
        <f>Zelão!M7</f>
        <v>3885</v>
      </c>
      <c r="C22" s="4">
        <f>Zelão!M8</f>
        <v>4182.8509500000009</v>
      </c>
    </row>
    <row r="23" spans="1:3">
      <c r="A23" t="s">
        <v>7</v>
      </c>
      <c r="B23" s="4">
        <f>Ditão!M7</f>
        <v>3360</v>
      </c>
      <c r="C23" s="4">
        <f>Ditão!M8</f>
        <v>3682.5044750000015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sqref="A1:D2"/>
    </sheetView>
  </sheetViews>
  <sheetFormatPr defaultRowHeight="15"/>
  <sheetData>
    <row r="1" spans="1:4" ht="15" customHeight="1">
      <c r="A1" s="28" t="s">
        <v>37</v>
      </c>
      <c r="B1" s="29"/>
      <c r="C1" s="29"/>
      <c r="D1" s="29"/>
    </row>
    <row r="2" spans="1:4" ht="15" customHeight="1">
      <c r="A2" s="29"/>
      <c r="B2" s="29"/>
      <c r="C2" s="29"/>
      <c r="D2" s="29"/>
    </row>
    <row r="4" spans="1:4">
      <c r="B4" s="34" t="s">
        <v>2</v>
      </c>
      <c r="C4" s="34"/>
    </row>
    <row r="5" spans="1:4">
      <c r="B5" s="34"/>
      <c r="C5" s="34"/>
    </row>
    <row r="7" spans="1:4">
      <c r="B7" s="30" t="s">
        <v>3</v>
      </c>
      <c r="C7" s="27"/>
    </row>
    <row r="8" spans="1:4">
      <c r="B8" s="27"/>
      <c r="C8" s="27"/>
    </row>
    <row r="10" spans="1:4">
      <c r="B10" s="32" t="s">
        <v>4</v>
      </c>
      <c r="C10" s="33"/>
    </row>
    <row r="11" spans="1:4">
      <c r="B11" s="33"/>
      <c r="C11" s="33"/>
    </row>
    <row r="13" spans="1:4">
      <c r="B13" s="31" t="s">
        <v>39</v>
      </c>
      <c r="C13" s="27"/>
    </row>
    <row r="14" spans="1:4">
      <c r="B14" s="27"/>
      <c r="C14" s="27"/>
    </row>
    <row r="15" spans="1:4">
      <c r="B15" s="20"/>
      <c r="C15" s="20"/>
    </row>
    <row r="16" spans="1:4">
      <c r="B16" s="30" t="s">
        <v>5</v>
      </c>
      <c r="C16" s="27"/>
    </row>
    <row r="17" spans="2:3">
      <c r="B17" s="27"/>
      <c r="C17" s="27"/>
    </row>
    <row r="18" spans="2:3">
      <c r="B18" s="22"/>
      <c r="C18" s="22"/>
    </row>
    <row r="19" spans="2:3">
      <c r="B19" s="30" t="s">
        <v>6</v>
      </c>
      <c r="C19" s="27"/>
    </row>
    <row r="20" spans="2:3">
      <c r="B20" s="27"/>
      <c r="C20" s="27"/>
    </row>
    <row r="21" spans="2:3">
      <c r="B21" s="21"/>
      <c r="C21" s="22"/>
    </row>
    <row r="22" spans="2:3">
      <c r="B22" s="30" t="s">
        <v>7</v>
      </c>
      <c r="C22" s="27"/>
    </row>
    <row r="23" spans="2:3">
      <c r="B23" s="27"/>
      <c r="C23" s="27"/>
    </row>
  </sheetData>
  <mergeCells count="8">
    <mergeCell ref="A1:D2"/>
    <mergeCell ref="B22:C23"/>
    <mergeCell ref="B13:C14"/>
    <mergeCell ref="B7:C8"/>
    <mergeCell ref="B10:C11"/>
    <mergeCell ref="B16:C17"/>
    <mergeCell ref="B19:C20"/>
    <mergeCell ref="B4:C5"/>
  </mergeCells>
  <hyperlinks>
    <hyperlink ref="B4:C5" location="Carlão!A1" display="Carlão " xr:uid="{00000000-0004-0000-01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zoomScale="80" zoomScaleNormal="80" workbookViewId="0">
      <selection sqref="A1:P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19" t="s">
        <v>27</v>
      </c>
      <c r="B5" s="19" t="s">
        <v>28</v>
      </c>
      <c r="C5" s="19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41</v>
      </c>
      <c r="M7" s="9">
        <f>SUM(J8:J37)</f>
        <v>3622.5</v>
      </c>
    </row>
    <row r="8" spans="1:17">
      <c r="A8" s="11">
        <v>42950</v>
      </c>
      <c r="B8" s="12">
        <f t="shared" si="1"/>
        <v>5</v>
      </c>
      <c r="C8" s="13">
        <v>7</v>
      </c>
      <c r="D8" s="13">
        <f t="shared" ref="D8:D35" si="5">IF(OR(B8=1,B8=7),0,IF(C8&gt;8,8,C8))</f>
        <v>7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139.29999999999998</v>
      </c>
      <c r="J8" s="1">
        <f t="shared" ref="J8:J37" si="6">C6*17.5</f>
        <v>87.5</v>
      </c>
      <c r="L8" s="8" t="s">
        <v>40</v>
      </c>
      <c r="M8" s="10">
        <f>M10</f>
        <v>3970.4751000000015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105</v>
      </c>
      <c r="L9" s="8" t="s">
        <v>13</v>
      </c>
      <c r="M9" s="10">
        <f>SUM(H6:H35)</f>
        <v>4648.6000000000022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122.5</v>
      </c>
      <c r="L10" s="8" t="s">
        <v>12</v>
      </c>
      <c r="M10" s="10">
        <f>M9-M15-M16</f>
        <v>3970.4751000000015</v>
      </c>
    </row>
    <row r="11" spans="1:17">
      <c r="A11" s="15">
        <v>42953</v>
      </c>
      <c r="B11" s="16">
        <f t="shared" si="1"/>
        <v>1</v>
      </c>
      <c r="C11" s="17">
        <v>7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7</v>
      </c>
      <c r="H11" s="18">
        <f t="shared" si="0"/>
        <v>203</v>
      </c>
      <c r="J11" s="1">
        <f t="shared" si="6"/>
        <v>87.5</v>
      </c>
      <c r="L11" s="8" t="s">
        <v>18</v>
      </c>
      <c r="M11" s="9">
        <f>M9-M15-(M26*189.59)</f>
        <v>3568.4840000000017</v>
      </c>
    </row>
    <row r="12" spans="1:17">
      <c r="A12" s="11">
        <v>42954</v>
      </c>
      <c r="B12" s="12">
        <f t="shared" si="1"/>
        <v>2</v>
      </c>
      <c r="C12" s="13">
        <v>7</v>
      </c>
      <c r="D12" s="13">
        <f t="shared" si="5"/>
        <v>7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139.29999999999998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122.5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7</v>
      </c>
      <c r="D14" s="13">
        <f t="shared" si="5"/>
        <v>7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139.29999999999998</v>
      </c>
      <c r="J14" s="1">
        <f t="shared" si="6"/>
        <v>122.5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122.5</v>
      </c>
      <c r="L15" s="8" t="s">
        <v>10</v>
      </c>
      <c r="M15" s="9">
        <f>IF(M9 &gt; Teto_INSS,Teto_INSS * 11%,M9 * VLOOKUP(M9,Tab_INSS,2))</f>
        <v>511.34600000000023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122.5</v>
      </c>
      <c r="L16" s="8" t="s">
        <v>11</v>
      </c>
      <c r="M16" s="9">
        <f>M11*VLOOKUP(M9,Tab_IRRF,2)-VLOOKUP(M9,Tab_IRRF,3)</f>
        <v>166.77890000000036</v>
      </c>
    </row>
    <row r="17" spans="1:16">
      <c r="A17" s="15">
        <v>42959</v>
      </c>
      <c r="B17" s="16">
        <f t="shared" si="1"/>
        <v>7</v>
      </c>
      <c r="C17" s="17">
        <v>9</v>
      </c>
      <c r="D17" s="17">
        <f t="shared" si="5"/>
        <v>0</v>
      </c>
      <c r="E17" s="17">
        <f t="shared" si="2"/>
        <v>0</v>
      </c>
      <c r="F17" s="17">
        <f t="shared" si="3"/>
        <v>9</v>
      </c>
      <c r="G17" s="17">
        <f t="shared" si="4"/>
        <v>0</v>
      </c>
      <c r="H17" s="18">
        <f t="shared" si="0"/>
        <v>251.1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157.5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3:B4"/>
    <mergeCell ref="A1:P2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0C32-FE79-488A-BE88-FB657C987DD7}">
  <dimension ref="A1:Q37"/>
  <sheetViews>
    <sheetView zoomScale="80" zoomScaleNormal="80" workbookViewId="0">
      <selection activeCell="C18" sqref="C18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7</v>
      </c>
      <c r="D7" s="17">
        <f>IF(OR(B7=1,B7=7),0,IF(C7&gt;8,8,C7))</f>
        <v>7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139.29999999999998</v>
      </c>
      <c r="L7" s="8" t="s">
        <v>41</v>
      </c>
      <c r="M7" s="9">
        <f>SUM(J8:J37)</f>
        <v>3482.5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105</v>
      </c>
      <c r="L8" s="8" t="s">
        <v>40</v>
      </c>
      <c r="M8" s="10">
        <f>M10</f>
        <v>3795.0027000000018</v>
      </c>
    </row>
    <row r="9" spans="1:17">
      <c r="A9" s="15">
        <v>42951</v>
      </c>
      <c r="B9" s="16">
        <f t="shared" si="1"/>
        <v>6</v>
      </c>
      <c r="C9" s="17">
        <v>7</v>
      </c>
      <c r="D9" s="17">
        <f t="shared" si="5"/>
        <v>7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139.29999999999998</v>
      </c>
      <c r="J9" s="1">
        <f t="shared" si="6"/>
        <v>122.5</v>
      </c>
      <c r="L9" s="8" t="s">
        <v>13</v>
      </c>
      <c r="M9" s="10">
        <f>SUM(H6:H35)</f>
        <v>4394.2000000000025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140</v>
      </c>
      <c r="L10" s="8" t="s">
        <v>12</v>
      </c>
      <c r="M10" s="10">
        <f>M9-M15-M16</f>
        <v>3795.0027000000018</v>
      </c>
    </row>
    <row r="11" spans="1:17">
      <c r="A11" s="15">
        <v>42953</v>
      </c>
      <c r="B11" s="16">
        <f t="shared" si="1"/>
        <v>1</v>
      </c>
      <c r="C11" s="17">
        <v>4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4</v>
      </c>
      <c r="H11" s="18">
        <f t="shared" si="0"/>
        <v>116</v>
      </c>
      <c r="J11" s="1">
        <f t="shared" si="6"/>
        <v>122.5</v>
      </c>
      <c r="L11" s="8" t="s">
        <v>18</v>
      </c>
      <c r="M11" s="9">
        <f>M9-M15-(M26*189.59)</f>
        <v>3342.0680000000025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70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8</v>
      </c>
      <c r="D14" s="13">
        <f t="shared" si="5"/>
        <v>8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159.19999999999999</v>
      </c>
      <c r="J14" s="1">
        <f t="shared" si="6"/>
        <v>105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122.5</v>
      </c>
      <c r="L15" s="8" t="s">
        <v>10</v>
      </c>
      <c r="M15" s="9">
        <f>IF(M9 &gt; Teto_INSS,Teto_INSS * 11%,M9 * VLOOKUP(M9,Tab_INSS,2))</f>
        <v>483.36200000000031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140</v>
      </c>
      <c r="L16" s="8" t="s">
        <v>11</v>
      </c>
      <c r="M16" s="9">
        <f>M11*VLOOKUP(M9,Tab_IRRF,2)-VLOOKUP(M9,Tab_IRRF,3)</f>
        <v>115.83530000000053</v>
      </c>
    </row>
    <row r="17" spans="1:16">
      <c r="A17" s="15">
        <v>42959</v>
      </c>
      <c r="B17" s="16">
        <f t="shared" si="1"/>
        <v>7</v>
      </c>
      <c r="C17" s="17">
        <v>4</v>
      </c>
      <c r="D17" s="17">
        <f t="shared" si="5"/>
        <v>0</v>
      </c>
      <c r="E17" s="17">
        <f t="shared" si="2"/>
        <v>0</v>
      </c>
      <c r="F17" s="17">
        <f t="shared" si="3"/>
        <v>4</v>
      </c>
      <c r="G17" s="17">
        <f t="shared" si="4"/>
        <v>0</v>
      </c>
      <c r="H17" s="18">
        <f t="shared" si="0"/>
        <v>111.6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70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F5FA-FC80-4DFF-B317-D6BD9AE8EF03}">
  <dimension ref="A1:Q37"/>
  <sheetViews>
    <sheetView zoomScale="80" zoomScaleNormal="80" workbookViewId="0">
      <selection activeCell="C24" sqref="C2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41</v>
      </c>
      <c r="M7" s="9">
        <f>SUM(J8:J37)</f>
        <v>3465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40</v>
      </c>
      <c r="M8" s="10">
        <f>M10</f>
        <v>3788.4500750000011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4384.7000000000016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3788.4500750000011</v>
      </c>
    </row>
    <row r="11" spans="1:17">
      <c r="A11" s="15">
        <v>42953</v>
      </c>
      <c r="B11" s="16">
        <f t="shared" si="1"/>
        <v>1</v>
      </c>
      <c r="C11" s="17">
        <v>8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8</v>
      </c>
      <c r="H11" s="18">
        <f t="shared" si="0"/>
        <v>232</v>
      </c>
      <c r="J11" s="1">
        <f t="shared" si="6"/>
        <v>140</v>
      </c>
      <c r="L11" s="8" t="s">
        <v>18</v>
      </c>
      <c r="M11" s="9">
        <f>M9-M15-(M26*189.59)</f>
        <v>3333.6130000000016</v>
      </c>
    </row>
    <row r="12" spans="1:17">
      <c r="A12" s="11">
        <v>42954</v>
      </c>
      <c r="B12" s="12">
        <f t="shared" si="1"/>
        <v>2</v>
      </c>
      <c r="C12" s="13">
        <v>8</v>
      </c>
      <c r="D12" s="13">
        <f t="shared" si="5"/>
        <v>8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159.19999999999999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8</v>
      </c>
      <c r="D13" s="17">
        <f t="shared" si="5"/>
        <v>8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159.19999999999999</v>
      </c>
      <c r="J13" s="1">
        <f t="shared" si="6"/>
        <v>140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140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140</v>
      </c>
      <c r="L15" s="8" t="s">
        <v>10</v>
      </c>
      <c r="M15" s="9">
        <f>IF(M9 &gt; Teto_INSS,Teto_INSS * 11%,M9 * VLOOKUP(M9,Tab_INSS,2))</f>
        <v>482.31700000000018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87.5</v>
      </c>
      <c r="L16" s="8" t="s">
        <v>11</v>
      </c>
      <c r="M16" s="9">
        <f>M11*VLOOKUP(M9,Tab_IRRF,2)-VLOOKUP(M9,Tab_IRRF,3)</f>
        <v>113.93292500000041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3DB8-0B9B-44B0-9D3A-6AA929B7E6D0}">
  <dimension ref="A1:Q37"/>
  <sheetViews>
    <sheetView zoomScale="80" zoomScaleNormal="80" workbookViewId="0">
      <selection activeCell="C25" sqref="C25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41</v>
      </c>
      <c r="M7" s="9">
        <f>SUM(J8:J37)</f>
        <v>3692.5</v>
      </c>
    </row>
    <row r="8" spans="1:17">
      <c r="A8" s="11">
        <v>42950</v>
      </c>
      <c r="B8" s="12">
        <f t="shared" si="1"/>
        <v>5</v>
      </c>
      <c r="C8" s="13">
        <v>6</v>
      </c>
      <c r="D8" s="13">
        <f t="shared" ref="D8:D35" si="5">IF(OR(B8=1,B8=7),0,IF(C8&gt;8,8,C8))</f>
        <v>6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119.39999999999999</v>
      </c>
      <c r="J8" s="1">
        <f t="shared" ref="J8:J37" si="6">C6*17.5</f>
        <v>105</v>
      </c>
      <c r="L8" s="8" t="s">
        <v>40</v>
      </c>
      <c r="M8" s="10">
        <f>M10</f>
        <v>4063.8023250000006</v>
      </c>
    </row>
    <row r="9" spans="1:17">
      <c r="A9" s="15">
        <v>42951</v>
      </c>
      <c r="B9" s="16">
        <f t="shared" si="1"/>
        <v>6</v>
      </c>
      <c r="C9" s="17">
        <v>6</v>
      </c>
      <c r="D9" s="17">
        <f t="shared" si="5"/>
        <v>6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119.39999999999999</v>
      </c>
      <c r="J9" s="1">
        <f t="shared" si="6"/>
        <v>105</v>
      </c>
      <c r="L9" s="8" t="s">
        <v>13</v>
      </c>
      <c r="M9" s="10">
        <f>SUM(H6:H35)</f>
        <v>4708.3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105</v>
      </c>
      <c r="L10" s="8" t="s">
        <v>12</v>
      </c>
      <c r="M10" s="10">
        <f>M9-M15-M16</f>
        <v>4063.8023250000006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105</v>
      </c>
      <c r="L11" s="8" t="s">
        <v>18</v>
      </c>
      <c r="M11" s="9">
        <f>M9-M15-(M26*189.59)</f>
        <v>3621.6170000000006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8</v>
      </c>
      <c r="D15" s="17">
        <f t="shared" si="5"/>
        <v>8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159.19999999999999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517.91300000000001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105</v>
      </c>
      <c r="L16" s="8" t="s">
        <v>11</v>
      </c>
      <c r="M16" s="9">
        <f>M11*VLOOKUP(M9,Tab_IRRF,2)-VLOOKUP(M9,Tab_IRRF,3)</f>
        <v>126.58467500000029</v>
      </c>
    </row>
    <row r="17" spans="1:16">
      <c r="A17" s="15">
        <v>42959</v>
      </c>
      <c r="B17" s="16">
        <f t="shared" si="1"/>
        <v>7</v>
      </c>
      <c r="C17" s="17">
        <v>8</v>
      </c>
      <c r="D17" s="17">
        <f t="shared" si="5"/>
        <v>0</v>
      </c>
      <c r="E17" s="17">
        <f t="shared" si="2"/>
        <v>0</v>
      </c>
      <c r="F17" s="17">
        <f t="shared" si="3"/>
        <v>8</v>
      </c>
      <c r="G17" s="17">
        <f t="shared" si="4"/>
        <v>0</v>
      </c>
      <c r="H17" s="18">
        <f t="shared" si="0"/>
        <v>223.2</v>
      </c>
      <c r="J17" s="1">
        <f t="shared" si="6"/>
        <v>140</v>
      </c>
    </row>
    <row r="18" spans="1:16">
      <c r="A18" s="11">
        <v>42960</v>
      </c>
      <c r="B18" s="12">
        <f t="shared" si="1"/>
        <v>1</v>
      </c>
      <c r="C18" s="13">
        <v>8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8</v>
      </c>
      <c r="H18" s="14">
        <f t="shared" si="0"/>
        <v>232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8</v>
      </c>
      <c r="D19" s="17">
        <f t="shared" si="5"/>
        <v>8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159.19999999999999</v>
      </c>
      <c r="J19" s="1">
        <f t="shared" si="6"/>
        <v>140</v>
      </c>
    </row>
    <row r="20" spans="1:16">
      <c r="A20" s="11">
        <v>42962</v>
      </c>
      <c r="B20" s="12">
        <f t="shared" si="1"/>
        <v>3</v>
      </c>
      <c r="C20" s="13">
        <v>8</v>
      </c>
      <c r="D20" s="13">
        <f t="shared" si="5"/>
        <v>8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159.19999999999999</v>
      </c>
      <c r="J20" s="1">
        <f t="shared" si="6"/>
        <v>140</v>
      </c>
    </row>
    <row r="21" spans="1:16">
      <c r="A21" s="15">
        <v>42963</v>
      </c>
      <c r="B21" s="16">
        <f t="shared" si="1"/>
        <v>4</v>
      </c>
      <c r="C21" s="17">
        <v>8</v>
      </c>
      <c r="D21" s="17">
        <f t="shared" si="5"/>
        <v>8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159.19999999999999</v>
      </c>
      <c r="J21" s="1">
        <f t="shared" si="6"/>
        <v>140</v>
      </c>
    </row>
    <row r="22" spans="1:16">
      <c r="A22" s="11">
        <v>42964</v>
      </c>
      <c r="B22" s="12">
        <f t="shared" si="1"/>
        <v>5</v>
      </c>
      <c r="C22" s="13">
        <v>8</v>
      </c>
      <c r="D22" s="13">
        <f t="shared" si="5"/>
        <v>8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159.19999999999999</v>
      </c>
      <c r="J22" s="1">
        <f t="shared" si="6"/>
        <v>140</v>
      </c>
    </row>
    <row r="23" spans="1:16">
      <c r="A23" s="15">
        <v>42965</v>
      </c>
      <c r="B23" s="16">
        <f t="shared" si="1"/>
        <v>6</v>
      </c>
      <c r="C23" s="17">
        <v>8</v>
      </c>
      <c r="D23" s="17">
        <f t="shared" si="5"/>
        <v>8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159.19999999999999</v>
      </c>
      <c r="J23" s="1">
        <f t="shared" si="6"/>
        <v>140</v>
      </c>
      <c r="M23" s="5"/>
    </row>
    <row r="24" spans="1:16">
      <c r="A24" s="11">
        <v>42966</v>
      </c>
      <c r="B24" s="12">
        <f t="shared" si="1"/>
        <v>7</v>
      </c>
      <c r="C24" s="13">
        <v>8</v>
      </c>
      <c r="D24" s="13">
        <f t="shared" si="5"/>
        <v>0</v>
      </c>
      <c r="E24" s="13">
        <f t="shared" si="2"/>
        <v>0</v>
      </c>
      <c r="F24" s="13">
        <f t="shared" si="3"/>
        <v>8</v>
      </c>
      <c r="G24" s="13">
        <f t="shared" si="4"/>
        <v>0</v>
      </c>
      <c r="H24" s="14">
        <f t="shared" si="0"/>
        <v>223.2</v>
      </c>
      <c r="J24" s="1">
        <f t="shared" si="6"/>
        <v>140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140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140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7909-7F32-47EE-8292-3F620149B5BB}">
  <dimension ref="A1:Q37"/>
  <sheetViews>
    <sheetView zoomScale="80" zoomScaleNormal="80" workbookViewId="0">
      <selection activeCell="C22" sqref="C2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5</v>
      </c>
      <c r="D7" s="17">
        <f>IF(OR(B7=1,B7=7),0,IF(C7&gt;8,8,C7))</f>
        <v>5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99.5</v>
      </c>
      <c r="L7" s="8" t="s">
        <v>41</v>
      </c>
      <c r="M7" s="9">
        <f>SUM(J8:J37)</f>
        <v>3220</v>
      </c>
    </row>
    <row r="8" spans="1:17">
      <c r="A8" s="11">
        <v>42950</v>
      </c>
      <c r="B8" s="12">
        <f t="shared" si="1"/>
        <v>5</v>
      </c>
      <c r="C8" s="13">
        <v>5</v>
      </c>
      <c r="D8" s="13">
        <f t="shared" ref="D8:D35" si="5">IF(OR(B8=1,B8=7),0,IF(C8&gt;8,8,C8))</f>
        <v>5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99.5</v>
      </c>
      <c r="J8" s="1">
        <f t="shared" ref="J8:J37" si="6">C6*17.5</f>
        <v>87.5</v>
      </c>
      <c r="L8" s="8" t="s">
        <v>40</v>
      </c>
      <c r="M8" s="10">
        <f>M10</f>
        <v>3613.8743500000014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87.5</v>
      </c>
      <c r="L9" s="8" t="s">
        <v>13</v>
      </c>
      <c r="M9" s="10">
        <f>SUM(H6:H35)</f>
        <v>4131.6000000000022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87.5</v>
      </c>
      <c r="L10" s="8" t="s">
        <v>12</v>
      </c>
      <c r="M10" s="10">
        <f>M9-M15-M16</f>
        <v>3613.8743500000014</v>
      </c>
    </row>
    <row r="11" spans="1:17">
      <c r="A11" s="15">
        <v>42953</v>
      </c>
      <c r="B11" s="16">
        <f t="shared" si="1"/>
        <v>1</v>
      </c>
      <c r="C11" s="17">
        <v>5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5</v>
      </c>
      <c r="H11" s="18">
        <f t="shared" si="0"/>
        <v>145</v>
      </c>
      <c r="J11" s="1">
        <f t="shared" si="6"/>
        <v>87.5</v>
      </c>
      <c r="L11" s="8" t="s">
        <v>18</v>
      </c>
      <c r="M11" s="9">
        <f>M9-M15-(M26*189.59)</f>
        <v>3108.3540000000021</v>
      </c>
    </row>
    <row r="12" spans="1:17">
      <c r="A12" s="11">
        <v>42954</v>
      </c>
      <c r="B12" s="12">
        <f t="shared" si="1"/>
        <v>2</v>
      </c>
      <c r="C12" s="13">
        <v>5</v>
      </c>
      <c r="D12" s="13">
        <f t="shared" si="5"/>
        <v>5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99.5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5</v>
      </c>
      <c r="D13" s="17">
        <f t="shared" si="5"/>
        <v>5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99.5</v>
      </c>
      <c r="J13" s="1">
        <f t="shared" si="6"/>
        <v>87.5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87.5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87.5</v>
      </c>
      <c r="L15" s="8" t="s">
        <v>10</v>
      </c>
      <c r="M15" s="9">
        <f>IF(M9 &gt; Teto_INSS,Teto_INSS * 11%,M9 * VLOOKUP(M9,Tab_INSS,2))</f>
        <v>454.47600000000023</v>
      </c>
    </row>
    <row r="16" spans="1:17">
      <c r="A16" s="11">
        <v>42958</v>
      </c>
      <c r="B16" s="12">
        <f t="shared" si="1"/>
        <v>6</v>
      </c>
      <c r="C16" s="13">
        <v>6</v>
      </c>
      <c r="D16" s="13">
        <f t="shared" si="5"/>
        <v>6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119.39999999999999</v>
      </c>
      <c r="J16" s="1">
        <f t="shared" si="6"/>
        <v>87.5</v>
      </c>
      <c r="L16" s="8" t="s">
        <v>11</v>
      </c>
      <c r="M16" s="9">
        <f>M11*VLOOKUP(M9,Tab_IRRF,2)-VLOOKUP(M9,Tab_IRRF,3)</f>
        <v>63.249650000000543</v>
      </c>
    </row>
    <row r="17" spans="1:16">
      <c r="A17" s="15">
        <v>42959</v>
      </c>
      <c r="B17" s="16">
        <f t="shared" si="1"/>
        <v>7</v>
      </c>
      <c r="C17" s="17">
        <v>6</v>
      </c>
      <c r="D17" s="17">
        <f t="shared" si="5"/>
        <v>0</v>
      </c>
      <c r="E17" s="17">
        <f t="shared" si="2"/>
        <v>0</v>
      </c>
      <c r="F17" s="17">
        <f t="shared" si="3"/>
        <v>6</v>
      </c>
      <c r="G17" s="17">
        <f t="shared" si="4"/>
        <v>0</v>
      </c>
      <c r="H17" s="18">
        <f t="shared" si="0"/>
        <v>167.39999999999998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6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6</v>
      </c>
      <c r="H18" s="14">
        <f t="shared" si="0"/>
        <v>174</v>
      </c>
      <c r="J18" s="1">
        <f t="shared" si="6"/>
        <v>105</v>
      </c>
      <c r="P18" s="5"/>
    </row>
    <row r="19" spans="1:16">
      <c r="A19" s="15">
        <v>42961</v>
      </c>
      <c r="B19" s="16">
        <f t="shared" si="1"/>
        <v>2</v>
      </c>
      <c r="C19" s="17">
        <v>6</v>
      </c>
      <c r="D19" s="17">
        <f t="shared" si="5"/>
        <v>6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119.39999999999999</v>
      </c>
      <c r="J19" s="1">
        <f t="shared" si="6"/>
        <v>105</v>
      </c>
    </row>
    <row r="20" spans="1:16">
      <c r="A20" s="11">
        <v>42962</v>
      </c>
      <c r="B20" s="12">
        <f t="shared" si="1"/>
        <v>3</v>
      </c>
      <c r="C20" s="13">
        <v>6</v>
      </c>
      <c r="D20" s="13">
        <f t="shared" si="5"/>
        <v>6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119.39999999999999</v>
      </c>
      <c r="J20" s="1">
        <f t="shared" si="6"/>
        <v>105</v>
      </c>
    </row>
    <row r="21" spans="1:16">
      <c r="A21" s="15">
        <v>42963</v>
      </c>
      <c r="B21" s="16">
        <f t="shared" si="1"/>
        <v>4</v>
      </c>
      <c r="C21" s="17">
        <v>6</v>
      </c>
      <c r="D21" s="17">
        <f t="shared" si="5"/>
        <v>6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119.39999999999999</v>
      </c>
      <c r="J21" s="1">
        <f t="shared" si="6"/>
        <v>105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105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105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AF22-03F3-4DAA-89B9-C90F9040933D}">
  <dimension ref="A1:Q37"/>
  <sheetViews>
    <sheetView zoomScale="80" zoomScaleNormal="80" workbookViewId="0">
      <selection activeCell="M8" sqref="M8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9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9</v>
      </c>
      <c r="D7" s="17">
        <f>IF(OR(B7=1,B7=7),0,IF(C7&gt;8,8,C7))</f>
        <v>8</v>
      </c>
      <c r="E7" s="17">
        <f t="shared" ref="E7:E35" si="2">IF(B7=1,0,IF(B7=7,0,C7-D7))</f>
        <v>1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181.79999999999998</v>
      </c>
      <c r="L7" s="8" t="s">
        <v>41</v>
      </c>
      <c r="M7" s="9">
        <f>SUM(J8:J37)</f>
        <v>3885</v>
      </c>
    </row>
    <row r="8" spans="1:17">
      <c r="A8" s="11">
        <v>42950</v>
      </c>
      <c r="B8" s="12">
        <f t="shared" si="1"/>
        <v>5</v>
      </c>
      <c r="C8" s="13">
        <v>9</v>
      </c>
      <c r="D8" s="13">
        <f t="shared" ref="D8:D35" si="5">IF(OR(B8=1,B8=7),0,IF(C8&gt;8,8,C8))</f>
        <v>8</v>
      </c>
      <c r="E8" s="13">
        <f t="shared" si="2"/>
        <v>1</v>
      </c>
      <c r="F8" s="13">
        <f t="shared" si="3"/>
        <v>0</v>
      </c>
      <c r="G8" s="13">
        <f t="shared" si="4"/>
        <v>0</v>
      </c>
      <c r="H8" s="14">
        <f t="shared" si="0"/>
        <v>181.79999999999998</v>
      </c>
      <c r="J8" s="1">
        <f t="shared" ref="J8:J37" si="6">C6*17.5</f>
        <v>157.5</v>
      </c>
      <c r="L8" s="8" t="s">
        <v>40</v>
      </c>
      <c r="M8" s="10">
        <f>M10</f>
        <v>4182.8509500000009</v>
      </c>
    </row>
    <row r="9" spans="1:17">
      <c r="A9" s="15">
        <v>42951</v>
      </c>
      <c r="B9" s="16">
        <f t="shared" si="1"/>
        <v>6</v>
      </c>
      <c r="C9" s="17">
        <v>9</v>
      </c>
      <c r="D9" s="17">
        <f t="shared" si="5"/>
        <v>8</v>
      </c>
      <c r="E9" s="17">
        <f t="shared" si="2"/>
        <v>1</v>
      </c>
      <c r="F9" s="17">
        <f t="shared" si="3"/>
        <v>0</v>
      </c>
      <c r="G9" s="17">
        <f t="shared" si="4"/>
        <v>0</v>
      </c>
      <c r="H9" s="18">
        <f t="shared" si="0"/>
        <v>181.79999999999998</v>
      </c>
      <c r="J9" s="1">
        <f t="shared" si="6"/>
        <v>157.5</v>
      </c>
      <c r="L9" s="8" t="s">
        <v>13</v>
      </c>
      <c r="M9" s="10">
        <f>SUM(H6:H35)</f>
        <v>4892.800000000002</v>
      </c>
    </row>
    <row r="10" spans="1:17">
      <c r="A10" s="11">
        <v>42952</v>
      </c>
      <c r="B10" s="12">
        <f t="shared" si="1"/>
        <v>7</v>
      </c>
      <c r="C10" s="13">
        <v>9</v>
      </c>
      <c r="D10" s="13">
        <f t="shared" si="5"/>
        <v>0</v>
      </c>
      <c r="E10" s="13">
        <f t="shared" si="2"/>
        <v>0</v>
      </c>
      <c r="F10" s="13">
        <f t="shared" si="3"/>
        <v>9</v>
      </c>
      <c r="G10" s="13">
        <f t="shared" si="4"/>
        <v>0</v>
      </c>
      <c r="H10" s="14">
        <f t="shared" si="0"/>
        <v>251.1</v>
      </c>
      <c r="J10" s="1">
        <f t="shared" si="6"/>
        <v>157.5</v>
      </c>
      <c r="L10" s="8" t="s">
        <v>12</v>
      </c>
      <c r="M10" s="10">
        <f>M9-M15-M16</f>
        <v>4182.8509500000009</v>
      </c>
    </row>
    <row r="11" spans="1:17">
      <c r="A11" s="15">
        <v>42953</v>
      </c>
      <c r="B11" s="16">
        <f t="shared" si="1"/>
        <v>1</v>
      </c>
      <c r="C11" s="17">
        <v>9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9</v>
      </c>
      <c r="H11" s="18">
        <f t="shared" si="0"/>
        <v>261</v>
      </c>
      <c r="J11" s="1">
        <f t="shared" si="6"/>
        <v>157.5</v>
      </c>
      <c r="L11" s="8" t="s">
        <v>18</v>
      </c>
      <c r="M11" s="9">
        <f>M9-M15-(M26*189.59)</f>
        <v>3785.8220000000015</v>
      </c>
    </row>
    <row r="12" spans="1:17">
      <c r="A12" s="11">
        <v>42954</v>
      </c>
      <c r="B12" s="12">
        <f t="shared" si="1"/>
        <v>2</v>
      </c>
      <c r="C12" s="13">
        <v>9</v>
      </c>
      <c r="D12" s="13">
        <f t="shared" si="5"/>
        <v>8</v>
      </c>
      <c r="E12" s="13">
        <f t="shared" si="2"/>
        <v>1</v>
      </c>
      <c r="F12" s="13">
        <f t="shared" si="3"/>
        <v>0</v>
      </c>
      <c r="G12" s="13">
        <f t="shared" si="4"/>
        <v>0</v>
      </c>
      <c r="H12" s="14">
        <f t="shared" si="0"/>
        <v>181.79999999999998</v>
      </c>
      <c r="J12" s="1">
        <f t="shared" si="6"/>
        <v>157.5</v>
      </c>
    </row>
    <row r="13" spans="1:17">
      <c r="A13" s="15">
        <v>42955</v>
      </c>
      <c r="B13" s="16">
        <f t="shared" si="1"/>
        <v>3</v>
      </c>
      <c r="C13" s="17">
        <v>9</v>
      </c>
      <c r="D13" s="17">
        <f t="shared" si="5"/>
        <v>8</v>
      </c>
      <c r="E13" s="17">
        <f t="shared" si="2"/>
        <v>1</v>
      </c>
      <c r="F13" s="17">
        <f t="shared" si="3"/>
        <v>0</v>
      </c>
      <c r="G13" s="17">
        <f t="shared" si="4"/>
        <v>0</v>
      </c>
      <c r="H13" s="18">
        <f t="shared" si="0"/>
        <v>181.79999999999998</v>
      </c>
      <c r="J13" s="1">
        <f t="shared" si="6"/>
        <v>157.5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9</v>
      </c>
      <c r="D14" s="13">
        <f t="shared" si="5"/>
        <v>8</v>
      </c>
      <c r="E14" s="13">
        <f t="shared" si="2"/>
        <v>1</v>
      </c>
      <c r="F14" s="13">
        <f t="shared" si="3"/>
        <v>0</v>
      </c>
      <c r="G14" s="13">
        <f t="shared" si="4"/>
        <v>0</v>
      </c>
      <c r="H14" s="14">
        <f t="shared" si="0"/>
        <v>181.79999999999998</v>
      </c>
      <c r="J14" s="1">
        <f t="shared" si="6"/>
        <v>157.5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157.5</v>
      </c>
      <c r="L15" s="8" t="s">
        <v>10</v>
      </c>
      <c r="M15" s="9">
        <f>IF(M9 &gt; Teto_INSS,Teto_INSS * 11%,M9 * VLOOKUP(M9,Tab_INSS,2))</f>
        <v>538.2080000000002</v>
      </c>
    </row>
    <row r="16" spans="1:17">
      <c r="A16" s="11">
        <v>42958</v>
      </c>
      <c r="B16" s="12">
        <f t="shared" si="1"/>
        <v>6</v>
      </c>
      <c r="C16" s="13">
        <v>7</v>
      </c>
      <c r="D16" s="13">
        <f t="shared" si="5"/>
        <v>7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139.29999999999998</v>
      </c>
      <c r="J16" s="1">
        <f t="shared" si="6"/>
        <v>157.5</v>
      </c>
      <c r="L16" s="8" t="s">
        <v>11</v>
      </c>
      <c r="M16" s="9">
        <f>M11*VLOOKUP(M9,Tab_IRRF,2)-VLOOKUP(M9,Tab_IRRF,3)</f>
        <v>171.74105000000043</v>
      </c>
    </row>
    <row r="17" spans="1:16">
      <c r="A17" s="15">
        <v>42959</v>
      </c>
      <c r="B17" s="16">
        <f t="shared" si="1"/>
        <v>7</v>
      </c>
      <c r="C17" s="17">
        <v>7</v>
      </c>
      <c r="D17" s="17">
        <f t="shared" si="5"/>
        <v>0</v>
      </c>
      <c r="E17" s="17">
        <f t="shared" si="2"/>
        <v>0</v>
      </c>
      <c r="F17" s="17">
        <f t="shared" si="3"/>
        <v>7</v>
      </c>
      <c r="G17" s="17">
        <f t="shared" si="4"/>
        <v>0</v>
      </c>
      <c r="H17" s="18">
        <f t="shared" si="0"/>
        <v>195.29999999999998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122.5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122.5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6</v>
      </c>
      <c r="D22" s="13">
        <f t="shared" si="5"/>
        <v>6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119.39999999999999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6</v>
      </c>
      <c r="D23" s="17">
        <f t="shared" si="5"/>
        <v>6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119.39999999999999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6</v>
      </c>
      <c r="D24" s="13">
        <f t="shared" si="5"/>
        <v>0</v>
      </c>
      <c r="E24" s="13">
        <f t="shared" si="2"/>
        <v>0</v>
      </c>
      <c r="F24" s="13">
        <f t="shared" si="3"/>
        <v>6</v>
      </c>
      <c r="G24" s="13">
        <f t="shared" si="4"/>
        <v>0</v>
      </c>
      <c r="H24" s="14">
        <f t="shared" si="0"/>
        <v>167.39999999999998</v>
      </c>
      <c r="J24" s="1">
        <f t="shared" si="6"/>
        <v>105</v>
      </c>
    </row>
    <row r="25" spans="1:16">
      <c r="A25" s="15">
        <v>42967</v>
      </c>
      <c r="B25" s="16">
        <f t="shared" si="1"/>
        <v>1</v>
      </c>
      <c r="C25" s="17">
        <v>6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6</v>
      </c>
      <c r="H25" s="18">
        <f t="shared" si="0"/>
        <v>174</v>
      </c>
      <c r="J25" s="1">
        <f t="shared" si="6"/>
        <v>105</v>
      </c>
    </row>
    <row r="26" spans="1:16">
      <c r="A26" s="11">
        <v>42968</v>
      </c>
      <c r="B26" s="12">
        <f t="shared" si="1"/>
        <v>2</v>
      </c>
      <c r="C26" s="13">
        <v>6</v>
      </c>
      <c r="D26" s="13">
        <f t="shared" si="5"/>
        <v>6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119.39999999999999</v>
      </c>
      <c r="J26" s="1">
        <f t="shared" si="6"/>
        <v>105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6</v>
      </c>
      <c r="D27" s="17">
        <f t="shared" si="5"/>
        <v>6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119.39999999999999</v>
      </c>
      <c r="J27" s="1">
        <f t="shared" si="6"/>
        <v>105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105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105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8266-1F2A-4C26-8D54-D30D5060EFCE}">
  <dimension ref="A1:Q37"/>
  <sheetViews>
    <sheetView zoomScale="80" zoomScaleNormal="80" workbookViewId="0">
      <selection activeCell="C25" sqref="C25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3"/>
    </row>
    <row r="2" spans="1:17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3"/>
    </row>
    <row r="3" spans="1:17" ht="15.75" customHeight="1">
      <c r="A3" s="35" t="s">
        <v>38</v>
      </c>
      <c r="B3" s="35"/>
    </row>
    <row r="4" spans="1:17">
      <c r="A4" s="35"/>
      <c r="B4" s="35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7" t="s">
        <v>42</v>
      </c>
      <c r="M5" s="37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8"/>
      <c r="M6" s="38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41</v>
      </c>
      <c r="M7" s="9">
        <f>SUM(J8:J37)</f>
        <v>3360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40</v>
      </c>
      <c r="M8" s="10">
        <f>M10</f>
        <v>3682.5044750000015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4231.1000000000022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3682.5044750000015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140</v>
      </c>
      <c r="L11" s="8" t="s">
        <v>18</v>
      </c>
      <c r="M11" s="9">
        <f>M9-M15-(M26*189.59)</f>
        <v>3196.9090000000019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37" t="s">
        <v>43</v>
      </c>
      <c r="M13" s="37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38"/>
      <c r="M14" s="38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465.42100000000022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105</v>
      </c>
      <c r="L16" s="8" t="s">
        <v>11</v>
      </c>
      <c r="M16" s="9">
        <f>M11*VLOOKUP(M9,Tab_IRRF,2)-VLOOKUP(M9,Tab_IRRF,3)</f>
        <v>83.174525000000472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5</v>
      </c>
      <c r="D24" s="13">
        <f t="shared" si="5"/>
        <v>0</v>
      </c>
      <c r="E24" s="13">
        <f t="shared" si="2"/>
        <v>0</v>
      </c>
      <c r="F24" s="13">
        <f t="shared" si="3"/>
        <v>5</v>
      </c>
      <c r="G24" s="13">
        <f t="shared" si="4"/>
        <v>0</v>
      </c>
      <c r="H24" s="14">
        <f t="shared" si="0"/>
        <v>139.5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87.5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Menu</vt:lpstr>
      <vt:lpstr>Aplicação</vt:lpstr>
      <vt:lpstr>Carlão</vt:lpstr>
      <vt:lpstr>Renatão</vt:lpstr>
      <vt:lpstr>Jorjão</vt:lpstr>
      <vt:lpstr>Betão</vt:lpstr>
      <vt:lpstr>Tonhão</vt:lpstr>
      <vt:lpstr>Zelão</vt:lpstr>
      <vt:lpstr>Ditão</vt:lpstr>
      <vt:lpstr>Graficos</vt:lpstr>
      <vt:lpstr>dados</vt:lpstr>
      <vt:lpstr>Betão!Betao_sal</vt:lpstr>
      <vt:lpstr>Carlão!Betao_sal</vt:lpstr>
      <vt:lpstr>Ditão!Betao_sal</vt:lpstr>
      <vt:lpstr>Jorjão!Betao_sal</vt:lpstr>
      <vt:lpstr>Renatão!Betao_sal</vt:lpstr>
      <vt:lpstr>Tonhão!Betao_sal</vt:lpstr>
      <vt:lpstr>Zelão!Betao_sal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DERYK</cp:lastModifiedBy>
  <dcterms:created xsi:type="dcterms:W3CDTF">2017-10-27T13:23:07Z</dcterms:created>
  <dcterms:modified xsi:type="dcterms:W3CDTF">2017-11-23T15:07:22Z</dcterms:modified>
</cp:coreProperties>
</file>