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"/>
    </mc:Choice>
  </mc:AlternateContent>
  <bookViews>
    <workbookView xWindow="0" yWindow="0" windowWidth="21600" windowHeight="9735" firstSheet="1" activeTab="2"/>
  </bookViews>
  <sheets>
    <sheet name="Menu" sheetId="1" r:id="rId1"/>
    <sheet name="Aplicação" sheetId="2" r:id="rId2"/>
    <sheet name="Carlão" sheetId="13" r:id="rId3"/>
    <sheet name="Graficos" sheetId="5" r:id="rId4"/>
    <sheet name="dados" sheetId="6" r:id="rId5"/>
  </sheets>
  <definedNames>
    <definedName name="Betao_sal" localSheetId="2">Carlão!$H$5:$H$34</definedName>
    <definedName name="Betao_sal">#REF!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ab_IRRF">dados!$E$11:$G$14</definedName>
    <definedName name="Teto_INSS">dados!$F$6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  <c r="B21" i="6"/>
  <c r="B20" i="6"/>
  <c r="B19" i="6"/>
  <c r="B18" i="6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8" i="13"/>
  <c r="C21" i="6"/>
  <c r="C20" i="6"/>
  <c r="C19" i="6"/>
  <c r="M6" i="13" l="1"/>
  <c r="B17" i="6" s="1"/>
  <c r="B22" i="6"/>
  <c r="B34" i="13"/>
  <c r="F34" i="13" s="1"/>
  <c r="B33" i="13"/>
  <c r="G33" i="13" s="1"/>
  <c r="B32" i="13"/>
  <c r="F32" i="13" s="1"/>
  <c r="B31" i="13"/>
  <c r="B30" i="13"/>
  <c r="B29" i="13"/>
  <c r="B28" i="13"/>
  <c r="F28" i="13" s="1"/>
  <c r="B27" i="13"/>
  <c r="G27" i="13" s="1"/>
  <c r="B26" i="13"/>
  <c r="F26" i="13" s="1"/>
  <c r="B25" i="13"/>
  <c r="G25" i="13" s="1"/>
  <c r="B24" i="13"/>
  <c r="F24" i="13" s="1"/>
  <c r="B23" i="13"/>
  <c r="B22" i="13"/>
  <c r="F22" i="13" s="1"/>
  <c r="B21" i="13"/>
  <c r="B20" i="13"/>
  <c r="F20" i="13" s="1"/>
  <c r="B19" i="13"/>
  <c r="G19" i="13" s="1"/>
  <c r="B18" i="13"/>
  <c r="F18" i="13" s="1"/>
  <c r="B17" i="13"/>
  <c r="G17" i="13" s="1"/>
  <c r="H17" i="13" s="1"/>
  <c r="B16" i="13"/>
  <c r="B15" i="13"/>
  <c r="B14" i="13"/>
  <c r="F14" i="13" s="1"/>
  <c r="B13" i="13"/>
  <c r="B12" i="13"/>
  <c r="G12" i="13" s="1"/>
  <c r="B11" i="13"/>
  <c r="F11" i="13" s="1"/>
  <c r="B10" i="13"/>
  <c r="G10" i="13" s="1"/>
  <c r="H10" i="13" s="1"/>
  <c r="B9" i="13"/>
  <c r="B8" i="13"/>
  <c r="B7" i="13"/>
  <c r="F7" i="13" s="1"/>
  <c r="B6" i="13"/>
  <c r="B5" i="13"/>
  <c r="F5" i="13" s="1"/>
  <c r="D17" i="13" l="1"/>
  <c r="D25" i="13"/>
  <c r="D10" i="13"/>
  <c r="E16" i="13"/>
  <c r="E24" i="13"/>
  <c r="E10" i="13"/>
  <c r="F16" i="13"/>
  <c r="H16" i="13" s="1"/>
  <c r="E30" i="13"/>
  <c r="F10" i="13"/>
  <c r="F30" i="13"/>
  <c r="H30" i="13" s="1"/>
  <c r="F9" i="13"/>
  <c r="H9" i="13" s="1"/>
  <c r="E9" i="13"/>
  <c r="F15" i="13"/>
  <c r="F23" i="13"/>
  <c r="H23" i="13" s="1"/>
  <c r="E23" i="13"/>
  <c r="F6" i="13"/>
  <c r="D8" i="13"/>
  <c r="E8" i="13" s="1"/>
  <c r="D9" i="13"/>
  <c r="F13" i="13"/>
  <c r="D15" i="13"/>
  <c r="E15" i="13" s="1"/>
  <c r="F21" i="13"/>
  <c r="D23" i="13"/>
  <c r="F29" i="13"/>
  <c r="D29" i="13"/>
  <c r="E29" i="13" s="1"/>
  <c r="D6" i="13"/>
  <c r="F8" i="13"/>
  <c r="G9" i="13"/>
  <c r="D12" i="13"/>
  <c r="E12" i="13" s="1"/>
  <c r="D13" i="13"/>
  <c r="G15" i="13"/>
  <c r="F19" i="13"/>
  <c r="D21" i="13"/>
  <c r="G23" i="13"/>
  <c r="F27" i="13"/>
  <c r="G29" i="13"/>
  <c r="F31" i="13"/>
  <c r="E31" i="13"/>
  <c r="D31" i="13"/>
  <c r="G6" i="13"/>
  <c r="G8" i="13"/>
  <c r="F12" i="13"/>
  <c r="G13" i="13"/>
  <c r="F17" i="13"/>
  <c r="E17" i="13"/>
  <c r="D19" i="13"/>
  <c r="G21" i="13"/>
  <c r="F25" i="13"/>
  <c r="E25" i="13"/>
  <c r="H25" i="13" s="1"/>
  <c r="D27" i="13"/>
  <c r="G31" i="13"/>
  <c r="H31" i="13" s="1"/>
  <c r="F33" i="13"/>
  <c r="D33" i="13"/>
  <c r="E33" i="13" s="1"/>
  <c r="G5" i="13"/>
  <c r="G7" i="13"/>
  <c r="G11" i="13"/>
  <c r="G14" i="13"/>
  <c r="G16" i="13"/>
  <c r="G18" i="13"/>
  <c r="G20" i="13"/>
  <c r="G22" i="13"/>
  <c r="G24" i="13"/>
  <c r="H24" i="13" s="1"/>
  <c r="G26" i="13"/>
  <c r="G28" i="13"/>
  <c r="G30" i="13"/>
  <c r="G32" i="13"/>
  <c r="G34" i="13"/>
  <c r="D5" i="13"/>
  <c r="E5" i="13" s="1"/>
  <c r="D7" i="13"/>
  <c r="E7" i="13" s="1"/>
  <c r="D11" i="13"/>
  <c r="E11" i="13" s="1"/>
  <c r="D14" i="13"/>
  <c r="E14" i="13" s="1"/>
  <c r="D16" i="13"/>
  <c r="D18" i="13"/>
  <c r="E18" i="13" s="1"/>
  <c r="D20" i="13"/>
  <c r="E20" i="13" s="1"/>
  <c r="D22" i="13"/>
  <c r="E22" i="13" s="1"/>
  <c r="D24" i="13"/>
  <c r="D26" i="13"/>
  <c r="E26" i="13" s="1"/>
  <c r="D28" i="13"/>
  <c r="E28" i="13" s="1"/>
  <c r="D30" i="13"/>
  <c r="D32" i="13"/>
  <c r="E32" i="13" s="1"/>
  <c r="D34" i="13"/>
  <c r="E34" i="13" s="1"/>
  <c r="F7" i="6"/>
  <c r="H33" i="13" l="1"/>
  <c r="H12" i="13"/>
  <c r="H26" i="13"/>
  <c r="H28" i="13"/>
  <c r="H7" i="13"/>
  <c r="H29" i="13"/>
  <c r="H22" i="13"/>
  <c r="H14" i="13"/>
  <c r="E6" i="13"/>
  <c r="H6" i="13" s="1"/>
  <c r="H15" i="13"/>
  <c r="E27" i="13"/>
  <c r="H27" i="13" s="1"/>
  <c r="H20" i="13"/>
  <c r="H11" i="13"/>
  <c r="H5" i="13"/>
  <c r="E21" i="13"/>
  <c r="H21" i="13" s="1"/>
  <c r="E13" i="13"/>
  <c r="H13" i="13" s="1"/>
  <c r="H8" i="13"/>
  <c r="H18" i="13"/>
  <c r="E19" i="13"/>
  <c r="H19" i="13" s="1"/>
  <c r="H34" i="13"/>
  <c r="H32" i="13"/>
  <c r="C22" i="6" l="1"/>
  <c r="C18" i="6"/>
  <c r="M8" i="13"/>
  <c r="C23" i="6" l="1"/>
  <c r="M11" i="13"/>
  <c r="M10" i="13" s="1"/>
  <c r="M12" i="13" s="1"/>
  <c r="M9" i="13" l="1"/>
  <c r="M7" i="13" s="1"/>
  <c r="C17" i="6" s="1"/>
</calcChain>
</file>

<file path=xl/sharedStrings.xml><?xml version="1.0" encoding="utf-8"?>
<sst xmlns="http://schemas.openxmlformats.org/spreadsheetml/2006/main" count="45" uniqueCount="40">
  <si>
    <t>Folha</t>
  </si>
  <si>
    <t>Gráfico</t>
  </si>
  <si>
    <t>Configurações</t>
  </si>
  <si>
    <t xml:space="preserve">Carlão </t>
  </si>
  <si>
    <t xml:space="preserve">Renatão </t>
  </si>
  <si>
    <t>Jorjão</t>
  </si>
  <si>
    <t xml:space="preserve"> Betão </t>
  </si>
  <si>
    <t xml:space="preserve">Tonhão </t>
  </si>
  <si>
    <t xml:space="preserve">Zélão </t>
  </si>
  <si>
    <t>Ditão</t>
  </si>
  <si>
    <t>Betão</t>
  </si>
  <si>
    <t>Folha de pagamento</t>
  </si>
  <si>
    <t>HT</t>
  </si>
  <si>
    <t>HN</t>
  </si>
  <si>
    <t>HE</t>
  </si>
  <si>
    <t>HS</t>
  </si>
  <si>
    <t>HD</t>
  </si>
  <si>
    <t>Antiga</t>
  </si>
  <si>
    <t>Nova</t>
  </si>
  <si>
    <t>R$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</si>
  <si>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</si>
  <si>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</si>
  <si>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</si>
  <si>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</si>
  <si>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</si>
  <si>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</si>
  <si>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</si>
  <si>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</si>
  <si>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</si>
  <si>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</si>
  <si>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</si>
  <si>
    <t>Nº Dependentes</t>
  </si>
  <si>
    <t>Salario Antigo</t>
  </si>
  <si>
    <t>Renatão</t>
  </si>
  <si>
    <t>Tonhão</t>
  </si>
  <si>
    <t>Zélão</t>
  </si>
  <si>
    <t>Salario Novo</t>
  </si>
  <si>
    <t>Dia do mês</t>
  </si>
  <si>
    <t>Dia da semana</t>
  </si>
  <si>
    <t xml:space="preserve">Nome:       Carlão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</si>
</sst>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10" borderId="0"/>
    <xf numFmtId="0" fontId="2" fillId="9" borderId="0"/>
  </cellStyleXfs>
  <cellXfs count="30">
    <xf numFmtId="0" fontId="0" fillId="0" borderId="0" xfId="0"/>
    <xf numFmtId="44" fontId="0" fillId="0" borderId="0" xfId="1" applyFont="1"/>
    <xf numFmtId="0" fontId="0" fillId="7" borderId="1" xfId="0" applyFill="1" applyBorder="1"/>
    <xf numFmtId="0" fontId="0" fillId="5" borderId="0" xfId="0" applyFill="1"/>
    <xf numFmtId="0" fontId="0" fillId="5" borderId="1" xfId="0" applyNumberFormat="1" applyFill="1" applyBorder="1" applyAlignment="1">
      <alignment horizontal="center" vertic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14" fontId="0" fillId="13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44" fontId="0" fillId="13" borderId="1" xfId="1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44" fontId="0" fillId="11" borderId="1" xfId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/>
  </cellXfs>
  <cellStyles count="7">
    <cellStyle name="Estilo 1" xfId="2"/>
    <cellStyle name="Estilo 2" xfId="3"/>
    <cellStyle name="Estilo 3" xfId="4"/>
    <cellStyle name="Estilo 4" xfId="5"/>
    <cellStyle name="Estilo 5" xfId="6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8</xdr:col>
      <xdr:colOff>590550</xdr:colOff>
      <xdr:row>18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4667250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13</xdr:row>
      <xdr:rowOff>190498</xdr:rowOff>
    </xdr:from>
    <xdr:to>
      <xdr:col>2</xdr:col>
      <xdr:colOff>571500</xdr:colOff>
      <xdr:row>15</xdr:row>
      <xdr:rowOff>171449</xdr:rowOff>
    </xdr:to>
    <xdr:sp macro="" textlink="">
      <xdr:nvSpPr>
        <xdr:cNvPr id="3" name="Seta para a direita listrada 2">
          <a:hlinkClick xmlns:r="http://schemas.openxmlformats.org/officeDocument/2006/relationships" r:id="rId1"/>
        </xdr:cNvPr>
        <xdr:cNvSpPr/>
      </xdr:nvSpPr>
      <xdr:spPr>
        <a:xfrm rot="10800000">
          <a:off x="1276350" y="2666998"/>
          <a:ext cx="514350" cy="361951"/>
        </a:xfrm>
        <a:prstGeom prst="stripedRightArrow">
          <a:avLst/>
        </a:prstGeom>
      </xdr:spPr>
      <xdr:style>
        <a:lnRef idx="2">
          <a:schemeClr val="dk1">
            <a:shade val="50000"/>
          </a:schemeClr>
        </a:lnRef>
        <a:fillRef idx="1002">
          <a:schemeClr val="dk2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K32" sqref="K32"/>
    </sheetView>
  </sheetViews>
  <sheetFormatPr defaultRowHeight="15" x14ac:dyDescent="0.2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16" t="s">
        <v>0</v>
      </c>
      <c r="E21" s="17"/>
      <c r="F21" s="17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14" t="s">
        <v>1</v>
      </c>
      <c r="E25" s="15"/>
      <c r="F25" s="15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12" t="s">
        <v>2</v>
      </c>
      <c r="E29" s="13"/>
      <c r="F29" s="1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3">
    <mergeCell ref="D29:F29"/>
    <mergeCell ref="D25:F25"/>
    <mergeCell ref="D21:F21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K32" sqref="K32"/>
    </sheetView>
  </sheetViews>
  <sheetFormatPr defaultRowHeight="15" x14ac:dyDescent="0.25"/>
  <sheetData>
    <row r="2" spans="2:2" x14ac:dyDescent="0.25">
      <c r="B2" s="2" t="s">
        <v>3</v>
      </c>
    </row>
    <row r="4" spans="2:2" x14ac:dyDescent="0.25">
      <c r="B4" s="2" t="s">
        <v>4</v>
      </c>
    </row>
    <row r="6" spans="2:2" x14ac:dyDescent="0.25">
      <c r="B6" s="2" t="s">
        <v>5</v>
      </c>
    </row>
    <row r="8" spans="2:2" x14ac:dyDescent="0.25">
      <c r="B8" s="2" t="s">
        <v>6</v>
      </c>
    </row>
    <row r="10" spans="2:2" x14ac:dyDescent="0.25">
      <c r="B10" s="2" t="s">
        <v>7</v>
      </c>
    </row>
    <row r="12" spans="2:2" x14ac:dyDescent="0.25">
      <c r="B12" s="2" t="s">
        <v>8</v>
      </c>
    </row>
    <row r="14" spans="2:2" x14ac:dyDescent="0.25">
      <c r="B14" s="2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C17" sqref="C17"/>
    </sheetView>
  </sheetViews>
  <sheetFormatPr defaultRowHeight="15" x14ac:dyDescent="0.25"/>
  <cols>
    <col min="1" max="2" width="17.42578125" customWidth="1"/>
    <col min="3" max="3" width="14.28515625" customWidth="1"/>
    <col min="4" max="4" width="11" bestFit="1" customWidth="1"/>
    <col min="8" max="8" width="16.28515625" customWidth="1"/>
    <col min="9" max="9" width="10.5703125" bestFit="1" customWidth="1"/>
    <col min="10" max="10" width="10.5703125" hidden="1" customWidth="1"/>
    <col min="11" max="11" width="16.5703125" customWidth="1"/>
    <col min="12" max="12" width="12.7109375" customWidth="1"/>
    <col min="13" max="13" width="12.140625" bestFit="1" customWidth="1"/>
    <col min="14" max="14" width="15.85546875" bestFit="1" customWidth="1"/>
    <col min="15" max="15" width="12.140625" bestFit="1" customWidth="1"/>
    <col min="16" max="16" width="32.7109375" customWidth="1"/>
  </cols>
  <sheetData>
    <row r="1" spans="1:17" x14ac:dyDescent="0.2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8" t="s">
        <v>39</v>
      </c>
      <c r="B2" s="18"/>
    </row>
    <row r="4" spans="1:17" x14ac:dyDescent="0.25">
      <c r="A4" s="28" t="s">
        <v>37</v>
      </c>
      <c r="B4" s="28" t="s">
        <v>38</v>
      </c>
      <c r="C4" s="28" t="s">
        <v>12</v>
      </c>
      <c r="D4" s="28" t="s">
        <v>13</v>
      </c>
      <c r="E4" s="28" t="s">
        <v>14</v>
      </c>
      <c r="F4" s="28" t="s">
        <v>15</v>
      </c>
      <c r="G4" s="28" t="s">
        <v>16</v>
      </c>
      <c r="H4" s="28" t="s">
        <v>19</v>
      </c>
      <c r="I4" s="29"/>
      <c r="J4" s="29"/>
      <c r="K4" s="29"/>
    </row>
    <row r="5" spans="1:17" x14ac:dyDescent="0.25">
      <c r="A5" s="20">
        <v>42948</v>
      </c>
      <c r="B5" s="21">
        <f>WEEKDAY(A5)</f>
        <v>3</v>
      </c>
      <c r="C5" s="22">
        <v>5</v>
      </c>
      <c r="D5" s="22">
        <f>IF(OR(B5=1,B5=7),0,IF(C5&gt;8,8,C5))</f>
        <v>5</v>
      </c>
      <c r="E5" s="22">
        <f>IF(B5=1,0,IF(B5=7,0,C5-D5))</f>
        <v>0</v>
      </c>
      <c r="F5" s="22">
        <f>IF(B5=7,C5,0)</f>
        <v>0</v>
      </c>
      <c r="G5" s="22">
        <f>IF(B5=1,C5,0)</f>
        <v>0</v>
      </c>
      <c r="H5" s="23">
        <f t="shared" ref="H5:H34" si="0">IF(B5=1,G5*HD,IF(B5=7,F5*HS,D5*HN+E5*HE))</f>
        <v>99.5</v>
      </c>
    </row>
    <row r="6" spans="1:17" x14ac:dyDescent="0.25">
      <c r="A6" s="24">
        <v>42949</v>
      </c>
      <c r="B6" s="25">
        <f t="shared" ref="B6:B34" si="1">WEEKDAY(A6)</f>
        <v>4</v>
      </c>
      <c r="C6" s="26">
        <v>6</v>
      </c>
      <c r="D6" s="26">
        <f>IF(OR(B6=1,B6=7),0,IF(C6&gt;8,8,C6))</f>
        <v>6</v>
      </c>
      <c r="E6" s="26">
        <f t="shared" ref="E6:E34" si="2">IF(B6=1,0,IF(B6=7,0,C6-D6))</f>
        <v>0</v>
      </c>
      <c r="F6" s="26">
        <f t="shared" ref="F6:F34" si="3">IF(B6=7,C6,0)</f>
        <v>0</v>
      </c>
      <c r="G6" s="26">
        <f t="shared" ref="G6:G34" si="4">IF(B6=1,C6,0)</f>
        <v>0</v>
      </c>
      <c r="H6" s="27">
        <f t="shared" si="0"/>
        <v>119.39999999999999</v>
      </c>
      <c r="L6" s="9" t="s">
        <v>17</v>
      </c>
      <c r="M6" s="10">
        <f>SUM(J8:J37)</f>
        <v>3622.5</v>
      </c>
    </row>
    <row r="7" spans="1:17" x14ac:dyDescent="0.25">
      <c r="A7" s="20">
        <v>42950</v>
      </c>
      <c r="B7" s="21">
        <f t="shared" si="1"/>
        <v>5</v>
      </c>
      <c r="C7" s="22">
        <v>7</v>
      </c>
      <c r="D7" s="22">
        <f t="shared" ref="D7:D34" si="5">IF(OR(B7=1,B7=7),0,IF(C7&gt;8,8,C7))</f>
        <v>7</v>
      </c>
      <c r="E7" s="22">
        <f t="shared" si="2"/>
        <v>0</v>
      </c>
      <c r="F7" s="22">
        <f t="shared" si="3"/>
        <v>0</v>
      </c>
      <c r="G7" s="22">
        <f t="shared" si="4"/>
        <v>0</v>
      </c>
      <c r="H7" s="23">
        <f t="shared" si="0"/>
        <v>139.29999999999998</v>
      </c>
      <c r="L7" s="9" t="s">
        <v>18</v>
      </c>
      <c r="M7" s="11">
        <f>M9</f>
        <v>3941.1607250000015</v>
      </c>
    </row>
    <row r="8" spans="1:17" x14ac:dyDescent="0.25">
      <c r="A8" s="24">
        <v>42951</v>
      </c>
      <c r="B8" s="25">
        <f t="shared" si="1"/>
        <v>6</v>
      </c>
      <c r="C8" s="26">
        <v>5</v>
      </c>
      <c r="D8" s="26">
        <f t="shared" si="5"/>
        <v>5</v>
      </c>
      <c r="E8" s="26">
        <f t="shared" si="2"/>
        <v>0</v>
      </c>
      <c r="F8" s="26">
        <f t="shared" si="3"/>
        <v>0</v>
      </c>
      <c r="G8" s="26">
        <f t="shared" si="4"/>
        <v>0</v>
      </c>
      <c r="H8" s="27">
        <f t="shared" si="0"/>
        <v>99.5</v>
      </c>
      <c r="J8" s="1">
        <f>C5*17.5</f>
        <v>87.5</v>
      </c>
      <c r="L8" s="9" t="s">
        <v>23</v>
      </c>
      <c r="M8" s="11">
        <f>SUM(H5:H34)</f>
        <v>4606.1000000000022</v>
      </c>
    </row>
    <row r="9" spans="1:17" x14ac:dyDescent="0.25">
      <c r="A9" s="20">
        <v>42952</v>
      </c>
      <c r="B9" s="21">
        <f t="shared" si="1"/>
        <v>7</v>
      </c>
      <c r="C9" s="22">
        <v>6</v>
      </c>
      <c r="D9" s="22">
        <f t="shared" si="5"/>
        <v>0</v>
      </c>
      <c r="E9" s="22">
        <f t="shared" si="2"/>
        <v>0</v>
      </c>
      <c r="F9" s="22">
        <f t="shared" si="3"/>
        <v>6</v>
      </c>
      <c r="G9" s="22">
        <f t="shared" si="4"/>
        <v>0</v>
      </c>
      <c r="H9" s="23">
        <f t="shared" si="0"/>
        <v>167.39999999999998</v>
      </c>
      <c r="J9" s="1">
        <f>C6*17.5</f>
        <v>105</v>
      </c>
      <c r="L9" s="9" t="s">
        <v>22</v>
      </c>
      <c r="M9" s="11">
        <f>M8-M11-M12</f>
        <v>3941.1607250000015</v>
      </c>
    </row>
    <row r="10" spans="1:17" x14ac:dyDescent="0.25">
      <c r="A10" s="24">
        <v>42953</v>
      </c>
      <c r="B10" s="25">
        <f t="shared" si="1"/>
        <v>1</v>
      </c>
      <c r="C10" s="26">
        <v>7</v>
      </c>
      <c r="D10" s="26">
        <f t="shared" si="5"/>
        <v>0</v>
      </c>
      <c r="E10" s="26">
        <f t="shared" si="2"/>
        <v>0</v>
      </c>
      <c r="F10" s="26">
        <f t="shared" si="3"/>
        <v>0</v>
      </c>
      <c r="G10" s="26">
        <f t="shared" si="4"/>
        <v>7</v>
      </c>
      <c r="H10" s="27">
        <f t="shared" si="0"/>
        <v>203</v>
      </c>
      <c r="J10" s="1">
        <f>C7*17.5</f>
        <v>122.5</v>
      </c>
      <c r="L10" s="9" t="s">
        <v>28</v>
      </c>
      <c r="M10" s="10">
        <f>M8-M11-(O26*189.59)</f>
        <v>3530.6590000000019</v>
      </c>
    </row>
    <row r="11" spans="1:17" x14ac:dyDescent="0.25">
      <c r="A11" s="20">
        <v>42954</v>
      </c>
      <c r="B11" s="21">
        <f t="shared" si="1"/>
        <v>2</v>
      </c>
      <c r="C11" s="22">
        <v>7</v>
      </c>
      <c r="D11" s="22">
        <f t="shared" si="5"/>
        <v>7</v>
      </c>
      <c r="E11" s="22">
        <f t="shared" si="2"/>
        <v>0</v>
      </c>
      <c r="F11" s="22">
        <f t="shared" si="3"/>
        <v>0</v>
      </c>
      <c r="G11" s="22">
        <f t="shared" si="4"/>
        <v>0</v>
      </c>
      <c r="H11" s="23">
        <f t="shared" si="0"/>
        <v>139.29999999999998</v>
      </c>
      <c r="J11" s="1">
        <f>C8*17.5</f>
        <v>87.5</v>
      </c>
      <c r="L11" s="9" t="s">
        <v>20</v>
      </c>
      <c r="M11" s="10">
        <f>IF(M8 &gt; Teto_INSS,Teto_INSS * 11%,M8 * VLOOKUP(M8,Tab_INSS,2))</f>
        <v>506.67100000000022</v>
      </c>
    </row>
    <row r="12" spans="1:17" x14ac:dyDescent="0.25">
      <c r="A12" s="24">
        <v>42955</v>
      </c>
      <c r="B12" s="25">
        <f t="shared" si="1"/>
        <v>3</v>
      </c>
      <c r="C12" s="26">
        <v>7</v>
      </c>
      <c r="D12" s="26">
        <f t="shared" si="5"/>
        <v>7</v>
      </c>
      <c r="E12" s="26">
        <f t="shared" si="2"/>
        <v>0</v>
      </c>
      <c r="F12" s="26">
        <f t="shared" si="3"/>
        <v>0</v>
      </c>
      <c r="G12" s="26">
        <f t="shared" si="4"/>
        <v>0</v>
      </c>
      <c r="H12" s="27">
        <f t="shared" si="0"/>
        <v>139.29999999999998</v>
      </c>
      <c r="J12" s="1">
        <f>C9*17.5</f>
        <v>105</v>
      </c>
      <c r="L12" s="9" t="s">
        <v>21</v>
      </c>
      <c r="M12" s="10">
        <f>M10*VLOOKUP(M8,Tab_IRRF,2)-VLOOKUP(M8,Tab_IRRF,3)</f>
        <v>158.26827500000047</v>
      </c>
    </row>
    <row r="13" spans="1:17" x14ac:dyDescent="0.25">
      <c r="A13" s="20">
        <v>42956</v>
      </c>
      <c r="B13" s="21">
        <f t="shared" si="1"/>
        <v>4</v>
      </c>
      <c r="C13" s="22">
        <v>7</v>
      </c>
      <c r="D13" s="22">
        <f t="shared" si="5"/>
        <v>7</v>
      </c>
      <c r="E13" s="22">
        <f t="shared" si="2"/>
        <v>0</v>
      </c>
      <c r="F13" s="22">
        <f t="shared" si="3"/>
        <v>0</v>
      </c>
      <c r="G13" s="22">
        <f t="shared" si="4"/>
        <v>0</v>
      </c>
      <c r="H13" s="23">
        <f t="shared" si="0"/>
        <v>139.29999999999998</v>
      </c>
      <c r="J13" s="1">
        <f>C10*17.5</f>
        <v>122.5</v>
      </c>
    </row>
    <row r="14" spans="1:17" x14ac:dyDescent="0.25">
      <c r="A14" s="24">
        <v>42957</v>
      </c>
      <c r="B14" s="25">
        <f t="shared" si="1"/>
        <v>5</v>
      </c>
      <c r="C14" s="26">
        <v>7</v>
      </c>
      <c r="D14" s="26">
        <f t="shared" si="5"/>
        <v>7</v>
      </c>
      <c r="E14" s="26">
        <f t="shared" si="2"/>
        <v>0</v>
      </c>
      <c r="F14" s="26">
        <f t="shared" si="3"/>
        <v>0</v>
      </c>
      <c r="G14" s="26">
        <f t="shared" si="4"/>
        <v>0</v>
      </c>
      <c r="H14" s="27">
        <f t="shared" si="0"/>
        <v>139.29999999999998</v>
      </c>
      <c r="J14" s="1">
        <f>C11*17.5</f>
        <v>122.5</v>
      </c>
    </row>
    <row r="15" spans="1:17" x14ac:dyDescent="0.25">
      <c r="A15" s="20">
        <v>42958</v>
      </c>
      <c r="B15" s="21">
        <f t="shared" si="1"/>
        <v>6</v>
      </c>
      <c r="C15" s="22">
        <v>8</v>
      </c>
      <c r="D15" s="22">
        <f t="shared" si="5"/>
        <v>8</v>
      </c>
      <c r="E15" s="22">
        <f t="shared" si="2"/>
        <v>0</v>
      </c>
      <c r="F15" s="22">
        <f t="shared" si="3"/>
        <v>0</v>
      </c>
      <c r="G15" s="22">
        <f t="shared" si="4"/>
        <v>0</v>
      </c>
      <c r="H15" s="23">
        <f t="shared" si="0"/>
        <v>159.19999999999999</v>
      </c>
      <c r="J15" s="1">
        <f>C12*17.5</f>
        <v>122.5</v>
      </c>
    </row>
    <row r="16" spans="1:17" x14ac:dyDescent="0.25">
      <c r="A16" s="24">
        <v>42959</v>
      </c>
      <c r="B16" s="25">
        <f t="shared" si="1"/>
        <v>7</v>
      </c>
      <c r="C16" s="26">
        <v>9</v>
      </c>
      <c r="D16" s="26">
        <f t="shared" si="5"/>
        <v>0</v>
      </c>
      <c r="E16" s="26">
        <f t="shared" si="2"/>
        <v>0</v>
      </c>
      <c r="F16" s="26">
        <f t="shared" si="3"/>
        <v>9</v>
      </c>
      <c r="G16" s="26">
        <f t="shared" si="4"/>
        <v>0</v>
      </c>
      <c r="H16" s="27">
        <f t="shared" si="0"/>
        <v>251.1</v>
      </c>
      <c r="J16" s="1">
        <f>C13*17.5</f>
        <v>122.5</v>
      </c>
    </row>
    <row r="17" spans="1:16" x14ac:dyDescent="0.25">
      <c r="A17" s="20">
        <v>42960</v>
      </c>
      <c r="B17" s="21">
        <f t="shared" si="1"/>
        <v>1</v>
      </c>
      <c r="C17" s="22">
        <v>7</v>
      </c>
      <c r="D17" s="22">
        <f t="shared" si="5"/>
        <v>0</v>
      </c>
      <c r="E17" s="22">
        <f t="shared" si="2"/>
        <v>0</v>
      </c>
      <c r="F17" s="22">
        <f t="shared" si="3"/>
        <v>0</v>
      </c>
      <c r="G17" s="22">
        <f t="shared" si="4"/>
        <v>7</v>
      </c>
      <c r="H17" s="23">
        <f t="shared" si="0"/>
        <v>203</v>
      </c>
      <c r="J17" s="1">
        <f>C14*17.5</f>
        <v>122.5</v>
      </c>
    </row>
    <row r="18" spans="1:16" x14ac:dyDescent="0.25">
      <c r="A18" s="24">
        <v>42961</v>
      </c>
      <c r="B18" s="25">
        <f t="shared" si="1"/>
        <v>2</v>
      </c>
      <c r="C18" s="26">
        <v>7</v>
      </c>
      <c r="D18" s="26">
        <f t="shared" si="5"/>
        <v>7</v>
      </c>
      <c r="E18" s="26">
        <f t="shared" si="2"/>
        <v>0</v>
      </c>
      <c r="F18" s="26">
        <f t="shared" si="3"/>
        <v>0</v>
      </c>
      <c r="G18" s="26">
        <f t="shared" si="4"/>
        <v>0</v>
      </c>
      <c r="H18" s="27">
        <f t="shared" si="0"/>
        <v>139.29999999999998</v>
      </c>
      <c r="J18" s="1">
        <f>C15*17.5</f>
        <v>140</v>
      </c>
      <c r="P18" s="6"/>
    </row>
    <row r="19" spans="1:16" x14ac:dyDescent="0.25">
      <c r="A19" s="20">
        <v>42962</v>
      </c>
      <c r="B19" s="21">
        <f t="shared" si="1"/>
        <v>3</v>
      </c>
      <c r="C19" s="22">
        <v>7</v>
      </c>
      <c r="D19" s="22">
        <f t="shared" si="5"/>
        <v>7</v>
      </c>
      <c r="E19" s="22">
        <f t="shared" si="2"/>
        <v>0</v>
      </c>
      <c r="F19" s="22">
        <f t="shared" si="3"/>
        <v>0</v>
      </c>
      <c r="G19" s="22">
        <f t="shared" si="4"/>
        <v>0</v>
      </c>
      <c r="H19" s="23">
        <f t="shared" si="0"/>
        <v>139.29999999999998</v>
      </c>
      <c r="J19" s="1">
        <f>C16*17.5</f>
        <v>157.5</v>
      </c>
    </row>
    <row r="20" spans="1:16" x14ac:dyDescent="0.25">
      <c r="A20" s="24">
        <v>42963</v>
      </c>
      <c r="B20" s="25">
        <f t="shared" si="1"/>
        <v>4</v>
      </c>
      <c r="C20" s="26">
        <v>7</v>
      </c>
      <c r="D20" s="26">
        <f t="shared" si="5"/>
        <v>7</v>
      </c>
      <c r="E20" s="26">
        <f t="shared" si="2"/>
        <v>0</v>
      </c>
      <c r="F20" s="26">
        <f t="shared" si="3"/>
        <v>0</v>
      </c>
      <c r="G20" s="26">
        <f t="shared" si="4"/>
        <v>0</v>
      </c>
      <c r="H20" s="27">
        <f t="shared" si="0"/>
        <v>139.29999999999998</v>
      </c>
      <c r="J20" s="1">
        <f>C17*17.5</f>
        <v>122.5</v>
      </c>
    </row>
    <row r="21" spans="1:16" x14ac:dyDescent="0.25">
      <c r="A21" s="20">
        <v>42964</v>
      </c>
      <c r="B21" s="21">
        <f t="shared" si="1"/>
        <v>5</v>
      </c>
      <c r="C21" s="22">
        <v>7</v>
      </c>
      <c r="D21" s="22">
        <f t="shared" si="5"/>
        <v>7</v>
      </c>
      <c r="E21" s="22">
        <f t="shared" si="2"/>
        <v>0</v>
      </c>
      <c r="F21" s="22">
        <f t="shared" si="3"/>
        <v>0</v>
      </c>
      <c r="G21" s="22">
        <f t="shared" si="4"/>
        <v>0</v>
      </c>
      <c r="H21" s="23">
        <f t="shared" si="0"/>
        <v>139.29999999999998</v>
      </c>
      <c r="J21" s="1">
        <f>C18*17.5</f>
        <v>122.5</v>
      </c>
    </row>
    <row r="22" spans="1:16" x14ac:dyDescent="0.25">
      <c r="A22" s="24">
        <v>42965</v>
      </c>
      <c r="B22" s="25">
        <f t="shared" si="1"/>
        <v>6</v>
      </c>
      <c r="C22" s="26">
        <v>7</v>
      </c>
      <c r="D22" s="26">
        <f t="shared" si="5"/>
        <v>7</v>
      </c>
      <c r="E22" s="26">
        <f t="shared" si="2"/>
        <v>0</v>
      </c>
      <c r="F22" s="26">
        <f t="shared" si="3"/>
        <v>0</v>
      </c>
      <c r="G22" s="26">
        <f t="shared" si="4"/>
        <v>0</v>
      </c>
      <c r="H22" s="27">
        <f t="shared" si="0"/>
        <v>139.29999999999998</v>
      </c>
      <c r="J22" s="1">
        <f>C19*17.5</f>
        <v>122.5</v>
      </c>
    </row>
    <row r="23" spans="1:16" x14ac:dyDescent="0.25">
      <c r="A23" s="20">
        <v>42966</v>
      </c>
      <c r="B23" s="21">
        <f t="shared" si="1"/>
        <v>7</v>
      </c>
      <c r="C23" s="22">
        <v>7</v>
      </c>
      <c r="D23" s="22">
        <f t="shared" si="5"/>
        <v>0</v>
      </c>
      <c r="E23" s="22">
        <f t="shared" si="2"/>
        <v>0</v>
      </c>
      <c r="F23" s="22">
        <f t="shared" si="3"/>
        <v>7</v>
      </c>
      <c r="G23" s="22">
        <f t="shared" si="4"/>
        <v>0</v>
      </c>
      <c r="H23" s="23">
        <f t="shared" si="0"/>
        <v>195.29999999999998</v>
      </c>
      <c r="J23" s="1">
        <f>C20*17.5</f>
        <v>122.5</v>
      </c>
      <c r="M23" s="6"/>
    </row>
    <row r="24" spans="1:16" x14ac:dyDescent="0.25">
      <c r="A24" s="24">
        <v>42967</v>
      </c>
      <c r="B24" s="25">
        <f t="shared" si="1"/>
        <v>1</v>
      </c>
      <c r="C24" s="26">
        <v>7</v>
      </c>
      <c r="D24" s="26">
        <f t="shared" si="5"/>
        <v>0</v>
      </c>
      <c r="E24" s="26">
        <f t="shared" si="2"/>
        <v>0</v>
      </c>
      <c r="F24" s="26">
        <f t="shared" si="3"/>
        <v>0</v>
      </c>
      <c r="G24" s="26">
        <f t="shared" si="4"/>
        <v>7</v>
      </c>
      <c r="H24" s="27">
        <f t="shared" si="0"/>
        <v>203</v>
      </c>
      <c r="J24" s="1">
        <f>C21*17.5</f>
        <v>122.5</v>
      </c>
    </row>
    <row r="25" spans="1:16" x14ac:dyDescent="0.25">
      <c r="A25" s="20">
        <v>42968</v>
      </c>
      <c r="B25" s="21">
        <f t="shared" si="1"/>
        <v>2</v>
      </c>
      <c r="C25" s="22">
        <v>7</v>
      </c>
      <c r="D25" s="22">
        <f t="shared" si="5"/>
        <v>7</v>
      </c>
      <c r="E25" s="22">
        <f t="shared" si="2"/>
        <v>0</v>
      </c>
      <c r="F25" s="22">
        <f t="shared" si="3"/>
        <v>0</v>
      </c>
      <c r="G25" s="22">
        <f t="shared" si="4"/>
        <v>0</v>
      </c>
      <c r="H25" s="23">
        <f t="shared" si="0"/>
        <v>139.29999999999998</v>
      </c>
      <c r="J25" s="1">
        <f>C22*17.5</f>
        <v>122.5</v>
      </c>
    </row>
    <row r="26" spans="1:16" x14ac:dyDescent="0.25">
      <c r="A26" s="24">
        <v>42969</v>
      </c>
      <c r="B26" s="25">
        <f t="shared" si="1"/>
        <v>3</v>
      </c>
      <c r="C26" s="26">
        <v>7</v>
      </c>
      <c r="D26" s="26">
        <f t="shared" si="5"/>
        <v>7</v>
      </c>
      <c r="E26" s="26">
        <f t="shared" si="2"/>
        <v>0</v>
      </c>
      <c r="F26" s="26">
        <f t="shared" si="3"/>
        <v>0</v>
      </c>
      <c r="G26" s="26">
        <f t="shared" si="4"/>
        <v>0</v>
      </c>
      <c r="H26" s="27">
        <f t="shared" si="0"/>
        <v>139.29999999999998</v>
      </c>
      <c r="J26" s="1">
        <f>C23*17.5</f>
        <v>122.5</v>
      </c>
      <c r="N26" s="4" t="s">
        <v>31</v>
      </c>
      <c r="O26" s="9">
        <v>3</v>
      </c>
    </row>
    <row r="27" spans="1:16" x14ac:dyDescent="0.25">
      <c r="A27" s="20">
        <v>42970</v>
      </c>
      <c r="B27" s="21">
        <f t="shared" si="1"/>
        <v>4</v>
      </c>
      <c r="C27" s="22">
        <v>7</v>
      </c>
      <c r="D27" s="22">
        <f t="shared" si="5"/>
        <v>7</v>
      </c>
      <c r="E27" s="22">
        <f t="shared" si="2"/>
        <v>0</v>
      </c>
      <c r="F27" s="22">
        <f t="shared" si="3"/>
        <v>0</v>
      </c>
      <c r="G27" s="22">
        <f t="shared" si="4"/>
        <v>0</v>
      </c>
      <c r="H27" s="23">
        <f t="shared" si="0"/>
        <v>139.29999999999998</v>
      </c>
      <c r="J27" s="1">
        <f>C24*17.5</f>
        <v>122.5</v>
      </c>
    </row>
    <row r="28" spans="1:16" x14ac:dyDescent="0.25">
      <c r="A28" s="24">
        <v>42971</v>
      </c>
      <c r="B28" s="25">
        <f t="shared" si="1"/>
        <v>5</v>
      </c>
      <c r="C28" s="26">
        <v>7</v>
      </c>
      <c r="D28" s="26">
        <f t="shared" si="5"/>
        <v>7</v>
      </c>
      <c r="E28" s="26">
        <f t="shared" si="2"/>
        <v>0</v>
      </c>
      <c r="F28" s="26">
        <f t="shared" si="3"/>
        <v>0</v>
      </c>
      <c r="G28" s="26">
        <f t="shared" si="4"/>
        <v>0</v>
      </c>
      <c r="H28" s="27">
        <f t="shared" si="0"/>
        <v>139.29999999999998</v>
      </c>
      <c r="J28" s="1">
        <f>C25*17.5</f>
        <v>122.5</v>
      </c>
    </row>
    <row r="29" spans="1:16" x14ac:dyDescent="0.25">
      <c r="A29" s="20">
        <v>42972</v>
      </c>
      <c r="B29" s="21">
        <f t="shared" si="1"/>
        <v>6</v>
      </c>
      <c r="C29" s="22">
        <v>7</v>
      </c>
      <c r="D29" s="22">
        <f t="shared" si="5"/>
        <v>7</v>
      </c>
      <c r="E29" s="22">
        <f t="shared" si="2"/>
        <v>0</v>
      </c>
      <c r="F29" s="22">
        <f t="shared" si="3"/>
        <v>0</v>
      </c>
      <c r="G29" s="22">
        <f t="shared" si="4"/>
        <v>0</v>
      </c>
      <c r="H29" s="23">
        <f t="shared" si="0"/>
        <v>139.29999999999998</v>
      </c>
      <c r="J29" s="1">
        <f>C26*17.5</f>
        <v>122.5</v>
      </c>
    </row>
    <row r="30" spans="1:16" x14ac:dyDescent="0.25">
      <c r="A30" s="24">
        <v>42973</v>
      </c>
      <c r="B30" s="25">
        <f t="shared" si="1"/>
        <v>7</v>
      </c>
      <c r="C30" s="26">
        <v>7</v>
      </c>
      <c r="D30" s="26">
        <f t="shared" si="5"/>
        <v>0</v>
      </c>
      <c r="E30" s="26">
        <f t="shared" si="2"/>
        <v>0</v>
      </c>
      <c r="F30" s="26">
        <f t="shared" si="3"/>
        <v>7</v>
      </c>
      <c r="G30" s="26">
        <f t="shared" si="4"/>
        <v>0</v>
      </c>
      <c r="H30" s="27">
        <f t="shared" si="0"/>
        <v>195.29999999999998</v>
      </c>
      <c r="J30" s="1">
        <f>C27*17.5</f>
        <v>122.5</v>
      </c>
    </row>
    <row r="31" spans="1:16" x14ac:dyDescent="0.25">
      <c r="A31" s="20">
        <v>42974</v>
      </c>
      <c r="B31" s="21">
        <f t="shared" si="1"/>
        <v>1</v>
      </c>
      <c r="C31" s="22">
        <v>7</v>
      </c>
      <c r="D31" s="22">
        <f t="shared" si="5"/>
        <v>0</v>
      </c>
      <c r="E31" s="22">
        <f t="shared" si="2"/>
        <v>0</v>
      </c>
      <c r="F31" s="22">
        <f t="shared" si="3"/>
        <v>0</v>
      </c>
      <c r="G31" s="22">
        <f t="shared" si="4"/>
        <v>7</v>
      </c>
      <c r="H31" s="23">
        <f t="shared" si="0"/>
        <v>203</v>
      </c>
      <c r="J31" s="1">
        <f>C28*17.5</f>
        <v>122.5</v>
      </c>
    </row>
    <row r="32" spans="1:16" x14ac:dyDescent="0.25">
      <c r="A32" s="24">
        <v>42975</v>
      </c>
      <c r="B32" s="25">
        <f t="shared" si="1"/>
        <v>2</v>
      </c>
      <c r="C32" s="26">
        <v>7</v>
      </c>
      <c r="D32" s="26">
        <f t="shared" si="5"/>
        <v>7</v>
      </c>
      <c r="E32" s="26">
        <f t="shared" si="2"/>
        <v>0</v>
      </c>
      <c r="F32" s="26">
        <f t="shared" si="3"/>
        <v>0</v>
      </c>
      <c r="G32" s="26">
        <f t="shared" si="4"/>
        <v>0</v>
      </c>
      <c r="H32" s="27">
        <f t="shared" si="0"/>
        <v>139.29999999999998</v>
      </c>
      <c r="J32" s="1">
        <f>C29*17.5</f>
        <v>122.5</v>
      </c>
    </row>
    <row r="33" spans="1:10" x14ac:dyDescent="0.25">
      <c r="A33" s="20">
        <v>42976</v>
      </c>
      <c r="B33" s="21">
        <f t="shared" si="1"/>
        <v>3</v>
      </c>
      <c r="C33" s="22">
        <v>7</v>
      </c>
      <c r="D33" s="22">
        <f t="shared" si="5"/>
        <v>7</v>
      </c>
      <c r="E33" s="22">
        <f t="shared" si="2"/>
        <v>0</v>
      </c>
      <c r="F33" s="22">
        <f t="shared" si="3"/>
        <v>0</v>
      </c>
      <c r="G33" s="22">
        <f t="shared" si="4"/>
        <v>0</v>
      </c>
      <c r="H33" s="23">
        <f t="shared" si="0"/>
        <v>139.29999999999998</v>
      </c>
      <c r="J33" s="1">
        <f>C30*17.5</f>
        <v>122.5</v>
      </c>
    </row>
    <row r="34" spans="1:10" x14ac:dyDescent="0.25">
      <c r="A34" s="24">
        <v>42977</v>
      </c>
      <c r="B34" s="25">
        <f t="shared" si="1"/>
        <v>4</v>
      </c>
      <c r="C34" s="26">
        <v>7</v>
      </c>
      <c r="D34" s="26">
        <f t="shared" si="5"/>
        <v>7</v>
      </c>
      <c r="E34" s="26">
        <f t="shared" si="2"/>
        <v>0</v>
      </c>
      <c r="F34" s="26">
        <f t="shared" si="3"/>
        <v>0</v>
      </c>
      <c r="G34" s="26">
        <f t="shared" si="4"/>
        <v>0</v>
      </c>
      <c r="H34" s="27">
        <f t="shared" si="0"/>
        <v>139.29999999999998</v>
      </c>
      <c r="J34" s="1">
        <f>C31*17.5</f>
        <v>122.5</v>
      </c>
    </row>
    <row r="35" spans="1:10" x14ac:dyDescent="0.25">
      <c r="J35" s="1">
        <f>C32*17.5</f>
        <v>122.5</v>
      </c>
    </row>
    <row r="36" spans="1:10" x14ac:dyDescent="0.25">
      <c r="J36" s="1">
        <f>C33*17.5</f>
        <v>122.5</v>
      </c>
    </row>
    <row r="37" spans="1:10" x14ac:dyDescent="0.25">
      <c r="J37" s="1">
        <f>C34*17.5</f>
        <v>122.5</v>
      </c>
    </row>
  </sheetData>
  <mergeCells count="2">
    <mergeCell ref="A1:Q1"/>
    <mergeCell ref="A2:B2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4" sqref="B24"/>
    </sheetView>
  </sheetViews>
  <sheetFormatPr defaultRowHeight="15" x14ac:dyDescent="0.25"/>
  <cols>
    <col min="1" max="1" width="14.7109375" customWidth="1"/>
    <col min="2" max="2" width="13.7109375" customWidth="1"/>
    <col min="3" max="3" width="13.5703125" customWidth="1"/>
    <col min="5" max="5" width="13.42578125" customWidth="1"/>
    <col min="6" max="6" width="12.140625" bestFit="1" customWidth="1"/>
  </cols>
  <sheetData>
    <row r="1" spans="1:7" x14ac:dyDescent="0.25">
      <c r="A1" t="s">
        <v>24</v>
      </c>
      <c r="B1" s="1">
        <v>19.899999999999999</v>
      </c>
      <c r="E1" t="s">
        <v>20</v>
      </c>
    </row>
    <row r="2" spans="1:7" x14ac:dyDescent="0.25">
      <c r="A2" t="s">
        <v>25</v>
      </c>
      <c r="B2" s="1">
        <v>22.6</v>
      </c>
      <c r="E2">
        <v>0</v>
      </c>
      <c r="F2" s="7">
        <v>0.08</v>
      </c>
    </row>
    <row r="3" spans="1:7" x14ac:dyDescent="0.25">
      <c r="A3" t="s">
        <v>26</v>
      </c>
      <c r="B3" s="1">
        <v>27.9</v>
      </c>
      <c r="E3">
        <v>1659.39</v>
      </c>
      <c r="F3" s="7">
        <v>0.09</v>
      </c>
    </row>
    <row r="4" spans="1:7" x14ac:dyDescent="0.25">
      <c r="A4" t="s">
        <v>27</v>
      </c>
      <c r="B4" s="1">
        <v>29</v>
      </c>
      <c r="E4">
        <v>2765.67</v>
      </c>
      <c r="F4" s="7">
        <v>0.11</v>
      </c>
    </row>
    <row r="6" spans="1:7" x14ac:dyDescent="0.25">
      <c r="E6" t="s">
        <v>29</v>
      </c>
      <c r="F6" s="1">
        <v>5531.31</v>
      </c>
    </row>
    <row r="7" spans="1:7" x14ac:dyDescent="0.25">
      <c r="E7" t="s">
        <v>30</v>
      </c>
      <c r="F7" s="1">
        <f>Teto_INSS*F4</f>
        <v>608.44410000000005</v>
      </c>
    </row>
    <row r="8" spans="1:7" x14ac:dyDescent="0.25">
      <c r="F8" s="1"/>
    </row>
    <row r="10" spans="1:7" x14ac:dyDescent="0.25">
      <c r="E10" t="s">
        <v>21</v>
      </c>
    </row>
    <row r="11" spans="1:7" x14ac:dyDescent="0.25">
      <c r="E11">
        <v>1903.98</v>
      </c>
      <c r="F11" s="8">
        <v>7.4999999999999997E-2</v>
      </c>
      <c r="G11">
        <v>142.80000000000001</v>
      </c>
    </row>
    <row r="12" spans="1:7" x14ac:dyDescent="0.25">
      <c r="E12">
        <v>2826.66</v>
      </c>
      <c r="F12" s="7">
        <v>0.15</v>
      </c>
      <c r="G12">
        <v>354.8</v>
      </c>
    </row>
    <row r="13" spans="1:7" x14ac:dyDescent="0.25">
      <c r="E13">
        <v>3751.06</v>
      </c>
      <c r="F13" s="8">
        <v>0.22500000000000001</v>
      </c>
      <c r="G13">
        <v>636.13</v>
      </c>
    </row>
    <row r="14" spans="1:7" x14ac:dyDescent="0.25">
      <c r="E14">
        <v>4664.68</v>
      </c>
      <c r="F14" s="8">
        <v>0.27500000000000002</v>
      </c>
      <c r="G14">
        <v>869.36</v>
      </c>
    </row>
    <row r="16" spans="1:7" x14ac:dyDescent="0.25">
      <c r="B16" t="s">
        <v>32</v>
      </c>
      <c r="C16" t="s">
        <v>36</v>
      </c>
    </row>
    <row r="17" spans="1:3" x14ac:dyDescent="0.25">
      <c r="A17" t="s">
        <v>3</v>
      </c>
      <c r="B17" s="5">
        <f>Carlão!M6</f>
        <v>3622.5</v>
      </c>
      <c r="C17" s="5">
        <f>Carlão!M7</f>
        <v>3941.1607250000015</v>
      </c>
    </row>
    <row r="18" spans="1:3" x14ac:dyDescent="0.25">
      <c r="A18" t="s">
        <v>33</v>
      </c>
      <c r="B18" s="5" t="e">
        <f>#REF!</f>
        <v>#REF!</v>
      </c>
      <c r="C18" s="5" t="e">
        <f>#REF!</f>
        <v>#REF!</v>
      </c>
    </row>
    <row r="19" spans="1:3" x14ac:dyDescent="0.25">
      <c r="A19" t="s">
        <v>5</v>
      </c>
      <c r="B19" s="5" t="e">
        <f>#REF!</f>
        <v>#REF!</v>
      </c>
      <c r="C19" s="5" t="e">
        <f>#REF!</f>
        <v>#REF!</v>
      </c>
    </row>
    <row r="20" spans="1:3" x14ac:dyDescent="0.25">
      <c r="A20" t="s">
        <v>10</v>
      </c>
      <c r="B20" s="5" t="e">
        <f>#REF!</f>
        <v>#REF!</v>
      </c>
      <c r="C20" s="5" t="e">
        <f>#REF!</f>
        <v>#REF!</v>
      </c>
    </row>
    <row r="21" spans="1:3" x14ac:dyDescent="0.25">
      <c r="A21" t="s">
        <v>34</v>
      </c>
      <c r="B21" s="5" t="e">
        <f>#REF!</f>
        <v>#REF!</v>
      </c>
      <c r="C21" s="5" t="e">
        <f>#REF!</f>
        <v>#REF!</v>
      </c>
    </row>
    <row r="22" spans="1:3" x14ac:dyDescent="0.25">
      <c r="A22" t="s">
        <v>35</v>
      </c>
      <c r="B22" s="5" t="e">
        <f>#REF!</f>
        <v>#REF!</v>
      </c>
      <c r="C22" s="5" t="e">
        <f>#REF!</f>
        <v>#REF!</v>
      </c>
    </row>
    <row r="23" spans="1:3" x14ac:dyDescent="0.25">
      <c r="A23" t="s">
        <v>9</v>
      </c>
      <c r="B23" s="5" t="e">
        <f>#REF!</f>
        <v>#REF!</v>
      </c>
      <c r="C23" s="5" t="e">
        <f>#REF!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Menu</vt:lpstr>
      <vt:lpstr>Aplicação</vt:lpstr>
      <vt:lpstr>Carlão</vt:lpstr>
      <vt:lpstr>Graficos</vt:lpstr>
      <vt:lpstr>dados</vt:lpstr>
      <vt:lpstr>Carlão!Betao_sal</vt:lpstr>
      <vt:lpstr>Desc_INSS</vt:lpstr>
      <vt:lpstr>HD</vt:lpstr>
      <vt:lpstr>HE</vt:lpstr>
      <vt:lpstr>HN</vt:lpstr>
      <vt:lpstr>HS</vt:lpstr>
      <vt:lpstr>Tab_INSS</vt:lpstr>
      <vt:lpstr>Tab_IRRF</vt:lpstr>
      <vt:lpstr>Teto_INSS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DERYK MARK KADIAMA</cp:lastModifiedBy>
  <dcterms:created xsi:type="dcterms:W3CDTF">2017-10-27T13:23:07Z</dcterms:created>
  <dcterms:modified xsi:type="dcterms:W3CDTF">2017-11-17T14:31:17Z</dcterms:modified>
</cp:coreProperties>
</file>