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860" yWindow="0" windowWidth="15330" windowHeight="4470" activeTab="9"/>
  </bookViews>
  <sheets>
    <sheet name="Menu" sheetId="1" r:id="rId1"/>
    <sheet name="Aplicação" sheetId="2" r:id="rId2"/>
    <sheet name="Carlão" sheetId="13" r:id="rId3"/>
    <sheet name="Renatão" sheetId="19" r:id="rId4"/>
    <sheet name="Jorjão" sheetId="18" r:id="rId5"/>
    <sheet name="Betão" sheetId="17" r:id="rId6"/>
    <sheet name="Tonhão" sheetId="16" r:id="rId7"/>
    <sheet name="Zelão" sheetId="15" r:id="rId8"/>
    <sheet name="Ditão" sheetId="14" r:id="rId9"/>
    <sheet name="Graficos" sheetId="5" r:id="rId10"/>
    <sheet name="dados" sheetId="6" r:id="rId11"/>
  </sheets>
  <definedNames>
    <definedName name="Betao_sal" localSheetId="5">Betão!$H$6:$H$35</definedName>
    <definedName name="Betao_sal" localSheetId="2">Carlão!$H$6:$H$35</definedName>
    <definedName name="Betao_sal" localSheetId="8">Ditão!$H$6:$H$35</definedName>
    <definedName name="Betao_sal" localSheetId="4">Jorjão!$H$6:$H$35</definedName>
    <definedName name="Betao_sal" localSheetId="3">Renatão!$H$6:$H$35</definedName>
    <definedName name="Betao_sal" localSheetId="6">Tonhão!$H$6:$H$35</definedName>
    <definedName name="Betao_sal" localSheetId="7">Zelão!$H$6:$H$35</definedName>
    <definedName name="Betao_sal">#REF!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/>
  <c r="B23"/>
  <c r="C22"/>
  <c r="B22"/>
  <c r="C21"/>
  <c r="B21"/>
  <c r="C20"/>
  <c r="B20"/>
  <c r="C19"/>
  <c r="B19"/>
  <c r="C18"/>
  <c r="B18"/>
  <c r="J37" i="19"/>
  <c r="J36"/>
  <c r="J35"/>
  <c r="B35"/>
  <c r="G35" s="1"/>
  <c r="J34"/>
  <c r="F34"/>
  <c r="D34"/>
  <c r="B34"/>
  <c r="E34" s="1"/>
  <c r="J33"/>
  <c r="B33"/>
  <c r="J32"/>
  <c r="F32"/>
  <c r="D32"/>
  <c r="B32"/>
  <c r="G32" s="1"/>
  <c r="H32" s="1"/>
  <c r="J31"/>
  <c r="E31"/>
  <c r="B31"/>
  <c r="G31" s="1"/>
  <c r="J30"/>
  <c r="F30"/>
  <c r="D30"/>
  <c r="E30" s="1"/>
  <c r="B30"/>
  <c r="G30" s="1"/>
  <c r="J29"/>
  <c r="B29"/>
  <c r="J28"/>
  <c r="F28"/>
  <c r="D28"/>
  <c r="B28"/>
  <c r="G28" s="1"/>
  <c r="J27"/>
  <c r="B27"/>
  <c r="G27" s="1"/>
  <c r="J26"/>
  <c r="F26"/>
  <c r="D26"/>
  <c r="B26"/>
  <c r="G26" s="1"/>
  <c r="J25"/>
  <c r="B25"/>
  <c r="E25" s="1"/>
  <c r="J24"/>
  <c r="F24"/>
  <c r="H24" s="1"/>
  <c r="D24"/>
  <c r="B24"/>
  <c r="G24" s="1"/>
  <c r="J23"/>
  <c r="B23"/>
  <c r="G23" s="1"/>
  <c r="J22"/>
  <c r="F22"/>
  <c r="D22"/>
  <c r="B22"/>
  <c r="G22" s="1"/>
  <c r="J21"/>
  <c r="B21"/>
  <c r="J20"/>
  <c r="F20"/>
  <c r="D20"/>
  <c r="B20"/>
  <c r="G20" s="1"/>
  <c r="J19"/>
  <c r="B19"/>
  <c r="G19" s="1"/>
  <c r="J18"/>
  <c r="F18"/>
  <c r="E18"/>
  <c r="D18"/>
  <c r="B18"/>
  <c r="G18" s="1"/>
  <c r="H18" s="1"/>
  <c r="J17"/>
  <c r="B17"/>
  <c r="E17" s="1"/>
  <c r="J16"/>
  <c r="B16"/>
  <c r="J15"/>
  <c r="B15"/>
  <c r="J14"/>
  <c r="F14"/>
  <c r="D14"/>
  <c r="B14"/>
  <c r="G14" s="1"/>
  <c r="J13"/>
  <c r="B13"/>
  <c r="G13" s="1"/>
  <c r="J12"/>
  <c r="F12"/>
  <c r="D12"/>
  <c r="E12" s="1"/>
  <c r="B12"/>
  <c r="G12" s="1"/>
  <c r="J11"/>
  <c r="F11"/>
  <c r="E11"/>
  <c r="D11"/>
  <c r="B11"/>
  <c r="G11" s="1"/>
  <c r="H11" s="1"/>
  <c r="J10"/>
  <c r="F10"/>
  <c r="H10" s="1"/>
  <c r="E10"/>
  <c r="D10"/>
  <c r="B10"/>
  <c r="G10" s="1"/>
  <c r="J9"/>
  <c r="F9"/>
  <c r="D9"/>
  <c r="E9" s="1"/>
  <c r="B9"/>
  <c r="G9" s="1"/>
  <c r="J8"/>
  <c r="F8"/>
  <c r="D8"/>
  <c r="E8" s="1"/>
  <c r="B8"/>
  <c r="G8" s="1"/>
  <c r="B7"/>
  <c r="B6"/>
  <c r="G6" s="1"/>
  <c r="J37" i="18"/>
  <c r="J36"/>
  <c r="J35"/>
  <c r="D35"/>
  <c r="E35" s="1"/>
  <c r="B35"/>
  <c r="G35" s="1"/>
  <c r="J34"/>
  <c r="B34"/>
  <c r="F34" s="1"/>
  <c r="J33"/>
  <c r="F33"/>
  <c r="B33"/>
  <c r="J32"/>
  <c r="F32"/>
  <c r="E32"/>
  <c r="D32"/>
  <c r="B32"/>
  <c r="G32" s="1"/>
  <c r="H32" s="1"/>
  <c r="J31"/>
  <c r="E31"/>
  <c r="D31"/>
  <c r="B31"/>
  <c r="G31" s="1"/>
  <c r="J30"/>
  <c r="B30"/>
  <c r="F30" s="1"/>
  <c r="J29"/>
  <c r="F29"/>
  <c r="B29"/>
  <c r="J28"/>
  <c r="F28"/>
  <c r="E28"/>
  <c r="D28"/>
  <c r="H28" s="1"/>
  <c r="B28"/>
  <c r="G28" s="1"/>
  <c r="J27"/>
  <c r="D27"/>
  <c r="B27"/>
  <c r="G27" s="1"/>
  <c r="J26"/>
  <c r="B26"/>
  <c r="F26" s="1"/>
  <c r="J25"/>
  <c r="F25"/>
  <c r="B25"/>
  <c r="E25" s="1"/>
  <c r="J24"/>
  <c r="F24"/>
  <c r="H24" s="1"/>
  <c r="E24"/>
  <c r="D24"/>
  <c r="B24"/>
  <c r="G24" s="1"/>
  <c r="J23"/>
  <c r="D23"/>
  <c r="B23"/>
  <c r="G23" s="1"/>
  <c r="J22"/>
  <c r="B22"/>
  <c r="F22" s="1"/>
  <c r="J21"/>
  <c r="F21"/>
  <c r="B21"/>
  <c r="J20"/>
  <c r="F20"/>
  <c r="E20"/>
  <c r="D20"/>
  <c r="B20"/>
  <c r="G20" s="1"/>
  <c r="J19"/>
  <c r="D19"/>
  <c r="E19" s="1"/>
  <c r="B19"/>
  <c r="G19" s="1"/>
  <c r="J18"/>
  <c r="B18"/>
  <c r="F18" s="1"/>
  <c r="J17"/>
  <c r="F17"/>
  <c r="B17"/>
  <c r="E17" s="1"/>
  <c r="J16"/>
  <c r="F16"/>
  <c r="B16"/>
  <c r="J15"/>
  <c r="F15"/>
  <c r="B15"/>
  <c r="J14"/>
  <c r="F14"/>
  <c r="D14"/>
  <c r="B14"/>
  <c r="G14" s="1"/>
  <c r="J13"/>
  <c r="D13"/>
  <c r="E13" s="1"/>
  <c r="B13"/>
  <c r="G13" s="1"/>
  <c r="J12"/>
  <c r="B12"/>
  <c r="F12" s="1"/>
  <c r="J11"/>
  <c r="B11"/>
  <c r="F11" s="1"/>
  <c r="J10"/>
  <c r="B10"/>
  <c r="F10" s="1"/>
  <c r="J9"/>
  <c r="B9"/>
  <c r="F9" s="1"/>
  <c r="J8"/>
  <c r="B8"/>
  <c r="F8" s="1"/>
  <c r="F7"/>
  <c r="B7"/>
  <c r="H6"/>
  <c r="B6"/>
  <c r="G6" s="1"/>
  <c r="J37" i="17"/>
  <c r="J36"/>
  <c r="J35"/>
  <c r="F35"/>
  <c r="B35"/>
  <c r="G35" s="1"/>
  <c r="J34"/>
  <c r="F34"/>
  <c r="B34"/>
  <c r="J33"/>
  <c r="D33"/>
  <c r="E33" s="1"/>
  <c r="B33"/>
  <c r="G33" s="1"/>
  <c r="J32"/>
  <c r="B32"/>
  <c r="J31"/>
  <c r="F31"/>
  <c r="B31"/>
  <c r="G31" s="1"/>
  <c r="J30"/>
  <c r="F30"/>
  <c r="B30"/>
  <c r="J29"/>
  <c r="D29"/>
  <c r="E29" s="1"/>
  <c r="B29"/>
  <c r="G29" s="1"/>
  <c r="J28"/>
  <c r="B28"/>
  <c r="J27"/>
  <c r="F27"/>
  <c r="B27"/>
  <c r="G27" s="1"/>
  <c r="J26"/>
  <c r="F26"/>
  <c r="B26"/>
  <c r="J25"/>
  <c r="F25"/>
  <c r="E25"/>
  <c r="D25"/>
  <c r="B25"/>
  <c r="G25" s="1"/>
  <c r="H25" s="1"/>
  <c r="J24"/>
  <c r="B24"/>
  <c r="J23"/>
  <c r="F23"/>
  <c r="B23"/>
  <c r="G23" s="1"/>
  <c r="J22"/>
  <c r="F22"/>
  <c r="B22"/>
  <c r="J21"/>
  <c r="F21"/>
  <c r="D21"/>
  <c r="E21" s="1"/>
  <c r="B21"/>
  <c r="G21" s="1"/>
  <c r="J20"/>
  <c r="B20"/>
  <c r="J19"/>
  <c r="F19"/>
  <c r="B19"/>
  <c r="G19" s="1"/>
  <c r="J18"/>
  <c r="F18"/>
  <c r="E18"/>
  <c r="B18"/>
  <c r="J17"/>
  <c r="F17"/>
  <c r="H17" s="1"/>
  <c r="E17"/>
  <c r="D17"/>
  <c r="B17"/>
  <c r="G17" s="1"/>
  <c r="J16"/>
  <c r="F16"/>
  <c r="D16"/>
  <c r="E16" s="1"/>
  <c r="B16"/>
  <c r="G16" s="1"/>
  <c r="J15"/>
  <c r="F15"/>
  <c r="D15"/>
  <c r="E15" s="1"/>
  <c r="B15"/>
  <c r="G15" s="1"/>
  <c r="J14"/>
  <c r="B14"/>
  <c r="J13"/>
  <c r="F13"/>
  <c r="B13"/>
  <c r="G13" s="1"/>
  <c r="J12"/>
  <c r="F12"/>
  <c r="B12"/>
  <c r="J11"/>
  <c r="F11"/>
  <c r="E11"/>
  <c r="B11"/>
  <c r="J10"/>
  <c r="F10"/>
  <c r="E10"/>
  <c r="B10"/>
  <c r="H10" s="1"/>
  <c r="J9"/>
  <c r="F9"/>
  <c r="B9"/>
  <c r="J8"/>
  <c r="F8"/>
  <c r="B8"/>
  <c r="F7"/>
  <c r="D7"/>
  <c r="E7" s="1"/>
  <c r="B7"/>
  <c r="G7" s="1"/>
  <c r="H6"/>
  <c r="G6"/>
  <c r="F6"/>
  <c r="B6"/>
  <c r="J37" i="16"/>
  <c r="J36"/>
  <c r="J35"/>
  <c r="B35"/>
  <c r="G35" s="1"/>
  <c r="J34"/>
  <c r="F34"/>
  <c r="D34"/>
  <c r="H34" s="1"/>
  <c r="B34"/>
  <c r="E34" s="1"/>
  <c r="J33"/>
  <c r="B33"/>
  <c r="J32"/>
  <c r="F32"/>
  <c r="D32"/>
  <c r="B32"/>
  <c r="G32" s="1"/>
  <c r="H32" s="1"/>
  <c r="J31"/>
  <c r="E31"/>
  <c r="B31"/>
  <c r="G31" s="1"/>
  <c r="J30"/>
  <c r="F30"/>
  <c r="D30"/>
  <c r="E30" s="1"/>
  <c r="B30"/>
  <c r="G30" s="1"/>
  <c r="J29"/>
  <c r="B29"/>
  <c r="J28"/>
  <c r="F28"/>
  <c r="D28"/>
  <c r="B28"/>
  <c r="G28" s="1"/>
  <c r="J27"/>
  <c r="B27"/>
  <c r="G27" s="1"/>
  <c r="J26"/>
  <c r="F26"/>
  <c r="D26"/>
  <c r="B26"/>
  <c r="G26" s="1"/>
  <c r="J25"/>
  <c r="B25"/>
  <c r="E25" s="1"/>
  <c r="J24"/>
  <c r="F24"/>
  <c r="H24" s="1"/>
  <c r="D24"/>
  <c r="B24"/>
  <c r="G24" s="1"/>
  <c r="J23"/>
  <c r="B23"/>
  <c r="G23" s="1"/>
  <c r="J22"/>
  <c r="F22"/>
  <c r="D22"/>
  <c r="E22" s="1"/>
  <c r="B22"/>
  <c r="G22" s="1"/>
  <c r="J21"/>
  <c r="B21"/>
  <c r="J20"/>
  <c r="F20"/>
  <c r="D20"/>
  <c r="B20"/>
  <c r="G20" s="1"/>
  <c r="J19"/>
  <c r="B19"/>
  <c r="G19" s="1"/>
  <c r="J18"/>
  <c r="F18"/>
  <c r="E18"/>
  <c r="D18"/>
  <c r="B18"/>
  <c r="G18" s="1"/>
  <c r="H18" s="1"/>
  <c r="J17"/>
  <c r="B17"/>
  <c r="E17" s="1"/>
  <c r="J16"/>
  <c r="B16"/>
  <c r="J15"/>
  <c r="B15"/>
  <c r="J14"/>
  <c r="F14"/>
  <c r="D14"/>
  <c r="B14"/>
  <c r="G14" s="1"/>
  <c r="J13"/>
  <c r="B13"/>
  <c r="G13" s="1"/>
  <c r="J12"/>
  <c r="F12"/>
  <c r="D12"/>
  <c r="B12"/>
  <c r="G12" s="1"/>
  <c r="J11"/>
  <c r="F11"/>
  <c r="E11"/>
  <c r="D11"/>
  <c r="B11"/>
  <c r="G11" s="1"/>
  <c r="H11" s="1"/>
  <c r="J10"/>
  <c r="H10"/>
  <c r="F10"/>
  <c r="E10"/>
  <c r="D10"/>
  <c r="B10"/>
  <c r="G10" s="1"/>
  <c r="J9"/>
  <c r="F9"/>
  <c r="D9"/>
  <c r="B9"/>
  <c r="G9" s="1"/>
  <c r="J8"/>
  <c r="F8"/>
  <c r="D8"/>
  <c r="E8" s="1"/>
  <c r="B8"/>
  <c r="G8" s="1"/>
  <c r="B7"/>
  <c r="B6"/>
  <c r="G6" s="1"/>
  <c r="J37" i="15"/>
  <c r="J36"/>
  <c r="J35"/>
  <c r="D35"/>
  <c r="B35"/>
  <c r="G35" s="1"/>
  <c r="J34"/>
  <c r="B34"/>
  <c r="F34" s="1"/>
  <c r="J33"/>
  <c r="F33"/>
  <c r="B33"/>
  <c r="J32"/>
  <c r="F32"/>
  <c r="E32"/>
  <c r="D32"/>
  <c r="B32"/>
  <c r="G32" s="1"/>
  <c r="H32" s="1"/>
  <c r="J31"/>
  <c r="E31"/>
  <c r="D31"/>
  <c r="B31"/>
  <c r="G31" s="1"/>
  <c r="J30"/>
  <c r="B30"/>
  <c r="F30" s="1"/>
  <c r="J29"/>
  <c r="F29"/>
  <c r="B29"/>
  <c r="J28"/>
  <c r="F28"/>
  <c r="E28"/>
  <c r="D28"/>
  <c r="H28" s="1"/>
  <c r="B28"/>
  <c r="G28" s="1"/>
  <c r="J27"/>
  <c r="D27"/>
  <c r="B27"/>
  <c r="G27" s="1"/>
  <c r="J26"/>
  <c r="B26"/>
  <c r="F26" s="1"/>
  <c r="J25"/>
  <c r="F25"/>
  <c r="B25"/>
  <c r="E25" s="1"/>
  <c r="J24"/>
  <c r="F24"/>
  <c r="H24" s="1"/>
  <c r="E24"/>
  <c r="D24"/>
  <c r="B24"/>
  <c r="G24" s="1"/>
  <c r="J23"/>
  <c r="D23"/>
  <c r="E23" s="1"/>
  <c r="B23"/>
  <c r="G23" s="1"/>
  <c r="J22"/>
  <c r="B22"/>
  <c r="F22" s="1"/>
  <c r="J21"/>
  <c r="F21"/>
  <c r="B21"/>
  <c r="J20"/>
  <c r="F20"/>
  <c r="E20"/>
  <c r="D20"/>
  <c r="H20" s="1"/>
  <c r="B20"/>
  <c r="G20" s="1"/>
  <c r="J19"/>
  <c r="D19"/>
  <c r="B19"/>
  <c r="G19" s="1"/>
  <c r="J18"/>
  <c r="B18"/>
  <c r="F18" s="1"/>
  <c r="J17"/>
  <c r="F17"/>
  <c r="B17"/>
  <c r="E17" s="1"/>
  <c r="J16"/>
  <c r="F16"/>
  <c r="B16"/>
  <c r="J15"/>
  <c r="F15"/>
  <c r="B15"/>
  <c r="J14"/>
  <c r="F14"/>
  <c r="D14"/>
  <c r="B14"/>
  <c r="G14" s="1"/>
  <c r="J13"/>
  <c r="D13"/>
  <c r="E13" s="1"/>
  <c r="B13"/>
  <c r="G13" s="1"/>
  <c r="J12"/>
  <c r="B12"/>
  <c r="F12" s="1"/>
  <c r="J11"/>
  <c r="B11"/>
  <c r="F11" s="1"/>
  <c r="J10"/>
  <c r="B10"/>
  <c r="F10" s="1"/>
  <c r="J9"/>
  <c r="B9"/>
  <c r="F9" s="1"/>
  <c r="J8"/>
  <c r="B8"/>
  <c r="F8" s="1"/>
  <c r="F7"/>
  <c r="B7"/>
  <c r="H6"/>
  <c r="B6"/>
  <c r="G6" s="1"/>
  <c r="J37" i="14"/>
  <c r="J36"/>
  <c r="J35"/>
  <c r="B35"/>
  <c r="F35" s="1"/>
  <c r="J34"/>
  <c r="F34"/>
  <c r="B34"/>
  <c r="J33"/>
  <c r="F33"/>
  <c r="B33"/>
  <c r="J32"/>
  <c r="F32"/>
  <c r="E32"/>
  <c r="D32"/>
  <c r="B32"/>
  <c r="G32" s="1"/>
  <c r="H32" s="1"/>
  <c r="J31"/>
  <c r="B31"/>
  <c r="F31" s="1"/>
  <c r="J30"/>
  <c r="F30"/>
  <c r="B30"/>
  <c r="J29"/>
  <c r="F29"/>
  <c r="B29"/>
  <c r="J28"/>
  <c r="F28"/>
  <c r="D28"/>
  <c r="E28" s="1"/>
  <c r="B28"/>
  <c r="G28" s="1"/>
  <c r="J27"/>
  <c r="B27"/>
  <c r="F27" s="1"/>
  <c r="J26"/>
  <c r="F26"/>
  <c r="B26"/>
  <c r="J25"/>
  <c r="F25"/>
  <c r="E25"/>
  <c r="B25"/>
  <c r="J24"/>
  <c r="H24"/>
  <c r="F24"/>
  <c r="E24"/>
  <c r="D24"/>
  <c r="B24"/>
  <c r="G24" s="1"/>
  <c r="J23"/>
  <c r="B23"/>
  <c r="F23" s="1"/>
  <c r="J22"/>
  <c r="F22"/>
  <c r="B22"/>
  <c r="J21"/>
  <c r="F21"/>
  <c r="B21"/>
  <c r="J20"/>
  <c r="F20"/>
  <c r="D20"/>
  <c r="E20" s="1"/>
  <c r="B20"/>
  <c r="G20" s="1"/>
  <c r="J19"/>
  <c r="B19"/>
  <c r="F19" s="1"/>
  <c r="J18"/>
  <c r="F18"/>
  <c r="B18"/>
  <c r="E18" s="1"/>
  <c r="J17"/>
  <c r="F17"/>
  <c r="E17"/>
  <c r="B17"/>
  <c r="H17" s="1"/>
  <c r="J16"/>
  <c r="F16"/>
  <c r="B16"/>
  <c r="J15"/>
  <c r="F15"/>
  <c r="B15"/>
  <c r="J14"/>
  <c r="F14"/>
  <c r="D14"/>
  <c r="B14"/>
  <c r="G14" s="1"/>
  <c r="J13"/>
  <c r="B13"/>
  <c r="F13" s="1"/>
  <c r="J12"/>
  <c r="F12"/>
  <c r="B12"/>
  <c r="J11"/>
  <c r="F11"/>
  <c r="B11"/>
  <c r="E11" s="1"/>
  <c r="J10"/>
  <c r="F10"/>
  <c r="B10"/>
  <c r="E10" s="1"/>
  <c r="J9"/>
  <c r="F9"/>
  <c r="B9"/>
  <c r="J8"/>
  <c r="F8"/>
  <c r="B8"/>
  <c r="F7"/>
  <c r="B7"/>
  <c r="H6"/>
  <c r="G6"/>
  <c r="B6"/>
  <c r="F6" s="1"/>
  <c r="M7" l="1"/>
  <c r="H14" i="15"/>
  <c r="E14"/>
  <c r="M7"/>
  <c r="M7" i="16"/>
  <c r="M7" i="17"/>
  <c r="H20" i="18"/>
  <c r="H14"/>
  <c r="E14"/>
  <c r="M7"/>
  <c r="M7" i="19"/>
  <c r="H26"/>
  <c r="H14"/>
  <c r="H34"/>
  <c r="H28"/>
  <c r="E33"/>
  <c r="H33" s="1"/>
  <c r="H9"/>
  <c r="H12"/>
  <c r="H6"/>
  <c r="F7"/>
  <c r="D13"/>
  <c r="E13" s="1"/>
  <c r="E14"/>
  <c r="F15"/>
  <c r="F16"/>
  <c r="F17"/>
  <c r="D19"/>
  <c r="E19" s="1"/>
  <c r="H19"/>
  <c r="E20"/>
  <c r="H20" s="1"/>
  <c r="F21"/>
  <c r="D23"/>
  <c r="E23" s="1"/>
  <c r="H23"/>
  <c r="E24"/>
  <c r="F25"/>
  <c r="D27"/>
  <c r="E27" s="1"/>
  <c r="H27"/>
  <c r="E28"/>
  <c r="F29"/>
  <c r="D31"/>
  <c r="H31"/>
  <c r="E32"/>
  <c r="F33"/>
  <c r="G34"/>
  <c r="D35"/>
  <c r="E35" s="1"/>
  <c r="H8"/>
  <c r="G15"/>
  <c r="G25"/>
  <c r="G29"/>
  <c r="H30"/>
  <c r="G33"/>
  <c r="F6"/>
  <c r="D7"/>
  <c r="F13"/>
  <c r="D15"/>
  <c r="E15" s="1"/>
  <c r="D16"/>
  <c r="E16" s="1"/>
  <c r="H16" s="1"/>
  <c r="D17"/>
  <c r="H17"/>
  <c r="F19"/>
  <c r="D21"/>
  <c r="E21" s="1"/>
  <c r="H21" s="1"/>
  <c r="E22"/>
  <c r="H22" s="1"/>
  <c r="F23"/>
  <c r="D25"/>
  <c r="H25"/>
  <c r="E26"/>
  <c r="F27"/>
  <c r="D29"/>
  <c r="E29" s="1"/>
  <c r="H29" s="1"/>
  <c r="F31"/>
  <c r="D33"/>
  <c r="F35"/>
  <c r="G7"/>
  <c r="G16"/>
  <c r="G17"/>
  <c r="G21"/>
  <c r="H23" i="18"/>
  <c r="E33"/>
  <c r="H33" s="1"/>
  <c r="G9"/>
  <c r="G12"/>
  <c r="H13"/>
  <c r="G18"/>
  <c r="H19"/>
  <c r="G26"/>
  <c r="G34"/>
  <c r="H35"/>
  <c r="D8"/>
  <c r="E8" s="1"/>
  <c r="H8" s="1"/>
  <c r="D9"/>
  <c r="H10"/>
  <c r="D11"/>
  <c r="D12"/>
  <c r="G16"/>
  <c r="G21"/>
  <c r="D22"/>
  <c r="E23"/>
  <c r="G25"/>
  <c r="D26"/>
  <c r="H26" s="1"/>
  <c r="E27"/>
  <c r="H27" s="1"/>
  <c r="G29"/>
  <c r="D30"/>
  <c r="H30" s="1"/>
  <c r="G33"/>
  <c r="D34"/>
  <c r="F6"/>
  <c r="D7"/>
  <c r="E7" s="1"/>
  <c r="H7" s="1"/>
  <c r="E10"/>
  <c r="E11"/>
  <c r="E12"/>
  <c r="F13"/>
  <c r="D15"/>
  <c r="E15" s="1"/>
  <c r="H15" s="1"/>
  <c r="D16"/>
  <c r="E16" s="1"/>
  <c r="D17"/>
  <c r="H17"/>
  <c r="E18"/>
  <c r="F19"/>
  <c r="D21"/>
  <c r="E21" s="1"/>
  <c r="H21" s="1"/>
  <c r="E22"/>
  <c r="H22" s="1"/>
  <c r="F23"/>
  <c r="D25"/>
  <c r="H25"/>
  <c r="E26"/>
  <c r="F27"/>
  <c r="D29"/>
  <c r="E29" s="1"/>
  <c r="H29" s="1"/>
  <c r="E30"/>
  <c r="F31"/>
  <c r="H31" s="1"/>
  <c r="D33"/>
  <c r="E34"/>
  <c r="H34" s="1"/>
  <c r="F35"/>
  <c r="G8"/>
  <c r="G10"/>
  <c r="G11"/>
  <c r="H11" s="1"/>
  <c r="G22"/>
  <c r="G30"/>
  <c r="G7"/>
  <c r="D10"/>
  <c r="G15"/>
  <c r="G17"/>
  <c r="D18"/>
  <c r="H18"/>
  <c r="H32" i="17"/>
  <c r="H21"/>
  <c r="G32"/>
  <c r="G8"/>
  <c r="G9"/>
  <c r="G10"/>
  <c r="G11"/>
  <c r="H11" s="1"/>
  <c r="G12"/>
  <c r="D13"/>
  <c r="E13" s="1"/>
  <c r="H13" s="1"/>
  <c r="G18"/>
  <c r="H18" s="1"/>
  <c r="D19"/>
  <c r="E19" s="1"/>
  <c r="H19" s="1"/>
  <c r="G22"/>
  <c r="D23"/>
  <c r="E24"/>
  <c r="G26"/>
  <c r="D27"/>
  <c r="F29"/>
  <c r="G30"/>
  <c r="D31"/>
  <c r="H31"/>
  <c r="E32"/>
  <c r="F33"/>
  <c r="G34"/>
  <c r="D35"/>
  <c r="G20"/>
  <c r="G28"/>
  <c r="H33"/>
  <c r="D8"/>
  <c r="E8" s="1"/>
  <c r="D9"/>
  <c r="E9" s="1"/>
  <c r="D10"/>
  <c r="D11"/>
  <c r="D12"/>
  <c r="E12" s="1"/>
  <c r="F14"/>
  <c r="D18"/>
  <c r="F20"/>
  <c r="D22"/>
  <c r="E22" s="1"/>
  <c r="F24"/>
  <c r="H24" s="1"/>
  <c r="D26"/>
  <c r="E26" s="1"/>
  <c r="E27"/>
  <c r="H27" s="1"/>
  <c r="F28"/>
  <c r="D30"/>
  <c r="E30" s="1"/>
  <c r="E31"/>
  <c r="F32"/>
  <c r="D34"/>
  <c r="E34" s="1"/>
  <c r="E35"/>
  <c r="H35" s="1"/>
  <c r="H7"/>
  <c r="G14"/>
  <c r="H15"/>
  <c r="H16"/>
  <c r="G24"/>
  <c r="H29"/>
  <c r="D14"/>
  <c r="E14" s="1"/>
  <c r="H14" s="1"/>
  <c r="D20"/>
  <c r="D24"/>
  <c r="D28"/>
  <c r="E28" s="1"/>
  <c r="D32"/>
  <c r="E29" i="16"/>
  <c r="H29" s="1"/>
  <c r="G7"/>
  <c r="G15"/>
  <c r="G33"/>
  <c r="H6"/>
  <c r="F7"/>
  <c r="D13"/>
  <c r="E13" s="1"/>
  <c r="E14"/>
  <c r="H14" s="1"/>
  <c r="F15"/>
  <c r="F16"/>
  <c r="F17"/>
  <c r="H17" s="1"/>
  <c r="D19"/>
  <c r="E19" s="1"/>
  <c r="E20"/>
  <c r="H20" s="1"/>
  <c r="F21"/>
  <c r="D23"/>
  <c r="E23" s="1"/>
  <c r="E24"/>
  <c r="F25"/>
  <c r="D27"/>
  <c r="E27" s="1"/>
  <c r="E28"/>
  <c r="H28" s="1"/>
  <c r="F29"/>
  <c r="D31"/>
  <c r="E32"/>
  <c r="F33"/>
  <c r="G34"/>
  <c r="D35"/>
  <c r="E35" s="1"/>
  <c r="H35"/>
  <c r="H8"/>
  <c r="G16"/>
  <c r="G17"/>
  <c r="H22"/>
  <c r="G25"/>
  <c r="H25" s="1"/>
  <c r="H30"/>
  <c r="F6"/>
  <c r="D7"/>
  <c r="E7" s="1"/>
  <c r="H7" s="1"/>
  <c r="E9"/>
  <c r="H9" s="1"/>
  <c r="E12"/>
  <c r="H12" s="1"/>
  <c r="F13"/>
  <c r="D15"/>
  <c r="E15" s="1"/>
  <c r="D16"/>
  <c r="E16" s="1"/>
  <c r="H16" s="1"/>
  <c r="D17"/>
  <c r="F19"/>
  <c r="D21"/>
  <c r="E21" s="1"/>
  <c r="H21" s="1"/>
  <c r="F23"/>
  <c r="D25"/>
  <c r="E26"/>
  <c r="H26" s="1"/>
  <c r="F27"/>
  <c r="D29"/>
  <c r="F31"/>
  <c r="H31" s="1"/>
  <c r="D33"/>
  <c r="F35"/>
  <c r="G21"/>
  <c r="G29"/>
  <c r="E33" i="15"/>
  <c r="G8"/>
  <c r="G10"/>
  <c r="G11"/>
  <c r="G12"/>
  <c r="H13"/>
  <c r="G18"/>
  <c r="G22"/>
  <c r="H23"/>
  <c r="G26"/>
  <c r="G30"/>
  <c r="D8"/>
  <c r="D9"/>
  <c r="H9" s="1"/>
  <c r="H10"/>
  <c r="G16"/>
  <c r="G17"/>
  <c r="E19"/>
  <c r="H19" s="1"/>
  <c r="G21"/>
  <c r="D22"/>
  <c r="G25"/>
  <c r="D26"/>
  <c r="E27"/>
  <c r="H27" s="1"/>
  <c r="G29"/>
  <c r="D30"/>
  <c r="G33"/>
  <c r="D34"/>
  <c r="H34"/>
  <c r="E35"/>
  <c r="H35" s="1"/>
  <c r="F6"/>
  <c r="D7"/>
  <c r="E7" s="1"/>
  <c r="H7" s="1"/>
  <c r="E8"/>
  <c r="H8" s="1"/>
  <c r="E9"/>
  <c r="E10"/>
  <c r="E11"/>
  <c r="F13"/>
  <c r="D15"/>
  <c r="E15" s="1"/>
  <c r="H15" s="1"/>
  <c r="D16"/>
  <c r="D17"/>
  <c r="H17"/>
  <c r="E18"/>
  <c r="F19"/>
  <c r="D21"/>
  <c r="E21" s="1"/>
  <c r="H21" s="1"/>
  <c r="E22"/>
  <c r="F23"/>
  <c r="D25"/>
  <c r="H25"/>
  <c r="F27"/>
  <c r="D29"/>
  <c r="E29" s="1"/>
  <c r="H29" s="1"/>
  <c r="F31"/>
  <c r="H31" s="1"/>
  <c r="D33"/>
  <c r="H33"/>
  <c r="E34"/>
  <c r="F35"/>
  <c r="G9"/>
  <c r="G34"/>
  <c r="G7"/>
  <c r="D10"/>
  <c r="D11"/>
  <c r="H11"/>
  <c r="D12"/>
  <c r="G15"/>
  <c r="D18"/>
  <c r="H18"/>
  <c r="E34" i="14"/>
  <c r="E8"/>
  <c r="G19"/>
  <c r="H20"/>
  <c r="G31"/>
  <c r="G35"/>
  <c r="G9"/>
  <c r="G11"/>
  <c r="H11" s="1"/>
  <c r="E14"/>
  <c r="H14" s="1"/>
  <c r="G18"/>
  <c r="H18" s="1"/>
  <c r="D19"/>
  <c r="G22"/>
  <c r="D23"/>
  <c r="E23" s="1"/>
  <c r="H23" s="1"/>
  <c r="G26"/>
  <c r="D27"/>
  <c r="G30"/>
  <c r="H31"/>
  <c r="G34"/>
  <c r="D35"/>
  <c r="G7"/>
  <c r="H10"/>
  <c r="G16"/>
  <c r="G17"/>
  <c r="D18"/>
  <c r="G21"/>
  <c r="D22"/>
  <c r="E22" s="1"/>
  <c r="H22" s="1"/>
  <c r="G25"/>
  <c r="H25" s="1"/>
  <c r="D26"/>
  <c r="E26" s="1"/>
  <c r="H26" s="1"/>
  <c r="E27"/>
  <c r="H27" s="1"/>
  <c r="G29"/>
  <c r="D30"/>
  <c r="E30" s="1"/>
  <c r="H30" s="1"/>
  <c r="E31"/>
  <c r="G33"/>
  <c r="D34"/>
  <c r="H34"/>
  <c r="E35"/>
  <c r="G13"/>
  <c r="G23"/>
  <c r="G27"/>
  <c r="H28"/>
  <c r="G8"/>
  <c r="G10"/>
  <c r="G12"/>
  <c r="D13"/>
  <c r="D31"/>
  <c r="H35"/>
  <c r="D8"/>
  <c r="H8" s="1"/>
  <c r="D9"/>
  <c r="D10"/>
  <c r="D11"/>
  <c r="D12"/>
  <c r="E12" s="1"/>
  <c r="H12" s="1"/>
  <c r="E13"/>
  <c r="G15"/>
  <c r="D7"/>
  <c r="E7" s="1"/>
  <c r="D15"/>
  <c r="E15" s="1"/>
  <c r="D16"/>
  <c r="E16" s="1"/>
  <c r="D17"/>
  <c r="D21"/>
  <c r="E21" s="1"/>
  <c r="D25"/>
  <c r="D29"/>
  <c r="E29" s="1"/>
  <c r="D33"/>
  <c r="E33" s="1"/>
  <c r="J9" i="1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8"/>
  <c r="H13" i="14" l="1"/>
  <c r="H22" i="15"/>
  <c r="H16"/>
  <c r="E16"/>
  <c r="H12"/>
  <c r="E12"/>
  <c r="H13" i="16"/>
  <c r="H23" i="17"/>
  <c r="E23"/>
  <c r="H22"/>
  <c r="H12" i="18"/>
  <c r="H7" i="19"/>
  <c r="E7"/>
  <c r="H13"/>
  <c r="H15"/>
  <c r="H35"/>
  <c r="H16" i="18"/>
  <c r="E9"/>
  <c r="H9" s="1"/>
  <c r="H9" i="17"/>
  <c r="H8"/>
  <c r="H28"/>
  <c r="H26"/>
  <c r="H30"/>
  <c r="H12"/>
  <c r="E20"/>
  <c r="H20" s="1"/>
  <c r="H34"/>
  <c r="H15" i="16"/>
  <c r="E33"/>
  <c r="H33" s="1"/>
  <c r="H27"/>
  <c r="H23"/>
  <c r="H19"/>
  <c r="H30" i="15"/>
  <c r="E30"/>
  <c r="E26"/>
  <c r="H26" s="1"/>
  <c r="H15" i="14"/>
  <c r="H21"/>
  <c r="E9"/>
  <c r="H9" s="1"/>
  <c r="H29"/>
  <c r="H33"/>
  <c r="H7"/>
  <c r="H16"/>
  <c r="E19"/>
  <c r="H19" s="1"/>
  <c r="M7" i="13"/>
  <c r="B17" i="6" s="1"/>
  <c r="B35" i="13"/>
  <c r="F35" s="1"/>
  <c r="B34"/>
  <c r="G34" s="1"/>
  <c r="B33"/>
  <c r="F33" s="1"/>
  <c r="B32"/>
  <c r="B31"/>
  <c r="B30"/>
  <c r="B29"/>
  <c r="F29" s="1"/>
  <c r="B28"/>
  <c r="G28" s="1"/>
  <c r="B27"/>
  <c r="F27" s="1"/>
  <c r="B26"/>
  <c r="G26" s="1"/>
  <c r="B25"/>
  <c r="F25" s="1"/>
  <c r="B24"/>
  <c r="B23"/>
  <c r="F23" s="1"/>
  <c r="B22"/>
  <c r="B21"/>
  <c r="F21" s="1"/>
  <c r="B20"/>
  <c r="G20" s="1"/>
  <c r="B19"/>
  <c r="F19" s="1"/>
  <c r="B18"/>
  <c r="G18" s="1"/>
  <c r="H18" s="1"/>
  <c r="B17"/>
  <c r="B16"/>
  <c r="B15"/>
  <c r="F15" s="1"/>
  <c r="B14"/>
  <c r="B13"/>
  <c r="G13" s="1"/>
  <c r="B12"/>
  <c r="F12" s="1"/>
  <c r="B11"/>
  <c r="G11" s="1"/>
  <c r="H11" s="1"/>
  <c r="B10"/>
  <c r="B9"/>
  <c r="B8"/>
  <c r="F8" s="1"/>
  <c r="B7"/>
  <c r="B6"/>
  <c r="F6" s="1"/>
  <c r="M9" i="19" l="1"/>
  <c r="M15" s="1"/>
  <c r="M11" s="1"/>
  <c r="M16" s="1"/>
  <c r="M9" i="15"/>
  <c r="M15" s="1"/>
  <c r="M11" s="1"/>
  <c r="M16" s="1"/>
  <c r="M9" i="18"/>
  <c r="M15" s="1"/>
  <c r="M11" s="1"/>
  <c r="M16" s="1"/>
  <c r="M9" i="17"/>
  <c r="M15" s="1"/>
  <c r="M11" s="1"/>
  <c r="M16" s="1"/>
  <c r="M10" s="1"/>
  <c r="M8" s="1"/>
  <c r="M9" i="16"/>
  <c r="M9" i="14"/>
  <c r="D18" i="13"/>
  <c r="D26"/>
  <c r="D11"/>
  <c r="E17"/>
  <c r="E25"/>
  <c r="E11"/>
  <c r="F17"/>
  <c r="H17" s="1"/>
  <c r="E31"/>
  <c r="F11"/>
  <c r="F31"/>
  <c r="H31" s="1"/>
  <c r="F10"/>
  <c r="H10" s="1"/>
  <c r="E10"/>
  <c r="F16"/>
  <c r="F24"/>
  <c r="H24" s="1"/>
  <c r="E24"/>
  <c r="F7"/>
  <c r="D9"/>
  <c r="E9" s="1"/>
  <c r="D10"/>
  <c r="F14"/>
  <c r="D16"/>
  <c r="E16" s="1"/>
  <c r="F22"/>
  <c r="D24"/>
  <c r="F30"/>
  <c r="D30"/>
  <c r="E30" s="1"/>
  <c r="D7"/>
  <c r="F9"/>
  <c r="G10"/>
  <c r="D13"/>
  <c r="E13" s="1"/>
  <c r="D14"/>
  <c r="G16"/>
  <c r="F20"/>
  <c r="D22"/>
  <c r="G24"/>
  <c r="F28"/>
  <c r="G30"/>
  <c r="F32"/>
  <c r="E32"/>
  <c r="D32"/>
  <c r="G7"/>
  <c r="G9"/>
  <c r="F13"/>
  <c r="G14"/>
  <c r="F18"/>
  <c r="E18"/>
  <c r="D20"/>
  <c r="G22"/>
  <c r="F26"/>
  <c r="E26"/>
  <c r="H26" s="1"/>
  <c r="D28"/>
  <c r="G32"/>
  <c r="H32" s="1"/>
  <c r="F34"/>
  <c r="D34"/>
  <c r="E34" s="1"/>
  <c r="G6"/>
  <c r="G8"/>
  <c r="G12"/>
  <c r="G15"/>
  <c r="G17"/>
  <c r="G19"/>
  <c r="G21"/>
  <c r="G23"/>
  <c r="G25"/>
  <c r="H25" s="1"/>
  <c r="G27"/>
  <c r="G29"/>
  <c r="G31"/>
  <c r="G33"/>
  <c r="G35"/>
  <c r="D8"/>
  <c r="E8" s="1"/>
  <c r="D12"/>
  <c r="E12" s="1"/>
  <c r="D15"/>
  <c r="E15" s="1"/>
  <c r="D17"/>
  <c r="D19"/>
  <c r="E19" s="1"/>
  <c r="D21"/>
  <c r="E21" s="1"/>
  <c r="D23"/>
  <c r="E23" s="1"/>
  <c r="D25"/>
  <c r="D27"/>
  <c r="E27" s="1"/>
  <c r="D29"/>
  <c r="E29" s="1"/>
  <c r="D31"/>
  <c r="D33"/>
  <c r="E33" s="1"/>
  <c r="D35"/>
  <c r="E35" s="1"/>
  <c r="F7" i="6"/>
  <c r="M10" i="19" l="1"/>
  <c r="M8" s="1"/>
  <c r="M10" i="18"/>
  <c r="M8" s="1"/>
  <c r="M15" i="16"/>
  <c r="M11" s="1"/>
  <c r="M16" s="1"/>
  <c r="M10" i="15"/>
  <c r="M8" s="1"/>
  <c r="M15" i="14"/>
  <c r="M11" s="1"/>
  <c r="M16" s="1"/>
  <c r="H34" i="13"/>
  <c r="H13"/>
  <c r="H27"/>
  <c r="H29"/>
  <c r="H8"/>
  <c r="H30"/>
  <c r="H23"/>
  <c r="H15"/>
  <c r="E7"/>
  <c r="H7" s="1"/>
  <c r="H16"/>
  <c r="E28"/>
  <c r="H28" s="1"/>
  <c r="H21"/>
  <c r="H12"/>
  <c r="H6"/>
  <c r="E22"/>
  <c r="H22" s="1"/>
  <c r="E14"/>
  <c r="H14" s="1"/>
  <c r="H9"/>
  <c r="H19"/>
  <c r="E20"/>
  <c r="H20" s="1"/>
  <c r="H35"/>
  <c r="H33"/>
  <c r="M10" i="16" l="1"/>
  <c r="M8" s="1"/>
  <c r="M10" i="14"/>
  <c r="M8" s="1"/>
  <c r="M9" i="13"/>
  <c r="M15" l="1"/>
  <c r="M11" s="1"/>
  <c r="M16" s="1"/>
  <c r="M10" l="1"/>
  <c r="M8" s="1"/>
  <c r="C17" i="6" s="1"/>
</calcChain>
</file>

<file path=xl/sharedStrings.xml><?xml version="1.0" encoding="utf-8"?>
<sst xmlns="http://schemas.openxmlformats.org/spreadsheetml/2006/main" count="169" uniqueCount="44">
  <si>
    <t>Gráfico</t>
  </si>
  <si>
    <t>Configurações</t>
  </si>
  <si>
    <t xml:space="preserve">Carlão </t>
  </si>
  <si>
    <t xml:space="preserve">Renatão </t>
  </si>
  <si>
    <t>Jorjão</t>
  </si>
  <si>
    <t xml:space="preserve">Tonhão </t>
  </si>
  <si>
    <t xml:space="preserve">Zélão </t>
  </si>
  <si>
    <t>Ditão</t>
  </si>
  <si>
    <t>Betão</t>
  </si>
  <si>
    <t>Folha de pagamento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</si>
  <si>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</si>
  <si>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</si>
  <si>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</si>
  <si>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</si>
  <si>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</si>
  <si>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</si>
  <si>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</si>
  <si>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</si>
  <si>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</si>
  <si>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</si>
  <si>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</si>
  <si>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</si>
  <si>
    <t>Salario Antigo</t>
  </si>
  <si>
    <t>Renatão</t>
  </si>
  <si>
    <t>Tonhão</t>
  </si>
  <si>
    <t>Zélão</t>
  </si>
  <si>
    <t>Salario Novo</t>
  </si>
  <si>
    <t>Dia do mês</t>
  </si>
  <si>
    <t>Dia da semana</t>
  </si>
  <si>
    <t xml:space="preserve">Fatec Automotive </t>
  </si>
  <si>
    <t>Hora Trabalhada</t>
  </si>
  <si>
    <t>Hora Normal</t>
  </si>
  <si>
    <t xml:space="preserve">Hora Especial </t>
  </si>
  <si>
    <t xml:space="preserve">Hora Sabado </t>
  </si>
  <si>
    <t xml:space="preserve">Hora Domingo </t>
  </si>
  <si>
    <t>Valor a receber por dia R$</t>
  </si>
  <si>
    <t xml:space="preserve">Folha de Pagemento </t>
  </si>
  <si>
    <t xml:space="preserve">Funcionários </t>
  </si>
  <si>
    <t xml:space="preserve">Nome:        Carlão </t>
  </si>
  <si>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Betão </t>
    </r>
  </si>
  <si>
    <t>Salário Novo</t>
  </si>
  <si>
    <t>Salário Antigo</t>
  </si>
  <si>
    <t xml:space="preserve">Salários </t>
  </si>
  <si>
    <t xml:space="preserve">Descontos 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</si>
</sst>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dd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dobe Garamond Pro Bold"/>
      <family val="1"/>
    </font>
    <font>
      <sz val="18"/>
      <color theme="1"/>
      <name val="Adobe Garamond Pro Bold"/>
      <family val="1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7" borderId="0"/>
    <xf numFmtId="0" fontId="2" fillId="6" borderId="0"/>
    <xf numFmtId="0" fontId="8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44" fontId="0" fillId="0" borderId="0" xfId="1" applyFont="1"/>
    <xf numFmtId="0" fontId="0" fillId="5" borderId="0" xfId="0" applyFill="1"/>
    <xf numFmtId="0" fontId="0" fillId="5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5" borderId="0" xfId="0" applyFont="1" applyFill="1"/>
    <xf numFmtId="0" fontId="0" fillId="11" borderId="0" xfId="0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14" borderId="0" xfId="7" applyFont="1" applyFill="1" applyBorder="1" applyAlignment="1" applyProtection="1">
      <alignment horizontal="center" vertical="center"/>
    </xf>
    <xf numFmtId="0" fontId="0" fillId="14" borderId="0" xfId="7" applyFont="1" applyFill="1" applyBorder="1" applyAlignment="1" applyProtection="1">
      <alignment horizontal="center" vertical="center"/>
    </xf>
    <xf numFmtId="0" fontId="10" fillId="9" borderId="0" xfId="7" applyFont="1" applyFill="1" applyBorder="1" applyAlignment="1" applyProtection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9" fillId="12" borderId="0" xfId="7" applyFont="1" applyFill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</cellXfs>
  <cellStyles count="8">
    <cellStyle name="Estilo 1" xfId="2"/>
    <cellStyle name="Estilo 2" xfId="3"/>
    <cellStyle name="Estilo 3" xfId="4"/>
    <cellStyle name="Estilo 4" xfId="5"/>
    <cellStyle name="Estilo 5" xfId="6"/>
    <cellStyle name="Hyperlink" xfId="7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dados!$A$16</c:f>
              <c:strCache>
                <c:ptCount val="1"/>
              </c:strCache>
            </c:strRef>
          </c:tx>
          <c:val>
            <c:numRef>
              <c:f>dados!$B$16:$C$16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dados!$A$17</c:f>
              <c:strCache>
                <c:ptCount val="1"/>
                <c:pt idx="0">
                  <c:v>Carlão </c:v>
                </c:pt>
              </c:strCache>
            </c:strRef>
          </c:tx>
          <c:val>
            <c:numRef>
              <c:f>dados!$B$17:$C$17</c:f>
              <c:numCache>
                <c:formatCode>_-"R$"\ * #,##0.00_-;\-"R$"\ * #,##0.00_-;_-"R$"\ * "-"??_-;_-@_-</c:formatCode>
                <c:ptCount val="2"/>
                <c:pt idx="0">
                  <c:v>3622.5</c:v>
                </c:pt>
                <c:pt idx="1">
                  <c:v>3970.4751000000015</c:v>
                </c:pt>
              </c:numCache>
            </c:numRef>
          </c:val>
        </c:ser>
        <c:ser>
          <c:idx val="2"/>
          <c:order val="2"/>
          <c:tx>
            <c:strRef>
              <c:f>dados!$A$18</c:f>
              <c:strCache>
                <c:ptCount val="1"/>
                <c:pt idx="0">
                  <c:v>Renatão</c:v>
                </c:pt>
              </c:strCache>
            </c:strRef>
          </c:tx>
          <c:val>
            <c:numRef>
              <c:f>dados!$B$18:$C$18</c:f>
              <c:numCache>
                <c:formatCode>_-"R$"\ * #,##0.00_-;\-"R$"\ * #,##0.00_-;_-"R$"\ * "-"??_-;_-@_-</c:formatCode>
                <c:ptCount val="2"/>
                <c:pt idx="0">
                  <c:v>3482.5</c:v>
                </c:pt>
                <c:pt idx="1">
                  <c:v>3795.0027000000018</c:v>
                </c:pt>
              </c:numCache>
            </c:numRef>
          </c:val>
        </c:ser>
        <c:ser>
          <c:idx val="3"/>
          <c:order val="3"/>
          <c:tx>
            <c:strRef>
              <c:f>dados!$A$19</c:f>
              <c:strCache>
                <c:ptCount val="1"/>
                <c:pt idx="0">
                  <c:v>Jorjão</c:v>
                </c:pt>
              </c:strCache>
            </c:strRef>
          </c:tx>
          <c:val>
            <c:numRef>
              <c:f>dados!$B$19:$C$19</c:f>
              <c:numCache>
                <c:formatCode>_-"R$"\ * #,##0.00_-;\-"R$"\ * #,##0.00_-;_-"R$"\ * "-"??_-;_-@_-</c:formatCode>
                <c:ptCount val="2"/>
                <c:pt idx="0">
                  <c:v>3465</c:v>
                </c:pt>
                <c:pt idx="1">
                  <c:v>3788.4500750000011</c:v>
                </c:pt>
              </c:numCache>
            </c:numRef>
          </c:val>
        </c:ser>
        <c:ser>
          <c:idx val="4"/>
          <c:order val="4"/>
          <c:tx>
            <c:strRef>
              <c:f>dados!$A$20</c:f>
              <c:strCache>
                <c:ptCount val="1"/>
                <c:pt idx="0">
                  <c:v>Betão</c:v>
                </c:pt>
              </c:strCache>
            </c:strRef>
          </c:tx>
          <c:val>
            <c:numRef>
              <c:f>dados!$B$20:$C$20</c:f>
              <c:numCache>
                <c:formatCode>_-"R$"\ * #,##0.00_-;\-"R$"\ * #,##0.00_-;_-"R$"\ * "-"??_-;_-@_-</c:formatCode>
                <c:ptCount val="2"/>
                <c:pt idx="0">
                  <c:v>3692.5</c:v>
                </c:pt>
                <c:pt idx="1">
                  <c:v>4063.8023250000006</c:v>
                </c:pt>
              </c:numCache>
            </c:numRef>
          </c:val>
        </c:ser>
        <c:ser>
          <c:idx val="5"/>
          <c:order val="5"/>
          <c:tx>
            <c:strRef>
              <c:f>dados!$A$21</c:f>
              <c:strCache>
                <c:ptCount val="1"/>
                <c:pt idx="0">
                  <c:v>Tonhão</c:v>
                </c:pt>
              </c:strCache>
            </c:strRef>
          </c:tx>
          <c:val>
            <c:numRef>
              <c:f>dados!$B$21:$C$21</c:f>
              <c:numCache>
                <c:formatCode>_-"R$"\ * #,##0.00_-;\-"R$"\ * #,##0.00_-;_-"R$"\ * "-"??_-;_-@_-</c:formatCode>
                <c:ptCount val="2"/>
                <c:pt idx="0">
                  <c:v>3220</c:v>
                </c:pt>
                <c:pt idx="1">
                  <c:v>3613.8743500000014</c:v>
                </c:pt>
              </c:numCache>
            </c:numRef>
          </c:val>
        </c:ser>
        <c:ser>
          <c:idx val="6"/>
          <c:order val="6"/>
          <c:tx>
            <c:strRef>
              <c:f>dados!$A$22</c:f>
              <c:strCache>
                <c:ptCount val="1"/>
                <c:pt idx="0">
                  <c:v>Zélão</c:v>
                </c:pt>
              </c:strCache>
            </c:strRef>
          </c:tx>
          <c:val>
            <c:numRef>
              <c:f>dados!$B$22:$C$22</c:f>
              <c:numCache>
                <c:formatCode>_-"R$"\ * #,##0.00_-;\-"R$"\ * #,##0.00_-;_-"R$"\ * "-"??_-;_-@_-</c:formatCode>
                <c:ptCount val="2"/>
                <c:pt idx="0">
                  <c:v>3885</c:v>
                </c:pt>
                <c:pt idx="1">
                  <c:v>4182.8509500000009</c:v>
                </c:pt>
              </c:numCache>
            </c:numRef>
          </c:val>
        </c:ser>
        <c:ser>
          <c:idx val="7"/>
          <c:order val="7"/>
          <c:tx>
            <c:strRef>
              <c:f>dados!$A$23</c:f>
              <c:strCache>
                <c:ptCount val="1"/>
                <c:pt idx="0">
                  <c:v>Ditão</c:v>
                </c:pt>
              </c:strCache>
            </c:strRef>
          </c:tx>
          <c:val>
            <c:numRef>
              <c:f>dados!$B$23:$C$23</c:f>
              <c:numCache>
                <c:formatCode>_-"R$"\ * #,##0.00_-;\-"R$"\ * #,##0.00_-;_-"R$"\ * "-"??_-;_-@_-</c:formatCode>
                <c:ptCount val="2"/>
                <c:pt idx="0">
                  <c:v>3360</c:v>
                </c:pt>
                <c:pt idx="1">
                  <c:v>3682.5044750000015</c:v>
                </c:pt>
              </c:numCache>
            </c:numRef>
          </c:val>
        </c:ser>
        <c:shape val="box"/>
        <c:axId val="110711552"/>
        <c:axId val="110917504"/>
        <c:axId val="0"/>
      </c:bar3DChart>
      <c:catAx>
        <c:axId val="110711552"/>
        <c:scaling>
          <c:orientation val="minMax"/>
        </c:scaling>
        <c:axPos val="b"/>
        <c:tickLblPos val="nextTo"/>
        <c:spPr>
          <a:ln>
            <a:solidFill>
              <a:schemeClr val="accent1"/>
            </a:solidFill>
          </a:ln>
        </c:spPr>
        <c:crossAx val="110917504"/>
        <c:crosses val="autoZero"/>
        <c:auto val="1"/>
        <c:lblAlgn val="ctr"/>
        <c:lblOffset val="100"/>
      </c:catAx>
      <c:valAx>
        <c:axId val="110917504"/>
        <c:scaling>
          <c:orientation val="minMax"/>
        </c:scaling>
        <c:axPos val="l"/>
        <c:majorGridlines/>
        <c:numFmt formatCode="General" sourceLinked="1"/>
        <c:tickLblPos val="nextTo"/>
        <c:crossAx val="11071155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533397</xdr:colOff>
      <xdr:row>4</xdr:row>
      <xdr:rowOff>576262</xdr:rowOff>
    </xdr:from>
    <xdr:to>
      <xdr:col>10</xdr:col>
      <xdr:colOff>469104</xdr:colOff>
      <xdr:row>11</xdr:row>
      <xdr:rowOff>95249</xdr:rowOff>
    </xdr:to>
    <xdr:pic>
      <xdr:nvPicPr>
        <xdr:cNvPr id="5" name="Imagem 4" descr="carro1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1460" y="1338262"/>
          <a:ext cx="4245769" cy="1257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0</xdr:row>
      <xdr:rowOff>171449</xdr:rowOff>
    </xdr:from>
    <xdr:to>
      <xdr:col>16</xdr:col>
      <xdr:colOff>533401</xdr:colOff>
      <xdr:row>39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26</xdr:row>
      <xdr:rowOff>28571</xdr:rowOff>
    </xdr:from>
    <xdr:to>
      <xdr:col>2</xdr:col>
      <xdr:colOff>219075</xdr:colOff>
      <xdr:row>28</xdr:row>
      <xdr:rowOff>9522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 rot="10800000">
          <a:off x="666749" y="4981571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228596" y="7439023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2E37185-EA99-49B8-810B-88B103420D90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1344E3F-5FD9-450E-BE47-3F83E94AF34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2AF1EE9-C683-4901-8E4A-41B4603CBC8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50D51DD-0426-402E-8A9B-FA4C58E16F7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2E548CB-4B56-4171-9CF7-5E39057440E4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295AE56-90C0-4624-84A2-D4589CD17217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showGridLines="0" showRowColHeaders="0" zoomScale="80" zoomScaleNormal="80" workbookViewId="0">
      <selection activeCell="F21" sqref="F21:J22"/>
    </sheetView>
  </sheetViews>
  <sheetFormatPr defaultRowHeight="15"/>
  <cols>
    <col min="2" max="2" width="25.7109375" customWidth="1"/>
    <col min="4" max="4" width="9.28515625" customWidth="1"/>
    <col min="5" max="5" width="13.5703125" customWidth="1"/>
    <col min="6" max="6" width="14.710937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47.25">
      <c r="A5" s="2"/>
      <c r="B5" s="27" t="s">
        <v>29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5" customHeight="1">
      <c r="A6" s="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>
      <c r="A13" s="2"/>
      <c r="B13" s="2"/>
      <c r="C13" s="2"/>
      <c r="D13" s="2"/>
      <c r="E13" s="2"/>
      <c r="F13" s="28"/>
      <c r="G13" s="28"/>
      <c r="H13" s="28"/>
      <c r="I13" s="2"/>
      <c r="J13" s="2"/>
      <c r="K13" s="2"/>
      <c r="L13" s="2"/>
      <c r="M13" s="2"/>
      <c r="N13" s="2"/>
      <c r="O13" s="2"/>
    </row>
    <row r="14" spans="1:17">
      <c r="A14" s="2"/>
      <c r="B14" s="2"/>
      <c r="C14" s="2"/>
      <c r="D14" s="2"/>
      <c r="E14" s="2"/>
      <c r="F14" s="28"/>
      <c r="G14" s="28"/>
      <c r="H14" s="28"/>
      <c r="I14" s="2"/>
      <c r="J14" s="2"/>
      <c r="K14" s="2"/>
      <c r="L14" s="2"/>
      <c r="M14" s="2"/>
      <c r="N14" s="2"/>
      <c r="O14" s="2"/>
    </row>
    <row r="15" spans="1:17">
      <c r="A15" s="2"/>
      <c r="B15" s="2"/>
      <c r="C15" s="2"/>
      <c r="D15" s="2"/>
      <c r="E15" s="2"/>
      <c r="F15" s="29" t="s">
        <v>36</v>
      </c>
      <c r="G15" s="30"/>
      <c r="H15" s="30"/>
      <c r="I15" s="30"/>
      <c r="J15" s="30"/>
      <c r="K15" s="2"/>
      <c r="L15" s="2"/>
      <c r="M15" s="2"/>
      <c r="N15" s="2"/>
      <c r="O15" s="2"/>
    </row>
    <row r="16" spans="1:17">
      <c r="A16" s="2"/>
      <c r="B16" s="28"/>
      <c r="C16" s="28"/>
      <c r="D16" s="28"/>
      <c r="E16" s="2"/>
      <c r="F16" s="30"/>
      <c r="G16" s="30"/>
      <c r="H16" s="30"/>
      <c r="I16" s="30"/>
      <c r="J16" s="30"/>
      <c r="K16" s="2"/>
      <c r="L16" s="2"/>
      <c r="M16" s="2"/>
      <c r="N16" s="2"/>
      <c r="O16" s="2"/>
    </row>
    <row r="17" spans="1:15">
      <c r="A17" s="2"/>
      <c r="B17" s="28"/>
      <c r="C17" s="28"/>
      <c r="D17" s="2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8"/>
      <c r="C18" s="28"/>
      <c r="D18" s="28"/>
      <c r="E18" s="2"/>
      <c r="F18" s="31" t="s">
        <v>0</v>
      </c>
      <c r="G18" s="31"/>
      <c r="H18" s="31"/>
      <c r="I18" s="31"/>
      <c r="J18" s="31"/>
      <c r="K18" s="2"/>
      <c r="L18" s="2"/>
      <c r="M18" s="2"/>
      <c r="N18" s="2"/>
      <c r="O18" s="2"/>
    </row>
    <row r="19" spans="1:15">
      <c r="A19" s="2"/>
      <c r="B19" s="28"/>
      <c r="C19" s="28"/>
      <c r="D19" s="28"/>
      <c r="E19" s="2"/>
      <c r="F19" s="31"/>
      <c r="G19" s="31"/>
      <c r="H19" s="31"/>
      <c r="I19" s="31"/>
      <c r="J19" s="31"/>
      <c r="K19" s="2"/>
      <c r="L19" s="2"/>
      <c r="M19" s="2"/>
      <c r="N19" s="2"/>
      <c r="O19" s="2"/>
    </row>
    <row r="20" spans="1:15">
      <c r="A20" s="2"/>
      <c r="B20" s="28"/>
      <c r="C20" s="28"/>
      <c r="D20" s="28"/>
      <c r="E20" s="24"/>
      <c r="F20" s="24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8"/>
      <c r="C21" s="28"/>
      <c r="D21" s="28"/>
      <c r="E21" s="24"/>
      <c r="F21" s="32" t="s">
        <v>1</v>
      </c>
      <c r="G21" s="33"/>
      <c r="H21" s="33"/>
      <c r="I21" s="33"/>
      <c r="J21" s="33"/>
      <c r="K21" s="2"/>
      <c r="L21" s="2"/>
      <c r="M21" s="2"/>
      <c r="N21" s="2"/>
      <c r="O21" s="2"/>
    </row>
    <row r="22" spans="1:15">
      <c r="A22" s="2"/>
      <c r="B22" s="28"/>
      <c r="C22" s="28"/>
      <c r="D22" s="28"/>
      <c r="E22" s="24"/>
      <c r="F22" s="33"/>
      <c r="G22" s="33"/>
      <c r="H22" s="33"/>
      <c r="I22" s="33"/>
      <c r="J22" s="33"/>
      <c r="K22" s="2"/>
      <c r="L22" s="2"/>
      <c r="M22" s="2"/>
      <c r="N22" s="2"/>
      <c r="O22" s="2"/>
    </row>
    <row r="23" spans="1:15">
      <c r="A23" s="2"/>
      <c r="B23" s="28"/>
      <c r="C23" s="28"/>
      <c r="D23" s="28"/>
      <c r="E23" s="24"/>
      <c r="F23" s="28"/>
      <c r="G23" s="28"/>
      <c r="H23" s="28"/>
      <c r="I23" s="2"/>
      <c r="J23" s="2"/>
      <c r="K23" s="2"/>
      <c r="L23" s="2"/>
      <c r="M23" s="2"/>
      <c r="N23" s="2"/>
      <c r="O23" s="2"/>
    </row>
    <row r="24" spans="1:15">
      <c r="A24" s="2"/>
      <c r="B24" s="28"/>
      <c r="C24" s="28"/>
      <c r="D24" s="28"/>
      <c r="E24" s="24"/>
      <c r="F24" s="28"/>
      <c r="G24" s="28"/>
      <c r="H24" s="28"/>
      <c r="I24" s="2"/>
      <c r="J24" s="2"/>
      <c r="K24" s="2"/>
      <c r="L24" s="2"/>
      <c r="M24" s="2"/>
      <c r="N24" s="2"/>
      <c r="O24" s="2"/>
    </row>
    <row r="25" spans="1:15">
      <c r="A25" s="2"/>
      <c r="B25" s="28"/>
      <c r="C25" s="28"/>
      <c r="D25" s="28"/>
      <c r="E25" s="24"/>
      <c r="F25" s="24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8"/>
      <c r="C26" s="28"/>
      <c r="D26" s="28"/>
      <c r="E26" s="24"/>
      <c r="F26" s="24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4"/>
      <c r="F27" s="24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4"/>
      <c r="F28" s="24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E29" s="24"/>
      <c r="F29" s="24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4"/>
      <c r="F30" s="24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8">
    <mergeCell ref="B5:Q5"/>
    <mergeCell ref="B16:D24"/>
    <mergeCell ref="F13:H14"/>
    <mergeCell ref="F23:H24"/>
    <mergeCell ref="B25:D26"/>
    <mergeCell ref="F15:J16"/>
    <mergeCell ref="F18:J19"/>
    <mergeCell ref="F21:J22"/>
  </mergeCells>
  <hyperlinks>
    <hyperlink ref="F15:J16" location="Aplicação!A1" display="Folha de Pagemento "/>
    <hyperlink ref="F18:J19" location="Graficos!A1" display="Gráfico"/>
  </hyperlinks>
  <pageMargins left="0.511811024" right="0.511811024" top="0.78740157499999996" bottom="0.78740157499999996" header="0.31496062000000002" footer="0.31496062000000002"/>
  <pageSetup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6" sqref="B16"/>
    </sheetView>
  </sheetViews>
  <sheetFormatPr defaultRowHeight="15"/>
  <cols>
    <col min="1" max="1" width="14.7109375" customWidth="1"/>
    <col min="2" max="2" width="13.7109375" customWidth="1"/>
    <col min="3" max="3" width="13.5703125" customWidth="1"/>
    <col min="5" max="5" width="13.42578125" customWidth="1"/>
    <col min="6" max="6" width="12.140625" bestFit="1" customWidth="1"/>
  </cols>
  <sheetData>
    <row r="1" spans="1:7">
      <c r="A1" t="s">
        <v>14</v>
      </c>
      <c r="B1" s="1">
        <v>19.899999999999999</v>
      </c>
      <c r="E1" t="s">
        <v>10</v>
      </c>
    </row>
    <row r="2" spans="1:7">
      <c r="A2" t="s">
        <v>15</v>
      </c>
      <c r="B2" s="1">
        <v>22.6</v>
      </c>
      <c r="E2">
        <v>0</v>
      </c>
      <c r="F2" s="6">
        <v>0.08</v>
      </c>
    </row>
    <row r="3" spans="1:7">
      <c r="A3" t="s">
        <v>16</v>
      </c>
      <c r="B3" s="1">
        <v>27.9</v>
      </c>
      <c r="E3">
        <v>1659.39</v>
      </c>
      <c r="F3" s="6">
        <v>0.09</v>
      </c>
    </row>
    <row r="4" spans="1:7">
      <c r="A4" t="s">
        <v>17</v>
      </c>
      <c r="B4" s="1">
        <v>29</v>
      </c>
      <c r="E4">
        <v>2765.67</v>
      </c>
      <c r="F4" s="6">
        <v>0.11</v>
      </c>
    </row>
    <row r="6" spans="1:7">
      <c r="E6" t="s">
        <v>19</v>
      </c>
      <c r="F6" s="1">
        <v>5531.31</v>
      </c>
    </row>
    <row r="7" spans="1:7">
      <c r="E7" t="s">
        <v>20</v>
      </c>
      <c r="F7" s="1">
        <f>Teto_INSS*F4</f>
        <v>608.44410000000005</v>
      </c>
    </row>
    <row r="8" spans="1:7">
      <c r="F8" s="1"/>
    </row>
    <row r="10" spans="1:7">
      <c r="E10" t="s">
        <v>11</v>
      </c>
    </row>
    <row r="11" spans="1:7">
      <c r="E11">
        <v>1903.98</v>
      </c>
      <c r="F11" s="7">
        <v>7.4999999999999997E-2</v>
      </c>
      <c r="G11">
        <v>142.80000000000001</v>
      </c>
    </row>
    <row r="12" spans="1:7">
      <c r="E12">
        <v>2826.66</v>
      </c>
      <c r="F12" s="6">
        <v>0.15</v>
      </c>
      <c r="G12">
        <v>354.8</v>
      </c>
    </row>
    <row r="13" spans="1:7">
      <c r="E13">
        <v>3751.06</v>
      </c>
      <c r="F13" s="7">
        <v>0.22500000000000001</v>
      </c>
      <c r="G13">
        <v>636.13</v>
      </c>
    </row>
    <row r="14" spans="1:7">
      <c r="E14">
        <v>4664.68</v>
      </c>
      <c r="F14" s="7">
        <v>0.27500000000000002</v>
      </c>
      <c r="G14">
        <v>869.36</v>
      </c>
    </row>
    <row r="16" spans="1:7">
      <c r="B16" t="s">
        <v>22</v>
      </c>
      <c r="C16" t="s">
        <v>26</v>
      </c>
    </row>
    <row r="17" spans="1:3">
      <c r="A17" t="s">
        <v>2</v>
      </c>
      <c r="B17" s="4">
        <f>Carlão!M7</f>
        <v>3622.5</v>
      </c>
      <c r="C17" s="4">
        <f>Carlão!M8</f>
        <v>3970.4751000000015</v>
      </c>
    </row>
    <row r="18" spans="1:3">
      <c r="A18" t="s">
        <v>23</v>
      </c>
      <c r="B18" s="4">
        <f>Renatão!M7</f>
        <v>3482.5</v>
      </c>
      <c r="C18" s="4">
        <f>Renatão!M8</f>
        <v>3795.0027000000018</v>
      </c>
    </row>
    <row r="19" spans="1:3">
      <c r="A19" t="s">
        <v>4</v>
      </c>
      <c r="B19" s="4">
        <f>Jorjão!M7</f>
        <v>3465</v>
      </c>
      <c r="C19" s="4">
        <f>Jorjão!M8</f>
        <v>3788.4500750000011</v>
      </c>
    </row>
    <row r="20" spans="1:3">
      <c r="A20" t="s">
        <v>8</v>
      </c>
      <c r="B20" s="4">
        <f>Betão!M7</f>
        <v>3692.5</v>
      </c>
      <c r="C20" s="4">
        <f>Betão!M8</f>
        <v>4063.8023250000006</v>
      </c>
    </row>
    <row r="21" spans="1:3">
      <c r="A21" t="s">
        <v>24</v>
      </c>
      <c r="B21" s="4">
        <f>Tonhão!M7</f>
        <v>3220</v>
      </c>
      <c r="C21" s="4">
        <f>Tonhão!M8</f>
        <v>3613.8743500000014</v>
      </c>
    </row>
    <row r="22" spans="1:3">
      <c r="A22" t="s">
        <v>25</v>
      </c>
      <c r="B22" s="4">
        <f>Zelão!M7</f>
        <v>3885</v>
      </c>
      <c r="C22" s="4">
        <f>Zelão!M8</f>
        <v>4182.8509500000009</v>
      </c>
    </row>
    <row r="23" spans="1:3">
      <c r="A23" t="s">
        <v>7</v>
      </c>
      <c r="B23" s="4">
        <f>Ditão!M7</f>
        <v>3360</v>
      </c>
      <c r="C23" s="4">
        <f>Ditão!M8</f>
        <v>3682.5044750000015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sqref="A1:D2"/>
    </sheetView>
  </sheetViews>
  <sheetFormatPr defaultRowHeight="15"/>
  <sheetData>
    <row r="1" spans="1:4" ht="15" customHeight="1">
      <c r="A1" s="34" t="s">
        <v>37</v>
      </c>
      <c r="B1" s="35"/>
      <c r="C1" s="35"/>
      <c r="D1" s="35"/>
    </row>
    <row r="2" spans="1:4" ht="15" customHeight="1">
      <c r="A2" s="35"/>
      <c r="B2" s="35"/>
      <c r="C2" s="35"/>
      <c r="D2" s="35"/>
    </row>
    <row r="4" spans="1:4">
      <c r="B4" s="41" t="s">
        <v>2</v>
      </c>
      <c r="C4" s="41"/>
    </row>
    <row r="5" spans="1:4">
      <c r="B5" s="41"/>
      <c r="C5" s="41"/>
    </row>
    <row r="7" spans="1:4">
      <c r="B7" s="36" t="s">
        <v>3</v>
      </c>
      <c r="C7" s="37"/>
    </row>
    <row r="8" spans="1:4">
      <c r="B8" s="37"/>
      <c r="C8" s="37"/>
    </row>
    <row r="10" spans="1:4">
      <c r="B10" s="39" t="s">
        <v>4</v>
      </c>
      <c r="C10" s="40"/>
    </row>
    <row r="11" spans="1:4">
      <c r="B11" s="40"/>
      <c r="C11" s="40"/>
    </row>
    <row r="13" spans="1:4">
      <c r="B13" s="38" t="s">
        <v>39</v>
      </c>
      <c r="C13" s="37"/>
    </row>
    <row r="14" spans="1:4">
      <c r="B14" s="37"/>
      <c r="C14" s="37"/>
    </row>
    <row r="15" spans="1:4">
      <c r="B15" s="20"/>
      <c r="C15" s="20"/>
    </row>
    <row r="16" spans="1:4">
      <c r="B16" s="36" t="s">
        <v>5</v>
      </c>
      <c r="C16" s="37"/>
    </row>
    <row r="17" spans="2:3">
      <c r="B17" s="37"/>
      <c r="C17" s="37"/>
    </row>
    <row r="18" spans="2:3">
      <c r="B18" s="22"/>
      <c r="C18" s="22"/>
    </row>
    <row r="19" spans="2:3">
      <c r="B19" s="36" t="s">
        <v>6</v>
      </c>
      <c r="C19" s="37"/>
    </row>
    <row r="20" spans="2:3">
      <c r="B20" s="37"/>
      <c r="C20" s="37"/>
    </row>
    <row r="21" spans="2:3">
      <c r="B21" s="21"/>
      <c r="C21" s="22"/>
    </row>
    <row r="22" spans="2:3">
      <c r="B22" s="36" t="s">
        <v>7</v>
      </c>
      <c r="C22" s="37"/>
    </row>
    <row r="23" spans="2:3">
      <c r="B23" s="37"/>
      <c r="C23" s="37"/>
    </row>
  </sheetData>
  <mergeCells count="8">
    <mergeCell ref="A1:D2"/>
    <mergeCell ref="B22:C23"/>
    <mergeCell ref="B13:C14"/>
    <mergeCell ref="B7:C8"/>
    <mergeCell ref="B10:C11"/>
    <mergeCell ref="B16:C17"/>
    <mergeCell ref="B19:C20"/>
    <mergeCell ref="B4:C5"/>
  </mergeCells>
  <hyperlinks>
    <hyperlink ref="B4:C5" location="Carlão!A1" display="Carlão 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sqref="A1:P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19" t="s">
        <v>27</v>
      </c>
      <c r="B5" s="19" t="s">
        <v>28</v>
      </c>
      <c r="C5" s="19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41</v>
      </c>
      <c r="M7" s="9">
        <f>SUM(J8:J37)</f>
        <v>3622.5</v>
      </c>
    </row>
    <row r="8" spans="1:17">
      <c r="A8" s="11">
        <v>42950</v>
      </c>
      <c r="B8" s="12">
        <f t="shared" si="1"/>
        <v>5</v>
      </c>
      <c r="C8" s="13">
        <v>7</v>
      </c>
      <c r="D8" s="13">
        <f t="shared" ref="D8:D35" si="5">IF(OR(B8=1,B8=7),0,IF(C8&gt;8,8,C8))</f>
        <v>7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139.29999999999998</v>
      </c>
      <c r="J8" s="1">
        <f t="shared" ref="J8:J37" si="6">C6*17.5</f>
        <v>87.5</v>
      </c>
      <c r="L8" s="8" t="s">
        <v>40</v>
      </c>
      <c r="M8" s="10">
        <f>M10</f>
        <v>3970.4751000000015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105</v>
      </c>
      <c r="L9" s="8" t="s">
        <v>13</v>
      </c>
      <c r="M9" s="10">
        <f>SUM(H6:H35)</f>
        <v>4648.6000000000022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122.5</v>
      </c>
      <c r="L10" s="8" t="s">
        <v>12</v>
      </c>
      <c r="M10" s="10">
        <f>M9-M15-M16</f>
        <v>3970.4751000000015</v>
      </c>
    </row>
    <row r="11" spans="1:17">
      <c r="A11" s="15">
        <v>42953</v>
      </c>
      <c r="B11" s="16">
        <f t="shared" si="1"/>
        <v>1</v>
      </c>
      <c r="C11" s="17">
        <v>7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7</v>
      </c>
      <c r="H11" s="18">
        <f t="shared" si="0"/>
        <v>203</v>
      </c>
      <c r="J11" s="1">
        <f t="shared" si="6"/>
        <v>87.5</v>
      </c>
      <c r="L11" s="8" t="s">
        <v>18</v>
      </c>
      <c r="M11" s="9">
        <f>M9-M15-(M26*189.59)</f>
        <v>3568.4840000000017</v>
      </c>
    </row>
    <row r="12" spans="1:17">
      <c r="A12" s="11">
        <v>42954</v>
      </c>
      <c r="B12" s="12">
        <f t="shared" si="1"/>
        <v>2</v>
      </c>
      <c r="C12" s="13">
        <v>7</v>
      </c>
      <c r="D12" s="13">
        <f t="shared" si="5"/>
        <v>7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139.29999999999998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122.5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7</v>
      </c>
      <c r="D14" s="13">
        <f t="shared" si="5"/>
        <v>7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139.29999999999998</v>
      </c>
      <c r="J14" s="1">
        <f t="shared" si="6"/>
        <v>122.5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122.5</v>
      </c>
      <c r="L15" s="8" t="s">
        <v>10</v>
      </c>
      <c r="M15" s="9">
        <f>IF(M9 &gt; Teto_INSS,Teto_INSS * 11%,M9 * VLOOKUP(M9,Tab_INSS,2))</f>
        <v>511.34600000000023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122.5</v>
      </c>
      <c r="L16" s="8" t="s">
        <v>11</v>
      </c>
      <c r="M16" s="9">
        <f>M11*VLOOKUP(M9,Tab_IRRF,2)-VLOOKUP(M9,Tab_IRRF,3)</f>
        <v>166.77890000000036</v>
      </c>
    </row>
    <row r="17" spans="1:16">
      <c r="A17" s="15">
        <v>42959</v>
      </c>
      <c r="B17" s="16">
        <f t="shared" si="1"/>
        <v>7</v>
      </c>
      <c r="C17" s="17">
        <v>9</v>
      </c>
      <c r="D17" s="17">
        <f t="shared" si="5"/>
        <v>0</v>
      </c>
      <c r="E17" s="17">
        <f t="shared" si="2"/>
        <v>0</v>
      </c>
      <c r="F17" s="17">
        <f t="shared" si="3"/>
        <v>9</v>
      </c>
      <c r="G17" s="17">
        <f t="shared" si="4"/>
        <v>0</v>
      </c>
      <c r="H17" s="18">
        <f t="shared" si="0"/>
        <v>251.1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157.5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3:B4"/>
    <mergeCell ref="A1:P2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C18" sqref="C18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7</v>
      </c>
      <c r="D7" s="17">
        <f>IF(OR(B7=1,B7=7),0,IF(C7&gt;8,8,C7))</f>
        <v>7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139.29999999999998</v>
      </c>
      <c r="L7" s="8" t="s">
        <v>41</v>
      </c>
      <c r="M7" s="9">
        <f>SUM(J8:J37)</f>
        <v>3482.5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105</v>
      </c>
      <c r="L8" s="8" t="s">
        <v>40</v>
      </c>
      <c r="M8" s="10">
        <f>M10</f>
        <v>3795.0027000000018</v>
      </c>
    </row>
    <row r="9" spans="1:17">
      <c r="A9" s="15">
        <v>42951</v>
      </c>
      <c r="B9" s="16">
        <f t="shared" si="1"/>
        <v>6</v>
      </c>
      <c r="C9" s="17">
        <v>7</v>
      </c>
      <c r="D9" s="17">
        <f t="shared" si="5"/>
        <v>7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139.29999999999998</v>
      </c>
      <c r="J9" s="1">
        <f t="shared" si="6"/>
        <v>122.5</v>
      </c>
      <c r="L9" s="8" t="s">
        <v>13</v>
      </c>
      <c r="M9" s="10">
        <f>SUM(H6:H35)</f>
        <v>4394.2000000000025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140</v>
      </c>
      <c r="L10" s="8" t="s">
        <v>12</v>
      </c>
      <c r="M10" s="10">
        <f>M9-M15-M16</f>
        <v>3795.0027000000018</v>
      </c>
    </row>
    <row r="11" spans="1:17">
      <c r="A11" s="15">
        <v>42953</v>
      </c>
      <c r="B11" s="16">
        <f t="shared" si="1"/>
        <v>1</v>
      </c>
      <c r="C11" s="17">
        <v>4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4</v>
      </c>
      <c r="H11" s="18">
        <f t="shared" si="0"/>
        <v>116</v>
      </c>
      <c r="J11" s="1">
        <f t="shared" si="6"/>
        <v>122.5</v>
      </c>
      <c r="L11" s="8" t="s">
        <v>18</v>
      </c>
      <c r="M11" s="9">
        <f>M9-M15-(M26*189.59)</f>
        <v>3342.0680000000025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70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8</v>
      </c>
      <c r="D14" s="13">
        <f t="shared" si="5"/>
        <v>8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159.19999999999999</v>
      </c>
      <c r="J14" s="1">
        <f t="shared" si="6"/>
        <v>105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122.5</v>
      </c>
      <c r="L15" s="8" t="s">
        <v>10</v>
      </c>
      <c r="M15" s="9">
        <f>IF(M9 &gt; Teto_INSS,Teto_INSS * 11%,M9 * VLOOKUP(M9,Tab_INSS,2))</f>
        <v>483.36200000000031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140</v>
      </c>
      <c r="L16" s="8" t="s">
        <v>11</v>
      </c>
      <c r="M16" s="9">
        <f>M11*VLOOKUP(M9,Tab_IRRF,2)-VLOOKUP(M9,Tab_IRRF,3)</f>
        <v>115.83530000000053</v>
      </c>
    </row>
    <row r="17" spans="1:16">
      <c r="A17" s="15">
        <v>42959</v>
      </c>
      <c r="B17" s="16">
        <f t="shared" si="1"/>
        <v>7</v>
      </c>
      <c r="C17" s="17">
        <v>4</v>
      </c>
      <c r="D17" s="17">
        <f t="shared" si="5"/>
        <v>0</v>
      </c>
      <c r="E17" s="17">
        <f t="shared" si="2"/>
        <v>0</v>
      </c>
      <c r="F17" s="17">
        <f t="shared" si="3"/>
        <v>4</v>
      </c>
      <c r="G17" s="17">
        <f t="shared" si="4"/>
        <v>0</v>
      </c>
      <c r="H17" s="18">
        <f t="shared" si="0"/>
        <v>111.6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70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C24" sqref="C2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41</v>
      </c>
      <c r="M7" s="9">
        <f>SUM(J8:J37)</f>
        <v>3465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40</v>
      </c>
      <c r="M8" s="10">
        <f>M10</f>
        <v>3788.4500750000011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4384.7000000000016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3788.4500750000011</v>
      </c>
    </row>
    <row r="11" spans="1:17">
      <c r="A11" s="15">
        <v>42953</v>
      </c>
      <c r="B11" s="16">
        <f t="shared" si="1"/>
        <v>1</v>
      </c>
      <c r="C11" s="17">
        <v>8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8</v>
      </c>
      <c r="H11" s="18">
        <f t="shared" si="0"/>
        <v>232</v>
      </c>
      <c r="J11" s="1">
        <f t="shared" si="6"/>
        <v>140</v>
      </c>
      <c r="L11" s="8" t="s">
        <v>18</v>
      </c>
      <c r="M11" s="9">
        <f>M9-M15-(M26*189.59)</f>
        <v>3333.6130000000016</v>
      </c>
    </row>
    <row r="12" spans="1:17">
      <c r="A12" s="11">
        <v>42954</v>
      </c>
      <c r="B12" s="12">
        <f t="shared" si="1"/>
        <v>2</v>
      </c>
      <c r="C12" s="13">
        <v>8</v>
      </c>
      <c r="D12" s="13">
        <f t="shared" si="5"/>
        <v>8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159.19999999999999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8</v>
      </c>
      <c r="D13" s="17">
        <f t="shared" si="5"/>
        <v>8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159.19999999999999</v>
      </c>
      <c r="J13" s="1">
        <f t="shared" si="6"/>
        <v>140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140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140</v>
      </c>
      <c r="L15" s="8" t="s">
        <v>10</v>
      </c>
      <c r="M15" s="9">
        <f>IF(M9 &gt; Teto_INSS,Teto_INSS * 11%,M9 * VLOOKUP(M9,Tab_INSS,2))</f>
        <v>482.31700000000018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87.5</v>
      </c>
      <c r="L16" s="8" t="s">
        <v>11</v>
      </c>
      <c r="M16" s="9">
        <f>M11*VLOOKUP(M9,Tab_IRRF,2)-VLOOKUP(M9,Tab_IRRF,3)</f>
        <v>113.93292500000041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C25" sqref="C25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41</v>
      </c>
      <c r="M7" s="9">
        <f>SUM(J8:J37)</f>
        <v>3692.5</v>
      </c>
    </row>
    <row r="8" spans="1:17">
      <c r="A8" s="11">
        <v>42950</v>
      </c>
      <c r="B8" s="12">
        <f t="shared" si="1"/>
        <v>5</v>
      </c>
      <c r="C8" s="13">
        <v>6</v>
      </c>
      <c r="D8" s="13">
        <f t="shared" ref="D8:D35" si="5">IF(OR(B8=1,B8=7),0,IF(C8&gt;8,8,C8))</f>
        <v>6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119.39999999999999</v>
      </c>
      <c r="J8" s="1">
        <f t="shared" ref="J8:J37" si="6">C6*17.5</f>
        <v>105</v>
      </c>
      <c r="L8" s="8" t="s">
        <v>40</v>
      </c>
      <c r="M8" s="10">
        <f>M10</f>
        <v>4063.8023250000006</v>
      </c>
    </row>
    <row r="9" spans="1:17">
      <c r="A9" s="15">
        <v>42951</v>
      </c>
      <c r="B9" s="16">
        <f t="shared" si="1"/>
        <v>6</v>
      </c>
      <c r="C9" s="17">
        <v>6</v>
      </c>
      <c r="D9" s="17">
        <f t="shared" si="5"/>
        <v>6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119.39999999999999</v>
      </c>
      <c r="J9" s="1">
        <f t="shared" si="6"/>
        <v>105</v>
      </c>
      <c r="L9" s="8" t="s">
        <v>13</v>
      </c>
      <c r="M9" s="10">
        <f>SUM(H6:H35)</f>
        <v>4708.3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105</v>
      </c>
      <c r="L10" s="8" t="s">
        <v>12</v>
      </c>
      <c r="M10" s="10">
        <f>M9-M15-M16</f>
        <v>4063.8023250000006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105</v>
      </c>
      <c r="L11" s="8" t="s">
        <v>18</v>
      </c>
      <c r="M11" s="9">
        <f>M9-M15-(M26*189.59)</f>
        <v>3621.6170000000006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8</v>
      </c>
      <c r="D15" s="17">
        <f t="shared" si="5"/>
        <v>8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159.19999999999999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517.91300000000001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105</v>
      </c>
      <c r="L16" s="8" t="s">
        <v>11</v>
      </c>
      <c r="M16" s="9">
        <f>M11*VLOOKUP(M9,Tab_IRRF,2)-VLOOKUP(M9,Tab_IRRF,3)</f>
        <v>126.58467500000029</v>
      </c>
    </row>
    <row r="17" spans="1:16">
      <c r="A17" s="15">
        <v>42959</v>
      </c>
      <c r="B17" s="16">
        <f t="shared" si="1"/>
        <v>7</v>
      </c>
      <c r="C17" s="17">
        <v>8</v>
      </c>
      <c r="D17" s="17">
        <f t="shared" si="5"/>
        <v>0</v>
      </c>
      <c r="E17" s="17">
        <f t="shared" si="2"/>
        <v>0</v>
      </c>
      <c r="F17" s="17">
        <f t="shared" si="3"/>
        <v>8</v>
      </c>
      <c r="G17" s="17">
        <f t="shared" si="4"/>
        <v>0</v>
      </c>
      <c r="H17" s="18">
        <f t="shared" si="0"/>
        <v>223.2</v>
      </c>
      <c r="J17" s="1">
        <f t="shared" si="6"/>
        <v>140</v>
      </c>
    </row>
    <row r="18" spans="1:16">
      <c r="A18" s="11">
        <v>42960</v>
      </c>
      <c r="B18" s="12">
        <f t="shared" si="1"/>
        <v>1</v>
      </c>
      <c r="C18" s="13">
        <v>8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8</v>
      </c>
      <c r="H18" s="14">
        <f t="shared" si="0"/>
        <v>232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8</v>
      </c>
      <c r="D19" s="17">
        <f t="shared" si="5"/>
        <v>8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159.19999999999999</v>
      </c>
      <c r="J19" s="1">
        <f t="shared" si="6"/>
        <v>140</v>
      </c>
    </row>
    <row r="20" spans="1:16">
      <c r="A20" s="11">
        <v>42962</v>
      </c>
      <c r="B20" s="12">
        <f t="shared" si="1"/>
        <v>3</v>
      </c>
      <c r="C20" s="13">
        <v>8</v>
      </c>
      <c r="D20" s="13">
        <f t="shared" si="5"/>
        <v>8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159.19999999999999</v>
      </c>
      <c r="J20" s="1">
        <f t="shared" si="6"/>
        <v>140</v>
      </c>
    </row>
    <row r="21" spans="1:16">
      <c r="A21" s="15">
        <v>42963</v>
      </c>
      <c r="B21" s="16">
        <f t="shared" si="1"/>
        <v>4</v>
      </c>
      <c r="C21" s="17">
        <v>8</v>
      </c>
      <c r="D21" s="17">
        <f t="shared" si="5"/>
        <v>8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159.19999999999999</v>
      </c>
      <c r="J21" s="1">
        <f t="shared" si="6"/>
        <v>140</v>
      </c>
    </row>
    <row r="22" spans="1:16">
      <c r="A22" s="11">
        <v>42964</v>
      </c>
      <c r="B22" s="12">
        <f t="shared" si="1"/>
        <v>5</v>
      </c>
      <c r="C22" s="13">
        <v>8</v>
      </c>
      <c r="D22" s="13">
        <f t="shared" si="5"/>
        <v>8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159.19999999999999</v>
      </c>
      <c r="J22" s="1">
        <f t="shared" si="6"/>
        <v>140</v>
      </c>
    </row>
    <row r="23" spans="1:16">
      <c r="A23" s="15">
        <v>42965</v>
      </c>
      <c r="B23" s="16">
        <f t="shared" si="1"/>
        <v>6</v>
      </c>
      <c r="C23" s="17">
        <v>8</v>
      </c>
      <c r="D23" s="17">
        <f t="shared" si="5"/>
        <v>8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159.19999999999999</v>
      </c>
      <c r="J23" s="1">
        <f t="shared" si="6"/>
        <v>140</v>
      </c>
      <c r="M23" s="5"/>
    </row>
    <row r="24" spans="1:16">
      <c r="A24" s="11">
        <v>42966</v>
      </c>
      <c r="B24" s="12">
        <f t="shared" si="1"/>
        <v>7</v>
      </c>
      <c r="C24" s="13">
        <v>8</v>
      </c>
      <c r="D24" s="13">
        <f t="shared" si="5"/>
        <v>0</v>
      </c>
      <c r="E24" s="13">
        <f t="shared" si="2"/>
        <v>0</v>
      </c>
      <c r="F24" s="13">
        <f t="shared" si="3"/>
        <v>8</v>
      </c>
      <c r="G24" s="13">
        <f t="shared" si="4"/>
        <v>0</v>
      </c>
      <c r="H24" s="14">
        <f t="shared" si="0"/>
        <v>223.2</v>
      </c>
      <c r="J24" s="1">
        <f t="shared" si="6"/>
        <v>140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140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140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C22" sqref="C2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5</v>
      </c>
      <c r="D7" s="17">
        <f>IF(OR(B7=1,B7=7),0,IF(C7&gt;8,8,C7))</f>
        <v>5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99.5</v>
      </c>
      <c r="L7" s="8" t="s">
        <v>41</v>
      </c>
      <c r="M7" s="9">
        <f>SUM(J8:J37)</f>
        <v>3220</v>
      </c>
    </row>
    <row r="8" spans="1:17">
      <c r="A8" s="11">
        <v>42950</v>
      </c>
      <c r="B8" s="12">
        <f t="shared" si="1"/>
        <v>5</v>
      </c>
      <c r="C8" s="13">
        <v>5</v>
      </c>
      <c r="D8" s="13">
        <f t="shared" ref="D8:D35" si="5">IF(OR(B8=1,B8=7),0,IF(C8&gt;8,8,C8))</f>
        <v>5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99.5</v>
      </c>
      <c r="J8" s="1">
        <f t="shared" ref="J8:J37" si="6">C6*17.5</f>
        <v>87.5</v>
      </c>
      <c r="L8" s="8" t="s">
        <v>40</v>
      </c>
      <c r="M8" s="10">
        <f>M10</f>
        <v>3613.8743500000014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87.5</v>
      </c>
      <c r="L9" s="8" t="s">
        <v>13</v>
      </c>
      <c r="M9" s="10">
        <f>SUM(H6:H35)</f>
        <v>4131.6000000000022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87.5</v>
      </c>
      <c r="L10" s="8" t="s">
        <v>12</v>
      </c>
      <c r="M10" s="10">
        <f>M9-M15-M16</f>
        <v>3613.8743500000014</v>
      </c>
    </row>
    <row r="11" spans="1:17">
      <c r="A11" s="15">
        <v>42953</v>
      </c>
      <c r="B11" s="16">
        <f t="shared" si="1"/>
        <v>1</v>
      </c>
      <c r="C11" s="17">
        <v>5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5</v>
      </c>
      <c r="H11" s="18">
        <f t="shared" si="0"/>
        <v>145</v>
      </c>
      <c r="J11" s="1">
        <f t="shared" si="6"/>
        <v>87.5</v>
      </c>
      <c r="L11" s="8" t="s">
        <v>18</v>
      </c>
      <c r="M11" s="9">
        <f>M9-M15-(M26*189.59)</f>
        <v>3108.3540000000021</v>
      </c>
    </row>
    <row r="12" spans="1:17">
      <c r="A12" s="11">
        <v>42954</v>
      </c>
      <c r="B12" s="12">
        <f t="shared" si="1"/>
        <v>2</v>
      </c>
      <c r="C12" s="13">
        <v>5</v>
      </c>
      <c r="D12" s="13">
        <f t="shared" si="5"/>
        <v>5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99.5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5</v>
      </c>
      <c r="D13" s="17">
        <f t="shared" si="5"/>
        <v>5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99.5</v>
      </c>
      <c r="J13" s="1">
        <f t="shared" si="6"/>
        <v>87.5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87.5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87.5</v>
      </c>
      <c r="L15" s="8" t="s">
        <v>10</v>
      </c>
      <c r="M15" s="9">
        <f>IF(M9 &gt; Teto_INSS,Teto_INSS * 11%,M9 * VLOOKUP(M9,Tab_INSS,2))</f>
        <v>454.47600000000023</v>
      </c>
    </row>
    <row r="16" spans="1:17">
      <c r="A16" s="11">
        <v>42958</v>
      </c>
      <c r="B16" s="12">
        <f t="shared" si="1"/>
        <v>6</v>
      </c>
      <c r="C16" s="13">
        <v>6</v>
      </c>
      <c r="D16" s="13">
        <f t="shared" si="5"/>
        <v>6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119.39999999999999</v>
      </c>
      <c r="J16" s="1">
        <f t="shared" si="6"/>
        <v>87.5</v>
      </c>
      <c r="L16" s="8" t="s">
        <v>11</v>
      </c>
      <c r="M16" s="9">
        <f>M11*VLOOKUP(M9,Tab_IRRF,2)-VLOOKUP(M9,Tab_IRRF,3)</f>
        <v>63.249650000000543</v>
      </c>
    </row>
    <row r="17" spans="1:16">
      <c r="A17" s="15">
        <v>42959</v>
      </c>
      <c r="B17" s="16">
        <f t="shared" si="1"/>
        <v>7</v>
      </c>
      <c r="C17" s="17">
        <v>6</v>
      </c>
      <c r="D17" s="17">
        <f t="shared" si="5"/>
        <v>0</v>
      </c>
      <c r="E17" s="17">
        <f t="shared" si="2"/>
        <v>0</v>
      </c>
      <c r="F17" s="17">
        <f t="shared" si="3"/>
        <v>6</v>
      </c>
      <c r="G17" s="17">
        <f t="shared" si="4"/>
        <v>0</v>
      </c>
      <c r="H17" s="18">
        <f t="shared" si="0"/>
        <v>167.39999999999998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6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6</v>
      </c>
      <c r="H18" s="14">
        <f t="shared" si="0"/>
        <v>174</v>
      </c>
      <c r="J18" s="1">
        <f t="shared" si="6"/>
        <v>105</v>
      </c>
      <c r="P18" s="5"/>
    </row>
    <row r="19" spans="1:16">
      <c r="A19" s="15">
        <v>42961</v>
      </c>
      <c r="B19" s="16">
        <f t="shared" si="1"/>
        <v>2</v>
      </c>
      <c r="C19" s="17">
        <v>6</v>
      </c>
      <c r="D19" s="17">
        <f t="shared" si="5"/>
        <v>6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119.39999999999999</v>
      </c>
      <c r="J19" s="1">
        <f t="shared" si="6"/>
        <v>105</v>
      </c>
    </row>
    <row r="20" spans="1:16">
      <c r="A20" s="11">
        <v>42962</v>
      </c>
      <c r="B20" s="12">
        <f t="shared" si="1"/>
        <v>3</v>
      </c>
      <c r="C20" s="13">
        <v>6</v>
      </c>
      <c r="D20" s="13">
        <f t="shared" si="5"/>
        <v>6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119.39999999999999</v>
      </c>
      <c r="J20" s="1">
        <f t="shared" si="6"/>
        <v>105</v>
      </c>
    </row>
    <row r="21" spans="1:16">
      <c r="A21" s="15">
        <v>42963</v>
      </c>
      <c r="B21" s="16">
        <f t="shared" si="1"/>
        <v>4</v>
      </c>
      <c r="C21" s="17">
        <v>6</v>
      </c>
      <c r="D21" s="17">
        <f t="shared" si="5"/>
        <v>6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119.39999999999999</v>
      </c>
      <c r="J21" s="1">
        <f t="shared" si="6"/>
        <v>105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105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105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M8" sqref="M8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9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9</v>
      </c>
      <c r="D7" s="17">
        <f>IF(OR(B7=1,B7=7),0,IF(C7&gt;8,8,C7))</f>
        <v>8</v>
      </c>
      <c r="E7" s="17">
        <f t="shared" ref="E7:E35" si="2">IF(B7=1,0,IF(B7=7,0,C7-D7))</f>
        <v>1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181.79999999999998</v>
      </c>
      <c r="L7" s="8" t="s">
        <v>41</v>
      </c>
      <c r="M7" s="9">
        <f>SUM(J8:J37)</f>
        <v>3885</v>
      </c>
    </row>
    <row r="8" spans="1:17">
      <c r="A8" s="11">
        <v>42950</v>
      </c>
      <c r="B8" s="12">
        <f t="shared" si="1"/>
        <v>5</v>
      </c>
      <c r="C8" s="13">
        <v>9</v>
      </c>
      <c r="D8" s="13">
        <f t="shared" ref="D8:D35" si="5">IF(OR(B8=1,B8=7),0,IF(C8&gt;8,8,C8))</f>
        <v>8</v>
      </c>
      <c r="E8" s="13">
        <f t="shared" si="2"/>
        <v>1</v>
      </c>
      <c r="F8" s="13">
        <f t="shared" si="3"/>
        <v>0</v>
      </c>
      <c r="G8" s="13">
        <f t="shared" si="4"/>
        <v>0</v>
      </c>
      <c r="H8" s="14">
        <f t="shared" si="0"/>
        <v>181.79999999999998</v>
      </c>
      <c r="J8" s="1">
        <f t="shared" ref="J8:J37" si="6">C6*17.5</f>
        <v>157.5</v>
      </c>
      <c r="L8" s="8" t="s">
        <v>40</v>
      </c>
      <c r="M8" s="10">
        <f>M10</f>
        <v>4182.8509500000009</v>
      </c>
    </row>
    <row r="9" spans="1:17">
      <c r="A9" s="15">
        <v>42951</v>
      </c>
      <c r="B9" s="16">
        <f t="shared" si="1"/>
        <v>6</v>
      </c>
      <c r="C9" s="17">
        <v>9</v>
      </c>
      <c r="D9" s="17">
        <f t="shared" si="5"/>
        <v>8</v>
      </c>
      <c r="E9" s="17">
        <f t="shared" si="2"/>
        <v>1</v>
      </c>
      <c r="F9" s="17">
        <f t="shared" si="3"/>
        <v>0</v>
      </c>
      <c r="G9" s="17">
        <f t="shared" si="4"/>
        <v>0</v>
      </c>
      <c r="H9" s="18">
        <f t="shared" si="0"/>
        <v>181.79999999999998</v>
      </c>
      <c r="J9" s="1">
        <f t="shared" si="6"/>
        <v>157.5</v>
      </c>
      <c r="L9" s="8" t="s">
        <v>13</v>
      </c>
      <c r="M9" s="10">
        <f>SUM(H6:H35)</f>
        <v>4892.800000000002</v>
      </c>
    </row>
    <row r="10" spans="1:17">
      <c r="A10" s="11">
        <v>42952</v>
      </c>
      <c r="B10" s="12">
        <f t="shared" si="1"/>
        <v>7</v>
      </c>
      <c r="C10" s="13">
        <v>9</v>
      </c>
      <c r="D10" s="13">
        <f t="shared" si="5"/>
        <v>0</v>
      </c>
      <c r="E10" s="13">
        <f t="shared" si="2"/>
        <v>0</v>
      </c>
      <c r="F10" s="13">
        <f t="shared" si="3"/>
        <v>9</v>
      </c>
      <c r="G10" s="13">
        <f t="shared" si="4"/>
        <v>0</v>
      </c>
      <c r="H10" s="14">
        <f t="shared" si="0"/>
        <v>251.1</v>
      </c>
      <c r="J10" s="1">
        <f t="shared" si="6"/>
        <v>157.5</v>
      </c>
      <c r="L10" s="8" t="s">
        <v>12</v>
      </c>
      <c r="M10" s="10">
        <f>M9-M15-M16</f>
        <v>4182.8509500000009</v>
      </c>
    </row>
    <row r="11" spans="1:17">
      <c r="A11" s="15">
        <v>42953</v>
      </c>
      <c r="B11" s="16">
        <f t="shared" si="1"/>
        <v>1</v>
      </c>
      <c r="C11" s="17">
        <v>9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9</v>
      </c>
      <c r="H11" s="18">
        <f t="shared" si="0"/>
        <v>261</v>
      </c>
      <c r="J11" s="1">
        <f t="shared" si="6"/>
        <v>157.5</v>
      </c>
      <c r="L11" s="8" t="s">
        <v>18</v>
      </c>
      <c r="M11" s="9">
        <f>M9-M15-(M26*189.59)</f>
        <v>3785.8220000000015</v>
      </c>
    </row>
    <row r="12" spans="1:17">
      <c r="A12" s="11">
        <v>42954</v>
      </c>
      <c r="B12" s="12">
        <f t="shared" si="1"/>
        <v>2</v>
      </c>
      <c r="C12" s="13">
        <v>9</v>
      </c>
      <c r="D12" s="13">
        <f t="shared" si="5"/>
        <v>8</v>
      </c>
      <c r="E12" s="13">
        <f t="shared" si="2"/>
        <v>1</v>
      </c>
      <c r="F12" s="13">
        <f t="shared" si="3"/>
        <v>0</v>
      </c>
      <c r="G12" s="13">
        <f t="shared" si="4"/>
        <v>0</v>
      </c>
      <c r="H12" s="14">
        <f t="shared" si="0"/>
        <v>181.79999999999998</v>
      </c>
      <c r="J12" s="1">
        <f t="shared" si="6"/>
        <v>157.5</v>
      </c>
    </row>
    <row r="13" spans="1:17">
      <c r="A13" s="15">
        <v>42955</v>
      </c>
      <c r="B13" s="16">
        <f t="shared" si="1"/>
        <v>3</v>
      </c>
      <c r="C13" s="17">
        <v>9</v>
      </c>
      <c r="D13" s="17">
        <f t="shared" si="5"/>
        <v>8</v>
      </c>
      <c r="E13" s="17">
        <f t="shared" si="2"/>
        <v>1</v>
      </c>
      <c r="F13" s="17">
        <f t="shared" si="3"/>
        <v>0</v>
      </c>
      <c r="G13" s="17">
        <f t="shared" si="4"/>
        <v>0</v>
      </c>
      <c r="H13" s="18">
        <f t="shared" si="0"/>
        <v>181.79999999999998</v>
      </c>
      <c r="J13" s="1">
        <f t="shared" si="6"/>
        <v>157.5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9</v>
      </c>
      <c r="D14" s="13">
        <f t="shared" si="5"/>
        <v>8</v>
      </c>
      <c r="E14" s="13">
        <f t="shared" si="2"/>
        <v>1</v>
      </c>
      <c r="F14" s="13">
        <f t="shared" si="3"/>
        <v>0</v>
      </c>
      <c r="G14" s="13">
        <f t="shared" si="4"/>
        <v>0</v>
      </c>
      <c r="H14" s="14">
        <f t="shared" si="0"/>
        <v>181.79999999999998</v>
      </c>
      <c r="J14" s="1">
        <f t="shared" si="6"/>
        <v>157.5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157.5</v>
      </c>
      <c r="L15" s="8" t="s">
        <v>10</v>
      </c>
      <c r="M15" s="9">
        <f>IF(M9 &gt; Teto_INSS,Teto_INSS * 11%,M9 * VLOOKUP(M9,Tab_INSS,2))</f>
        <v>538.2080000000002</v>
      </c>
    </row>
    <row r="16" spans="1:17">
      <c r="A16" s="11">
        <v>42958</v>
      </c>
      <c r="B16" s="12">
        <f t="shared" si="1"/>
        <v>6</v>
      </c>
      <c r="C16" s="13">
        <v>7</v>
      </c>
      <c r="D16" s="13">
        <f t="shared" si="5"/>
        <v>7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139.29999999999998</v>
      </c>
      <c r="J16" s="1">
        <f t="shared" si="6"/>
        <v>157.5</v>
      </c>
      <c r="L16" s="8" t="s">
        <v>11</v>
      </c>
      <c r="M16" s="9">
        <f>M11*VLOOKUP(M9,Tab_IRRF,2)-VLOOKUP(M9,Tab_IRRF,3)</f>
        <v>171.74105000000043</v>
      </c>
    </row>
    <row r="17" spans="1:16">
      <c r="A17" s="15">
        <v>42959</v>
      </c>
      <c r="B17" s="16">
        <f t="shared" si="1"/>
        <v>7</v>
      </c>
      <c r="C17" s="17">
        <v>7</v>
      </c>
      <c r="D17" s="17">
        <f t="shared" si="5"/>
        <v>0</v>
      </c>
      <c r="E17" s="17">
        <f t="shared" si="2"/>
        <v>0</v>
      </c>
      <c r="F17" s="17">
        <f t="shared" si="3"/>
        <v>7</v>
      </c>
      <c r="G17" s="17">
        <f t="shared" si="4"/>
        <v>0</v>
      </c>
      <c r="H17" s="18">
        <f t="shared" si="0"/>
        <v>195.29999999999998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122.5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122.5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6</v>
      </c>
      <c r="D22" s="13">
        <f t="shared" si="5"/>
        <v>6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119.39999999999999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6</v>
      </c>
      <c r="D23" s="17">
        <f t="shared" si="5"/>
        <v>6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119.39999999999999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6</v>
      </c>
      <c r="D24" s="13">
        <f t="shared" si="5"/>
        <v>0</v>
      </c>
      <c r="E24" s="13">
        <f t="shared" si="2"/>
        <v>0</v>
      </c>
      <c r="F24" s="13">
        <f t="shared" si="3"/>
        <v>6</v>
      </c>
      <c r="G24" s="13">
        <f t="shared" si="4"/>
        <v>0</v>
      </c>
      <c r="H24" s="14">
        <f t="shared" si="0"/>
        <v>167.39999999999998</v>
      </c>
      <c r="J24" s="1">
        <f t="shared" si="6"/>
        <v>105</v>
      </c>
    </row>
    <row r="25" spans="1:16">
      <c r="A25" s="15">
        <v>42967</v>
      </c>
      <c r="B25" s="16">
        <f t="shared" si="1"/>
        <v>1</v>
      </c>
      <c r="C25" s="17">
        <v>6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6</v>
      </c>
      <c r="H25" s="18">
        <f t="shared" si="0"/>
        <v>174</v>
      </c>
      <c r="J25" s="1">
        <f t="shared" si="6"/>
        <v>105</v>
      </c>
    </row>
    <row r="26" spans="1:16">
      <c r="A26" s="11">
        <v>42968</v>
      </c>
      <c r="B26" s="12">
        <f t="shared" si="1"/>
        <v>2</v>
      </c>
      <c r="C26" s="13">
        <v>6</v>
      </c>
      <c r="D26" s="13">
        <f t="shared" si="5"/>
        <v>6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119.39999999999999</v>
      </c>
      <c r="J26" s="1">
        <f t="shared" si="6"/>
        <v>105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6</v>
      </c>
      <c r="D27" s="17">
        <f t="shared" si="5"/>
        <v>6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119.39999999999999</v>
      </c>
      <c r="J27" s="1">
        <f t="shared" si="6"/>
        <v>105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105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105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7"/>
  <sheetViews>
    <sheetView zoomScale="80" zoomScaleNormal="80" workbookViewId="0">
      <selection activeCell="C25" sqref="C25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23"/>
    </row>
    <row r="2" spans="1:17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23"/>
    </row>
    <row r="3" spans="1:17" ht="15.75" customHeight="1">
      <c r="A3" s="42" t="s">
        <v>38</v>
      </c>
      <c r="B3" s="42"/>
    </row>
    <row r="4" spans="1:17">
      <c r="A4" s="42"/>
      <c r="B4" s="42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44" t="s">
        <v>42</v>
      </c>
      <c r="M5" s="44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45"/>
      <c r="M6" s="45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41</v>
      </c>
      <c r="M7" s="9">
        <f>SUM(J8:J37)</f>
        <v>3360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40</v>
      </c>
      <c r="M8" s="10">
        <f>M10</f>
        <v>3682.5044750000015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4231.1000000000022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3682.5044750000015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140</v>
      </c>
      <c r="L11" s="8" t="s">
        <v>18</v>
      </c>
      <c r="M11" s="9">
        <f>M9-M15-(M26*189.59)</f>
        <v>3196.9090000000019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44" t="s">
        <v>43</v>
      </c>
      <c r="M13" s="44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45"/>
      <c r="M14" s="45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465.42100000000022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105</v>
      </c>
      <c r="L16" s="8" t="s">
        <v>11</v>
      </c>
      <c r="M16" s="9">
        <f>M11*VLOOKUP(M9,Tab_IRRF,2)-VLOOKUP(M9,Tab_IRRF,3)</f>
        <v>83.174525000000472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5</v>
      </c>
      <c r="D24" s="13">
        <f t="shared" si="5"/>
        <v>0</v>
      </c>
      <c r="E24" s="13">
        <f t="shared" si="2"/>
        <v>0</v>
      </c>
      <c r="F24" s="13">
        <f t="shared" si="3"/>
        <v>5</v>
      </c>
      <c r="G24" s="13">
        <f t="shared" si="4"/>
        <v>0</v>
      </c>
      <c r="H24" s="14">
        <f t="shared" si="0"/>
        <v>139.5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87.5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Menu</vt:lpstr>
      <vt:lpstr>Aplicação</vt:lpstr>
      <vt:lpstr>Carlão</vt:lpstr>
      <vt:lpstr>Renatão</vt:lpstr>
      <vt:lpstr>Jorjão</vt:lpstr>
      <vt:lpstr>Betão</vt:lpstr>
      <vt:lpstr>Tonhão</vt:lpstr>
      <vt:lpstr>Zelão</vt:lpstr>
      <vt:lpstr>Ditão</vt:lpstr>
      <vt:lpstr>Graficos</vt:lpstr>
      <vt:lpstr>dados</vt:lpstr>
      <vt:lpstr>Betão!Betao_sal</vt:lpstr>
      <vt:lpstr>Carlão!Betao_sal</vt:lpstr>
      <vt:lpstr>Ditão!Betao_sal</vt:lpstr>
      <vt:lpstr>Jorjão!Betao_sal</vt:lpstr>
      <vt:lpstr>Renatão!Betao_sal</vt:lpstr>
      <vt:lpstr>Tonhão!Betao_sal</vt:lpstr>
      <vt:lpstr>Zelão!Betao_sal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EletroLuz</cp:lastModifiedBy>
  <dcterms:created xsi:type="dcterms:W3CDTF">2017-10-27T13:23:07Z</dcterms:created>
  <dcterms:modified xsi:type="dcterms:W3CDTF">2017-11-23T19:52:39Z</dcterms:modified>
</cp:coreProperties>
</file>