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DERYK\Desktop\"/>
    </mc:Choice>
  </mc:AlternateContent>
  <bookViews>
    <workbookView xWindow="2790" yWindow="0" windowWidth="15330" windowHeight="4470" xr2:uid="{00000000-000D-0000-FFFF-FFFF00000000}"/>
  </bookViews>
  <sheets>
    <sheet name="Menu" sheetId="1" r:id="rId1"/>
    <sheet name="Aplicação" sheetId="2" r:id="rId2"/>
    <sheet name="Carlão" sheetId="13" r:id="rId3"/>
    <sheet name="Renatão" sheetId="19" r:id="rId4"/>
    <sheet name="Jorjão" sheetId="18" r:id="rId5"/>
    <sheet name="Betão" sheetId="17" r:id="rId6"/>
    <sheet name="Tonhão" sheetId="16" r:id="rId7"/>
    <sheet name="Zelão" sheetId="15" r:id="rId8"/>
    <sheet name="Ditão" sheetId="14" r:id="rId9"/>
    <sheet name="Graficos" sheetId="5" r:id="rId10"/>
    <sheet name="Configuração" sheetId="6" r:id="rId11"/>
  </sheets>
  <definedNames>
    <definedName name="Betao_sal" localSheetId="5">Betão!$H$6:$H$35</definedName>
    <definedName name="Betao_sal" localSheetId="2">Carlão!$H$6:$H$35</definedName>
    <definedName name="Betao_sal" localSheetId="8">Ditão!$H$6:$H$35</definedName>
    <definedName name="Betao_sal" localSheetId="4">Jorjão!$H$6:$H$35</definedName>
    <definedName name="Betao_sal" localSheetId="3">Renatão!$H$6:$H$35</definedName>
    <definedName name="Betao_sal" localSheetId="6">Tonhão!$H$6:$H$35</definedName>
    <definedName name="Betao_sal" localSheetId="7">Zelão!$H$6:$H$35</definedName>
    <definedName name="Betao_sal">#REF!</definedName>
    <definedName name="Desc_INSS">Configuração!$F$7</definedName>
    <definedName name="HD">Configuração!$B$4</definedName>
    <definedName name="HE">Configuração!$B$2</definedName>
    <definedName name="HN">Configuração!$B$1</definedName>
    <definedName name="HS">Configuração!$B$3</definedName>
    <definedName name="Tab_INSS">Configuração!$E$2:$F$4</definedName>
    <definedName name="Tab_IRRF">Configuração!$E$11:$G$14</definedName>
    <definedName name="Teto_INSS">Configuração!$F$6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23" i="6" l="1"/>
  <c r="B23" i="6"/>
  <c r="C22" i="6"/>
  <c r="B22" i="6"/>
  <c r="C21" i="6"/>
  <c r="B21" i="6"/>
  <c r="C20" i="6"/>
  <c r="B20" i="6"/>
  <c r="C19" i="6"/>
  <c r="B19" i="6"/>
  <c r="C18" i="6"/>
  <c r="B18" i="6"/>
  <c r="J37" i="19"/>
  <c r="J36" i="19"/>
  <c r="J35" i="19"/>
  <c r="B35" i="19"/>
  <c r="G35" i="19" s="1"/>
  <c r="J34" i="19"/>
  <c r="F34" i="19"/>
  <c r="D34" i="19"/>
  <c r="B34" i="19"/>
  <c r="E34" i="19" s="1"/>
  <c r="J33" i="19"/>
  <c r="B33" i="19"/>
  <c r="J32" i="19"/>
  <c r="F32" i="19"/>
  <c r="D32" i="19"/>
  <c r="B32" i="19"/>
  <c r="G32" i="19" s="1"/>
  <c r="H32" i="19" s="1"/>
  <c r="J31" i="19"/>
  <c r="E31" i="19"/>
  <c r="B31" i="19"/>
  <c r="G31" i="19" s="1"/>
  <c r="J30" i="19"/>
  <c r="F30" i="19"/>
  <c r="D30" i="19"/>
  <c r="E30" i="19" s="1"/>
  <c r="B30" i="19"/>
  <c r="G30" i="19" s="1"/>
  <c r="J29" i="19"/>
  <c r="B29" i="19"/>
  <c r="J28" i="19"/>
  <c r="F28" i="19"/>
  <c r="D28" i="19"/>
  <c r="B28" i="19"/>
  <c r="G28" i="19" s="1"/>
  <c r="J27" i="19"/>
  <c r="B27" i="19"/>
  <c r="G27" i="19" s="1"/>
  <c r="J26" i="19"/>
  <c r="F26" i="19"/>
  <c r="D26" i="19"/>
  <c r="B26" i="19"/>
  <c r="G26" i="19" s="1"/>
  <c r="J25" i="19"/>
  <c r="B25" i="19"/>
  <c r="E25" i="19" s="1"/>
  <c r="J24" i="19"/>
  <c r="F24" i="19"/>
  <c r="H24" i="19" s="1"/>
  <c r="D24" i="19"/>
  <c r="B24" i="19"/>
  <c r="G24" i="19" s="1"/>
  <c r="J23" i="19"/>
  <c r="B23" i="19"/>
  <c r="G23" i="19" s="1"/>
  <c r="J22" i="19"/>
  <c r="F22" i="19"/>
  <c r="D22" i="19"/>
  <c r="B22" i="19"/>
  <c r="G22" i="19" s="1"/>
  <c r="J21" i="19"/>
  <c r="B21" i="19"/>
  <c r="J20" i="19"/>
  <c r="F20" i="19"/>
  <c r="D20" i="19"/>
  <c r="B20" i="19"/>
  <c r="G20" i="19" s="1"/>
  <c r="J19" i="19"/>
  <c r="B19" i="19"/>
  <c r="G19" i="19" s="1"/>
  <c r="J18" i="19"/>
  <c r="F18" i="19"/>
  <c r="E18" i="19"/>
  <c r="D18" i="19"/>
  <c r="B18" i="19"/>
  <c r="G18" i="19" s="1"/>
  <c r="H18" i="19" s="1"/>
  <c r="J17" i="19"/>
  <c r="B17" i="19"/>
  <c r="E17" i="19" s="1"/>
  <c r="J16" i="19"/>
  <c r="B16" i="19"/>
  <c r="J15" i="19"/>
  <c r="B15" i="19"/>
  <c r="J14" i="19"/>
  <c r="F14" i="19"/>
  <c r="D14" i="19"/>
  <c r="B14" i="19"/>
  <c r="G14" i="19" s="1"/>
  <c r="J13" i="19"/>
  <c r="B13" i="19"/>
  <c r="G13" i="19" s="1"/>
  <c r="J12" i="19"/>
  <c r="F12" i="19"/>
  <c r="D12" i="19"/>
  <c r="E12" i="19" s="1"/>
  <c r="B12" i="19"/>
  <c r="G12" i="19" s="1"/>
  <c r="J11" i="19"/>
  <c r="F11" i="19"/>
  <c r="E11" i="19"/>
  <c r="D11" i="19"/>
  <c r="B11" i="19"/>
  <c r="G11" i="19" s="1"/>
  <c r="H11" i="19" s="1"/>
  <c r="J10" i="19"/>
  <c r="F10" i="19"/>
  <c r="H10" i="19" s="1"/>
  <c r="E10" i="19"/>
  <c r="D10" i="19"/>
  <c r="B10" i="19"/>
  <c r="G10" i="19" s="1"/>
  <c r="J9" i="19"/>
  <c r="F9" i="19"/>
  <c r="D9" i="19"/>
  <c r="E9" i="19" s="1"/>
  <c r="B9" i="19"/>
  <c r="G9" i="19" s="1"/>
  <c r="J8" i="19"/>
  <c r="F8" i="19"/>
  <c r="D8" i="19"/>
  <c r="E8" i="19" s="1"/>
  <c r="B8" i="19"/>
  <c r="G8" i="19" s="1"/>
  <c r="B7" i="19"/>
  <c r="B6" i="19"/>
  <c r="G6" i="19" s="1"/>
  <c r="J37" i="18"/>
  <c r="J36" i="18"/>
  <c r="J35" i="18"/>
  <c r="D35" i="18"/>
  <c r="E35" i="18" s="1"/>
  <c r="B35" i="18"/>
  <c r="G35" i="18" s="1"/>
  <c r="J34" i="18"/>
  <c r="B34" i="18"/>
  <c r="F34" i="18" s="1"/>
  <c r="J33" i="18"/>
  <c r="F33" i="18"/>
  <c r="B33" i="18"/>
  <c r="J32" i="18"/>
  <c r="F32" i="18"/>
  <c r="E32" i="18"/>
  <c r="D32" i="18"/>
  <c r="B32" i="18"/>
  <c r="G32" i="18" s="1"/>
  <c r="H32" i="18" s="1"/>
  <c r="J31" i="18"/>
  <c r="E31" i="18"/>
  <c r="D31" i="18"/>
  <c r="B31" i="18"/>
  <c r="G31" i="18" s="1"/>
  <c r="J30" i="18"/>
  <c r="B30" i="18"/>
  <c r="F30" i="18" s="1"/>
  <c r="J29" i="18"/>
  <c r="F29" i="18"/>
  <c r="B29" i="18"/>
  <c r="J28" i="18"/>
  <c r="F28" i="18"/>
  <c r="E28" i="18"/>
  <c r="D28" i="18"/>
  <c r="H28" i="18" s="1"/>
  <c r="B28" i="18"/>
  <c r="G28" i="18" s="1"/>
  <c r="J27" i="18"/>
  <c r="D27" i="18"/>
  <c r="B27" i="18"/>
  <c r="G27" i="18" s="1"/>
  <c r="J26" i="18"/>
  <c r="B26" i="18"/>
  <c r="F26" i="18" s="1"/>
  <c r="J25" i="18"/>
  <c r="F25" i="18"/>
  <c r="B25" i="18"/>
  <c r="E25" i="18" s="1"/>
  <c r="J24" i="18"/>
  <c r="F24" i="18"/>
  <c r="H24" i="18" s="1"/>
  <c r="E24" i="18"/>
  <c r="D24" i="18"/>
  <c r="B24" i="18"/>
  <c r="G24" i="18" s="1"/>
  <c r="J23" i="18"/>
  <c r="D23" i="18"/>
  <c r="B23" i="18"/>
  <c r="G23" i="18" s="1"/>
  <c r="J22" i="18"/>
  <c r="B22" i="18"/>
  <c r="F22" i="18" s="1"/>
  <c r="J21" i="18"/>
  <c r="F21" i="18"/>
  <c r="B21" i="18"/>
  <c r="J20" i="18"/>
  <c r="F20" i="18"/>
  <c r="E20" i="18"/>
  <c r="D20" i="18"/>
  <c r="B20" i="18"/>
  <c r="G20" i="18" s="1"/>
  <c r="J19" i="18"/>
  <c r="D19" i="18"/>
  <c r="E19" i="18" s="1"/>
  <c r="B19" i="18"/>
  <c r="G19" i="18" s="1"/>
  <c r="J18" i="18"/>
  <c r="B18" i="18"/>
  <c r="F18" i="18" s="1"/>
  <c r="J17" i="18"/>
  <c r="F17" i="18"/>
  <c r="B17" i="18"/>
  <c r="E17" i="18" s="1"/>
  <c r="J16" i="18"/>
  <c r="F16" i="18"/>
  <c r="B16" i="18"/>
  <c r="J15" i="18"/>
  <c r="F15" i="18"/>
  <c r="B15" i="18"/>
  <c r="J14" i="18"/>
  <c r="F14" i="18"/>
  <c r="D14" i="18"/>
  <c r="B14" i="18"/>
  <c r="G14" i="18" s="1"/>
  <c r="J13" i="18"/>
  <c r="D13" i="18"/>
  <c r="E13" i="18" s="1"/>
  <c r="B13" i="18"/>
  <c r="G13" i="18" s="1"/>
  <c r="J12" i="18"/>
  <c r="B12" i="18"/>
  <c r="F12" i="18" s="1"/>
  <c r="J11" i="18"/>
  <c r="B11" i="18"/>
  <c r="F11" i="18" s="1"/>
  <c r="J10" i="18"/>
  <c r="B10" i="18"/>
  <c r="F10" i="18" s="1"/>
  <c r="J9" i="18"/>
  <c r="B9" i="18"/>
  <c r="F9" i="18" s="1"/>
  <c r="J8" i="18"/>
  <c r="B8" i="18"/>
  <c r="F8" i="18" s="1"/>
  <c r="F7" i="18"/>
  <c r="B7" i="18"/>
  <c r="H6" i="18"/>
  <c r="B6" i="18"/>
  <c r="G6" i="18" s="1"/>
  <c r="J37" i="17"/>
  <c r="J36" i="17"/>
  <c r="J35" i="17"/>
  <c r="F35" i="17"/>
  <c r="B35" i="17"/>
  <c r="G35" i="17" s="1"/>
  <c r="J34" i="17"/>
  <c r="F34" i="17"/>
  <c r="B34" i="17"/>
  <c r="J33" i="17"/>
  <c r="D33" i="17"/>
  <c r="E33" i="17" s="1"/>
  <c r="B33" i="17"/>
  <c r="G33" i="17" s="1"/>
  <c r="J32" i="17"/>
  <c r="B32" i="17"/>
  <c r="J31" i="17"/>
  <c r="F31" i="17"/>
  <c r="B31" i="17"/>
  <c r="G31" i="17" s="1"/>
  <c r="J30" i="17"/>
  <c r="F30" i="17"/>
  <c r="B30" i="17"/>
  <c r="J29" i="17"/>
  <c r="D29" i="17"/>
  <c r="E29" i="17" s="1"/>
  <c r="B29" i="17"/>
  <c r="G29" i="17" s="1"/>
  <c r="J28" i="17"/>
  <c r="B28" i="17"/>
  <c r="J27" i="17"/>
  <c r="F27" i="17"/>
  <c r="B27" i="17"/>
  <c r="G27" i="17" s="1"/>
  <c r="J26" i="17"/>
  <c r="F26" i="17"/>
  <c r="B26" i="17"/>
  <c r="J25" i="17"/>
  <c r="F25" i="17"/>
  <c r="E25" i="17"/>
  <c r="D25" i="17"/>
  <c r="B25" i="17"/>
  <c r="G25" i="17" s="1"/>
  <c r="H25" i="17" s="1"/>
  <c r="J24" i="17"/>
  <c r="B24" i="17"/>
  <c r="J23" i="17"/>
  <c r="F23" i="17"/>
  <c r="B23" i="17"/>
  <c r="G23" i="17" s="1"/>
  <c r="J22" i="17"/>
  <c r="F22" i="17"/>
  <c r="B22" i="17"/>
  <c r="J21" i="17"/>
  <c r="F21" i="17"/>
  <c r="D21" i="17"/>
  <c r="E21" i="17" s="1"/>
  <c r="B21" i="17"/>
  <c r="G21" i="17" s="1"/>
  <c r="J20" i="17"/>
  <c r="B20" i="17"/>
  <c r="J19" i="17"/>
  <c r="F19" i="17"/>
  <c r="B19" i="17"/>
  <c r="G19" i="17" s="1"/>
  <c r="J18" i="17"/>
  <c r="F18" i="17"/>
  <c r="E18" i="17"/>
  <c r="B18" i="17"/>
  <c r="J17" i="17"/>
  <c r="F17" i="17"/>
  <c r="H17" i="17" s="1"/>
  <c r="E17" i="17"/>
  <c r="D17" i="17"/>
  <c r="B17" i="17"/>
  <c r="G17" i="17" s="1"/>
  <c r="J16" i="17"/>
  <c r="F16" i="17"/>
  <c r="D16" i="17"/>
  <c r="E16" i="17" s="1"/>
  <c r="B16" i="17"/>
  <c r="G16" i="17" s="1"/>
  <c r="J15" i="17"/>
  <c r="F15" i="17"/>
  <c r="D15" i="17"/>
  <c r="E15" i="17" s="1"/>
  <c r="B15" i="17"/>
  <c r="G15" i="17" s="1"/>
  <c r="J14" i="17"/>
  <c r="B14" i="17"/>
  <c r="J13" i="17"/>
  <c r="F13" i="17"/>
  <c r="B13" i="17"/>
  <c r="G13" i="17" s="1"/>
  <c r="J12" i="17"/>
  <c r="F12" i="17"/>
  <c r="B12" i="17"/>
  <c r="J11" i="17"/>
  <c r="F11" i="17"/>
  <c r="E11" i="17"/>
  <c r="B11" i="17"/>
  <c r="J10" i="17"/>
  <c r="F10" i="17"/>
  <c r="E10" i="17"/>
  <c r="B10" i="17"/>
  <c r="H10" i="17" s="1"/>
  <c r="J9" i="17"/>
  <c r="F9" i="17"/>
  <c r="B9" i="17"/>
  <c r="J8" i="17"/>
  <c r="F8" i="17"/>
  <c r="B8" i="17"/>
  <c r="F7" i="17"/>
  <c r="D7" i="17"/>
  <c r="E7" i="17" s="1"/>
  <c r="B7" i="17"/>
  <c r="G7" i="17" s="1"/>
  <c r="H6" i="17"/>
  <c r="G6" i="17"/>
  <c r="F6" i="17"/>
  <c r="B6" i="17"/>
  <c r="J37" i="16"/>
  <c r="J36" i="16"/>
  <c r="J35" i="16"/>
  <c r="B35" i="16"/>
  <c r="G35" i="16" s="1"/>
  <c r="J34" i="16"/>
  <c r="F34" i="16"/>
  <c r="D34" i="16"/>
  <c r="H34" i="16" s="1"/>
  <c r="B34" i="16"/>
  <c r="E34" i="16" s="1"/>
  <c r="J33" i="16"/>
  <c r="B33" i="16"/>
  <c r="J32" i="16"/>
  <c r="F32" i="16"/>
  <c r="D32" i="16"/>
  <c r="B32" i="16"/>
  <c r="G32" i="16" s="1"/>
  <c r="H32" i="16" s="1"/>
  <c r="J31" i="16"/>
  <c r="E31" i="16"/>
  <c r="B31" i="16"/>
  <c r="G31" i="16" s="1"/>
  <c r="J30" i="16"/>
  <c r="F30" i="16"/>
  <c r="D30" i="16"/>
  <c r="E30" i="16" s="1"/>
  <c r="B30" i="16"/>
  <c r="G30" i="16" s="1"/>
  <c r="J29" i="16"/>
  <c r="B29" i="16"/>
  <c r="J28" i="16"/>
  <c r="F28" i="16"/>
  <c r="D28" i="16"/>
  <c r="B28" i="16"/>
  <c r="G28" i="16" s="1"/>
  <c r="J27" i="16"/>
  <c r="B27" i="16"/>
  <c r="G27" i="16" s="1"/>
  <c r="J26" i="16"/>
  <c r="F26" i="16"/>
  <c r="D26" i="16"/>
  <c r="B26" i="16"/>
  <c r="G26" i="16" s="1"/>
  <c r="J25" i="16"/>
  <c r="B25" i="16"/>
  <c r="E25" i="16" s="1"/>
  <c r="J24" i="16"/>
  <c r="F24" i="16"/>
  <c r="H24" i="16" s="1"/>
  <c r="D24" i="16"/>
  <c r="B24" i="16"/>
  <c r="G24" i="16" s="1"/>
  <c r="J23" i="16"/>
  <c r="B23" i="16"/>
  <c r="G23" i="16" s="1"/>
  <c r="J22" i="16"/>
  <c r="F22" i="16"/>
  <c r="D22" i="16"/>
  <c r="E22" i="16" s="1"/>
  <c r="B22" i="16"/>
  <c r="G22" i="16" s="1"/>
  <c r="J21" i="16"/>
  <c r="B21" i="16"/>
  <c r="J20" i="16"/>
  <c r="F20" i="16"/>
  <c r="D20" i="16"/>
  <c r="B20" i="16"/>
  <c r="G20" i="16" s="1"/>
  <c r="J19" i="16"/>
  <c r="B19" i="16"/>
  <c r="G19" i="16" s="1"/>
  <c r="J18" i="16"/>
  <c r="F18" i="16"/>
  <c r="E18" i="16"/>
  <c r="D18" i="16"/>
  <c r="B18" i="16"/>
  <c r="G18" i="16" s="1"/>
  <c r="H18" i="16" s="1"/>
  <c r="J17" i="16"/>
  <c r="B17" i="16"/>
  <c r="E17" i="16" s="1"/>
  <c r="J16" i="16"/>
  <c r="B16" i="16"/>
  <c r="J15" i="16"/>
  <c r="B15" i="16"/>
  <c r="J14" i="16"/>
  <c r="F14" i="16"/>
  <c r="D14" i="16"/>
  <c r="B14" i="16"/>
  <c r="G14" i="16" s="1"/>
  <c r="J13" i="16"/>
  <c r="B13" i="16"/>
  <c r="G13" i="16" s="1"/>
  <c r="J12" i="16"/>
  <c r="F12" i="16"/>
  <c r="D12" i="16"/>
  <c r="B12" i="16"/>
  <c r="G12" i="16" s="1"/>
  <c r="J11" i="16"/>
  <c r="F11" i="16"/>
  <c r="E11" i="16"/>
  <c r="D11" i="16"/>
  <c r="B11" i="16"/>
  <c r="G11" i="16" s="1"/>
  <c r="H11" i="16" s="1"/>
  <c r="J10" i="16"/>
  <c r="H10" i="16"/>
  <c r="F10" i="16"/>
  <c r="E10" i="16"/>
  <c r="D10" i="16"/>
  <c r="B10" i="16"/>
  <c r="G10" i="16" s="1"/>
  <c r="J9" i="16"/>
  <c r="F9" i="16"/>
  <c r="D9" i="16"/>
  <c r="B9" i="16"/>
  <c r="G9" i="16" s="1"/>
  <c r="J8" i="16"/>
  <c r="F8" i="16"/>
  <c r="D8" i="16"/>
  <c r="E8" i="16" s="1"/>
  <c r="B8" i="16"/>
  <c r="G8" i="16" s="1"/>
  <c r="B7" i="16"/>
  <c r="B6" i="16"/>
  <c r="G6" i="16" s="1"/>
  <c r="J37" i="15"/>
  <c r="J36" i="15"/>
  <c r="J35" i="15"/>
  <c r="D35" i="15"/>
  <c r="B35" i="15"/>
  <c r="G35" i="15" s="1"/>
  <c r="J34" i="15"/>
  <c r="B34" i="15"/>
  <c r="F34" i="15" s="1"/>
  <c r="J33" i="15"/>
  <c r="F33" i="15"/>
  <c r="B33" i="15"/>
  <c r="J32" i="15"/>
  <c r="F32" i="15"/>
  <c r="E32" i="15"/>
  <c r="D32" i="15"/>
  <c r="B32" i="15"/>
  <c r="G32" i="15" s="1"/>
  <c r="H32" i="15" s="1"/>
  <c r="J31" i="15"/>
  <c r="E31" i="15"/>
  <c r="D31" i="15"/>
  <c r="B31" i="15"/>
  <c r="G31" i="15" s="1"/>
  <c r="J30" i="15"/>
  <c r="B30" i="15"/>
  <c r="F30" i="15" s="1"/>
  <c r="J29" i="15"/>
  <c r="F29" i="15"/>
  <c r="B29" i="15"/>
  <c r="J28" i="15"/>
  <c r="F28" i="15"/>
  <c r="E28" i="15"/>
  <c r="D28" i="15"/>
  <c r="H28" i="15" s="1"/>
  <c r="B28" i="15"/>
  <c r="G28" i="15" s="1"/>
  <c r="J27" i="15"/>
  <c r="D27" i="15"/>
  <c r="B27" i="15"/>
  <c r="G27" i="15" s="1"/>
  <c r="J26" i="15"/>
  <c r="B26" i="15"/>
  <c r="F26" i="15" s="1"/>
  <c r="J25" i="15"/>
  <c r="F25" i="15"/>
  <c r="B25" i="15"/>
  <c r="E25" i="15" s="1"/>
  <c r="J24" i="15"/>
  <c r="F24" i="15"/>
  <c r="H24" i="15" s="1"/>
  <c r="E24" i="15"/>
  <c r="D24" i="15"/>
  <c r="B24" i="15"/>
  <c r="G24" i="15" s="1"/>
  <c r="J23" i="15"/>
  <c r="D23" i="15"/>
  <c r="E23" i="15" s="1"/>
  <c r="B23" i="15"/>
  <c r="G23" i="15" s="1"/>
  <c r="J22" i="15"/>
  <c r="B22" i="15"/>
  <c r="F22" i="15" s="1"/>
  <c r="J21" i="15"/>
  <c r="F21" i="15"/>
  <c r="B21" i="15"/>
  <c r="J20" i="15"/>
  <c r="F20" i="15"/>
  <c r="E20" i="15"/>
  <c r="D20" i="15"/>
  <c r="H20" i="15" s="1"/>
  <c r="B20" i="15"/>
  <c r="G20" i="15" s="1"/>
  <c r="J19" i="15"/>
  <c r="D19" i="15"/>
  <c r="B19" i="15"/>
  <c r="G19" i="15" s="1"/>
  <c r="J18" i="15"/>
  <c r="B18" i="15"/>
  <c r="F18" i="15" s="1"/>
  <c r="J17" i="15"/>
  <c r="F17" i="15"/>
  <c r="B17" i="15"/>
  <c r="E17" i="15" s="1"/>
  <c r="J16" i="15"/>
  <c r="F16" i="15"/>
  <c r="B16" i="15"/>
  <c r="J15" i="15"/>
  <c r="F15" i="15"/>
  <c r="B15" i="15"/>
  <c r="J14" i="15"/>
  <c r="F14" i="15"/>
  <c r="D14" i="15"/>
  <c r="B14" i="15"/>
  <c r="G14" i="15" s="1"/>
  <c r="J13" i="15"/>
  <c r="D13" i="15"/>
  <c r="E13" i="15" s="1"/>
  <c r="B13" i="15"/>
  <c r="G13" i="15" s="1"/>
  <c r="J12" i="15"/>
  <c r="B12" i="15"/>
  <c r="F12" i="15" s="1"/>
  <c r="J11" i="15"/>
  <c r="B11" i="15"/>
  <c r="F11" i="15" s="1"/>
  <c r="J10" i="15"/>
  <c r="B10" i="15"/>
  <c r="F10" i="15" s="1"/>
  <c r="J9" i="15"/>
  <c r="B9" i="15"/>
  <c r="F9" i="15" s="1"/>
  <c r="J8" i="15"/>
  <c r="B8" i="15"/>
  <c r="F8" i="15" s="1"/>
  <c r="F7" i="15"/>
  <c r="B7" i="15"/>
  <c r="H6" i="15"/>
  <c r="B6" i="15"/>
  <c r="G6" i="15" s="1"/>
  <c r="J37" i="14"/>
  <c r="J36" i="14"/>
  <c r="J35" i="14"/>
  <c r="B35" i="14"/>
  <c r="F35" i="14" s="1"/>
  <c r="J34" i="14"/>
  <c r="F34" i="14"/>
  <c r="B34" i="14"/>
  <c r="J33" i="14"/>
  <c r="F33" i="14"/>
  <c r="B33" i="14"/>
  <c r="J32" i="14"/>
  <c r="F32" i="14"/>
  <c r="E32" i="14"/>
  <c r="D32" i="14"/>
  <c r="B32" i="14"/>
  <c r="G32" i="14" s="1"/>
  <c r="H32" i="14" s="1"/>
  <c r="J31" i="14"/>
  <c r="B31" i="14"/>
  <c r="F31" i="14" s="1"/>
  <c r="J30" i="14"/>
  <c r="F30" i="14"/>
  <c r="B30" i="14"/>
  <c r="J29" i="14"/>
  <c r="F29" i="14"/>
  <c r="B29" i="14"/>
  <c r="J28" i="14"/>
  <c r="F28" i="14"/>
  <c r="D28" i="14"/>
  <c r="E28" i="14" s="1"/>
  <c r="B28" i="14"/>
  <c r="G28" i="14" s="1"/>
  <c r="J27" i="14"/>
  <c r="B27" i="14"/>
  <c r="F27" i="14" s="1"/>
  <c r="J26" i="14"/>
  <c r="F26" i="14"/>
  <c r="B26" i="14"/>
  <c r="J25" i="14"/>
  <c r="F25" i="14"/>
  <c r="E25" i="14"/>
  <c r="B25" i="14"/>
  <c r="J24" i="14"/>
  <c r="H24" i="14"/>
  <c r="F24" i="14"/>
  <c r="E24" i="14"/>
  <c r="D24" i="14"/>
  <c r="B24" i="14"/>
  <c r="G24" i="14" s="1"/>
  <c r="J23" i="14"/>
  <c r="B23" i="14"/>
  <c r="F23" i="14" s="1"/>
  <c r="J22" i="14"/>
  <c r="F22" i="14"/>
  <c r="B22" i="14"/>
  <c r="J21" i="14"/>
  <c r="F21" i="14"/>
  <c r="B21" i="14"/>
  <c r="J20" i="14"/>
  <c r="F20" i="14"/>
  <c r="D20" i="14"/>
  <c r="E20" i="14" s="1"/>
  <c r="B20" i="14"/>
  <c r="G20" i="14" s="1"/>
  <c r="J19" i="14"/>
  <c r="B19" i="14"/>
  <c r="F19" i="14" s="1"/>
  <c r="J18" i="14"/>
  <c r="F18" i="14"/>
  <c r="B18" i="14"/>
  <c r="E18" i="14" s="1"/>
  <c r="J17" i="14"/>
  <c r="F17" i="14"/>
  <c r="E17" i="14"/>
  <c r="B17" i="14"/>
  <c r="H17" i="14" s="1"/>
  <c r="J16" i="14"/>
  <c r="F16" i="14"/>
  <c r="B16" i="14"/>
  <c r="J15" i="14"/>
  <c r="F15" i="14"/>
  <c r="B15" i="14"/>
  <c r="J14" i="14"/>
  <c r="F14" i="14"/>
  <c r="D14" i="14"/>
  <c r="B14" i="14"/>
  <c r="G14" i="14" s="1"/>
  <c r="J13" i="14"/>
  <c r="B13" i="14"/>
  <c r="F13" i="14" s="1"/>
  <c r="J12" i="14"/>
  <c r="F12" i="14"/>
  <c r="B12" i="14"/>
  <c r="J11" i="14"/>
  <c r="F11" i="14"/>
  <c r="B11" i="14"/>
  <c r="E11" i="14" s="1"/>
  <c r="J10" i="14"/>
  <c r="F10" i="14"/>
  <c r="B10" i="14"/>
  <c r="E10" i="14" s="1"/>
  <c r="J9" i="14"/>
  <c r="F9" i="14"/>
  <c r="B9" i="14"/>
  <c r="J8" i="14"/>
  <c r="F8" i="14"/>
  <c r="B8" i="14"/>
  <c r="F7" i="14"/>
  <c r="B7" i="14"/>
  <c r="H6" i="14"/>
  <c r="G6" i="14"/>
  <c r="B6" i="14"/>
  <c r="F6" i="14" s="1"/>
  <c r="M7" i="14" l="1"/>
  <c r="H14" i="15"/>
  <c r="E14" i="15"/>
  <c r="M7" i="15"/>
  <c r="M7" i="16"/>
  <c r="M7" i="17"/>
  <c r="H20" i="18"/>
  <c r="H14" i="18"/>
  <c r="E14" i="18"/>
  <c r="M7" i="18"/>
  <c r="M7" i="19"/>
  <c r="H26" i="19"/>
  <c r="H14" i="19"/>
  <c r="H34" i="19"/>
  <c r="H28" i="19"/>
  <c r="E33" i="19"/>
  <c r="H33" i="19" s="1"/>
  <c r="H9" i="19"/>
  <c r="H12" i="19"/>
  <c r="H6" i="19"/>
  <c r="F7" i="19"/>
  <c r="D13" i="19"/>
  <c r="E13" i="19" s="1"/>
  <c r="E14" i="19"/>
  <c r="F15" i="19"/>
  <c r="F16" i="19"/>
  <c r="F17" i="19"/>
  <c r="D19" i="19"/>
  <c r="E19" i="19" s="1"/>
  <c r="H19" i="19"/>
  <c r="E20" i="19"/>
  <c r="H20" i="19" s="1"/>
  <c r="F21" i="19"/>
  <c r="D23" i="19"/>
  <c r="E23" i="19" s="1"/>
  <c r="H23" i="19"/>
  <c r="E24" i="19"/>
  <c r="F25" i="19"/>
  <c r="D27" i="19"/>
  <c r="E27" i="19" s="1"/>
  <c r="H27" i="19"/>
  <c r="E28" i="19"/>
  <c r="F29" i="19"/>
  <c r="D31" i="19"/>
  <c r="H31" i="19"/>
  <c r="E32" i="19"/>
  <c r="F33" i="19"/>
  <c r="G34" i="19"/>
  <c r="D35" i="19"/>
  <c r="E35" i="19" s="1"/>
  <c r="H8" i="19"/>
  <c r="G15" i="19"/>
  <c r="G25" i="19"/>
  <c r="G29" i="19"/>
  <c r="H30" i="19"/>
  <c r="G33" i="19"/>
  <c r="F6" i="19"/>
  <c r="D7" i="19"/>
  <c r="F13" i="19"/>
  <c r="D15" i="19"/>
  <c r="E15" i="19" s="1"/>
  <c r="D16" i="19"/>
  <c r="E16" i="19" s="1"/>
  <c r="H16" i="19" s="1"/>
  <c r="D17" i="19"/>
  <c r="H17" i="19"/>
  <c r="F19" i="19"/>
  <c r="D21" i="19"/>
  <c r="E21" i="19" s="1"/>
  <c r="H21" i="19" s="1"/>
  <c r="E22" i="19"/>
  <c r="H22" i="19" s="1"/>
  <c r="F23" i="19"/>
  <c r="D25" i="19"/>
  <c r="H25" i="19"/>
  <c r="E26" i="19"/>
  <c r="F27" i="19"/>
  <c r="D29" i="19"/>
  <c r="E29" i="19" s="1"/>
  <c r="H29" i="19" s="1"/>
  <c r="F31" i="19"/>
  <c r="D33" i="19"/>
  <c r="F35" i="19"/>
  <c r="G7" i="19"/>
  <c r="G16" i="19"/>
  <c r="G17" i="19"/>
  <c r="G21" i="19"/>
  <c r="H23" i="18"/>
  <c r="E33" i="18"/>
  <c r="H33" i="18" s="1"/>
  <c r="G9" i="18"/>
  <c r="G12" i="18"/>
  <c r="H13" i="18"/>
  <c r="G18" i="18"/>
  <c r="H19" i="18"/>
  <c r="G26" i="18"/>
  <c r="G34" i="18"/>
  <c r="H35" i="18"/>
  <c r="D8" i="18"/>
  <c r="E8" i="18" s="1"/>
  <c r="H8" i="18" s="1"/>
  <c r="D9" i="18"/>
  <c r="H10" i="18"/>
  <c r="D11" i="18"/>
  <c r="D12" i="18"/>
  <c r="G16" i="18"/>
  <c r="G21" i="18"/>
  <c r="D22" i="18"/>
  <c r="E23" i="18"/>
  <c r="G25" i="18"/>
  <c r="D26" i="18"/>
  <c r="H26" i="18" s="1"/>
  <c r="E27" i="18"/>
  <c r="H27" i="18" s="1"/>
  <c r="G29" i="18"/>
  <c r="D30" i="18"/>
  <c r="H30" i="18" s="1"/>
  <c r="G33" i="18"/>
  <c r="D34" i="18"/>
  <c r="F6" i="18"/>
  <c r="D7" i="18"/>
  <c r="E7" i="18" s="1"/>
  <c r="H7" i="18" s="1"/>
  <c r="E10" i="18"/>
  <c r="E11" i="18"/>
  <c r="E12" i="18"/>
  <c r="F13" i="18"/>
  <c r="D15" i="18"/>
  <c r="E15" i="18" s="1"/>
  <c r="H15" i="18" s="1"/>
  <c r="D16" i="18"/>
  <c r="E16" i="18" s="1"/>
  <c r="D17" i="18"/>
  <c r="H17" i="18"/>
  <c r="E18" i="18"/>
  <c r="F19" i="18"/>
  <c r="D21" i="18"/>
  <c r="E21" i="18" s="1"/>
  <c r="H21" i="18" s="1"/>
  <c r="E22" i="18"/>
  <c r="H22" i="18" s="1"/>
  <c r="F23" i="18"/>
  <c r="D25" i="18"/>
  <c r="H25" i="18"/>
  <c r="E26" i="18"/>
  <c r="F27" i="18"/>
  <c r="D29" i="18"/>
  <c r="E29" i="18" s="1"/>
  <c r="H29" i="18" s="1"/>
  <c r="E30" i="18"/>
  <c r="F31" i="18"/>
  <c r="H31" i="18" s="1"/>
  <c r="D33" i="18"/>
  <c r="E34" i="18"/>
  <c r="H34" i="18" s="1"/>
  <c r="F35" i="18"/>
  <c r="G8" i="18"/>
  <c r="G10" i="18"/>
  <c r="G11" i="18"/>
  <c r="H11" i="18" s="1"/>
  <c r="G22" i="18"/>
  <c r="G30" i="18"/>
  <c r="G7" i="18"/>
  <c r="D10" i="18"/>
  <c r="G15" i="18"/>
  <c r="G17" i="18"/>
  <c r="D18" i="18"/>
  <c r="H18" i="18"/>
  <c r="H32" i="17"/>
  <c r="H21" i="17"/>
  <c r="G32" i="17"/>
  <c r="G8" i="17"/>
  <c r="G9" i="17"/>
  <c r="G10" i="17"/>
  <c r="G11" i="17"/>
  <c r="H11" i="17" s="1"/>
  <c r="G12" i="17"/>
  <c r="D13" i="17"/>
  <c r="E13" i="17" s="1"/>
  <c r="H13" i="17" s="1"/>
  <c r="G18" i="17"/>
  <c r="H18" i="17" s="1"/>
  <c r="D19" i="17"/>
  <c r="E19" i="17" s="1"/>
  <c r="H19" i="17" s="1"/>
  <c r="G22" i="17"/>
  <c r="D23" i="17"/>
  <c r="E24" i="17"/>
  <c r="G26" i="17"/>
  <c r="D27" i="17"/>
  <c r="F29" i="17"/>
  <c r="G30" i="17"/>
  <c r="D31" i="17"/>
  <c r="H31" i="17"/>
  <c r="E32" i="17"/>
  <c r="F33" i="17"/>
  <c r="G34" i="17"/>
  <c r="D35" i="17"/>
  <c r="G20" i="17"/>
  <c r="G28" i="17"/>
  <c r="H33" i="17"/>
  <c r="D8" i="17"/>
  <c r="E8" i="17" s="1"/>
  <c r="D9" i="17"/>
  <c r="E9" i="17" s="1"/>
  <c r="D10" i="17"/>
  <c r="D11" i="17"/>
  <c r="D12" i="17"/>
  <c r="E12" i="17" s="1"/>
  <c r="F14" i="17"/>
  <c r="D18" i="17"/>
  <c r="F20" i="17"/>
  <c r="D22" i="17"/>
  <c r="E22" i="17" s="1"/>
  <c r="F24" i="17"/>
  <c r="H24" i="17" s="1"/>
  <c r="D26" i="17"/>
  <c r="E26" i="17" s="1"/>
  <c r="E27" i="17"/>
  <c r="H27" i="17" s="1"/>
  <c r="F28" i="17"/>
  <c r="D30" i="17"/>
  <c r="E30" i="17" s="1"/>
  <c r="E31" i="17"/>
  <c r="F32" i="17"/>
  <c r="D34" i="17"/>
  <c r="E34" i="17" s="1"/>
  <c r="E35" i="17"/>
  <c r="H35" i="17" s="1"/>
  <c r="H7" i="17"/>
  <c r="G14" i="17"/>
  <c r="H15" i="17"/>
  <c r="H16" i="17"/>
  <c r="G24" i="17"/>
  <c r="H29" i="17"/>
  <c r="D14" i="17"/>
  <c r="E14" i="17" s="1"/>
  <c r="H14" i="17" s="1"/>
  <c r="D20" i="17"/>
  <c r="D24" i="17"/>
  <c r="D28" i="17"/>
  <c r="E28" i="17" s="1"/>
  <c r="D32" i="17"/>
  <c r="E29" i="16"/>
  <c r="H29" i="16" s="1"/>
  <c r="G7" i="16"/>
  <c r="G15" i="16"/>
  <c r="G33" i="16"/>
  <c r="H6" i="16"/>
  <c r="F7" i="16"/>
  <c r="D13" i="16"/>
  <c r="E13" i="16" s="1"/>
  <c r="E14" i="16"/>
  <c r="H14" i="16" s="1"/>
  <c r="F15" i="16"/>
  <c r="F16" i="16"/>
  <c r="F17" i="16"/>
  <c r="H17" i="16" s="1"/>
  <c r="D19" i="16"/>
  <c r="E19" i="16" s="1"/>
  <c r="E20" i="16"/>
  <c r="H20" i="16" s="1"/>
  <c r="F21" i="16"/>
  <c r="D23" i="16"/>
  <c r="E23" i="16" s="1"/>
  <c r="E24" i="16"/>
  <c r="F25" i="16"/>
  <c r="D27" i="16"/>
  <c r="E27" i="16" s="1"/>
  <c r="E28" i="16"/>
  <c r="H28" i="16" s="1"/>
  <c r="F29" i="16"/>
  <c r="D31" i="16"/>
  <c r="E32" i="16"/>
  <c r="F33" i="16"/>
  <c r="G34" i="16"/>
  <c r="D35" i="16"/>
  <c r="E35" i="16" s="1"/>
  <c r="H35" i="16"/>
  <c r="H8" i="16"/>
  <c r="G16" i="16"/>
  <c r="G17" i="16"/>
  <c r="H22" i="16"/>
  <c r="G25" i="16"/>
  <c r="H25" i="16" s="1"/>
  <c r="H30" i="16"/>
  <c r="F6" i="16"/>
  <c r="D7" i="16"/>
  <c r="E7" i="16" s="1"/>
  <c r="H7" i="16" s="1"/>
  <c r="E9" i="16"/>
  <c r="H9" i="16" s="1"/>
  <c r="E12" i="16"/>
  <c r="H12" i="16" s="1"/>
  <c r="F13" i="16"/>
  <c r="D15" i="16"/>
  <c r="E15" i="16" s="1"/>
  <c r="D16" i="16"/>
  <c r="E16" i="16" s="1"/>
  <c r="H16" i="16" s="1"/>
  <c r="D17" i="16"/>
  <c r="F19" i="16"/>
  <c r="D21" i="16"/>
  <c r="E21" i="16" s="1"/>
  <c r="H21" i="16" s="1"/>
  <c r="F23" i="16"/>
  <c r="D25" i="16"/>
  <c r="E26" i="16"/>
  <c r="H26" i="16" s="1"/>
  <c r="F27" i="16"/>
  <c r="D29" i="16"/>
  <c r="F31" i="16"/>
  <c r="H31" i="16" s="1"/>
  <c r="D33" i="16"/>
  <c r="F35" i="16"/>
  <c r="G21" i="16"/>
  <c r="G29" i="16"/>
  <c r="E33" i="15"/>
  <c r="G8" i="15"/>
  <c r="G10" i="15"/>
  <c r="G11" i="15"/>
  <c r="G12" i="15"/>
  <c r="H13" i="15"/>
  <c r="G18" i="15"/>
  <c r="G22" i="15"/>
  <c r="H23" i="15"/>
  <c r="G26" i="15"/>
  <c r="G30" i="15"/>
  <c r="D8" i="15"/>
  <c r="D9" i="15"/>
  <c r="H9" i="15" s="1"/>
  <c r="H10" i="15"/>
  <c r="G16" i="15"/>
  <c r="G17" i="15"/>
  <c r="E19" i="15"/>
  <c r="H19" i="15" s="1"/>
  <c r="G21" i="15"/>
  <c r="D22" i="15"/>
  <c r="G25" i="15"/>
  <c r="D26" i="15"/>
  <c r="E27" i="15"/>
  <c r="H27" i="15" s="1"/>
  <c r="G29" i="15"/>
  <c r="D30" i="15"/>
  <c r="G33" i="15"/>
  <c r="D34" i="15"/>
  <c r="H34" i="15"/>
  <c r="E35" i="15"/>
  <c r="H35" i="15" s="1"/>
  <c r="F6" i="15"/>
  <c r="D7" i="15"/>
  <c r="E7" i="15" s="1"/>
  <c r="H7" i="15" s="1"/>
  <c r="E8" i="15"/>
  <c r="H8" i="15" s="1"/>
  <c r="E9" i="15"/>
  <c r="E10" i="15"/>
  <c r="E11" i="15"/>
  <c r="F13" i="15"/>
  <c r="D15" i="15"/>
  <c r="E15" i="15" s="1"/>
  <c r="H15" i="15" s="1"/>
  <c r="D16" i="15"/>
  <c r="D17" i="15"/>
  <c r="H17" i="15"/>
  <c r="E18" i="15"/>
  <c r="F19" i="15"/>
  <c r="D21" i="15"/>
  <c r="E21" i="15" s="1"/>
  <c r="H21" i="15" s="1"/>
  <c r="E22" i="15"/>
  <c r="F23" i="15"/>
  <c r="D25" i="15"/>
  <c r="H25" i="15"/>
  <c r="F27" i="15"/>
  <c r="D29" i="15"/>
  <c r="E29" i="15" s="1"/>
  <c r="H29" i="15" s="1"/>
  <c r="F31" i="15"/>
  <c r="H31" i="15" s="1"/>
  <c r="D33" i="15"/>
  <c r="H33" i="15"/>
  <c r="E34" i="15"/>
  <c r="F35" i="15"/>
  <c r="G9" i="15"/>
  <c r="G34" i="15"/>
  <c r="G7" i="15"/>
  <c r="D10" i="15"/>
  <c r="D11" i="15"/>
  <c r="H11" i="15"/>
  <c r="D12" i="15"/>
  <c r="G15" i="15"/>
  <c r="D18" i="15"/>
  <c r="H18" i="15"/>
  <c r="E34" i="14"/>
  <c r="E8" i="14"/>
  <c r="G19" i="14"/>
  <c r="H20" i="14"/>
  <c r="G31" i="14"/>
  <c r="G35" i="14"/>
  <c r="G9" i="14"/>
  <c r="G11" i="14"/>
  <c r="H11" i="14" s="1"/>
  <c r="E14" i="14"/>
  <c r="H14" i="14" s="1"/>
  <c r="G18" i="14"/>
  <c r="H18" i="14" s="1"/>
  <c r="D19" i="14"/>
  <c r="G22" i="14"/>
  <c r="D23" i="14"/>
  <c r="E23" i="14" s="1"/>
  <c r="H23" i="14" s="1"/>
  <c r="G26" i="14"/>
  <c r="D27" i="14"/>
  <c r="G30" i="14"/>
  <c r="H31" i="14"/>
  <c r="G34" i="14"/>
  <c r="D35" i="14"/>
  <c r="G7" i="14"/>
  <c r="H10" i="14"/>
  <c r="G16" i="14"/>
  <c r="G17" i="14"/>
  <c r="D18" i="14"/>
  <c r="G21" i="14"/>
  <c r="D22" i="14"/>
  <c r="E22" i="14" s="1"/>
  <c r="H22" i="14" s="1"/>
  <c r="G25" i="14"/>
  <c r="H25" i="14" s="1"/>
  <c r="D26" i="14"/>
  <c r="E26" i="14" s="1"/>
  <c r="H26" i="14" s="1"/>
  <c r="E27" i="14"/>
  <c r="H27" i="14" s="1"/>
  <c r="G29" i="14"/>
  <c r="D30" i="14"/>
  <c r="E30" i="14" s="1"/>
  <c r="H30" i="14" s="1"/>
  <c r="E31" i="14"/>
  <c r="G33" i="14"/>
  <c r="D34" i="14"/>
  <c r="H34" i="14"/>
  <c r="E35" i="14"/>
  <c r="G13" i="14"/>
  <c r="G23" i="14"/>
  <c r="G27" i="14"/>
  <c r="H28" i="14"/>
  <c r="G8" i="14"/>
  <c r="G10" i="14"/>
  <c r="G12" i="14"/>
  <c r="D13" i="14"/>
  <c r="D31" i="14"/>
  <c r="H35" i="14"/>
  <c r="D8" i="14"/>
  <c r="H8" i="14" s="1"/>
  <c r="D9" i="14"/>
  <c r="D10" i="14"/>
  <c r="D11" i="14"/>
  <c r="D12" i="14"/>
  <c r="E12" i="14" s="1"/>
  <c r="H12" i="14" s="1"/>
  <c r="E13" i="14"/>
  <c r="G15" i="14"/>
  <c r="D7" i="14"/>
  <c r="E7" i="14" s="1"/>
  <c r="D15" i="14"/>
  <c r="E15" i="14" s="1"/>
  <c r="D16" i="14"/>
  <c r="E16" i="14" s="1"/>
  <c r="D17" i="14"/>
  <c r="D21" i="14"/>
  <c r="E21" i="14" s="1"/>
  <c r="D25" i="14"/>
  <c r="D29" i="14"/>
  <c r="E29" i="14" s="1"/>
  <c r="D33" i="14"/>
  <c r="E33" i="14" s="1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8" i="13"/>
  <c r="H13" i="14" l="1"/>
  <c r="H22" i="15"/>
  <c r="H16" i="15"/>
  <c r="E16" i="15"/>
  <c r="H12" i="15"/>
  <c r="E12" i="15"/>
  <c r="H13" i="16"/>
  <c r="H23" i="17"/>
  <c r="E23" i="17"/>
  <c r="H22" i="17"/>
  <c r="H12" i="18"/>
  <c r="H7" i="19"/>
  <c r="E7" i="19"/>
  <c r="H13" i="19"/>
  <c r="H15" i="19"/>
  <c r="H35" i="19"/>
  <c r="H16" i="18"/>
  <c r="E9" i="18"/>
  <c r="H9" i="18" s="1"/>
  <c r="H9" i="17"/>
  <c r="H8" i="17"/>
  <c r="H28" i="17"/>
  <c r="H26" i="17"/>
  <c r="H30" i="17"/>
  <c r="H12" i="17"/>
  <c r="E20" i="17"/>
  <c r="H20" i="17" s="1"/>
  <c r="H34" i="17"/>
  <c r="H15" i="16"/>
  <c r="E33" i="16"/>
  <c r="H33" i="16" s="1"/>
  <c r="H27" i="16"/>
  <c r="H23" i="16"/>
  <c r="H19" i="16"/>
  <c r="H30" i="15"/>
  <c r="E30" i="15"/>
  <c r="E26" i="15"/>
  <c r="H26" i="15" s="1"/>
  <c r="H15" i="14"/>
  <c r="H21" i="14"/>
  <c r="E9" i="14"/>
  <c r="H9" i="14" s="1"/>
  <c r="H29" i="14"/>
  <c r="H33" i="14"/>
  <c r="H7" i="14"/>
  <c r="H16" i="14"/>
  <c r="E19" i="14"/>
  <c r="H19" i="14" s="1"/>
  <c r="M7" i="13"/>
  <c r="B35" i="13"/>
  <c r="F35" i="13" s="1"/>
  <c r="B34" i="13"/>
  <c r="G34" i="13" s="1"/>
  <c r="B33" i="13"/>
  <c r="F33" i="13" s="1"/>
  <c r="B32" i="13"/>
  <c r="B31" i="13"/>
  <c r="B30" i="13"/>
  <c r="B29" i="13"/>
  <c r="F29" i="13" s="1"/>
  <c r="B28" i="13"/>
  <c r="G28" i="13" s="1"/>
  <c r="B27" i="13"/>
  <c r="F27" i="13" s="1"/>
  <c r="B26" i="13"/>
  <c r="G26" i="13" s="1"/>
  <c r="B25" i="13"/>
  <c r="F25" i="13" s="1"/>
  <c r="B24" i="13"/>
  <c r="B23" i="13"/>
  <c r="F23" i="13" s="1"/>
  <c r="B22" i="13"/>
  <c r="B21" i="13"/>
  <c r="F21" i="13" s="1"/>
  <c r="B20" i="13"/>
  <c r="G20" i="13" s="1"/>
  <c r="B19" i="13"/>
  <c r="F19" i="13" s="1"/>
  <c r="B18" i="13"/>
  <c r="G18" i="13" s="1"/>
  <c r="H18" i="13" s="1"/>
  <c r="B17" i="13"/>
  <c r="B16" i="13"/>
  <c r="B15" i="13"/>
  <c r="F15" i="13" s="1"/>
  <c r="B14" i="13"/>
  <c r="B13" i="13"/>
  <c r="G13" i="13" s="1"/>
  <c r="B12" i="13"/>
  <c r="F12" i="13" s="1"/>
  <c r="B11" i="13"/>
  <c r="G11" i="13" s="1"/>
  <c r="H11" i="13" s="1"/>
  <c r="B10" i="13"/>
  <c r="B9" i="13"/>
  <c r="B8" i="13"/>
  <c r="F8" i="13" s="1"/>
  <c r="B7" i="13"/>
  <c r="B6" i="13"/>
  <c r="F6" i="13" s="1"/>
  <c r="M9" i="19" l="1"/>
  <c r="M15" i="19" s="1"/>
  <c r="M11" i="19" s="1"/>
  <c r="M16" i="19" s="1"/>
  <c r="M9" i="15"/>
  <c r="M15" i="15" s="1"/>
  <c r="M11" i="15" s="1"/>
  <c r="M16" i="15" s="1"/>
  <c r="M9" i="18"/>
  <c r="M15" i="18" s="1"/>
  <c r="M11" i="18" s="1"/>
  <c r="M16" i="18" s="1"/>
  <c r="M9" i="17"/>
  <c r="M15" i="17" s="1"/>
  <c r="M11" i="17" s="1"/>
  <c r="M16" i="17" s="1"/>
  <c r="M10" i="17" s="1"/>
  <c r="M8" i="17" s="1"/>
  <c r="M9" i="16"/>
  <c r="M9" i="14"/>
  <c r="D18" i="13"/>
  <c r="D26" i="13"/>
  <c r="D11" i="13"/>
  <c r="E17" i="13"/>
  <c r="E25" i="13"/>
  <c r="E11" i="13"/>
  <c r="F17" i="13"/>
  <c r="H17" i="13" s="1"/>
  <c r="E31" i="13"/>
  <c r="F11" i="13"/>
  <c r="F31" i="13"/>
  <c r="H31" i="13" s="1"/>
  <c r="F10" i="13"/>
  <c r="H10" i="13" s="1"/>
  <c r="E10" i="13"/>
  <c r="F16" i="13"/>
  <c r="F24" i="13"/>
  <c r="H24" i="13" s="1"/>
  <c r="E24" i="13"/>
  <c r="F7" i="13"/>
  <c r="D9" i="13"/>
  <c r="E9" i="13" s="1"/>
  <c r="D10" i="13"/>
  <c r="F14" i="13"/>
  <c r="D16" i="13"/>
  <c r="E16" i="13" s="1"/>
  <c r="F22" i="13"/>
  <c r="D24" i="13"/>
  <c r="F30" i="13"/>
  <c r="D30" i="13"/>
  <c r="E30" i="13" s="1"/>
  <c r="D7" i="13"/>
  <c r="F9" i="13"/>
  <c r="G10" i="13"/>
  <c r="D13" i="13"/>
  <c r="E13" i="13" s="1"/>
  <c r="D14" i="13"/>
  <c r="G16" i="13"/>
  <c r="F20" i="13"/>
  <c r="D22" i="13"/>
  <c r="G24" i="13"/>
  <c r="F28" i="13"/>
  <c r="G30" i="13"/>
  <c r="F32" i="13"/>
  <c r="E32" i="13"/>
  <c r="D32" i="13"/>
  <c r="G7" i="13"/>
  <c r="G9" i="13"/>
  <c r="F13" i="13"/>
  <c r="G14" i="13"/>
  <c r="F18" i="13"/>
  <c r="E18" i="13"/>
  <c r="D20" i="13"/>
  <c r="G22" i="13"/>
  <c r="F26" i="13"/>
  <c r="E26" i="13"/>
  <c r="H26" i="13" s="1"/>
  <c r="D28" i="13"/>
  <c r="G32" i="13"/>
  <c r="H32" i="13" s="1"/>
  <c r="F34" i="13"/>
  <c r="D34" i="13"/>
  <c r="E34" i="13" s="1"/>
  <c r="G6" i="13"/>
  <c r="G8" i="13"/>
  <c r="G12" i="13"/>
  <c r="G15" i="13"/>
  <c r="G17" i="13"/>
  <c r="G19" i="13"/>
  <c r="G21" i="13"/>
  <c r="G23" i="13"/>
  <c r="G25" i="13"/>
  <c r="H25" i="13" s="1"/>
  <c r="G27" i="13"/>
  <c r="G29" i="13"/>
  <c r="G31" i="13"/>
  <c r="G33" i="13"/>
  <c r="G35" i="13"/>
  <c r="D8" i="13"/>
  <c r="E8" i="13" s="1"/>
  <c r="D12" i="13"/>
  <c r="E12" i="13" s="1"/>
  <c r="D15" i="13"/>
  <c r="E15" i="13" s="1"/>
  <c r="D17" i="13"/>
  <c r="D19" i="13"/>
  <c r="E19" i="13" s="1"/>
  <c r="D21" i="13"/>
  <c r="E21" i="13" s="1"/>
  <c r="D23" i="13"/>
  <c r="E23" i="13" s="1"/>
  <c r="D25" i="13"/>
  <c r="D27" i="13"/>
  <c r="E27" i="13" s="1"/>
  <c r="D29" i="13"/>
  <c r="E29" i="13" s="1"/>
  <c r="D31" i="13"/>
  <c r="D33" i="13"/>
  <c r="E33" i="13" s="1"/>
  <c r="D35" i="13"/>
  <c r="E35" i="13" s="1"/>
  <c r="F7" i="6"/>
  <c r="M10" i="19" l="1"/>
  <c r="M8" i="19" s="1"/>
  <c r="M10" i="18"/>
  <c r="M8" i="18" s="1"/>
  <c r="M15" i="16"/>
  <c r="M11" i="16" s="1"/>
  <c r="M16" i="16" s="1"/>
  <c r="M10" i="15"/>
  <c r="M8" i="15" s="1"/>
  <c r="M15" i="14"/>
  <c r="M11" i="14" s="1"/>
  <c r="M16" i="14" s="1"/>
  <c r="H34" i="13"/>
  <c r="H13" i="13"/>
  <c r="H27" i="13"/>
  <c r="H29" i="13"/>
  <c r="H8" i="13"/>
  <c r="H30" i="13"/>
  <c r="H23" i="13"/>
  <c r="H15" i="13"/>
  <c r="E7" i="13"/>
  <c r="H7" i="13" s="1"/>
  <c r="H16" i="13"/>
  <c r="E28" i="13"/>
  <c r="H28" i="13" s="1"/>
  <c r="H21" i="13"/>
  <c r="H12" i="13"/>
  <c r="H6" i="13"/>
  <c r="E22" i="13"/>
  <c r="H22" i="13" s="1"/>
  <c r="E14" i="13"/>
  <c r="H14" i="13" s="1"/>
  <c r="H9" i="13"/>
  <c r="H19" i="13"/>
  <c r="E20" i="13"/>
  <c r="H20" i="13" s="1"/>
  <c r="H35" i="13"/>
  <c r="H33" i="13"/>
  <c r="M10" i="16" l="1"/>
  <c r="M8" i="16" s="1"/>
  <c r="M10" i="14"/>
  <c r="M8" i="14" s="1"/>
  <c r="M9" i="13"/>
  <c r="M15" i="13" l="1"/>
  <c r="M11" i="13" s="1"/>
  <c r="M16" i="13" s="1"/>
  <c r="M10" i="13" l="1"/>
  <c r="M8" i="13" s="1"/>
  <c r="C17" i="6" s="1"/>
</calcChain>
</file>

<file path=xl/sharedStrings.xml><?xml version="1.0" encoding="utf-8"?>
<sst xmlns="http://schemas.openxmlformats.org/spreadsheetml/2006/main" count="169" uniqueCount="50">
  <si>
    <t>Gráfico</t>
  </si>
  <si>
    <t>Configurações</t>
  </si>
  <si>
    <t xml:space="preserve">Carlão </t>
  </si>
  <si>
    <t xml:space="preserve">Renatão </t>
  </si>
  <si>
    <t>Jorjão</t>
  </si>
  <si>
    <t xml:space="preserve">Tonhão </t>
  </si>
  <si>
    <t xml:space="preserve">Zélão </t>
  </si>
  <si>
    <t>Ditão</t>
  </si>
  <si>
    <t>Betão</t>
  </si>
  <si>
    <t>Folha de pagamento</t>
  </si>
  <si>
    <t>INSS</t>
  </si>
  <si>
    <t>IRRF</t>
  </si>
  <si>
    <t>Salário líquido</t>
  </si>
  <si>
    <t>Salário Bruto</t>
  </si>
  <si>
    <t>Valor HN</t>
  </si>
  <si>
    <t>Valor HE</t>
  </si>
  <si>
    <t>Valor HS</t>
  </si>
  <si>
    <t>Valor HD</t>
  </si>
  <si>
    <t>Salário Base</t>
  </si>
  <si>
    <t>Teto</t>
  </si>
  <si>
    <t>Desc</t>
  </si>
  <si>
    <t>Nº Dependentes</t>
  </si>
  <si>
    <t>Salario Antigo</t>
  </si>
  <si>
    <t>Renatão</t>
  </si>
  <si>
    <t>Tonhão</t>
  </si>
  <si>
    <t>Zélão</t>
  </si>
  <si>
    <t>Salario Novo</t>
  </si>
  <si>
    <t>Dia do mês</t>
  </si>
  <si>
    <t>Dia da semana</t>
  </si>
  <si>
    <t xml:space="preserve">Fatec Automotive </t>
  </si>
  <si>
    <t>Hora Trabalhada</t>
  </si>
  <si>
    <t>Hora Normal</t>
  </si>
  <si>
    <t xml:space="preserve">Hora Especial </t>
  </si>
  <si>
    <t xml:space="preserve">Hora Sabado </t>
  </si>
  <si>
    <t xml:space="preserve">Hora Domingo </t>
  </si>
  <si>
    <t>Valor a receber por dia R$</t>
  </si>
  <si>
    <t xml:space="preserve">Folha de Pagemento </t>
  </si>
  <si>
    <t xml:space="preserve">Funcionários </t>
  </si>
  <si>
    <t xml:space="preserve">Nome:        Carlão </t>
  </si>
  <si>
    <t>Salário Novo</t>
  </si>
  <si>
    <t>Salário Antigo</t>
  </si>
  <si>
    <t xml:space="preserve">Salários </t>
  </si>
  <si>
    <t xml:space="preserve">Descontos </t>
  </si>
  <si>
    <t xml:space="preserve"> Betão </t>
  </si>
  <si>
    <t>Nome:        Renatão</t>
  </si>
  <si>
    <t xml:space="preserve">Nome:        Jorjão </t>
  </si>
  <si>
    <t>Nome:        Betão</t>
  </si>
  <si>
    <t xml:space="preserve">Nome:        Tonhão </t>
  </si>
  <si>
    <t>Nome:        Zelão</t>
  </si>
  <si>
    <t>Nome:        Ditão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</si>
</sst>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dddd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36"/>
      <color theme="1"/>
      <name val="Adobe Garamond Pro Bold"/>
      <family val="1"/>
    </font>
    <font>
      <sz val="18"/>
      <color theme="1"/>
      <name val="Adobe Garamond Pro Bold"/>
      <family val="1"/>
    </font>
    <font>
      <u/>
      <sz val="11"/>
      <color theme="10"/>
      <name val="Calibri"/>
      <family val="2"/>
    </font>
    <font>
      <sz val="48"/>
      <color theme="1"/>
      <name val="Adobe Garamond Pro Bold"/>
      <family val="1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9DEC"/>
        <bgColor indexed="64"/>
      </patternFill>
    </fill>
    <fill>
      <patternFill patternType="solid">
        <fgColor rgb="FFCCA5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1" fillId="2" borderId="0"/>
    <xf numFmtId="0" fontId="2" fillId="3" borderId="0"/>
    <xf numFmtId="0" fontId="1" fillId="4" borderId="0"/>
    <xf numFmtId="0" fontId="2" fillId="7" borderId="0"/>
    <xf numFmtId="0" fontId="2" fillId="6" borderId="0"/>
    <xf numFmtId="0" fontId="7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44" fontId="0" fillId="0" borderId="0" xfId="1" applyFont="1"/>
    <xf numFmtId="0" fontId="0" fillId="5" borderId="0" xfId="0" applyFill="1"/>
    <xf numFmtId="0" fontId="0" fillId="5" borderId="1" xfId="0" applyNumberFormat="1" applyFill="1" applyBorder="1" applyAlignment="1">
      <alignment horizontal="center" vertical="center"/>
    </xf>
    <xf numFmtId="44" fontId="0" fillId="0" borderId="0" xfId="0" applyNumberFormat="1"/>
    <xf numFmtId="0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14" fontId="0" fillId="10" borderId="1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1" xfId="0" applyNumberFormat="1" applyFill="1" applyBorder="1" applyAlignment="1">
      <alignment horizontal="center" vertical="center"/>
    </xf>
    <xf numFmtId="44" fontId="0" fillId="10" borderId="1" xfId="1" applyFon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44" fontId="0" fillId="8" borderId="1" xfId="1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Fill="1"/>
    <xf numFmtId="0" fontId="0" fillId="0" borderId="0" xfId="0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3" fillId="5" borderId="0" xfId="0" applyFont="1" applyFill="1"/>
    <xf numFmtId="0" fontId="0" fillId="11" borderId="0" xfId="0" applyFill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6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12" borderId="0" xfId="7" applyFont="1" applyFill="1" applyAlignment="1" applyProtection="1">
      <alignment horizontal="center" vertical="center"/>
    </xf>
    <xf numFmtId="0" fontId="9" fillId="14" borderId="0" xfId="7" applyFont="1" applyFill="1" applyBorder="1" applyAlignment="1" applyProtection="1">
      <alignment horizontal="center" vertical="center"/>
    </xf>
    <xf numFmtId="0" fontId="9" fillId="13" borderId="0" xfId="7" applyFont="1" applyFill="1" applyBorder="1" applyAlignment="1" applyProtection="1">
      <alignment horizontal="center" vertical="center"/>
    </xf>
    <xf numFmtId="0" fontId="10" fillId="16" borderId="0" xfId="7" applyFont="1" applyFill="1" applyBorder="1" applyAlignment="1" applyProtection="1">
      <alignment horizontal="center" vertical="center"/>
    </xf>
    <xf numFmtId="0" fontId="10" fillId="9" borderId="0" xfId="7" applyFont="1" applyFill="1" applyBorder="1" applyAlignment="1" applyProtection="1">
      <alignment horizontal="center" vertical="center"/>
    </xf>
    <xf numFmtId="0" fontId="10" fillId="14" borderId="0" xfId="7" applyFont="1" applyFill="1" applyBorder="1" applyAlignment="1" applyProtection="1">
      <alignment horizontal="center" vertical="center"/>
    </xf>
  </cellXfs>
  <cellStyles count="8">
    <cellStyle name="Estilo 1" xfId="2" xr:uid="{00000000-0005-0000-0000-000000000000}"/>
    <cellStyle name="Estilo 2" xfId="3" xr:uid="{00000000-0005-0000-0000-000001000000}"/>
    <cellStyle name="Estilo 3" xfId="4" xr:uid="{00000000-0005-0000-0000-000002000000}"/>
    <cellStyle name="Estilo 4" xfId="5" xr:uid="{00000000-0005-0000-0000-000003000000}"/>
    <cellStyle name="Estilo 5" xfId="6" xr:uid="{00000000-0005-0000-0000-000004000000}"/>
    <cellStyle name="Hiperlink" xfId="7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CA500"/>
      <color rgb="FFFFCC00"/>
      <color rgb="FFF99DEC"/>
      <color rgb="FFF43AD9"/>
      <color rgb="FF00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Pós</a:t>
            </a:r>
            <a:r>
              <a:rPr lang="pt-BR" baseline="0"/>
              <a:t> Reforma Salarial </a:t>
            </a:r>
            <a:endParaRPr lang="pt-BR"/>
          </a:p>
        </c:rich>
      </c:tx>
      <c:layout>
        <c:manualLayout>
          <c:xMode val="edge"/>
          <c:yMode val="edge"/>
          <c:x val="0.3660067804024497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Configuração!$B$16</c:f>
              <c:strCache>
                <c:ptCount val="1"/>
                <c:pt idx="0">
                  <c:v>Salario Antigo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Configuração!$A$17:$A$23</c:f>
              <c:strCache>
                <c:ptCount val="7"/>
                <c:pt idx="0">
                  <c:v>Carlão </c:v>
                </c:pt>
                <c:pt idx="1">
                  <c:v>Renatão</c:v>
                </c:pt>
                <c:pt idx="2">
                  <c:v>Jorjão</c:v>
                </c:pt>
                <c:pt idx="3">
                  <c:v>Betão</c:v>
                </c:pt>
                <c:pt idx="4">
                  <c:v>Tonhão</c:v>
                </c:pt>
                <c:pt idx="5">
                  <c:v>Zélão</c:v>
                </c:pt>
                <c:pt idx="6">
                  <c:v>Ditão</c:v>
                </c:pt>
              </c:strCache>
            </c:strRef>
          </c:cat>
          <c:val>
            <c:numRef>
              <c:f>Configuração!$B$17:$B$23</c:f>
              <c:numCache>
                <c:formatCode>_("R$"* #,##0.00_);_("R$"* \(#,##0.00\);_("R$"* "-"??_);_(@_)</c:formatCode>
                <c:ptCount val="7"/>
                <c:pt idx="0">
                  <c:v>3622.5</c:v>
                </c:pt>
                <c:pt idx="1">
                  <c:v>3482.5</c:v>
                </c:pt>
                <c:pt idx="2">
                  <c:v>3465</c:v>
                </c:pt>
                <c:pt idx="3">
                  <c:v>3692.5</c:v>
                </c:pt>
                <c:pt idx="4">
                  <c:v>3220</c:v>
                </c:pt>
                <c:pt idx="5">
                  <c:v>3885</c:v>
                </c:pt>
                <c:pt idx="6">
                  <c:v>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D-49E1-8DCA-5E62DE792EB6}"/>
            </c:ext>
          </c:extLst>
        </c:ser>
        <c:ser>
          <c:idx val="1"/>
          <c:order val="1"/>
          <c:tx>
            <c:strRef>
              <c:f>Configuração!$C$16</c:f>
              <c:strCache>
                <c:ptCount val="1"/>
                <c:pt idx="0">
                  <c:v>Salario Novo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cat>
            <c:strRef>
              <c:f>Configuração!$A$17:$A$23</c:f>
              <c:strCache>
                <c:ptCount val="7"/>
                <c:pt idx="0">
                  <c:v>Carlão </c:v>
                </c:pt>
                <c:pt idx="1">
                  <c:v>Renatão</c:v>
                </c:pt>
                <c:pt idx="2">
                  <c:v>Jorjão</c:v>
                </c:pt>
                <c:pt idx="3">
                  <c:v>Betão</c:v>
                </c:pt>
                <c:pt idx="4">
                  <c:v>Tonhão</c:v>
                </c:pt>
                <c:pt idx="5">
                  <c:v>Zélão</c:v>
                </c:pt>
                <c:pt idx="6">
                  <c:v>Ditão</c:v>
                </c:pt>
              </c:strCache>
            </c:strRef>
          </c:cat>
          <c:val>
            <c:numRef>
              <c:f>Configuração!$C$17:$C$23</c:f>
              <c:numCache>
                <c:formatCode>_("R$"* #,##0.00_);_("R$"* \(#,##0.00\);_("R$"* "-"??_);_(@_)</c:formatCode>
                <c:ptCount val="7"/>
                <c:pt idx="0">
                  <c:v>3970.4751000000015</c:v>
                </c:pt>
                <c:pt idx="1">
                  <c:v>3795.0027000000018</c:v>
                </c:pt>
                <c:pt idx="2">
                  <c:v>3788.4500750000011</c:v>
                </c:pt>
                <c:pt idx="3">
                  <c:v>4063.8023250000006</c:v>
                </c:pt>
                <c:pt idx="4">
                  <c:v>3613.8743500000014</c:v>
                </c:pt>
                <c:pt idx="5">
                  <c:v>4182.8509500000009</c:v>
                </c:pt>
                <c:pt idx="6">
                  <c:v>3682.5044750000015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D-49E1-8DCA-5E62DE792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879512"/>
        <c:axId val="366881152"/>
        <c:axId val="0"/>
      </c:bar3DChart>
      <c:catAx>
        <c:axId val="3668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881152"/>
        <c:crosses val="autoZero"/>
        <c:auto val="1"/>
        <c:lblAlgn val="ctr"/>
        <c:lblOffset val="100"/>
        <c:noMultiLvlLbl val="0"/>
      </c:catAx>
      <c:valAx>
        <c:axId val="3668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8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Aplica&#231;&#227;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Aplica&#231;&#227;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Aplica&#231;&#227;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Aplica&#231;&#227;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Aplica&#231;&#227;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Aplica&#231;&#227;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Aplica&#231;&#227;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402429</xdr:colOff>
      <xdr:row>4</xdr:row>
      <xdr:rowOff>659605</xdr:rowOff>
    </xdr:from>
    <xdr:to>
      <xdr:col>12</xdr:col>
      <xdr:colOff>72614</xdr:colOff>
      <xdr:row>13</xdr:row>
      <xdr:rowOff>71436</xdr:rowOff>
    </xdr:to>
    <xdr:pic>
      <xdr:nvPicPr>
        <xdr:cNvPr id="5" name="Imagem 4" descr="carro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1367" y="1421605"/>
          <a:ext cx="5813810" cy="172164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</xdr:row>
      <xdr:rowOff>0</xdr:rowOff>
    </xdr:from>
    <xdr:to>
      <xdr:col>18</xdr:col>
      <xdr:colOff>790575</xdr:colOff>
      <xdr:row>27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5F517A-C862-4B07-A0D8-FD3C86C0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29</xdr:row>
      <xdr:rowOff>0</xdr:rowOff>
    </xdr:from>
    <xdr:to>
      <xdr:col>3</xdr:col>
      <xdr:colOff>161926</xdr:colOff>
      <xdr:row>30</xdr:row>
      <xdr:rowOff>171451</xdr:rowOff>
    </xdr:to>
    <xdr:sp macro="" textlink="">
      <xdr:nvSpPr>
        <xdr:cNvPr id="5" name="Seta para a direita listra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6EC5FE-726B-47C9-ADD1-EDD990F0F937}"/>
            </a:ext>
          </a:extLst>
        </xdr:cNvPr>
        <xdr:cNvSpPr/>
      </xdr:nvSpPr>
      <xdr:spPr>
        <a:xfrm rot="10800000">
          <a:off x="1219200" y="5524500"/>
          <a:ext cx="771526" cy="361951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25</xdr:row>
      <xdr:rowOff>180975</xdr:rowOff>
    </xdr:from>
    <xdr:to>
      <xdr:col>1</xdr:col>
      <xdr:colOff>209551</xdr:colOff>
      <xdr:row>27</xdr:row>
      <xdr:rowOff>161926</xdr:rowOff>
    </xdr:to>
    <xdr:sp macro="" textlink="">
      <xdr:nvSpPr>
        <xdr:cNvPr id="3" name="Seta para a direita listra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D4A939-EFE3-4197-9AE8-47C84FEF7E80}"/>
            </a:ext>
          </a:extLst>
        </xdr:cNvPr>
        <xdr:cNvSpPr/>
      </xdr:nvSpPr>
      <xdr:spPr>
        <a:xfrm rot="10800000">
          <a:off x="419100" y="4943475"/>
          <a:ext cx="771526" cy="361951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26</xdr:row>
      <xdr:rowOff>28571</xdr:rowOff>
    </xdr:from>
    <xdr:to>
      <xdr:col>2</xdr:col>
      <xdr:colOff>219075</xdr:colOff>
      <xdr:row>28</xdr:row>
      <xdr:rowOff>9522</xdr:rowOff>
    </xdr:to>
    <xdr:sp macro="" textlink="">
      <xdr:nvSpPr>
        <xdr:cNvPr id="3" name="Seta para a direita listra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10800000">
          <a:off x="666749" y="4981571"/>
          <a:ext cx="771526" cy="361951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228596</xdr:colOff>
      <xdr:row>39</xdr:row>
      <xdr:rowOff>9523</xdr:rowOff>
    </xdr:from>
    <xdr:to>
      <xdr:col>0</xdr:col>
      <xdr:colOff>990600</xdr:colOff>
      <xdr:row>40</xdr:row>
      <xdr:rowOff>171446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10800000">
          <a:off x="228596" y="7439023"/>
          <a:ext cx="762004" cy="352423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228596</xdr:colOff>
      <xdr:row>39</xdr:row>
      <xdr:rowOff>9523</xdr:rowOff>
    </xdr:from>
    <xdr:to>
      <xdr:col>0</xdr:col>
      <xdr:colOff>990600</xdr:colOff>
      <xdr:row>40</xdr:row>
      <xdr:rowOff>171446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E37185-EA99-49B8-810B-88B103420D90}"/>
            </a:ext>
          </a:extLst>
        </xdr:cNvPr>
        <xdr:cNvSpPr/>
      </xdr:nvSpPr>
      <xdr:spPr>
        <a:xfrm rot="10800000">
          <a:off x="228596" y="7448548"/>
          <a:ext cx="762004" cy="352423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228596</xdr:colOff>
      <xdr:row>39</xdr:row>
      <xdr:rowOff>9523</xdr:rowOff>
    </xdr:from>
    <xdr:to>
      <xdr:col>0</xdr:col>
      <xdr:colOff>990600</xdr:colOff>
      <xdr:row>40</xdr:row>
      <xdr:rowOff>171446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344E3F-5FD9-450E-BE47-3F83E94AF34B}"/>
            </a:ext>
          </a:extLst>
        </xdr:cNvPr>
        <xdr:cNvSpPr/>
      </xdr:nvSpPr>
      <xdr:spPr>
        <a:xfrm rot="10800000">
          <a:off x="228596" y="7448548"/>
          <a:ext cx="762004" cy="352423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228596</xdr:colOff>
      <xdr:row>39</xdr:row>
      <xdr:rowOff>9523</xdr:rowOff>
    </xdr:from>
    <xdr:to>
      <xdr:col>0</xdr:col>
      <xdr:colOff>990600</xdr:colOff>
      <xdr:row>40</xdr:row>
      <xdr:rowOff>171446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AF1EE9-C683-4901-8E4A-41B4603CBC8B}"/>
            </a:ext>
          </a:extLst>
        </xdr:cNvPr>
        <xdr:cNvSpPr/>
      </xdr:nvSpPr>
      <xdr:spPr>
        <a:xfrm rot="10800000">
          <a:off x="228596" y="7448548"/>
          <a:ext cx="762004" cy="352423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228596</xdr:colOff>
      <xdr:row>39</xdr:row>
      <xdr:rowOff>9523</xdr:rowOff>
    </xdr:from>
    <xdr:to>
      <xdr:col>0</xdr:col>
      <xdr:colOff>990600</xdr:colOff>
      <xdr:row>40</xdr:row>
      <xdr:rowOff>171446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0D51DD-0426-402E-8A9B-FA4C58E16F7B}"/>
            </a:ext>
          </a:extLst>
        </xdr:cNvPr>
        <xdr:cNvSpPr/>
      </xdr:nvSpPr>
      <xdr:spPr>
        <a:xfrm rot="10800000">
          <a:off x="228596" y="7448548"/>
          <a:ext cx="762004" cy="352423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228596</xdr:colOff>
      <xdr:row>39</xdr:row>
      <xdr:rowOff>9523</xdr:rowOff>
    </xdr:from>
    <xdr:to>
      <xdr:col>0</xdr:col>
      <xdr:colOff>990600</xdr:colOff>
      <xdr:row>40</xdr:row>
      <xdr:rowOff>171446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E548CB-4B56-4171-9CF7-5E39057440E4}"/>
            </a:ext>
          </a:extLst>
        </xdr:cNvPr>
        <xdr:cNvSpPr/>
      </xdr:nvSpPr>
      <xdr:spPr>
        <a:xfrm rot="10800000">
          <a:off x="228596" y="7448548"/>
          <a:ext cx="762004" cy="352423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228596</xdr:colOff>
      <xdr:row>39</xdr:row>
      <xdr:rowOff>9523</xdr:rowOff>
    </xdr:from>
    <xdr:to>
      <xdr:col>0</xdr:col>
      <xdr:colOff>990600</xdr:colOff>
      <xdr:row>40</xdr:row>
      <xdr:rowOff>171446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95AE56-90C0-4624-84A2-D4589CD17217}"/>
            </a:ext>
          </a:extLst>
        </xdr:cNvPr>
        <xdr:cNvSpPr/>
      </xdr:nvSpPr>
      <xdr:spPr>
        <a:xfrm rot="10800000">
          <a:off x="228596" y="7448548"/>
          <a:ext cx="762004" cy="352423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ala de Cinza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showGridLines="0" showRowColHeaders="0" tabSelected="1" zoomScale="90" zoomScaleNormal="90" workbookViewId="0"/>
  </sheetViews>
  <sheetFormatPr defaultRowHeight="15"/>
  <cols>
    <col min="2" max="2" width="25.7109375" customWidth="1"/>
    <col min="4" max="4" width="9.28515625" customWidth="1"/>
    <col min="5" max="5" width="13.5703125" customWidth="1"/>
    <col min="6" max="6" width="14.7109375" customWidth="1"/>
  </cols>
  <sheetData>
    <row r="1" spans="1:17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7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7" ht="61.5">
      <c r="A5" s="2"/>
      <c r="B5" s="34" t="s">
        <v>29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</row>
    <row r="6" spans="1:17" ht="15" customHeight="1">
      <c r="A6" s="2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"/>
    </row>
    <row r="7" spans="1:1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7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7">
      <c r="A13" s="2"/>
      <c r="B13" s="2"/>
      <c r="C13" s="2"/>
      <c r="D13" s="2"/>
      <c r="E13" s="2"/>
      <c r="F13" s="27"/>
      <c r="G13" s="27"/>
      <c r="H13" s="27"/>
      <c r="I13" s="2"/>
      <c r="J13" s="2"/>
      <c r="K13" s="2"/>
      <c r="L13" s="2"/>
      <c r="M13" s="2"/>
      <c r="N13" s="2"/>
      <c r="O13" s="2"/>
    </row>
    <row r="14" spans="1:17">
      <c r="A14" s="2"/>
      <c r="B14" s="2"/>
      <c r="C14" s="2"/>
      <c r="D14" s="2"/>
      <c r="E14" s="2"/>
      <c r="F14" s="27"/>
      <c r="G14" s="27"/>
      <c r="H14" s="27"/>
      <c r="I14" s="2"/>
      <c r="J14" s="2"/>
      <c r="K14" s="2"/>
      <c r="L14" s="2"/>
      <c r="M14" s="2"/>
      <c r="N14" s="2"/>
      <c r="O14" s="2"/>
    </row>
    <row r="15" spans="1:17">
      <c r="A15" s="2"/>
      <c r="B15" s="2"/>
      <c r="C15" s="2"/>
      <c r="D15" s="2"/>
      <c r="E15" s="2"/>
      <c r="F15" s="40" t="s">
        <v>36</v>
      </c>
      <c r="G15" s="40"/>
      <c r="H15" s="40"/>
      <c r="I15" s="40"/>
      <c r="J15" s="40"/>
      <c r="K15" s="2"/>
      <c r="L15" s="2"/>
      <c r="M15" s="2"/>
      <c r="N15" s="2"/>
      <c r="O15" s="2"/>
    </row>
    <row r="16" spans="1:17">
      <c r="A16" s="2"/>
      <c r="B16" s="27"/>
      <c r="C16" s="27"/>
      <c r="D16" s="27"/>
      <c r="E16" s="2"/>
      <c r="F16" s="40"/>
      <c r="G16" s="40"/>
      <c r="H16" s="40"/>
      <c r="I16" s="40"/>
      <c r="J16" s="40"/>
      <c r="K16" s="2"/>
      <c r="L16" s="2"/>
      <c r="M16" s="2"/>
      <c r="N16" s="2"/>
      <c r="O16" s="2"/>
    </row>
    <row r="17" spans="1:15">
      <c r="A17" s="2"/>
      <c r="B17" s="27"/>
      <c r="C17" s="27"/>
      <c r="D17" s="2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2"/>
      <c r="B18" s="27"/>
      <c r="C18" s="27"/>
      <c r="D18" s="27"/>
      <c r="E18" s="2"/>
      <c r="F18" s="39" t="s">
        <v>0</v>
      </c>
      <c r="G18" s="39"/>
      <c r="H18" s="39"/>
      <c r="I18" s="39"/>
      <c r="J18" s="39"/>
      <c r="K18" s="2"/>
      <c r="L18" s="2"/>
      <c r="M18" s="2"/>
      <c r="N18" s="2"/>
      <c r="O18" s="2"/>
    </row>
    <row r="19" spans="1:15">
      <c r="A19" s="2"/>
      <c r="B19" s="27"/>
      <c r="C19" s="27"/>
      <c r="D19" s="27"/>
      <c r="E19" s="2"/>
      <c r="F19" s="39"/>
      <c r="G19" s="39"/>
      <c r="H19" s="39"/>
      <c r="I19" s="39"/>
      <c r="J19" s="39"/>
      <c r="K19" s="2"/>
      <c r="L19" s="2"/>
      <c r="M19" s="2"/>
      <c r="N19" s="2"/>
      <c r="O19" s="2"/>
    </row>
    <row r="20" spans="1:15">
      <c r="A20" s="2"/>
      <c r="B20" s="27"/>
      <c r="C20" s="27"/>
      <c r="D20" s="27"/>
      <c r="E20" s="24"/>
      <c r="F20" s="24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/>
      <c r="B21" s="27"/>
      <c r="C21" s="27"/>
      <c r="D21" s="27"/>
      <c r="E21" s="24"/>
      <c r="F21" s="38" t="s">
        <v>1</v>
      </c>
      <c r="G21" s="38"/>
      <c r="H21" s="38"/>
      <c r="I21" s="38"/>
      <c r="J21" s="38"/>
      <c r="K21" s="2"/>
      <c r="L21" s="2"/>
      <c r="M21" s="2"/>
      <c r="N21" s="2"/>
      <c r="O21" s="2"/>
    </row>
    <row r="22" spans="1:15">
      <c r="A22" s="2"/>
      <c r="B22" s="27"/>
      <c r="C22" s="27"/>
      <c r="D22" s="27"/>
      <c r="E22" s="24"/>
      <c r="F22" s="38"/>
      <c r="G22" s="38"/>
      <c r="H22" s="38"/>
      <c r="I22" s="38"/>
      <c r="J22" s="38"/>
      <c r="K22" s="2"/>
      <c r="L22" s="2"/>
      <c r="M22" s="2"/>
      <c r="N22" s="2"/>
      <c r="O22" s="2"/>
    </row>
    <row r="23" spans="1:15">
      <c r="A23" s="2"/>
      <c r="B23" s="27"/>
      <c r="C23" s="27"/>
      <c r="D23" s="27"/>
      <c r="E23" s="24"/>
      <c r="F23" s="27"/>
      <c r="G23" s="27"/>
      <c r="H23" s="27"/>
      <c r="I23" s="2"/>
      <c r="J23" s="2"/>
      <c r="K23" s="2"/>
      <c r="L23" s="2"/>
      <c r="M23" s="2"/>
      <c r="N23" s="2"/>
      <c r="O23" s="2"/>
    </row>
    <row r="24" spans="1:15">
      <c r="A24" s="2"/>
      <c r="B24" s="27"/>
      <c r="C24" s="27"/>
      <c r="D24" s="27"/>
      <c r="E24" s="24"/>
      <c r="F24" s="27"/>
      <c r="G24" s="27"/>
      <c r="H24" s="27"/>
      <c r="I24" s="2"/>
      <c r="J24" s="2"/>
      <c r="K24" s="2"/>
      <c r="L24" s="2"/>
      <c r="M24" s="2"/>
      <c r="N24" s="2"/>
      <c r="O24" s="2"/>
    </row>
    <row r="25" spans="1:15">
      <c r="A25" s="2"/>
      <c r="B25" s="27"/>
      <c r="C25" s="27"/>
      <c r="D25" s="27"/>
      <c r="E25" s="24"/>
      <c r="F25" s="24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2"/>
      <c r="B26" s="27"/>
      <c r="C26" s="27"/>
      <c r="D26" s="27"/>
      <c r="E26" s="24"/>
      <c r="F26" s="24"/>
      <c r="G26" s="2"/>
      <c r="H26" s="2"/>
      <c r="I26" s="2"/>
      <c r="J26" s="2"/>
      <c r="K26" s="2"/>
      <c r="L26" s="2"/>
      <c r="M26" s="2"/>
      <c r="N26" s="2"/>
      <c r="O26" s="2"/>
    </row>
    <row r="27" spans="1:15">
      <c r="A27" s="2"/>
      <c r="B27" s="2"/>
      <c r="C27" s="2"/>
      <c r="D27" s="2"/>
      <c r="E27" s="24"/>
      <c r="F27" s="24"/>
      <c r="G27" s="2"/>
      <c r="H27" s="2"/>
      <c r="I27" s="2"/>
      <c r="J27" s="2"/>
      <c r="K27" s="2"/>
      <c r="L27" s="2"/>
      <c r="M27" s="2"/>
      <c r="N27" s="2"/>
      <c r="O27" s="2"/>
    </row>
    <row r="28" spans="1:15">
      <c r="A28" s="2"/>
      <c r="B28" s="2"/>
      <c r="C28" s="2"/>
      <c r="D28" s="2"/>
      <c r="E28" s="24"/>
      <c r="F28" s="24"/>
      <c r="G28" s="2"/>
      <c r="H28" s="2"/>
      <c r="I28" s="2"/>
      <c r="J28" s="2"/>
      <c r="K28" s="2"/>
      <c r="L28" s="2"/>
      <c r="M28" s="2"/>
      <c r="N28" s="2"/>
      <c r="O28" s="2"/>
    </row>
    <row r="29" spans="1:15">
      <c r="A29" s="2"/>
      <c r="B29" s="2"/>
      <c r="C29" s="2"/>
      <c r="E29" s="24"/>
      <c r="F29" s="24"/>
      <c r="G29" s="2"/>
      <c r="H29" s="2"/>
      <c r="I29" s="2"/>
      <c r="J29" s="2"/>
      <c r="K29" s="2"/>
      <c r="L29" s="2"/>
      <c r="M29" s="2"/>
      <c r="N29" s="2"/>
      <c r="O29" s="2"/>
    </row>
    <row r="30" spans="1:15">
      <c r="A30" s="2"/>
      <c r="B30" s="2"/>
      <c r="C30" s="2"/>
      <c r="D30" s="2"/>
      <c r="E30" s="24"/>
      <c r="F30" s="24"/>
      <c r="G30" s="2"/>
      <c r="H30" s="2"/>
      <c r="I30" s="2"/>
      <c r="J30" s="2"/>
      <c r="K30" s="2"/>
      <c r="L30" s="2"/>
      <c r="M30" s="2"/>
      <c r="N30" s="2"/>
      <c r="O30" s="2"/>
    </row>
    <row r="31" spans="1: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</sheetData>
  <mergeCells count="8">
    <mergeCell ref="B5:Q5"/>
    <mergeCell ref="B16:D24"/>
    <mergeCell ref="F13:H14"/>
    <mergeCell ref="F23:H24"/>
    <mergeCell ref="B25:D26"/>
    <mergeCell ref="F15:J16"/>
    <mergeCell ref="F18:J19"/>
    <mergeCell ref="F21:J22"/>
  </mergeCells>
  <hyperlinks>
    <hyperlink ref="F15:J16" location="Aplicação!A1" display="Folha de Pagemento " xr:uid="{DB0F780B-233E-4879-AF56-A4409A849975}"/>
    <hyperlink ref="F18:J19" location="Graficos!A1" display="Gráfico" xr:uid="{1E95D4EE-5C1A-4D6B-A8FA-73F7EB040ABD}"/>
    <hyperlink ref="F21:J22" location="Configuração!A1" display="Configurações" xr:uid="{10A2F008-79E8-4AE2-BC0C-A6C99B18BFD7}"/>
  </hyperlinks>
  <pageMargins left="0.511811024" right="0.511811024" top="0.78740157499999996" bottom="0.78740157499999996" header="0.31496062000000002" footer="0.31496062000000002"/>
  <pageSetup orientation="portrait" horizont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R3:S9"/>
  <sheetViews>
    <sheetView showGridLines="0" showRowColHeaders="0" workbookViewId="0"/>
  </sheetViews>
  <sheetFormatPr defaultRowHeight="15"/>
  <cols>
    <col min="18" max="18" width="13.42578125" bestFit="1" customWidth="1"/>
    <col min="19" max="19" width="12.140625" bestFit="1" customWidth="1"/>
  </cols>
  <sheetData>
    <row r="3" spans="18:19">
      <c r="R3" s="4"/>
      <c r="S3" s="4"/>
    </row>
    <row r="4" spans="18:19">
      <c r="R4" s="4"/>
      <c r="S4" s="4"/>
    </row>
    <row r="5" spans="18:19">
      <c r="R5" s="4"/>
      <c r="S5" s="4"/>
    </row>
    <row r="6" spans="18:19">
      <c r="R6" s="4"/>
      <c r="S6" s="4"/>
    </row>
    <row r="7" spans="18:19">
      <c r="R7" s="4"/>
      <c r="S7" s="4"/>
    </row>
    <row r="8" spans="18:19">
      <c r="R8" s="4"/>
      <c r="S8" s="4"/>
    </row>
    <row r="9" spans="18:19">
      <c r="R9" s="4"/>
      <c r="S9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"/>
  <sheetViews>
    <sheetView showGridLines="0" showRowColHeaders="0" workbookViewId="0">
      <selection activeCell="I27" sqref="I27"/>
    </sheetView>
  </sheetViews>
  <sheetFormatPr defaultRowHeight="15"/>
  <cols>
    <col min="1" max="1" width="14.7109375" customWidth="1"/>
    <col min="2" max="2" width="13.7109375" customWidth="1"/>
    <col min="3" max="3" width="13.5703125" customWidth="1"/>
    <col min="5" max="5" width="13.42578125" customWidth="1"/>
    <col min="6" max="6" width="12.140625" bestFit="1" customWidth="1"/>
  </cols>
  <sheetData>
    <row r="1" spans="1:7">
      <c r="A1" t="s">
        <v>14</v>
      </c>
      <c r="B1" s="1">
        <v>19.899999999999999</v>
      </c>
      <c r="E1" t="s">
        <v>10</v>
      </c>
    </row>
    <row r="2" spans="1:7">
      <c r="A2" t="s">
        <v>15</v>
      </c>
      <c r="B2" s="1">
        <v>22.6</v>
      </c>
      <c r="E2">
        <v>0</v>
      </c>
      <c r="F2" s="6">
        <v>0.08</v>
      </c>
    </row>
    <row r="3" spans="1:7">
      <c r="A3" t="s">
        <v>16</v>
      </c>
      <c r="B3" s="1">
        <v>27.9</v>
      </c>
      <c r="E3">
        <v>1659.39</v>
      </c>
      <c r="F3" s="6">
        <v>0.09</v>
      </c>
    </row>
    <row r="4" spans="1:7">
      <c r="A4" t="s">
        <v>17</v>
      </c>
      <c r="B4" s="1">
        <v>29</v>
      </c>
      <c r="E4">
        <v>2765.67</v>
      </c>
      <c r="F4" s="6">
        <v>0.11</v>
      </c>
    </row>
    <row r="6" spans="1:7">
      <c r="E6" t="s">
        <v>19</v>
      </c>
      <c r="F6" s="1">
        <v>5531.31</v>
      </c>
    </row>
    <row r="7" spans="1:7">
      <c r="E7" t="s">
        <v>20</v>
      </c>
      <c r="F7" s="1">
        <f>Teto_INSS*F4</f>
        <v>608.44410000000005</v>
      </c>
    </row>
    <row r="8" spans="1:7">
      <c r="F8" s="1"/>
    </row>
    <row r="10" spans="1:7">
      <c r="E10" t="s">
        <v>11</v>
      </c>
    </row>
    <row r="11" spans="1:7">
      <c r="E11">
        <v>1903.98</v>
      </c>
      <c r="F11" s="7">
        <v>7.4999999999999997E-2</v>
      </c>
      <c r="G11">
        <v>142.80000000000001</v>
      </c>
    </row>
    <row r="12" spans="1:7">
      <c r="E12">
        <v>2826.66</v>
      </c>
      <c r="F12" s="6">
        <v>0.15</v>
      </c>
      <c r="G12">
        <v>354.8</v>
      </c>
    </row>
    <row r="13" spans="1:7">
      <c r="E13">
        <v>3751.06</v>
      </c>
      <c r="F13" s="7">
        <v>0.22500000000000001</v>
      </c>
      <c r="G13">
        <v>636.13</v>
      </c>
    </row>
    <row r="14" spans="1:7">
      <c r="E14">
        <v>4664.68</v>
      </c>
      <c r="F14" s="7">
        <v>0.27500000000000002</v>
      </c>
      <c r="G14">
        <v>869.36</v>
      </c>
    </row>
    <row r="16" spans="1:7">
      <c r="B16" t="s">
        <v>22</v>
      </c>
      <c r="C16" t="s">
        <v>26</v>
      </c>
    </row>
    <row r="17" spans="1:3">
      <c r="A17" t="s">
        <v>2</v>
      </c>
      <c r="B17" s="4">
        <f>Carlão!M7</f>
        <v>3622.5</v>
      </c>
      <c r="C17" s="4">
        <f>Carlão!M8</f>
        <v>3970.4751000000015</v>
      </c>
    </row>
    <row r="18" spans="1:3">
      <c r="A18" t="s">
        <v>23</v>
      </c>
      <c r="B18" s="4">
        <f>Renatão!M7</f>
        <v>3482.5</v>
      </c>
      <c r="C18" s="4">
        <f>Renatão!M8</f>
        <v>3795.0027000000018</v>
      </c>
    </row>
    <row r="19" spans="1:3">
      <c r="A19" t="s">
        <v>4</v>
      </c>
      <c r="B19" s="4">
        <f>Jorjão!M7</f>
        <v>3465</v>
      </c>
      <c r="C19" s="4">
        <f>Jorjão!M8</f>
        <v>3788.4500750000011</v>
      </c>
    </row>
    <row r="20" spans="1:3">
      <c r="A20" t="s">
        <v>8</v>
      </c>
      <c r="B20" s="4">
        <f>Betão!M7</f>
        <v>3692.5</v>
      </c>
      <c r="C20" s="4">
        <f>Betão!M8</f>
        <v>4063.8023250000006</v>
      </c>
    </row>
    <row r="21" spans="1:3">
      <c r="A21" t="s">
        <v>24</v>
      </c>
      <c r="B21" s="4">
        <f>Tonhão!M7</f>
        <v>3220</v>
      </c>
      <c r="C21" s="4">
        <f>Tonhão!M8</f>
        <v>3613.8743500000014</v>
      </c>
    </row>
    <row r="22" spans="1:3">
      <c r="A22" t="s">
        <v>25</v>
      </c>
      <c r="B22" s="4">
        <f>Zelão!M7</f>
        <v>3885</v>
      </c>
      <c r="C22" s="4">
        <f>Zelão!M8</f>
        <v>4182.8509500000009</v>
      </c>
    </row>
    <row r="23" spans="1:3">
      <c r="A23" t="s">
        <v>7</v>
      </c>
      <c r="B23" s="4">
        <f>Ditão!M7</f>
        <v>3360</v>
      </c>
      <c r="C23" s="4">
        <f>Ditão!M8</f>
        <v>3682.5044750000015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showGridLines="0" showRowColHeaders="0" workbookViewId="0">
      <selection sqref="A1:D2"/>
    </sheetView>
  </sheetViews>
  <sheetFormatPr defaultRowHeight="15"/>
  <sheetData>
    <row r="1" spans="1:4" ht="15" customHeight="1">
      <c r="A1" s="28" t="s">
        <v>37</v>
      </c>
      <c r="B1" s="29"/>
      <c r="C1" s="29"/>
      <c r="D1" s="29"/>
    </row>
    <row r="2" spans="1:4" ht="15" customHeight="1">
      <c r="A2" s="29"/>
      <c r="B2" s="29"/>
      <c r="C2" s="29"/>
      <c r="D2" s="29"/>
    </row>
    <row r="4" spans="1:4">
      <c r="B4" s="35" t="s">
        <v>2</v>
      </c>
      <c r="C4" s="35"/>
    </row>
    <row r="5" spans="1:4">
      <c r="B5" s="35"/>
      <c r="C5" s="35"/>
    </row>
    <row r="7" spans="1:4">
      <c r="B7" s="36" t="s">
        <v>3</v>
      </c>
      <c r="C7" s="36"/>
    </row>
    <row r="8" spans="1:4">
      <c r="B8" s="36"/>
      <c r="C8" s="36"/>
    </row>
    <row r="10" spans="1:4">
      <c r="B10" s="37" t="s">
        <v>4</v>
      </c>
      <c r="C10" s="37"/>
    </row>
    <row r="11" spans="1:4">
      <c r="B11" s="37"/>
      <c r="C11" s="37"/>
    </row>
    <row r="13" spans="1:4">
      <c r="B13" s="36" t="s">
        <v>43</v>
      </c>
      <c r="C13" s="36"/>
    </row>
    <row r="14" spans="1:4">
      <c r="B14" s="36"/>
      <c r="C14" s="36"/>
    </row>
    <row r="15" spans="1:4">
      <c r="B15" s="20"/>
      <c r="C15" s="20"/>
    </row>
    <row r="16" spans="1:4">
      <c r="B16" s="36" t="s">
        <v>5</v>
      </c>
      <c r="C16" s="36"/>
    </row>
    <row r="17" spans="2:3">
      <c r="B17" s="36"/>
      <c r="C17" s="36"/>
    </row>
    <row r="18" spans="2:3">
      <c r="B18" s="22"/>
      <c r="C18" s="22"/>
    </row>
    <row r="19" spans="2:3">
      <c r="B19" s="36" t="s">
        <v>6</v>
      </c>
      <c r="C19" s="36"/>
    </row>
    <row r="20" spans="2:3">
      <c r="B20" s="36"/>
      <c r="C20" s="36"/>
    </row>
    <row r="21" spans="2:3">
      <c r="B21" s="21"/>
      <c r="C21" s="22"/>
    </row>
    <row r="22" spans="2:3">
      <c r="B22" s="36" t="s">
        <v>7</v>
      </c>
      <c r="C22" s="36"/>
    </row>
    <row r="23" spans="2:3">
      <c r="B23" s="36"/>
      <c r="C23" s="36"/>
    </row>
  </sheetData>
  <mergeCells count="8">
    <mergeCell ref="A1:D2"/>
    <mergeCell ref="B22:C23"/>
    <mergeCell ref="B13:C14"/>
    <mergeCell ref="B7:C8"/>
    <mergeCell ref="B10:C11"/>
    <mergeCell ref="B16:C17"/>
    <mergeCell ref="B19:C20"/>
    <mergeCell ref="B4:C5"/>
  </mergeCells>
  <hyperlinks>
    <hyperlink ref="B4:C5" location="Carlão!A1" display="Carlão " xr:uid="{00000000-0004-0000-0100-000000000000}"/>
    <hyperlink ref="B7:C8" location="Renatão!A1" display="Renatão " xr:uid="{F49E37BE-6FBA-4C8F-AC19-5076E66AACFF}"/>
    <hyperlink ref="B10:C11" location="Jorjão!A1" display="Jorjão" xr:uid="{6FD6E68E-0265-4F87-A8B7-9765513C8F87}"/>
    <hyperlink ref="B13:C14" location="Betão!A1" display=" Betão " xr:uid="{91E96C6D-DF2A-4A8C-87BF-50DB2B21FF7A}"/>
    <hyperlink ref="B16:C17" location="Tonhão!A1" display="Tonhão " xr:uid="{E0864814-F459-4DDC-ADB4-8EAB806FBD2B}"/>
    <hyperlink ref="B19:C20" location="Zelão!A1" display="Zélão " xr:uid="{EC40A4D2-FC7F-4F90-85A0-5C6F68595E4A}"/>
    <hyperlink ref="B22:C23" location="Ditão!A1" display="Ditão" xr:uid="{9B0468D7-2323-4FCB-BF8D-2232D49633EE}"/>
  </hyperlink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7"/>
  <sheetViews>
    <sheetView showGridLines="0" showRowColHeaders="0" topLeftCell="A7" zoomScale="80" zoomScaleNormal="80" workbookViewId="0">
      <selection sqref="A1:P2"/>
    </sheetView>
  </sheetViews>
  <sheetFormatPr defaultRowHeight="15"/>
  <cols>
    <col min="1" max="2" width="17.42578125" customWidth="1"/>
    <col min="3" max="3" width="16.42578125" customWidth="1"/>
    <col min="4" max="4" width="14" customWidth="1"/>
    <col min="5" max="5" width="14.5703125" customWidth="1"/>
    <col min="6" max="6" width="14.85546875" customWidth="1"/>
    <col min="7" max="7" width="14.140625" bestFit="1" customWidth="1"/>
    <col min="8" max="8" width="27.28515625" customWidth="1"/>
    <col min="9" max="9" width="10.5703125" bestFit="1" customWidth="1"/>
    <col min="10" max="10" width="10.5703125" hidden="1" customWidth="1"/>
    <col min="11" max="11" width="11.42578125" customWidth="1"/>
    <col min="12" max="12" width="17.7109375" customWidth="1"/>
    <col min="13" max="13" width="16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ht="15" customHeight="1">
      <c r="A1" s="31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23"/>
    </row>
    <row r="2" spans="1:17" ht="1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23"/>
    </row>
    <row r="3" spans="1:17" ht="15.75" customHeight="1">
      <c r="A3" s="30" t="s">
        <v>38</v>
      </c>
      <c r="B3" s="30"/>
    </row>
    <row r="4" spans="1:17">
      <c r="A4" s="30"/>
      <c r="B4" s="30"/>
      <c r="I4" s="20"/>
      <c r="J4" s="20"/>
      <c r="K4" s="20"/>
    </row>
    <row r="5" spans="1:17">
      <c r="A5" s="19" t="s">
        <v>27</v>
      </c>
      <c r="B5" s="19" t="s">
        <v>28</v>
      </c>
      <c r="C5" s="19" t="s">
        <v>30</v>
      </c>
      <c r="D5" s="19" t="s">
        <v>31</v>
      </c>
      <c r="E5" s="19" t="s">
        <v>32</v>
      </c>
      <c r="F5" s="19" t="s">
        <v>33</v>
      </c>
      <c r="G5" s="19" t="s">
        <v>34</v>
      </c>
      <c r="H5" s="19" t="s">
        <v>35</v>
      </c>
      <c r="L5" s="32" t="s">
        <v>41</v>
      </c>
      <c r="M5" s="32"/>
    </row>
    <row r="6" spans="1:17">
      <c r="A6" s="11">
        <v>42948</v>
      </c>
      <c r="B6" s="12">
        <f>WEEKDAY(A6)</f>
        <v>3</v>
      </c>
      <c r="C6" s="13">
        <v>5</v>
      </c>
      <c r="D6" s="13">
        <v>6</v>
      </c>
      <c r="E6" s="13">
        <v>1</v>
      </c>
      <c r="F6" s="13">
        <f>IF(B6=7,C6,0)</f>
        <v>0</v>
      </c>
      <c r="G6" s="13">
        <f>IF(B6=1,C6,0)</f>
        <v>0</v>
      </c>
      <c r="H6" s="14">
        <f t="shared" ref="H6:H35" si="0">IF(B6=1,G6*HD,IF(B6=7,F6*HS,D6*HN+E6*HE))</f>
        <v>142</v>
      </c>
      <c r="L6" s="33"/>
      <c r="M6" s="33"/>
    </row>
    <row r="7" spans="1:17">
      <c r="A7" s="15">
        <v>42949</v>
      </c>
      <c r="B7" s="16">
        <f t="shared" ref="B7:B35" si="1">WEEKDAY(A7)</f>
        <v>4</v>
      </c>
      <c r="C7" s="17">
        <v>6</v>
      </c>
      <c r="D7" s="17">
        <f>IF(OR(B7=1,B7=7),0,IF(C7&gt;8,8,C7))</f>
        <v>6</v>
      </c>
      <c r="E7" s="17">
        <f t="shared" ref="E7:E35" si="2">IF(B7=1,0,IF(B7=7,0,C7-D7))</f>
        <v>0</v>
      </c>
      <c r="F7" s="17">
        <f t="shared" ref="F7:F35" si="3">IF(B7=7,C7,0)</f>
        <v>0</v>
      </c>
      <c r="G7" s="17">
        <f t="shared" ref="G7:G35" si="4">IF(B7=1,C7,0)</f>
        <v>0</v>
      </c>
      <c r="H7" s="18">
        <f t="shared" si="0"/>
        <v>119.39999999999999</v>
      </c>
      <c r="L7" s="8" t="s">
        <v>40</v>
      </c>
      <c r="M7" s="9">
        <f>SUM(J8:J37)</f>
        <v>3622.5</v>
      </c>
    </row>
    <row r="8" spans="1:17">
      <c r="A8" s="11">
        <v>42950</v>
      </c>
      <c r="B8" s="12">
        <f t="shared" si="1"/>
        <v>5</v>
      </c>
      <c r="C8" s="13">
        <v>7</v>
      </c>
      <c r="D8" s="13">
        <f t="shared" ref="D8:D35" si="5">IF(OR(B8=1,B8=7),0,IF(C8&gt;8,8,C8))</f>
        <v>7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4">
        <f t="shared" si="0"/>
        <v>139.29999999999998</v>
      </c>
      <c r="J8" s="1">
        <f t="shared" ref="J8:J37" si="6">C6*17.5</f>
        <v>87.5</v>
      </c>
      <c r="L8" s="8" t="s">
        <v>39</v>
      </c>
      <c r="M8" s="10">
        <f>M10</f>
        <v>3970.4751000000015</v>
      </c>
    </row>
    <row r="9" spans="1:17">
      <c r="A9" s="15">
        <v>42951</v>
      </c>
      <c r="B9" s="16">
        <f t="shared" si="1"/>
        <v>6</v>
      </c>
      <c r="C9" s="17">
        <v>5</v>
      </c>
      <c r="D9" s="17">
        <f t="shared" si="5"/>
        <v>5</v>
      </c>
      <c r="E9" s="17">
        <f t="shared" si="2"/>
        <v>0</v>
      </c>
      <c r="F9" s="17">
        <f t="shared" si="3"/>
        <v>0</v>
      </c>
      <c r="G9" s="17">
        <f t="shared" si="4"/>
        <v>0</v>
      </c>
      <c r="H9" s="18">
        <f t="shared" si="0"/>
        <v>99.5</v>
      </c>
      <c r="J9" s="1">
        <f t="shared" si="6"/>
        <v>105</v>
      </c>
      <c r="L9" s="8" t="s">
        <v>13</v>
      </c>
      <c r="M9" s="10">
        <f>SUM(H6:H35)</f>
        <v>4648.6000000000022</v>
      </c>
    </row>
    <row r="10" spans="1:17">
      <c r="A10" s="11">
        <v>42952</v>
      </c>
      <c r="B10" s="12">
        <f t="shared" si="1"/>
        <v>7</v>
      </c>
      <c r="C10" s="13">
        <v>6</v>
      </c>
      <c r="D10" s="13">
        <f t="shared" si="5"/>
        <v>0</v>
      </c>
      <c r="E10" s="13">
        <f t="shared" si="2"/>
        <v>0</v>
      </c>
      <c r="F10" s="13">
        <f t="shared" si="3"/>
        <v>6</v>
      </c>
      <c r="G10" s="13">
        <f t="shared" si="4"/>
        <v>0</v>
      </c>
      <c r="H10" s="14">
        <f t="shared" si="0"/>
        <v>167.39999999999998</v>
      </c>
      <c r="J10" s="1">
        <f t="shared" si="6"/>
        <v>122.5</v>
      </c>
      <c r="L10" s="8" t="s">
        <v>12</v>
      </c>
      <c r="M10" s="10">
        <f>M9-M15-M16</f>
        <v>3970.4751000000015</v>
      </c>
    </row>
    <row r="11" spans="1:17">
      <c r="A11" s="15">
        <v>42953</v>
      </c>
      <c r="B11" s="16">
        <f t="shared" si="1"/>
        <v>1</v>
      </c>
      <c r="C11" s="17">
        <v>7</v>
      </c>
      <c r="D11" s="17">
        <f t="shared" si="5"/>
        <v>0</v>
      </c>
      <c r="E11" s="17">
        <f t="shared" si="2"/>
        <v>0</v>
      </c>
      <c r="F11" s="17">
        <f t="shared" si="3"/>
        <v>0</v>
      </c>
      <c r="G11" s="17">
        <f t="shared" si="4"/>
        <v>7</v>
      </c>
      <c r="H11" s="18">
        <f t="shared" si="0"/>
        <v>203</v>
      </c>
      <c r="J11" s="1">
        <f t="shared" si="6"/>
        <v>87.5</v>
      </c>
      <c r="L11" s="8" t="s">
        <v>18</v>
      </c>
      <c r="M11" s="9">
        <f>M9-M15-(M26*189.59)</f>
        <v>3568.4840000000017</v>
      </c>
    </row>
    <row r="12" spans="1:17">
      <c r="A12" s="11">
        <v>42954</v>
      </c>
      <c r="B12" s="12">
        <f t="shared" si="1"/>
        <v>2</v>
      </c>
      <c r="C12" s="13">
        <v>7</v>
      </c>
      <c r="D12" s="13">
        <f t="shared" si="5"/>
        <v>7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4">
        <f t="shared" si="0"/>
        <v>139.29999999999998</v>
      </c>
      <c r="J12" s="1">
        <f t="shared" si="6"/>
        <v>105</v>
      </c>
    </row>
    <row r="13" spans="1:17">
      <c r="A13" s="15">
        <v>42955</v>
      </c>
      <c r="B13" s="16">
        <f t="shared" si="1"/>
        <v>3</v>
      </c>
      <c r="C13" s="17">
        <v>7</v>
      </c>
      <c r="D13" s="17">
        <f t="shared" si="5"/>
        <v>7</v>
      </c>
      <c r="E13" s="17">
        <f t="shared" si="2"/>
        <v>0</v>
      </c>
      <c r="F13" s="17">
        <f t="shared" si="3"/>
        <v>0</v>
      </c>
      <c r="G13" s="17">
        <f t="shared" si="4"/>
        <v>0</v>
      </c>
      <c r="H13" s="18">
        <f t="shared" si="0"/>
        <v>139.29999999999998</v>
      </c>
      <c r="J13" s="1">
        <f t="shared" si="6"/>
        <v>122.5</v>
      </c>
      <c r="L13" s="32" t="s">
        <v>42</v>
      </c>
      <c r="M13" s="32"/>
    </row>
    <row r="14" spans="1:17">
      <c r="A14" s="11">
        <v>42956</v>
      </c>
      <c r="B14" s="12">
        <f t="shared" si="1"/>
        <v>4</v>
      </c>
      <c r="C14" s="13">
        <v>7</v>
      </c>
      <c r="D14" s="13">
        <f t="shared" si="5"/>
        <v>7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4">
        <f t="shared" si="0"/>
        <v>139.29999999999998</v>
      </c>
      <c r="J14" s="1">
        <f t="shared" si="6"/>
        <v>122.5</v>
      </c>
      <c r="L14" s="33"/>
      <c r="M14" s="33"/>
    </row>
    <row r="15" spans="1:17">
      <c r="A15" s="15">
        <v>42957</v>
      </c>
      <c r="B15" s="16">
        <f t="shared" si="1"/>
        <v>5</v>
      </c>
      <c r="C15" s="17">
        <v>7</v>
      </c>
      <c r="D15" s="17">
        <f t="shared" si="5"/>
        <v>7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8">
        <f t="shared" si="0"/>
        <v>139.29999999999998</v>
      </c>
      <c r="J15" s="1">
        <f t="shared" si="6"/>
        <v>122.5</v>
      </c>
      <c r="L15" s="8" t="s">
        <v>10</v>
      </c>
      <c r="M15" s="9">
        <f>IF(M9 &gt; Teto_INSS,Teto_INSS * 11%,M9 * VLOOKUP(M9,Tab_INSS,2))</f>
        <v>511.34600000000023</v>
      </c>
    </row>
    <row r="16" spans="1:17">
      <c r="A16" s="11">
        <v>42958</v>
      </c>
      <c r="B16" s="12">
        <f t="shared" si="1"/>
        <v>6</v>
      </c>
      <c r="C16" s="13">
        <v>8</v>
      </c>
      <c r="D16" s="13">
        <f t="shared" si="5"/>
        <v>8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4">
        <f t="shared" si="0"/>
        <v>159.19999999999999</v>
      </c>
      <c r="J16" s="1">
        <f t="shared" si="6"/>
        <v>122.5</v>
      </c>
      <c r="L16" s="8" t="s">
        <v>11</v>
      </c>
      <c r="M16" s="9">
        <f>M11*VLOOKUP(M9,Tab_IRRF,2)-VLOOKUP(M9,Tab_IRRF,3)</f>
        <v>166.77890000000036</v>
      </c>
    </row>
    <row r="17" spans="1:16">
      <c r="A17" s="15">
        <v>42959</v>
      </c>
      <c r="B17" s="16">
        <f t="shared" si="1"/>
        <v>7</v>
      </c>
      <c r="C17" s="17">
        <v>9</v>
      </c>
      <c r="D17" s="17">
        <f t="shared" si="5"/>
        <v>0</v>
      </c>
      <c r="E17" s="17">
        <f t="shared" si="2"/>
        <v>0</v>
      </c>
      <c r="F17" s="17">
        <f t="shared" si="3"/>
        <v>9</v>
      </c>
      <c r="G17" s="17">
        <f t="shared" si="4"/>
        <v>0</v>
      </c>
      <c r="H17" s="18">
        <f t="shared" si="0"/>
        <v>251.1</v>
      </c>
      <c r="J17" s="1">
        <f t="shared" si="6"/>
        <v>122.5</v>
      </c>
    </row>
    <row r="18" spans="1:16">
      <c r="A18" s="11">
        <v>42960</v>
      </c>
      <c r="B18" s="12">
        <f t="shared" si="1"/>
        <v>1</v>
      </c>
      <c r="C18" s="13">
        <v>7</v>
      </c>
      <c r="D18" s="13">
        <f t="shared" si="5"/>
        <v>0</v>
      </c>
      <c r="E18" s="13">
        <f t="shared" si="2"/>
        <v>0</v>
      </c>
      <c r="F18" s="13">
        <f t="shared" si="3"/>
        <v>0</v>
      </c>
      <c r="G18" s="13">
        <f t="shared" si="4"/>
        <v>7</v>
      </c>
      <c r="H18" s="14">
        <f t="shared" si="0"/>
        <v>203</v>
      </c>
      <c r="J18" s="1">
        <f t="shared" si="6"/>
        <v>140</v>
      </c>
      <c r="P18" s="5"/>
    </row>
    <row r="19" spans="1:16">
      <c r="A19" s="15">
        <v>42961</v>
      </c>
      <c r="B19" s="16">
        <f t="shared" si="1"/>
        <v>2</v>
      </c>
      <c r="C19" s="17">
        <v>7</v>
      </c>
      <c r="D19" s="17">
        <f t="shared" si="5"/>
        <v>7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8">
        <f t="shared" si="0"/>
        <v>139.29999999999998</v>
      </c>
      <c r="J19" s="1">
        <f t="shared" si="6"/>
        <v>157.5</v>
      </c>
    </row>
    <row r="20" spans="1:16">
      <c r="A20" s="11">
        <v>42962</v>
      </c>
      <c r="B20" s="12">
        <f t="shared" si="1"/>
        <v>3</v>
      </c>
      <c r="C20" s="13">
        <v>7</v>
      </c>
      <c r="D20" s="13">
        <f t="shared" si="5"/>
        <v>7</v>
      </c>
      <c r="E20" s="13">
        <f t="shared" si="2"/>
        <v>0</v>
      </c>
      <c r="F20" s="13">
        <f t="shared" si="3"/>
        <v>0</v>
      </c>
      <c r="G20" s="13">
        <f t="shared" si="4"/>
        <v>0</v>
      </c>
      <c r="H20" s="14">
        <f t="shared" si="0"/>
        <v>139.29999999999998</v>
      </c>
      <c r="J20" s="1">
        <f t="shared" si="6"/>
        <v>122.5</v>
      </c>
    </row>
    <row r="21" spans="1:16">
      <c r="A21" s="15">
        <v>42963</v>
      </c>
      <c r="B21" s="16">
        <f t="shared" si="1"/>
        <v>4</v>
      </c>
      <c r="C21" s="17">
        <v>7</v>
      </c>
      <c r="D21" s="17">
        <f t="shared" si="5"/>
        <v>7</v>
      </c>
      <c r="E21" s="17">
        <f t="shared" si="2"/>
        <v>0</v>
      </c>
      <c r="F21" s="17">
        <f t="shared" si="3"/>
        <v>0</v>
      </c>
      <c r="G21" s="17">
        <f t="shared" si="4"/>
        <v>0</v>
      </c>
      <c r="H21" s="18">
        <f t="shared" si="0"/>
        <v>139.29999999999998</v>
      </c>
      <c r="J21" s="1">
        <f t="shared" si="6"/>
        <v>122.5</v>
      </c>
    </row>
    <row r="22" spans="1:16">
      <c r="A22" s="11">
        <v>42964</v>
      </c>
      <c r="B22" s="12">
        <f t="shared" si="1"/>
        <v>5</v>
      </c>
      <c r="C22" s="13">
        <v>7</v>
      </c>
      <c r="D22" s="13">
        <f t="shared" si="5"/>
        <v>7</v>
      </c>
      <c r="E22" s="13">
        <f t="shared" si="2"/>
        <v>0</v>
      </c>
      <c r="F22" s="13">
        <f t="shared" si="3"/>
        <v>0</v>
      </c>
      <c r="G22" s="13">
        <f t="shared" si="4"/>
        <v>0</v>
      </c>
      <c r="H22" s="14">
        <f t="shared" si="0"/>
        <v>139.29999999999998</v>
      </c>
      <c r="J22" s="1">
        <f t="shared" si="6"/>
        <v>122.5</v>
      </c>
    </row>
    <row r="23" spans="1:16">
      <c r="A23" s="15">
        <v>42965</v>
      </c>
      <c r="B23" s="16">
        <f t="shared" si="1"/>
        <v>6</v>
      </c>
      <c r="C23" s="17">
        <v>7</v>
      </c>
      <c r="D23" s="17">
        <f t="shared" si="5"/>
        <v>7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8">
        <f t="shared" si="0"/>
        <v>139.29999999999998</v>
      </c>
      <c r="J23" s="1">
        <f t="shared" si="6"/>
        <v>122.5</v>
      </c>
      <c r="M23" s="5"/>
    </row>
    <row r="24" spans="1:16">
      <c r="A24" s="11">
        <v>42966</v>
      </c>
      <c r="B24" s="12">
        <f t="shared" si="1"/>
        <v>7</v>
      </c>
      <c r="C24" s="13">
        <v>7</v>
      </c>
      <c r="D24" s="13">
        <f t="shared" si="5"/>
        <v>0</v>
      </c>
      <c r="E24" s="13">
        <f t="shared" si="2"/>
        <v>0</v>
      </c>
      <c r="F24" s="13">
        <f t="shared" si="3"/>
        <v>7</v>
      </c>
      <c r="G24" s="13">
        <f t="shared" si="4"/>
        <v>0</v>
      </c>
      <c r="H24" s="14">
        <f t="shared" si="0"/>
        <v>195.29999999999998</v>
      </c>
      <c r="J24" s="1">
        <f t="shared" si="6"/>
        <v>122.5</v>
      </c>
    </row>
    <row r="25" spans="1:16">
      <c r="A25" s="15">
        <v>42967</v>
      </c>
      <c r="B25" s="16">
        <f t="shared" si="1"/>
        <v>1</v>
      </c>
      <c r="C25" s="17">
        <v>7</v>
      </c>
      <c r="D25" s="17">
        <f t="shared" si="5"/>
        <v>0</v>
      </c>
      <c r="E25" s="17">
        <f t="shared" si="2"/>
        <v>0</v>
      </c>
      <c r="F25" s="17">
        <f t="shared" si="3"/>
        <v>0</v>
      </c>
      <c r="G25" s="17">
        <f t="shared" si="4"/>
        <v>7</v>
      </c>
      <c r="H25" s="18">
        <f t="shared" si="0"/>
        <v>203</v>
      </c>
      <c r="J25" s="1">
        <f t="shared" si="6"/>
        <v>122.5</v>
      </c>
    </row>
    <row r="26" spans="1:16">
      <c r="A26" s="11">
        <v>42968</v>
      </c>
      <c r="B26" s="12">
        <f t="shared" si="1"/>
        <v>2</v>
      </c>
      <c r="C26" s="13">
        <v>7</v>
      </c>
      <c r="D26" s="13">
        <f t="shared" si="5"/>
        <v>7</v>
      </c>
      <c r="E26" s="13">
        <f t="shared" si="2"/>
        <v>0</v>
      </c>
      <c r="F26" s="13">
        <f t="shared" si="3"/>
        <v>0</v>
      </c>
      <c r="G26" s="13">
        <f t="shared" si="4"/>
        <v>0</v>
      </c>
      <c r="H26" s="14">
        <f t="shared" si="0"/>
        <v>139.29999999999998</v>
      </c>
      <c r="J26" s="1">
        <f t="shared" si="6"/>
        <v>122.5</v>
      </c>
      <c r="L26" s="3" t="s">
        <v>21</v>
      </c>
      <c r="M26" s="8">
        <v>3</v>
      </c>
    </row>
    <row r="27" spans="1:16">
      <c r="A27" s="15">
        <v>42969</v>
      </c>
      <c r="B27" s="16">
        <f t="shared" si="1"/>
        <v>3</v>
      </c>
      <c r="C27" s="17">
        <v>7</v>
      </c>
      <c r="D27" s="17">
        <f t="shared" si="5"/>
        <v>7</v>
      </c>
      <c r="E27" s="17">
        <f t="shared" si="2"/>
        <v>0</v>
      </c>
      <c r="F27" s="17">
        <f t="shared" si="3"/>
        <v>0</v>
      </c>
      <c r="G27" s="17">
        <f t="shared" si="4"/>
        <v>0</v>
      </c>
      <c r="H27" s="18">
        <f t="shared" si="0"/>
        <v>139.29999999999998</v>
      </c>
      <c r="J27" s="1">
        <f t="shared" si="6"/>
        <v>122.5</v>
      </c>
    </row>
    <row r="28" spans="1:16">
      <c r="A28" s="11">
        <v>42970</v>
      </c>
      <c r="B28" s="12">
        <f t="shared" si="1"/>
        <v>4</v>
      </c>
      <c r="C28" s="13">
        <v>7</v>
      </c>
      <c r="D28" s="13">
        <f t="shared" si="5"/>
        <v>7</v>
      </c>
      <c r="E28" s="13">
        <f t="shared" si="2"/>
        <v>0</v>
      </c>
      <c r="F28" s="13">
        <f t="shared" si="3"/>
        <v>0</v>
      </c>
      <c r="G28" s="13">
        <f t="shared" si="4"/>
        <v>0</v>
      </c>
      <c r="H28" s="14">
        <f t="shared" si="0"/>
        <v>139.29999999999998</v>
      </c>
      <c r="J28" s="1">
        <f t="shared" si="6"/>
        <v>122.5</v>
      </c>
    </row>
    <row r="29" spans="1:16">
      <c r="A29" s="15">
        <v>42971</v>
      </c>
      <c r="B29" s="16">
        <f t="shared" si="1"/>
        <v>5</v>
      </c>
      <c r="C29" s="17">
        <v>7</v>
      </c>
      <c r="D29" s="17">
        <f t="shared" si="5"/>
        <v>7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8">
        <f t="shared" si="0"/>
        <v>139.29999999999998</v>
      </c>
      <c r="J29" s="1">
        <f t="shared" si="6"/>
        <v>122.5</v>
      </c>
    </row>
    <row r="30" spans="1:16">
      <c r="A30" s="11">
        <v>42972</v>
      </c>
      <c r="B30" s="12">
        <f t="shared" si="1"/>
        <v>6</v>
      </c>
      <c r="C30" s="13">
        <v>7</v>
      </c>
      <c r="D30" s="13">
        <f t="shared" si="5"/>
        <v>7</v>
      </c>
      <c r="E30" s="13">
        <f t="shared" si="2"/>
        <v>0</v>
      </c>
      <c r="F30" s="13">
        <f t="shared" si="3"/>
        <v>0</v>
      </c>
      <c r="G30" s="13">
        <f t="shared" si="4"/>
        <v>0</v>
      </c>
      <c r="H30" s="14">
        <f t="shared" si="0"/>
        <v>139.29999999999998</v>
      </c>
      <c r="J30" s="1">
        <f t="shared" si="6"/>
        <v>122.5</v>
      </c>
    </row>
    <row r="31" spans="1:16">
      <c r="A31" s="15">
        <v>42973</v>
      </c>
      <c r="B31" s="16">
        <f t="shared" si="1"/>
        <v>7</v>
      </c>
      <c r="C31" s="17">
        <v>7</v>
      </c>
      <c r="D31" s="17">
        <f t="shared" si="5"/>
        <v>0</v>
      </c>
      <c r="E31" s="17">
        <f t="shared" si="2"/>
        <v>0</v>
      </c>
      <c r="F31" s="17">
        <f t="shared" si="3"/>
        <v>7</v>
      </c>
      <c r="G31" s="17">
        <f t="shared" si="4"/>
        <v>0</v>
      </c>
      <c r="H31" s="18">
        <f t="shared" si="0"/>
        <v>195.29999999999998</v>
      </c>
      <c r="J31" s="1">
        <f t="shared" si="6"/>
        <v>122.5</v>
      </c>
    </row>
    <row r="32" spans="1:16">
      <c r="A32" s="11">
        <v>42974</v>
      </c>
      <c r="B32" s="12">
        <f t="shared" si="1"/>
        <v>1</v>
      </c>
      <c r="C32" s="13">
        <v>7</v>
      </c>
      <c r="D32" s="13">
        <f t="shared" si="5"/>
        <v>0</v>
      </c>
      <c r="E32" s="13">
        <f t="shared" si="2"/>
        <v>0</v>
      </c>
      <c r="F32" s="13">
        <f t="shared" si="3"/>
        <v>0</v>
      </c>
      <c r="G32" s="13">
        <f t="shared" si="4"/>
        <v>7</v>
      </c>
      <c r="H32" s="14">
        <f t="shared" si="0"/>
        <v>203</v>
      </c>
      <c r="J32" s="1">
        <f t="shared" si="6"/>
        <v>122.5</v>
      </c>
    </row>
    <row r="33" spans="1:10">
      <c r="A33" s="15">
        <v>42975</v>
      </c>
      <c r="B33" s="16">
        <f t="shared" si="1"/>
        <v>2</v>
      </c>
      <c r="C33" s="17">
        <v>7</v>
      </c>
      <c r="D33" s="17">
        <f t="shared" si="5"/>
        <v>7</v>
      </c>
      <c r="E33" s="17">
        <f t="shared" si="2"/>
        <v>0</v>
      </c>
      <c r="F33" s="17">
        <f t="shared" si="3"/>
        <v>0</v>
      </c>
      <c r="G33" s="17">
        <f t="shared" si="4"/>
        <v>0</v>
      </c>
      <c r="H33" s="18">
        <f t="shared" si="0"/>
        <v>139.29999999999998</v>
      </c>
      <c r="J33" s="1">
        <f t="shared" si="6"/>
        <v>122.5</v>
      </c>
    </row>
    <row r="34" spans="1:10">
      <c r="A34" s="11">
        <v>42976</v>
      </c>
      <c r="B34" s="12">
        <f t="shared" si="1"/>
        <v>3</v>
      </c>
      <c r="C34" s="13">
        <v>7</v>
      </c>
      <c r="D34" s="13">
        <f t="shared" si="5"/>
        <v>7</v>
      </c>
      <c r="E34" s="13">
        <f t="shared" si="2"/>
        <v>0</v>
      </c>
      <c r="F34" s="13">
        <f t="shared" si="3"/>
        <v>0</v>
      </c>
      <c r="G34" s="13">
        <f t="shared" si="4"/>
        <v>0</v>
      </c>
      <c r="H34" s="14">
        <f t="shared" si="0"/>
        <v>139.29999999999998</v>
      </c>
      <c r="J34" s="1">
        <f t="shared" si="6"/>
        <v>122.5</v>
      </c>
    </row>
    <row r="35" spans="1:10">
      <c r="A35" s="15">
        <v>42977</v>
      </c>
      <c r="B35" s="16">
        <f t="shared" si="1"/>
        <v>4</v>
      </c>
      <c r="C35" s="17">
        <v>7</v>
      </c>
      <c r="D35" s="17">
        <f t="shared" si="5"/>
        <v>7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8">
        <f t="shared" si="0"/>
        <v>139.29999999999998</v>
      </c>
      <c r="J35" s="1">
        <f t="shared" si="6"/>
        <v>122.5</v>
      </c>
    </row>
    <row r="36" spans="1:10">
      <c r="J36" s="1">
        <f t="shared" si="6"/>
        <v>122.5</v>
      </c>
    </row>
    <row r="37" spans="1:10">
      <c r="J37" s="1">
        <f t="shared" si="6"/>
        <v>122.5</v>
      </c>
    </row>
  </sheetData>
  <mergeCells count="4">
    <mergeCell ref="A3:B4"/>
    <mergeCell ref="A1:P2"/>
    <mergeCell ref="L5:M6"/>
    <mergeCell ref="L13:M14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A0C32-FE79-488A-BE88-FB657C987DD7}">
  <dimension ref="A1:Q37"/>
  <sheetViews>
    <sheetView showGridLines="0" showRowColHeaders="0" zoomScale="80" zoomScaleNormal="80" workbookViewId="0">
      <selection activeCell="A3" sqref="A3:B4"/>
    </sheetView>
  </sheetViews>
  <sheetFormatPr defaultRowHeight="15"/>
  <cols>
    <col min="1" max="2" width="17.42578125" customWidth="1"/>
    <col min="3" max="3" width="16.42578125" customWidth="1"/>
    <col min="4" max="4" width="14" customWidth="1"/>
    <col min="5" max="5" width="14.5703125" customWidth="1"/>
    <col min="6" max="6" width="14.85546875" customWidth="1"/>
    <col min="7" max="7" width="14.140625" bestFit="1" customWidth="1"/>
    <col min="8" max="8" width="27.28515625" customWidth="1"/>
    <col min="9" max="9" width="10.5703125" bestFit="1" customWidth="1"/>
    <col min="10" max="10" width="10.5703125" hidden="1" customWidth="1"/>
    <col min="11" max="11" width="11.42578125" customWidth="1"/>
    <col min="12" max="12" width="17.7109375" customWidth="1"/>
    <col min="13" max="13" width="16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ht="15" customHeight="1">
      <c r="A1" s="31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23"/>
    </row>
    <row r="2" spans="1:17" ht="1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23"/>
    </row>
    <row r="3" spans="1:17" ht="15.75" customHeight="1">
      <c r="A3" s="30" t="s">
        <v>44</v>
      </c>
      <c r="B3" s="30"/>
    </row>
    <row r="4" spans="1:17">
      <c r="A4" s="30"/>
      <c r="B4" s="30"/>
      <c r="I4" s="20"/>
      <c r="J4" s="20"/>
      <c r="K4" s="20"/>
    </row>
    <row r="5" spans="1:17">
      <c r="A5" s="25" t="s">
        <v>27</v>
      </c>
      <c r="B5" s="25" t="s">
        <v>28</v>
      </c>
      <c r="C5" s="25" t="s">
        <v>30</v>
      </c>
      <c r="D5" s="25" t="s">
        <v>31</v>
      </c>
      <c r="E5" s="25" t="s">
        <v>32</v>
      </c>
      <c r="F5" s="25" t="s">
        <v>33</v>
      </c>
      <c r="G5" s="25" t="s">
        <v>34</v>
      </c>
      <c r="H5" s="25" t="s">
        <v>35</v>
      </c>
      <c r="L5" s="32" t="s">
        <v>41</v>
      </c>
      <c r="M5" s="32"/>
    </row>
    <row r="6" spans="1:17">
      <c r="A6" s="11">
        <v>42948</v>
      </c>
      <c r="B6" s="12">
        <f>WEEKDAY(A6)</f>
        <v>3</v>
      </c>
      <c r="C6" s="13">
        <v>6</v>
      </c>
      <c r="D6" s="13">
        <v>6</v>
      </c>
      <c r="E6" s="13">
        <v>1</v>
      </c>
      <c r="F6" s="13">
        <f>IF(B6=7,C6,0)</f>
        <v>0</v>
      </c>
      <c r="G6" s="13">
        <f>IF(B6=1,C6,0)</f>
        <v>0</v>
      </c>
      <c r="H6" s="14">
        <f t="shared" ref="H6:H35" si="0">IF(B6=1,G6*HD,IF(B6=7,F6*HS,D6*HN+E6*HE))</f>
        <v>142</v>
      </c>
      <c r="L6" s="33"/>
      <c r="M6" s="33"/>
    </row>
    <row r="7" spans="1:17">
      <c r="A7" s="15">
        <v>42949</v>
      </c>
      <c r="B7" s="16">
        <f t="shared" ref="B7:B35" si="1">WEEKDAY(A7)</f>
        <v>4</v>
      </c>
      <c r="C7" s="17">
        <v>7</v>
      </c>
      <c r="D7" s="17">
        <f>IF(OR(B7=1,B7=7),0,IF(C7&gt;8,8,C7))</f>
        <v>7</v>
      </c>
      <c r="E7" s="17">
        <f t="shared" ref="E7:E35" si="2">IF(B7=1,0,IF(B7=7,0,C7-D7))</f>
        <v>0</v>
      </c>
      <c r="F7" s="17">
        <f t="shared" ref="F7:F35" si="3">IF(B7=7,C7,0)</f>
        <v>0</v>
      </c>
      <c r="G7" s="17">
        <f t="shared" ref="G7:G35" si="4">IF(B7=1,C7,0)</f>
        <v>0</v>
      </c>
      <c r="H7" s="18">
        <f t="shared" si="0"/>
        <v>139.29999999999998</v>
      </c>
      <c r="L7" s="8" t="s">
        <v>40</v>
      </c>
      <c r="M7" s="9">
        <f>SUM(J8:J37)</f>
        <v>3482.5</v>
      </c>
    </row>
    <row r="8" spans="1:17">
      <c r="A8" s="11">
        <v>42950</v>
      </c>
      <c r="B8" s="12">
        <f t="shared" si="1"/>
        <v>5</v>
      </c>
      <c r="C8" s="13">
        <v>8</v>
      </c>
      <c r="D8" s="13">
        <f t="shared" ref="D8:D35" si="5">IF(OR(B8=1,B8=7),0,IF(C8&gt;8,8,C8))</f>
        <v>8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4">
        <f t="shared" si="0"/>
        <v>159.19999999999999</v>
      </c>
      <c r="J8" s="1">
        <f t="shared" ref="J8:J37" si="6">C6*17.5</f>
        <v>105</v>
      </c>
      <c r="L8" s="8" t="s">
        <v>39</v>
      </c>
      <c r="M8" s="10">
        <f>M10</f>
        <v>3795.0027000000018</v>
      </c>
    </row>
    <row r="9" spans="1:17">
      <c r="A9" s="15">
        <v>42951</v>
      </c>
      <c r="B9" s="16">
        <f t="shared" si="1"/>
        <v>6</v>
      </c>
      <c r="C9" s="17">
        <v>7</v>
      </c>
      <c r="D9" s="17">
        <f t="shared" si="5"/>
        <v>7</v>
      </c>
      <c r="E9" s="17">
        <f t="shared" si="2"/>
        <v>0</v>
      </c>
      <c r="F9" s="17">
        <f t="shared" si="3"/>
        <v>0</v>
      </c>
      <c r="G9" s="17">
        <f t="shared" si="4"/>
        <v>0</v>
      </c>
      <c r="H9" s="18">
        <f t="shared" si="0"/>
        <v>139.29999999999998</v>
      </c>
      <c r="J9" s="1">
        <f t="shared" si="6"/>
        <v>122.5</v>
      </c>
      <c r="L9" s="8" t="s">
        <v>13</v>
      </c>
      <c r="M9" s="10">
        <f>SUM(H6:H35)</f>
        <v>4394.2000000000025</v>
      </c>
    </row>
    <row r="10" spans="1:17">
      <c r="A10" s="11">
        <v>42952</v>
      </c>
      <c r="B10" s="12">
        <f t="shared" si="1"/>
        <v>7</v>
      </c>
      <c r="C10" s="13">
        <v>5</v>
      </c>
      <c r="D10" s="13">
        <f t="shared" si="5"/>
        <v>0</v>
      </c>
      <c r="E10" s="13">
        <f t="shared" si="2"/>
        <v>0</v>
      </c>
      <c r="F10" s="13">
        <f t="shared" si="3"/>
        <v>5</v>
      </c>
      <c r="G10" s="13">
        <f t="shared" si="4"/>
        <v>0</v>
      </c>
      <c r="H10" s="14">
        <f t="shared" si="0"/>
        <v>139.5</v>
      </c>
      <c r="J10" s="1">
        <f t="shared" si="6"/>
        <v>140</v>
      </c>
      <c r="L10" s="8" t="s">
        <v>12</v>
      </c>
      <c r="M10" s="10">
        <f>M9-M15-M16</f>
        <v>3795.0027000000018</v>
      </c>
    </row>
    <row r="11" spans="1:17">
      <c r="A11" s="15">
        <v>42953</v>
      </c>
      <c r="B11" s="16">
        <f t="shared" si="1"/>
        <v>1</v>
      </c>
      <c r="C11" s="17">
        <v>4</v>
      </c>
      <c r="D11" s="17">
        <f t="shared" si="5"/>
        <v>0</v>
      </c>
      <c r="E11" s="17">
        <f t="shared" si="2"/>
        <v>0</v>
      </c>
      <c r="F11" s="17">
        <f t="shared" si="3"/>
        <v>0</v>
      </c>
      <c r="G11" s="17">
        <f t="shared" si="4"/>
        <v>4</v>
      </c>
      <c r="H11" s="18">
        <f t="shared" si="0"/>
        <v>116</v>
      </c>
      <c r="J11" s="1">
        <f t="shared" si="6"/>
        <v>122.5</v>
      </c>
      <c r="L11" s="8" t="s">
        <v>18</v>
      </c>
      <c r="M11" s="9">
        <f>M9-M15-(M26*189.59)</f>
        <v>3342.0680000000025</v>
      </c>
    </row>
    <row r="12" spans="1:17">
      <c r="A12" s="11">
        <v>42954</v>
      </c>
      <c r="B12" s="12">
        <f t="shared" si="1"/>
        <v>2</v>
      </c>
      <c r="C12" s="13">
        <v>6</v>
      </c>
      <c r="D12" s="13">
        <f t="shared" si="5"/>
        <v>6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4">
        <f t="shared" si="0"/>
        <v>119.39999999999999</v>
      </c>
      <c r="J12" s="1">
        <f t="shared" si="6"/>
        <v>87.5</v>
      </c>
    </row>
    <row r="13" spans="1:17">
      <c r="A13" s="15">
        <v>42955</v>
      </c>
      <c r="B13" s="16">
        <f t="shared" si="1"/>
        <v>3</v>
      </c>
      <c r="C13" s="17">
        <v>7</v>
      </c>
      <c r="D13" s="17">
        <f t="shared" si="5"/>
        <v>7</v>
      </c>
      <c r="E13" s="17">
        <f t="shared" si="2"/>
        <v>0</v>
      </c>
      <c r="F13" s="17">
        <f t="shared" si="3"/>
        <v>0</v>
      </c>
      <c r="G13" s="17">
        <f t="shared" si="4"/>
        <v>0</v>
      </c>
      <c r="H13" s="18">
        <f t="shared" si="0"/>
        <v>139.29999999999998</v>
      </c>
      <c r="J13" s="1">
        <f t="shared" si="6"/>
        <v>70</v>
      </c>
      <c r="L13" s="32" t="s">
        <v>42</v>
      </c>
      <c r="M13" s="32"/>
    </row>
    <row r="14" spans="1:17">
      <c r="A14" s="11">
        <v>42956</v>
      </c>
      <c r="B14" s="12">
        <f t="shared" si="1"/>
        <v>4</v>
      </c>
      <c r="C14" s="13">
        <v>8</v>
      </c>
      <c r="D14" s="13">
        <f t="shared" si="5"/>
        <v>8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4">
        <f t="shared" si="0"/>
        <v>159.19999999999999</v>
      </c>
      <c r="J14" s="1">
        <f t="shared" si="6"/>
        <v>105</v>
      </c>
      <c r="L14" s="33"/>
      <c r="M14" s="33"/>
    </row>
    <row r="15" spans="1:17">
      <c r="A15" s="15">
        <v>42957</v>
      </c>
      <c r="B15" s="16">
        <f t="shared" si="1"/>
        <v>5</v>
      </c>
      <c r="C15" s="17">
        <v>6</v>
      </c>
      <c r="D15" s="17">
        <f t="shared" si="5"/>
        <v>6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8">
        <f t="shared" si="0"/>
        <v>119.39999999999999</v>
      </c>
      <c r="J15" s="1">
        <f t="shared" si="6"/>
        <v>122.5</v>
      </c>
      <c r="L15" s="8" t="s">
        <v>10</v>
      </c>
      <c r="M15" s="9">
        <f>IF(M9 &gt; Teto_INSS,Teto_INSS * 11%,M9 * VLOOKUP(M9,Tab_INSS,2))</f>
        <v>483.36200000000031</v>
      </c>
    </row>
    <row r="16" spans="1:17">
      <c r="A16" s="11">
        <v>42958</v>
      </c>
      <c r="B16" s="12">
        <f t="shared" si="1"/>
        <v>6</v>
      </c>
      <c r="C16" s="13">
        <v>5</v>
      </c>
      <c r="D16" s="13">
        <f t="shared" si="5"/>
        <v>5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4">
        <f t="shared" si="0"/>
        <v>99.5</v>
      </c>
      <c r="J16" s="1">
        <f t="shared" si="6"/>
        <v>140</v>
      </c>
      <c r="L16" s="8" t="s">
        <v>11</v>
      </c>
      <c r="M16" s="9">
        <f>M11*VLOOKUP(M9,Tab_IRRF,2)-VLOOKUP(M9,Tab_IRRF,3)</f>
        <v>115.83530000000053</v>
      </c>
    </row>
    <row r="17" spans="1:16">
      <c r="A17" s="15">
        <v>42959</v>
      </c>
      <c r="B17" s="16">
        <f t="shared" si="1"/>
        <v>7</v>
      </c>
      <c r="C17" s="17">
        <v>4</v>
      </c>
      <c r="D17" s="17">
        <f t="shared" si="5"/>
        <v>0</v>
      </c>
      <c r="E17" s="17">
        <f t="shared" si="2"/>
        <v>0</v>
      </c>
      <c r="F17" s="17">
        <f t="shared" si="3"/>
        <v>4</v>
      </c>
      <c r="G17" s="17">
        <f t="shared" si="4"/>
        <v>0</v>
      </c>
      <c r="H17" s="18">
        <f t="shared" si="0"/>
        <v>111.6</v>
      </c>
      <c r="J17" s="1">
        <f t="shared" si="6"/>
        <v>105</v>
      </c>
    </row>
    <row r="18" spans="1:16">
      <c r="A18" s="11">
        <v>42960</v>
      </c>
      <c r="B18" s="12">
        <f t="shared" si="1"/>
        <v>1</v>
      </c>
      <c r="C18" s="13">
        <v>7</v>
      </c>
      <c r="D18" s="13">
        <f t="shared" si="5"/>
        <v>0</v>
      </c>
      <c r="E18" s="13">
        <f t="shared" si="2"/>
        <v>0</v>
      </c>
      <c r="F18" s="13">
        <f t="shared" si="3"/>
        <v>0</v>
      </c>
      <c r="G18" s="13">
        <f t="shared" si="4"/>
        <v>7</v>
      </c>
      <c r="H18" s="14">
        <f t="shared" si="0"/>
        <v>203</v>
      </c>
      <c r="J18" s="1">
        <f t="shared" si="6"/>
        <v>87.5</v>
      </c>
      <c r="P18" s="5"/>
    </row>
    <row r="19" spans="1:16">
      <c r="A19" s="15">
        <v>42961</v>
      </c>
      <c r="B19" s="16">
        <f t="shared" si="1"/>
        <v>2</v>
      </c>
      <c r="C19" s="17">
        <v>7</v>
      </c>
      <c r="D19" s="17">
        <f t="shared" si="5"/>
        <v>7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8">
        <f t="shared" si="0"/>
        <v>139.29999999999998</v>
      </c>
      <c r="J19" s="1">
        <f t="shared" si="6"/>
        <v>70</v>
      </c>
    </row>
    <row r="20" spans="1:16">
      <c r="A20" s="11">
        <v>42962</v>
      </c>
      <c r="B20" s="12">
        <f t="shared" si="1"/>
        <v>3</v>
      </c>
      <c r="C20" s="13">
        <v>7</v>
      </c>
      <c r="D20" s="13">
        <f t="shared" si="5"/>
        <v>7</v>
      </c>
      <c r="E20" s="13">
        <f t="shared" si="2"/>
        <v>0</v>
      </c>
      <c r="F20" s="13">
        <f t="shared" si="3"/>
        <v>0</v>
      </c>
      <c r="G20" s="13">
        <f t="shared" si="4"/>
        <v>0</v>
      </c>
      <c r="H20" s="14">
        <f t="shared" si="0"/>
        <v>139.29999999999998</v>
      </c>
      <c r="J20" s="1">
        <f t="shared" si="6"/>
        <v>122.5</v>
      </c>
    </row>
    <row r="21" spans="1:16">
      <c r="A21" s="15">
        <v>42963</v>
      </c>
      <c r="B21" s="16">
        <f t="shared" si="1"/>
        <v>4</v>
      </c>
      <c r="C21" s="17">
        <v>7</v>
      </c>
      <c r="D21" s="17">
        <f t="shared" si="5"/>
        <v>7</v>
      </c>
      <c r="E21" s="17">
        <f t="shared" si="2"/>
        <v>0</v>
      </c>
      <c r="F21" s="17">
        <f t="shared" si="3"/>
        <v>0</v>
      </c>
      <c r="G21" s="17">
        <f t="shared" si="4"/>
        <v>0</v>
      </c>
      <c r="H21" s="18">
        <f t="shared" si="0"/>
        <v>139.29999999999998</v>
      </c>
      <c r="J21" s="1">
        <f t="shared" si="6"/>
        <v>122.5</v>
      </c>
    </row>
    <row r="22" spans="1:16">
      <c r="A22" s="11">
        <v>42964</v>
      </c>
      <c r="B22" s="12">
        <f t="shared" si="1"/>
        <v>5</v>
      </c>
      <c r="C22" s="13">
        <v>7</v>
      </c>
      <c r="D22" s="13">
        <f t="shared" si="5"/>
        <v>7</v>
      </c>
      <c r="E22" s="13">
        <f t="shared" si="2"/>
        <v>0</v>
      </c>
      <c r="F22" s="13">
        <f t="shared" si="3"/>
        <v>0</v>
      </c>
      <c r="G22" s="13">
        <f t="shared" si="4"/>
        <v>0</v>
      </c>
      <c r="H22" s="14">
        <f t="shared" si="0"/>
        <v>139.29999999999998</v>
      </c>
      <c r="J22" s="1">
        <f t="shared" si="6"/>
        <v>122.5</v>
      </c>
    </row>
    <row r="23" spans="1:16">
      <c r="A23" s="15">
        <v>42965</v>
      </c>
      <c r="B23" s="16">
        <f t="shared" si="1"/>
        <v>6</v>
      </c>
      <c r="C23" s="17">
        <v>7</v>
      </c>
      <c r="D23" s="17">
        <f t="shared" si="5"/>
        <v>7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8">
        <f t="shared" si="0"/>
        <v>139.29999999999998</v>
      </c>
      <c r="J23" s="1">
        <f t="shared" si="6"/>
        <v>122.5</v>
      </c>
      <c r="M23" s="5"/>
    </row>
    <row r="24" spans="1:16">
      <c r="A24" s="11">
        <v>42966</v>
      </c>
      <c r="B24" s="12">
        <f t="shared" si="1"/>
        <v>7</v>
      </c>
      <c r="C24" s="13">
        <v>7</v>
      </c>
      <c r="D24" s="13">
        <f t="shared" si="5"/>
        <v>0</v>
      </c>
      <c r="E24" s="13">
        <f t="shared" si="2"/>
        <v>0</v>
      </c>
      <c r="F24" s="13">
        <f t="shared" si="3"/>
        <v>7</v>
      </c>
      <c r="G24" s="13">
        <f t="shared" si="4"/>
        <v>0</v>
      </c>
      <c r="H24" s="14">
        <f t="shared" si="0"/>
        <v>195.29999999999998</v>
      </c>
      <c r="J24" s="1">
        <f t="shared" si="6"/>
        <v>122.5</v>
      </c>
    </row>
    <row r="25" spans="1:16">
      <c r="A25" s="15">
        <v>42967</v>
      </c>
      <c r="B25" s="16">
        <f t="shared" si="1"/>
        <v>1</v>
      </c>
      <c r="C25" s="17">
        <v>7</v>
      </c>
      <c r="D25" s="17">
        <f t="shared" si="5"/>
        <v>0</v>
      </c>
      <c r="E25" s="17">
        <f t="shared" si="2"/>
        <v>0</v>
      </c>
      <c r="F25" s="17">
        <f t="shared" si="3"/>
        <v>0</v>
      </c>
      <c r="G25" s="17">
        <f t="shared" si="4"/>
        <v>7</v>
      </c>
      <c r="H25" s="18">
        <f t="shared" si="0"/>
        <v>203</v>
      </c>
      <c r="J25" s="1">
        <f t="shared" si="6"/>
        <v>122.5</v>
      </c>
    </row>
    <row r="26" spans="1:16">
      <c r="A26" s="11">
        <v>42968</v>
      </c>
      <c r="B26" s="12">
        <f t="shared" si="1"/>
        <v>2</v>
      </c>
      <c r="C26" s="13">
        <v>7</v>
      </c>
      <c r="D26" s="13">
        <f t="shared" si="5"/>
        <v>7</v>
      </c>
      <c r="E26" s="13">
        <f t="shared" si="2"/>
        <v>0</v>
      </c>
      <c r="F26" s="13">
        <f t="shared" si="3"/>
        <v>0</v>
      </c>
      <c r="G26" s="13">
        <f t="shared" si="4"/>
        <v>0</v>
      </c>
      <c r="H26" s="14">
        <f t="shared" si="0"/>
        <v>139.29999999999998</v>
      </c>
      <c r="J26" s="1">
        <f t="shared" si="6"/>
        <v>122.5</v>
      </c>
      <c r="L26" s="3" t="s">
        <v>21</v>
      </c>
      <c r="M26" s="8">
        <v>3</v>
      </c>
    </row>
    <row r="27" spans="1:16">
      <c r="A27" s="15">
        <v>42969</v>
      </c>
      <c r="B27" s="16">
        <f t="shared" si="1"/>
        <v>3</v>
      </c>
      <c r="C27" s="17">
        <v>7</v>
      </c>
      <c r="D27" s="17">
        <f t="shared" si="5"/>
        <v>7</v>
      </c>
      <c r="E27" s="17">
        <f t="shared" si="2"/>
        <v>0</v>
      </c>
      <c r="F27" s="17">
        <f t="shared" si="3"/>
        <v>0</v>
      </c>
      <c r="G27" s="17">
        <f t="shared" si="4"/>
        <v>0</v>
      </c>
      <c r="H27" s="18">
        <f t="shared" si="0"/>
        <v>139.29999999999998</v>
      </c>
      <c r="J27" s="1">
        <f t="shared" si="6"/>
        <v>122.5</v>
      </c>
    </row>
    <row r="28" spans="1:16">
      <c r="A28" s="11">
        <v>42970</v>
      </c>
      <c r="B28" s="12">
        <f t="shared" si="1"/>
        <v>4</v>
      </c>
      <c r="C28" s="13">
        <v>7</v>
      </c>
      <c r="D28" s="13">
        <f t="shared" si="5"/>
        <v>7</v>
      </c>
      <c r="E28" s="13">
        <f t="shared" si="2"/>
        <v>0</v>
      </c>
      <c r="F28" s="13">
        <f t="shared" si="3"/>
        <v>0</v>
      </c>
      <c r="G28" s="13">
        <f t="shared" si="4"/>
        <v>0</v>
      </c>
      <c r="H28" s="14">
        <f t="shared" si="0"/>
        <v>139.29999999999998</v>
      </c>
      <c r="J28" s="1">
        <f t="shared" si="6"/>
        <v>122.5</v>
      </c>
    </row>
    <row r="29" spans="1:16">
      <c r="A29" s="15">
        <v>42971</v>
      </c>
      <c r="B29" s="16">
        <f t="shared" si="1"/>
        <v>5</v>
      </c>
      <c r="C29" s="17">
        <v>7</v>
      </c>
      <c r="D29" s="17">
        <f t="shared" si="5"/>
        <v>7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8">
        <f t="shared" si="0"/>
        <v>139.29999999999998</v>
      </c>
      <c r="J29" s="1">
        <f t="shared" si="6"/>
        <v>122.5</v>
      </c>
    </row>
    <row r="30" spans="1:16">
      <c r="A30" s="11">
        <v>42972</v>
      </c>
      <c r="B30" s="12">
        <f t="shared" si="1"/>
        <v>6</v>
      </c>
      <c r="C30" s="13">
        <v>7</v>
      </c>
      <c r="D30" s="13">
        <f t="shared" si="5"/>
        <v>7</v>
      </c>
      <c r="E30" s="13">
        <f t="shared" si="2"/>
        <v>0</v>
      </c>
      <c r="F30" s="13">
        <f t="shared" si="3"/>
        <v>0</v>
      </c>
      <c r="G30" s="13">
        <f t="shared" si="4"/>
        <v>0</v>
      </c>
      <c r="H30" s="14">
        <f t="shared" si="0"/>
        <v>139.29999999999998</v>
      </c>
      <c r="J30" s="1">
        <f t="shared" si="6"/>
        <v>122.5</v>
      </c>
    </row>
    <row r="31" spans="1:16">
      <c r="A31" s="15">
        <v>42973</v>
      </c>
      <c r="B31" s="16">
        <f t="shared" si="1"/>
        <v>7</v>
      </c>
      <c r="C31" s="17">
        <v>7</v>
      </c>
      <c r="D31" s="17">
        <f t="shared" si="5"/>
        <v>0</v>
      </c>
      <c r="E31" s="17">
        <f t="shared" si="2"/>
        <v>0</v>
      </c>
      <c r="F31" s="17">
        <f t="shared" si="3"/>
        <v>7</v>
      </c>
      <c r="G31" s="17">
        <f t="shared" si="4"/>
        <v>0</v>
      </c>
      <c r="H31" s="18">
        <f t="shared" si="0"/>
        <v>195.29999999999998</v>
      </c>
      <c r="J31" s="1">
        <f t="shared" si="6"/>
        <v>122.5</v>
      </c>
    </row>
    <row r="32" spans="1:16">
      <c r="A32" s="11">
        <v>42974</v>
      </c>
      <c r="B32" s="12">
        <f t="shared" si="1"/>
        <v>1</v>
      </c>
      <c r="C32" s="13">
        <v>7</v>
      </c>
      <c r="D32" s="13">
        <f t="shared" si="5"/>
        <v>0</v>
      </c>
      <c r="E32" s="13">
        <f t="shared" si="2"/>
        <v>0</v>
      </c>
      <c r="F32" s="13">
        <f t="shared" si="3"/>
        <v>0</v>
      </c>
      <c r="G32" s="13">
        <f t="shared" si="4"/>
        <v>7</v>
      </c>
      <c r="H32" s="14">
        <f t="shared" si="0"/>
        <v>203</v>
      </c>
      <c r="J32" s="1">
        <f t="shared" si="6"/>
        <v>122.5</v>
      </c>
    </row>
    <row r="33" spans="1:10">
      <c r="A33" s="15">
        <v>42975</v>
      </c>
      <c r="B33" s="16">
        <f t="shared" si="1"/>
        <v>2</v>
      </c>
      <c r="C33" s="17">
        <v>7</v>
      </c>
      <c r="D33" s="17">
        <f t="shared" si="5"/>
        <v>7</v>
      </c>
      <c r="E33" s="17">
        <f t="shared" si="2"/>
        <v>0</v>
      </c>
      <c r="F33" s="17">
        <f t="shared" si="3"/>
        <v>0</v>
      </c>
      <c r="G33" s="17">
        <f t="shared" si="4"/>
        <v>0</v>
      </c>
      <c r="H33" s="18">
        <f t="shared" si="0"/>
        <v>139.29999999999998</v>
      </c>
      <c r="J33" s="1">
        <f t="shared" si="6"/>
        <v>122.5</v>
      </c>
    </row>
    <row r="34" spans="1:10">
      <c r="A34" s="11">
        <v>42976</v>
      </c>
      <c r="B34" s="12">
        <f t="shared" si="1"/>
        <v>3</v>
      </c>
      <c r="C34" s="13">
        <v>7</v>
      </c>
      <c r="D34" s="13">
        <f t="shared" si="5"/>
        <v>7</v>
      </c>
      <c r="E34" s="13">
        <f t="shared" si="2"/>
        <v>0</v>
      </c>
      <c r="F34" s="13">
        <f t="shared" si="3"/>
        <v>0</v>
      </c>
      <c r="G34" s="13">
        <f t="shared" si="4"/>
        <v>0</v>
      </c>
      <c r="H34" s="14">
        <f t="shared" si="0"/>
        <v>139.29999999999998</v>
      </c>
      <c r="J34" s="1">
        <f t="shared" si="6"/>
        <v>122.5</v>
      </c>
    </row>
    <row r="35" spans="1:10">
      <c r="A35" s="15">
        <v>42977</v>
      </c>
      <c r="B35" s="16">
        <f t="shared" si="1"/>
        <v>4</v>
      </c>
      <c r="C35" s="17">
        <v>7</v>
      </c>
      <c r="D35" s="17">
        <f t="shared" si="5"/>
        <v>7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8">
        <f t="shared" si="0"/>
        <v>139.29999999999998</v>
      </c>
      <c r="J35" s="1">
        <f t="shared" si="6"/>
        <v>122.5</v>
      </c>
    </row>
    <row r="36" spans="1:10">
      <c r="J36" s="1">
        <f t="shared" si="6"/>
        <v>122.5</v>
      </c>
    </row>
    <row r="37" spans="1:10">
      <c r="J37" s="1">
        <f t="shared" si="6"/>
        <v>122.5</v>
      </c>
    </row>
  </sheetData>
  <mergeCells count="4">
    <mergeCell ref="A1:P2"/>
    <mergeCell ref="A3:B4"/>
    <mergeCell ref="L5:M6"/>
    <mergeCell ref="L13:M14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F5FA-FC80-4DFF-B317-D6BD9AE8EF03}">
  <dimension ref="A1:Q37"/>
  <sheetViews>
    <sheetView showGridLines="0" showRowColHeaders="0" topLeftCell="A10" zoomScale="80" zoomScaleNormal="80" workbookViewId="0">
      <selection activeCell="A3" sqref="A3:B4"/>
    </sheetView>
  </sheetViews>
  <sheetFormatPr defaultRowHeight="15"/>
  <cols>
    <col min="1" max="2" width="17.42578125" customWidth="1"/>
    <col min="3" max="3" width="16.42578125" customWidth="1"/>
    <col min="4" max="4" width="14" customWidth="1"/>
    <col min="5" max="5" width="14.5703125" customWidth="1"/>
    <col min="6" max="6" width="14.85546875" customWidth="1"/>
    <col min="7" max="7" width="14.140625" bestFit="1" customWidth="1"/>
    <col min="8" max="8" width="27.28515625" customWidth="1"/>
    <col min="9" max="9" width="10.5703125" bestFit="1" customWidth="1"/>
    <col min="10" max="10" width="10.5703125" hidden="1" customWidth="1"/>
    <col min="11" max="11" width="11.42578125" customWidth="1"/>
    <col min="12" max="12" width="17.7109375" customWidth="1"/>
    <col min="13" max="13" width="16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ht="15" customHeight="1">
      <c r="A1" s="31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23"/>
    </row>
    <row r="2" spans="1:17" ht="1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23"/>
    </row>
    <row r="3" spans="1:17" ht="15.75" customHeight="1">
      <c r="A3" s="30" t="s">
        <v>45</v>
      </c>
      <c r="B3" s="30"/>
    </row>
    <row r="4" spans="1:17">
      <c r="A4" s="30"/>
      <c r="B4" s="30"/>
      <c r="I4" s="20"/>
      <c r="J4" s="20"/>
      <c r="K4" s="20"/>
    </row>
    <row r="5" spans="1:17">
      <c r="A5" s="25" t="s">
        <v>27</v>
      </c>
      <c r="B5" s="25" t="s">
        <v>28</v>
      </c>
      <c r="C5" s="25" t="s">
        <v>30</v>
      </c>
      <c r="D5" s="25" t="s">
        <v>31</v>
      </c>
      <c r="E5" s="25" t="s">
        <v>32</v>
      </c>
      <c r="F5" s="25" t="s">
        <v>33</v>
      </c>
      <c r="G5" s="25" t="s">
        <v>34</v>
      </c>
      <c r="H5" s="25" t="s">
        <v>35</v>
      </c>
      <c r="L5" s="32" t="s">
        <v>41</v>
      </c>
      <c r="M5" s="32"/>
    </row>
    <row r="6" spans="1:17">
      <c r="A6" s="11">
        <v>42948</v>
      </c>
      <c r="B6" s="12">
        <f>WEEKDAY(A6)</f>
        <v>3</v>
      </c>
      <c r="C6" s="13">
        <v>8</v>
      </c>
      <c r="D6" s="13">
        <v>6</v>
      </c>
      <c r="E6" s="13">
        <v>1</v>
      </c>
      <c r="F6" s="13">
        <f>IF(B6=7,C6,0)</f>
        <v>0</v>
      </c>
      <c r="G6" s="13">
        <f>IF(B6=1,C6,0)</f>
        <v>0</v>
      </c>
      <c r="H6" s="14">
        <f t="shared" ref="H6:H35" si="0">IF(B6=1,G6*HD,IF(B6=7,F6*HS,D6*HN+E6*HE))</f>
        <v>142</v>
      </c>
      <c r="L6" s="33"/>
      <c r="M6" s="33"/>
    </row>
    <row r="7" spans="1:17">
      <c r="A7" s="15">
        <v>42949</v>
      </c>
      <c r="B7" s="16">
        <f t="shared" ref="B7:B35" si="1">WEEKDAY(A7)</f>
        <v>4</v>
      </c>
      <c r="C7" s="17">
        <v>8</v>
      </c>
      <c r="D7" s="17">
        <f>IF(OR(B7=1,B7=7),0,IF(C7&gt;8,8,C7))</f>
        <v>8</v>
      </c>
      <c r="E7" s="17">
        <f t="shared" ref="E7:E35" si="2">IF(B7=1,0,IF(B7=7,0,C7-D7))</f>
        <v>0</v>
      </c>
      <c r="F7" s="17">
        <f t="shared" ref="F7:F35" si="3">IF(B7=7,C7,0)</f>
        <v>0</v>
      </c>
      <c r="G7" s="17">
        <f t="shared" ref="G7:G35" si="4">IF(B7=1,C7,0)</f>
        <v>0</v>
      </c>
      <c r="H7" s="18">
        <f t="shared" si="0"/>
        <v>159.19999999999999</v>
      </c>
      <c r="L7" s="8" t="s">
        <v>40</v>
      </c>
      <c r="M7" s="9">
        <f>SUM(J8:J37)</f>
        <v>3465</v>
      </c>
    </row>
    <row r="8" spans="1:17">
      <c r="A8" s="11">
        <v>42950</v>
      </c>
      <c r="B8" s="12">
        <f t="shared" si="1"/>
        <v>5</v>
      </c>
      <c r="C8" s="13">
        <v>8</v>
      </c>
      <c r="D8" s="13">
        <f t="shared" ref="D8:D35" si="5">IF(OR(B8=1,B8=7),0,IF(C8&gt;8,8,C8))</f>
        <v>8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4">
        <f t="shared" si="0"/>
        <v>159.19999999999999</v>
      </c>
      <c r="J8" s="1">
        <f t="shared" ref="J8:J37" si="6">C6*17.5</f>
        <v>140</v>
      </c>
      <c r="L8" s="8" t="s">
        <v>39</v>
      </c>
      <c r="M8" s="10">
        <f>M10</f>
        <v>3788.4500750000011</v>
      </c>
    </row>
    <row r="9" spans="1:17">
      <c r="A9" s="15">
        <v>42951</v>
      </c>
      <c r="B9" s="16">
        <f t="shared" si="1"/>
        <v>6</v>
      </c>
      <c r="C9" s="17">
        <v>8</v>
      </c>
      <c r="D9" s="17">
        <f t="shared" si="5"/>
        <v>8</v>
      </c>
      <c r="E9" s="17">
        <f t="shared" si="2"/>
        <v>0</v>
      </c>
      <c r="F9" s="17">
        <f t="shared" si="3"/>
        <v>0</v>
      </c>
      <c r="G9" s="17">
        <f t="shared" si="4"/>
        <v>0</v>
      </c>
      <c r="H9" s="18">
        <f t="shared" si="0"/>
        <v>159.19999999999999</v>
      </c>
      <c r="J9" s="1">
        <f t="shared" si="6"/>
        <v>140</v>
      </c>
      <c r="L9" s="8" t="s">
        <v>13</v>
      </c>
      <c r="M9" s="10">
        <f>SUM(H6:H35)</f>
        <v>4384.7000000000016</v>
      </c>
    </row>
    <row r="10" spans="1:17">
      <c r="A10" s="11">
        <v>42952</v>
      </c>
      <c r="B10" s="12">
        <f t="shared" si="1"/>
        <v>7</v>
      </c>
      <c r="C10" s="13">
        <v>8</v>
      </c>
      <c r="D10" s="13">
        <f t="shared" si="5"/>
        <v>0</v>
      </c>
      <c r="E10" s="13">
        <f t="shared" si="2"/>
        <v>0</v>
      </c>
      <c r="F10" s="13">
        <f t="shared" si="3"/>
        <v>8</v>
      </c>
      <c r="G10" s="13">
        <f t="shared" si="4"/>
        <v>0</v>
      </c>
      <c r="H10" s="14">
        <f t="shared" si="0"/>
        <v>223.2</v>
      </c>
      <c r="J10" s="1">
        <f t="shared" si="6"/>
        <v>140</v>
      </c>
      <c r="L10" s="8" t="s">
        <v>12</v>
      </c>
      <c r="M10" s="10">
        <f>M9-M15-M16</f>
        <v>3788.4500750000011</v>
      </c>
    </row>
    <row r="11" spans="1:17">
      <c r="A11" s="15">
        <v>42953</v>
      </c>
      <c r="B11" s="16">
        <f t="shared" si="1"/>
        <v>1</v>
      </c>
      <c r="C11" s="17">
        <v>8</v>
      </c>
      <c r="D11" s="17">
        <f t="shared" si="5"/>
        <v>0</v>
      </c>
      <c r="E11" s="17">
        <f t="shared" si="2"/>
        <v>0</v>
      </c>
      <c r="F11" s="17">
        <f t="shared" si="3"/>
        <v>0</v>
      </c>
      <c r="G11" s="17">
        <f t="shared" si="4"/>
        <v>8</v>
      </c>
      <c r="H11" s="18">
        <f t="shared" si="0"/>
        <v>232</v>
      </c>
      <c r="J11" s="1">
        <f t="shared" si="6"/>
        <v>140</v>
      </c>
      <c r="L11" s="8" t="s">
        <v>18</v>
      </c>
      <c r="M11" s="9">
        <f>M9-M15-(M26*189.59)</f>
        <v>3333.6130000000016</v>
      </c>
    </row>
    <row r="12" spans="1:17">
      <c r="A12" s="11">
        <v>42954</v>
      </c>
      <c r="B12" s="12">
        <f t="shared" si="1"/>
        <v>2</v>
      </c>
      <c r="C12" s="13">
        <v>8</v>
      </c>
      <c r="D12" s="13">
        <f t="shared" si="5"/>
        <v>8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4">
        <f t="shared" si="0"/>
        <v>159.19999999999999</v>
      </c>
      <c r="J12" s="1">
        <f t="shared" si="6"/>
        <v>140</v>
      </c>
    </row>
    <row r="13" spans="1:17">
      <c r="A13" s="15">
        <v>42955</v>
      </c>
      <c r="B13" s="16">
        <f t="shared" si="1"/>
        <v>3</v>
      </c>
      <c r="C13" s="17">
        <v>8</v>
      </c>
      <c r="D13" s="17">
        <f t="shared" si="5"/>
        <v>8</v>
      </c>
      <c r="E13" s="17">
        <f t="shared" si="2"/>
        <v>0</v>
      </c>
      <c r="F13" s="17">
        <f t="shared" si="3"/>
        <v>0</v>
      </c>
      <c r="G13" s="17">
        <f t="shared" si="4"/>
        <v>0</v>
      </c>
      <c r="H13" s="18">
        <f t="shared" si="0"/>
        <v>159.19999999999999</v>
      </c>
      <c r="J13" s="1">
        <f t="shared" si="6"/>
        <v>140</v>
      </c>
      <c r="L13" s="32" t="s">
        <v>42</v>
      </c>
      <c r="M13" s="32"/>
    </row>
    <row r="14" spans="1:17">
      <c r="A14" s="11">
        <v>42956</v>
      </c>
      <c r="B14" s="12">
        <f t="shared" si="1"/>
        <v>4</v>
      </c>
      <c r="C14" s="13">
        <v>5</v>
      </c>
      <c r="D14" s="13">
        <f t="shared" si="5"/>
        <v>5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4">
        <f t="shared" si="0"/>
        <v>99.5</v>
      </c>
      <c r="J14" s="1">
        <f t="shared" si="6"/>
        <v>140</v>
      </c>
      <c r="L14" s="33"/>
      <c r="M14" s="33"/>
    </row>
    <row r="15" spans="1:17">
      <c r="A15" s="15">
        <v>42957</v>
      </c>
      <c r="B15" s="16">
        <f t="shared" si="1"/>
        <v>5</v>
      </c>
      <c r="C15" s="17">
        <v>5</v>
      </c>
      <c r="D15" s="17">
        <f t="shared" si="5"/>
        <v>5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8">
        <f t="shared" si="0"/>
        <v>99.5</v>
      </c>
      <c r="J15" s="1">
        <f t="shared" si="6"/>
        <v>140</v>
      </c>
      <c r="L15" s="8" t="s">
        <v>10</v>
      </c>
      <c r="M15" s="9">
        <f>IF(M9 &gt; Teto_INSS,Teto_INSS * 11%,M9 * VLOOKUP(M9,Tab_INSS,2))</f>
        <v>482.31700000000018</v>
      </c>
    </row>
    <row r="16" spans="1:17">
      <c r="A16" s="11">
        <v>42958</v>
      </c>
      <c r="B16" s="12">
        <f t="shared" si="1"/>
        <v>6</v>
      </c>
      <c r="C16" s="13">
        <v>5</v>
      </c>
      <c r="D16" s="13">
        <f t="shared" si="5"/>
        <v>5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4">
        <f t="shared" si="0"/>
        <v>99.5</v>
      </c>
      <c r="J16" s="1">
        <f t="shared" si="6"/>
        <v>87.5</v>
      </c>
      <c r="L16" s="8" t="s">
        <v>11</v>
      </c>
      <c r="M16" s="9">
        <f>M11*VLOOKUP(M9,Tab_IRRF,2)-VLOOKUP(M9,Tab_IRRF,3)</f>
        <v>113.93292500000041</v>
      </c>
    </row>
    <row r="17" spans="1:16">
      <c r="A17" s="15">
        <v>42959</v>
      </c>
      <c r="B17" s="16">
        <f t="shared" si="1"/>
        <v>7</v>
      </c>
      <c r="C17" s="17">
        <v>5</v>
      </c>
      <c r="D17" s="17">
        <f t="shared" si="5"/>
        <v>0</v>
      </c>
      <c r="E17" s="17">
        <f t="shared" si="2"/>
        <v>0</v>
      </c>
      <c r="F17" s="17">
        <f t="shared" si="3"/>
        <v>5</v>
      </c>
      <c r="G17" s="17">
        <f t="shared" si="4"/>
        <v>0</v>
      </c>
      <c r="H17" s="18">
        <f t="shared" si="0"/>
        <v>139.5</v>
      </c>
      <c r="J17" s="1">
        <f t="shared" si="6"/>
        <v>87.5</v>
      </c>
    </row>
    <row r="18" spans="1:16">
      <c r="A18" s="11">
        <v>42960</v>
      </c>
      <c r="B18" s="12">
        <f t="shared" si="1"/>
        <v>1</v>
      </c>
      <c r="C18" s="13">
        <v>5</v>
      </c>
      <c r="D18" s="13">
        <f t="shared" si="5"/>
        <v>0</v>
      </c>
      <c r="E18" s="13">
        <f t="shared" si="2"/>
        <v>0</v>
      </c>
      <c r="F18" s="13">
        <f t="shared" si="3"/>
        <v>0</v>
      </c>
      <c r="G18" s="13">
        <f t="shared" si="4"/>
        <v>5</v>
      </c>
      <c r="H18" s="14">
        <f t="shared" si="0"/>
        <v>145</v>
      </c>
      <c r="J18" s="1">
        <f t="shared" si="6"/>
        <v>87.5</v>
      </c>
      <c r="P18" s="5"/>
    </row>
    <row r="19" spans="1:16">
      <c r="A19" s="15">
        <v>42961</v>
      </c>
      <c r="B19" s="16">
        <f t="shared" si="1"/>
        <v>2</v>
      </c>
      <c r="C19" s="17">
        <v>5</v>
      </c>
      <c r="D19" s="17">
        <f t="shared" si="5"/>
        <v>5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8">
        <f t="shared" si="0"/>
        <v>99.5</v>
      </c>
      <c r="J19" s="1">
        <f t="shared" si="6"/>
        <v>87.5</v>
      </c>
    </row>
    <row r="20" spans="1:16">
      <c r="A20" s="11">
        <v>42962</v>
      </c>
      <c r="B20" s="12">
        <f t="shared" si="1"/>
        <v>3</v>
      </c>
      <c r="C20" s="13">
        <v>5</v>
      </c>
      <c r="D20" s="13">
        <f t="shared" si="5"/>
        <v>5</v>
      </c>
      <c r="E20" s="13">
        <f t="shared" si="2"/>
        <v>0</v>
      </c>
      <c r="F20" s="13">
        <f t="shared" si="3"/>
        <v>0</v>
      </c>
      <c r="G20" s="13">
        <f t="shared" si="4"/>
        <v>0</v>
      </c>
      <c r="H20" s="14">
        <f t="shared" si="0"/>
        <v>99.5</v>
      </c>
      <c r="J20" s="1">
        <f t="shared" si="6"/>
        <v>87.5</v>
      </c>
    </row>
    <row r="21" spans="1:16">
      <c r="A21" s="15">
        <v>42963</v>
      </c>
      <c r="B21" s="16">
        <f t="shared" si="1"/>
        <v>4</v>
      </c>
      <c r="C21" s="17">
        <v>5</v>
      </c>
      <c r="D21" s="17">
        <f t="shared" si="5"/>
        <v>5</v>
      </c>
      <c r="E21" s="17">
        <f t="shared" si="2"/>
        <v>0</v>
      </c>
      <c r="F21" s="17">
        <f t="shared" si="3"/>
        <v>0</v>
      </c>
      <c r="G21" s="17">
        <f t="shared" si="4"/>
        <v>0</v>
      </c>
      <c r="H21" s="18">
        <f t="shared" si="0"/>
        <v>99.5</v>
      </c>
      <c r="J21" s="1">
        <f t="shared" si="6"/>
        <v>87.5</v>
      </c>
    </row>
    <row r="22" spans="1:16">
      <c r="A22" s="11">
        <v>42964</v>
      </c>
      <c r="B22" s="12">
        <f t="shared" si="1"/>
        <v>5</v>
      </c>
      <c r="C22" s="13">
        <v>5</v>
      </c>
      <c r="D22" s="13">
        <f t="shared" si="5"/>
        <v>5</v>
      </c>
      <c r="E22" s="13">
        <f t="shared" si="2"/>
        <v>0</v>
      </c>
      <c r="F22" s="13">
        <f t="shared" si="3"/>
        <v>0</v>
      </c>
      <c r="G22" s="13">
        <f t="shared" si="4"/>
        <v>0</v>
      </c>
      <c r="H22" s="14">
        <f t="shared" si="0"/>
        <v>99.5</v>
      </c>
      <c r="J22" s="1">
        <f t="shared" si="6"/>
        <v>87.5</v>
      </c>
    </row>
    <row r="23" spans="1:16">
      <c r="A23" s="15">
        <v>42965</v>
      </c>
      <c r="B23" s="16">
        <f t="shared" si="1"/>
        <v>6</v>
      </c>
      <c r="C23" s="17">
        <v>5</v>
      </c>
      <c r="D23" s="17">
        <f t="shared" si="5"/>
        <v>5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8">
        <f t="shared" si="0"/>
        <v>99.5</v>
      </c>
      <c r="J23" s="1">
        <f t="shared" si="6"/>
        <v>87.5</v>
      </c>
      <c r="M23" s="5"/>
    </row>
    <row r="24" spans="1:16">
      <c r="A24" s="11">
        <v>42966</v>
      </c>
      <c r="B24" s="12">
        <f t="shared" si="1"/>
        <v>7</v>
      </c>
      <c r="C24" s="13">
        <v>7</v>
      </c>
      <c r="D24" s="13">
        <f t="shared" si="5"/>
        <v>0</v>
      </c>
      <c r="E24" s="13">
        <f t="shared" si="2"/>
        <v>0</v>
      </c>
      <c r="F24" s="13">
        <f t="shared" si="3"/>
        <v>7</v>
      </c>
      <c r="G24" s="13">
        <f t="shared" si="4"/>
        <v>0</v>
      </c>
      <c r="H24" s="14">
        <f t="shared" si="0"/>
        <v>195.29999999999998</v>
      </c>
      <c r="J24" s="1">
        <f t="shared" si="6"/>
        <v>87.5</v>
      </c>
    </row>
    <row r="25" spans="1:16">
      <c r="A25" s="15">
        <v>42967</v>
      </c>
      <c r="B25" s="16">
        <f t="shared" si="1"/>
        <v>1</v>
      </c>
      <c r="C25" s="17">
        <v>7</v>
      </c>
      <c r="D25" s="17">
        <f t="shared" si="5"/>
        <v>0</v>
      </c>
      <c r="E25" s="17">
        <f t="shared" si="2"/>
        <v>0</v>
      </c>
      <c r="F25" s="17">
        <f t="shared" si="3"/>
        <v>0</v>
      </c>
      <c r="G25" s="17">
        <f t="shared" si="4"/>
        <v>7</v>
      </c>
      <c r="H25" s="18">
        <f t="shared" si="0"/>
        <v>203</v>
      </c>
      <c r="J25" s="1">
        <f t="shared" si="6"/>
        <v>87.5</v>
      </c>
    </row>
    <row r="26" spans="1:16">
      <c r="A26" s="11">
        <v>42968</v>
      </c>
      <c r="B26" s="12">
        <f t="shared" si="1"/>
        <v>2</v>
      </c>
      <c r="C26" s="13">
        <v>7</v>
      </c>
      <c r="D26" s="13">
        <f t="shared" si="5"/>
        <v>7</v>
      </c>
      <c r="E26" s="13">
        <f t="shared" si="2"/>
        <v>0</v>
      </c>
      <c r="F26" s="13">
        <f t="shared" si="3"/>
        <v>0</v>
      </c>
      <c r="G26" s="13">
        <f t="shared" si="4"/>
        <v>0</v>
      </c>
      <c r="H26" s="14">
        <f t="shared" si="0"/>
        <v>139.29999999999998</v>
      </c>
      <c r="J26" s="1">
        <f t="shared" si="6"/>
        <v>122.5</v>
      </c>
      <c r="L26" s="3" t="s">
        <v>21</v>
      </c>
      <c r="M26" s="8">
        <v>3</v>
      </c>
    </row>
    <row r="27" spans="1:16">
      <c r="A27" s="15">
        <v>42969</v>
      </c>
      <c r="B27" s="16">
        <f t="shared" si="1"/>
        <v>3</v>
      </c>
      <c r="C27" s="17">
        <v>7</v>
      </c>
      <c r="D27" s="17">
        <f t="shared" si="5"/>
        <v>7</v>
      </c>
      <c r="E27" s="17">
        <f t="shared" si="2"/>
        <v>0</v>
      </c>
      <c r="F27" s="17">
        <f t="shared" si="3"/>
        <v>0</v>
      </c>
      <c r="G27" s="17">
        <f t="shared" si="4"/>
        <v>0</v>
      </c>
      <c r="H27" s="18">
        <f t="shared" si="0"/>
        <v>139.29999999999998</v>
      </c>
      <c r="J27" s="1">
        <f t="shared" si="6"/>
        <v>122.5</v>
      </c>
    </row>
    <row r="28" spans="1:16">
      <c r="A28" s="11">
        <v>42970</v>
      </c>
      <c r="B28" s="12">
        <f t="shared" si="1"/>
        <v>4</v>
      </c>
      <c r="C28" s="13">
        <v>7</v>
      </c>
      <c r="D28" s="13">
        <f t="shared" si="5"/>
        <v>7</v>
      </c>
      <c r="E28" s="13">
        <f t="shared" si="2"/>
        <v>0</v>
      </c>
      <c r="F28" s="13">
        <f t="shared" si="3"/>
        <v>0</v>
      </c>
      <c r="G28" s="13">
        <f t="shared" si="4"/>
        <v>0</v>
      </c>
      <c r="H28" s="14">
        <f t="shared" si="0"/>
        <v>139.29999999999998</v>
      </c>
      <c r="J28" s="1">
        <f t="shared" si="6"/>
        <v>122.5</v>
      </c>
    </row>
    <row r="29" spans="1:16">
      <c r="A29" s="15">
        <v>42971</v>
      </c>
      <c r="B29" s="16">
        <f t="shared" si="1"/>
        <v>5</v>
      </c>
      <c r="C29" s="17">
        <v>7</v>
      </c>
      <c r="D29" s="17">
        <f t="shared" si="5"/>
        <v>7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8">
        <f t="shared" si="0"/>
        <v>139.29999999999998</v>
      </c>
      <c r="J29" s="1">
        <f t="shared" si="6"/>
        <v>122.5</v>
      </c>
    </row>
    <row r="30" spans="1:16">
      <c r="A30" s="11">
        <v>42972</v>
      </c>
      <c r="B30" s="12">
        <f t="shared" si="1"/>
        <v>6</v>
      </c>
      <c r="C30" s="13">
        <v>7</v>
      </c>
      <c r="D30" s="13">
        <f t="shared" si="5"/>
        <v>7</v>
      </c>
      <c r="E30" s="13">
        <f t="shared" si="2"/>
        <v>0</v>
      </c>
      <c r="F30" s="13">
        <f t="shared" si="3"/>
        <v>0</v>
      </c>
      <c r="G30" s="13">
        <f t="shared" si="4"/>
        <v>0</v>
      </c>
      <c r="H30" s="14">
        <f t="shared" si="0"/>
        <v>139.29999999999998</v>
      </c>
      <c r="J30" s="1">
        <f t="shared" si="6"/>
        <v>122.5</v>
      </c>
    </row>
    <row r="31" spans="1:16">
      <c r="A31" s="15">
        <v>42973</v>
      </c>
      <c r="B31" s="16">
        <f t="shared" si="1"/>
        <v>7</v>
      </c>
      <c r="C31" s="17">
        <v>7</v>
      </c>
      <c r="D31" s="17">
        <f t="shared" si="5"/>
        <v>0</v>
      </c>
      <c r="E31" s="17">
        <f t="shared" si="2"/>
        <v>0</v>
      </c>
      <c r="F31" s="17">
        <f t="shared" si="3"/>
        <v>7</v>
      </c>
      <c r="G31" s="17">
        <f t="shared" si="4"/>
        <v>0</v>
      </c>
      <c r="H31" s="18">
        <f t="shared" si="0"/>
        <v>195.29999999999998</v>
      </c>
      <c r="J31" s="1">
        <f t="shared" si="6"/>
        <v>122.5</v>
      </c>
    </row>
    <row r="32" spans="1:16">
      <c r="A32" s="11">
        <v>42974</v>
      </c>
      <c r="B32" s="12">
        <f t="shared" si="1"/>
        <v>1</v>
      </c>
      <c r="C32" s="13">
        <v>7</v>
      </c>
      <c r="D32" s="13">
        <f t="shared" si="5"/>
        <v>0</v>
      </c>
      <c r="E32" s="13">
        <f t="shared" si="2"/>
        <v>0</v>
      </c>
      <c r="F32" s="13">
        <f t="shared" si="3"/>
        <v>0</v>
      </c>
      <c r="G32" s="13">
        <f t="shared" si="4"/>
        <v>7</v>
      </c>
      <c r="H32" s="14">
        <f t="shared" si="0"/>
        <v>203</v>
      </c>
      <c r="J32" s="1">
        <f t="shared" si="6"/>
        <v>122.5</v>
      </c>
    </row>
    <row r="33" spans="1:10">
      <c r="A33" s="15">
        <v>42975</v>
      </c>
      <c r="B33" s="16">
        <f t="shared" si="1"/>
        <v>2</v>
      </c>
      <c r="C33" s="17">
        <v>7</v>
      </c>
      <c r="D33" s="17">
        <f t="shared" si="5"/>
        <v>7</v>
      </c>
      <c r="E33" s="17">
        <f t="shared" si="2"/>
        <v>0</v>
      </c>
      <c r="F33" s="17">
        <f t="shared" si="3"/>
        <v>0</v>
      </c>
      <c r="G33" s="17">
        <f t="shared" si="4"/>
        <v>0</v>
      </c>
      <c r="H33" s="18">
        <f t="shared" si="0"/>
        <v>139.29999999999998</v>
      </c>
      <c r="J33" s="1">
        <f t="shared" si="6"/>
        <v>122.5</v>
      </c>
    </row>
    <row r="34" spans="1:10">
      <c r="A34" s="11">
        <v>42976</v>
      </c>
      <c r="B34" s="12">
        <f t="shared" si="1"/>
        <v>3</v>
      </c>
      <c r="C34" s="13">
        <v>7</v>
      </c>
      <c r="D34" s="13">
        <f t="shared" si="5"/>
        <v>7</v>
      </c>
      <c r="E34" s="13">
        <f t="shared" si="2"/>
        <v>0</v>
      </c>
      <c r="F34" s="13">
        <f t="shared" si="3"/>
        <v>0</v>
      </c>
      <c r="G34" s="13">
        <f t="shared" si="4"/>
        <v>0</v>
      </c>
      <c r="H34" s="14">
        <f t="shared" si="0"/>
        <v>139.29999999999998</v>
      </c>
      <c r="J34" s="1">
        <f t="shared" si="6"/>
        <v>122.5</v>
      </c>
    </row>
    <row r="35" spans="1:10">
      <c r="A35" s="15">
        <v>42977</v>
      </c>
      <c r="B35" s="16">
        <f t="shared" si="1"/>
        <v>4</v>
      </c>
      <c r="C35" s="17">
        <v>7</v>
      </c>
      <c r="D35" s="17">
        <f t="shared" si="5"/>
        <v>7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8">
        <f t="shared" si="0"/>
        <v>139.29999999999998</v>
      </c>
      <c r="J35" s="1">
        <f t="shared" si="6"/>
        <v>122.5</v>
      </c>
    </row>
    <row r="36" spans="1:10">
      <c r="J36" s="1">
        <f t="shared" si="6"/>
        <v>122.5</v>
      </c>
    </row>
    <row r="37" spans="1:10">
      <c r="J37" s="1">
        <f t="shared" si="6"/>
        <v>122.5</v>
      </c>
    </row>
  </sheetData>
  <mergeCells count="4">
    <mergeCell ref="A1:P2"/>
    <mergeCell ref="A3:B4"/>
    <mergeCell ref="L5:M6"/>
    <mergeCell ref="L13:M14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3DB8-0B9B-44B0-9D3A-6AA929B7E6D0}">
  <dimension ref="A1:Q37"/>
  <sheetViews>
    <sheetView showGridLines="0" showRowColHeaders="0" zoomScale="80" zoomScaleNormal="80" workbookViewId="0">
      <selection activeCell="A5" sqref="A5"/>
    </sheetView>
  </sheetViews>
  <sheetFormatPr defaultRowHeight="15"/>
  <cols>
    <col min="1" max="2" width="17.42578125" customWidth="1"/>
    <col min="3" max="3" width="16.42578125" customWidth="1"/>
    <col min="4" max="4" width="14" customWidth="1"/>
    <col min="5" max="5" width="14.5703125" customWidth="1"/>
    <col min="6" max="6" width="14.85546875" customWidth="1"/>
    <col min="7" max="7" width="14.140625" bestFit="1" customWidth="1"/>
    <col min="8" max="8" width="27.28515625" customWidth="1"/>
    <col min="9" max="9" width="10.5703125" bestFit="1" customWidth="1"/>
    <col min="10" max="10" width="10.5703125" hidden="1" customWidth="1"/>
    <col min="11" max="11" width="11.42578125" customWidth="1"/>
    <col min="12" max="12" width="17.7109375" customWidth="1"/>
    <col min="13" max="13" width="16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ht="15" customHeight="1">
      <c r="A1" s="31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23"/>
    </row>
    <row r="2" spans="1:17" ht="1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23"/>
    </row>
    <row r="3" spans="1:17" ht="15.75" customHeight="1">
      <c r="A3" s="30" t="s">
        <v>46</v>
      </c>
      <c r="B3" s="30"/>
    </row>
    <row r="4" spans="1:17">
      <c r="A4" s="30"/>
      <c r="B4" s="30"/>
      <c r="I4" s="20"/>
      <c r="J4" s="20"/>
      <c r="K4" s="20"/>
    </row>
    <row r="5" spans="1:17">
      <c r="A5" s="25" t="s">
        <v>27</v>
      </c>
      <c r="B5" s="25" t="s">
        <v>28</v>
      </c>
      <c r="C5" s="25" t="s">
        <v>30</v>
      </c>
      <c r="D5" s="25" t="s">
        <v>31</v>
      </c>
      <c r="E5" s="25" t="s">
        <v>32</v>
      </c>
      <c r="F5" s="25" t="s">
        <v>33</v>
      </c>
      <c r="G5" s="25" t="s">
        <v>34</v>
      </c>
      <c r="H5" s="25" t="s">
        <v>35</v>
      </c>
      <c r="L5" s="32" t="s">
        <v>41</v>
      </c>
      <c r="M5" s="32"/>
    </row>
    <row r="6" spans="1:17">
      <c r="A6" s="11">
        <v>42948</v>
      </c>
      <c r="B6" s="12">
        <f>WEEKDAY(A6)</f>
        <v>3</v>
      </c>
      <c r="C6" s="13">
        <v>6</v>
      </c>
      <c r="D6" s="13">
        <v>6</v>
      </c>
      <c r="E6" s="13">
        <v>1</v>
      </c>
      <c r="F6" s="13">
        <f>IF(B6=7,C6,0)</f>
        <v>0</v>
      </c>
      <c r="G6" s="13">
        <f>IF(B6=1,C6,0)</f>
        <v>0</v>
      </c>
      <c r="H6" s="14">
        <f t="shared" ref="H6:H35" si="0">IF(B6=1,G6*HD,IF(B6=7,F6*HS,D6*HN+E6*HE))</f>
        <v>142</v>
      </c>
      <c r="L6" s="33"/>
      <c r="M6" s="33"/>
    </row>
    <row r="7" spans="1:17">
      <c r="A7" s="15">
        <v>42949</v>
      </c>
      <c r="B7" s="16">
        <f t="shared" ref="B7:B35" si="1">WEEKDAY(A7)</f>
        <v>4</v>
      </c>
      <c r="C7" s="17">
        <v>6</v>
      </c>
      <c r="D7" s="17">
        <f>IF(OR(B7=1,B7=7),0,IF(C7&gt;8,8,C7))</f>
        <v>6</v>
      </c>
      <c r="E7" s="17">
        <f t="shared" ref="E7:E35" si="2">IF(B7=1,0,IF(B7=7,0,C7-D7))</f>
        <v>0</v>
      </c>
      <c r="F7" s="17">
        <f t="shared" ref="F7:F35" si="3">IF(B7=7,C7,0)</f>
        <v>0</v>
      </c>
      <c r="G7" s="17">
        <f t="shared" ref="G7:G35" si="4">IF(B7=1,C7,0)</f>
        <v>0</v>
      </c>
      <c r="H7" s="18">
        <f t="shared" si="0"/>
        <v>119.39999999999999</v>
      </c>
      <c r="L7" s="8" t="s">
        <v>40</v>
      </c>
      <c r="M7" s="9">
        <f>SUM(J8:J37)</f>
        <v>3692.5</v>
      </c>
    </row>
    <row r="8" spans="1:17">
      <c r="A8" s="11">
        <v>42950</v>
      </c>
      <c r="B8" s="12">
        <f t="shared" si="1"/>
        <v>5</v>
      </c>
      <c r="C8" s="13">
        <v>6</v>
      </c>
      <c r="D8" s="13">
        <f t="shared" ref="D8:D35" si="5">IF(OR(B8=1,B8=7),0,IF(C8&gt;8,8,C8))</f>
        <v>6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4">
        <f t="shared" si="0"/>
        <v>119.39999999999999</v>
      </c>
      <c r="J8" s="1">
        <f t="shared" ref="J8:J37" si="6">C6*17.5</f>
        <v>105</v>
      </c>
      <c r="L8" s="8" t="s">
        <v>39</v>
      </c>
      <c r="M8" s="10">
        <f>M10</f>
        <v>4063.8023250000006</v>
      </c>
    </row>
    <row r="9" spans="1:17">
      <c r="A9" s="15">
        <v>42951</v>
      </c>
      <c r="B9" s="16">
        <f t="shared" si="1"/>
        <v>6</v>
      </c>
      <c r="C9" s="17">
        <v>6</v>
      </c>
      <c r="D9" s="17">
        <f t="shared" si="5"/>
        <v>6</v>
      </c>
      <c r="E9" s="17">
        <f t="shared" si="2"/>
        <v>0</v>
      </c>
      <c r="F9" s="17">
        <f t="shared" si="3"/>
        <v>0</v>
      </c>
      <c r="G9" s="17">
        <f t="shared" si="4"/>
        <v>0</v>
      </c>
      <c r="H9" s="18">
        <f t="shared" si="0"/>
        <v>119.39999999999999</v>
      </c>
      <c r="J9" s="1">
        <f t="shared" si="6"/>
        <v>105</v>
      </c>
      <c r="L9" s="8" t="s">
        <v>13</v>
      </c>
      <c r="M9" s="10">
        <f>SUM(H6:H35)</f>
        <v>4708.3</v>
      </c>
    </row>
    <row r="10" spans="1:17">
      <c r="A10" s="11">
        <v>42952</v>
      </c>
      <c r="B10" s="12">
        <f t="shared" si="1"/>
        <v>7</v>
      </c>
      <c r="C10" s="13">
        <v>6</v>
      </c>
      <c r="D10" s="13">
        <f t="shared" si="5"/>
        <v>0</v>
      </c>
      <c r="E10" s="13">
        <f t="shared" si="2"/>
        <v>0</v>
      </c>
      <c r="F10" s="13">
        <f t="shared" si="3"/>
        <v>6</v>
      </c>
      <c r="G10" s="13">
        <f t="shared" si="4"/>
        <v>0</v>
      </c>
      <c r="H10" s="14">
        <f t="shared" si="0"/>
        <v>167.39999999999998</v>
      </c>
      <c r="J10" s="1">
        <f t="shared" si="6"/>
        <v>105</v>
      </c>
      <c r="L10" s="8" t="s">
        <v>12</v>
      </c>
      <c r="M10" s="10">
        <f>M9-M15-M16</f>
        <v>4063.8023250000006</v>
      </c>
    </row>
    <row r="11" spans="1:17">
      <c r="A11" s="15">
        <v>42953</v>
      </c>
      <c r="B11" s="16">
        <f t="shared" si="1"/>
        <v>1</v>
      </c>
      <c r="C11" s="17">
        <v>6</v>
      </c>
      <c r="D11" s="17">
        <f t="shared" si="5"/>
        <v>0</v>
      </c>
      <c r="E11" s="17">
        <f t="shared" si="2"/>
        <v>0</v>
      </c>
      <c r="F11" s="17">
        <f t="shared" si="3"/>
        <v>0</v>
      </c>
      <c r="G11" s="17">
        <f t="shared" si="4"/>
        <v>6</v>
      </c>
      <c r="H11" s="18">
        <f t="shared" si="0"/>
        <v>174</v>
      </c>
      <c r="J11" s="1">
        <f t="shared" si="6"/>
        <v>105</v>
      </c>
      <c r="L11" s="8" t="s">
        <v>18</v>
      </c>
      <c r="M11" s="9">
        <f>M9-M15-(M26*189.59)</f>
        <v>3621.6170000000006</v>
      </c>
    </row>
    <row r="12" spans="1:17">
      <c r="A12" s="11">
        <v>42954</v>
      </c>
      <c r="B12" s="12">
        <f t="shared" si="1"/>
        <v>2</v>
      </c>
      <c r="C12" s="13">
        <v>6</v>
      </c>
      <c r="D12" s="13">
        <f t="shared" si="5"/>
        <v>6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4">
        <f t="shared" si="0"/>
        <v>119.39999999999999</v>
      </c>
      <c r="J12" s="1">
        <f t="shared" si="6"/>
        <v>105</v>
      </c>
    </row>
    <row r="13" spans="1:17">
      <c r="A13" s="15">
        <v>42955</v>
      </c>
      <c r="B13" s="16">
        <f t="shared" si="1"/>
        <v>3</v>
      </c>
      <c r="C13" s="17">
        <v>6</v>
      </c>
      <c r="D13" s="17">
        <f t="shared" si="5"/>
        <v>6</v>
      </c>
      <c r="E13" s="17">
        <f t="shared" si="2"/>
        <v>0</v>
      </c>
      <c r="F13" s="17">
        <f t="shared" si="3"/>
        <v>0</v>
      </c>
      <c r="G13" s="17">
        <f t="shared" si="4"/>
        <v>0</v>
      </c>
      <c r="H13" s="18">
        <f t="shared" si="0"/>
        <v>119.39999999999999</v>
      </c>
      <c r="J13" s="1">
        <f t="shared" si="6"/>
        <v>105</v>
      </c>
      <c r="L13" s="32" t="s">
        <v>42</v>
      </c>
      <c r="M13" s="32"/>
    </row>
    <row r="14" spans="1:17">
      <c r="A14" s="11">
        <v>42956</v>
      </c>
      <c r="B14" s="12">
        <f t="shared" si="1"/>
        <v>4</v>
      </c>
      <c r="C14" s="13">
        <v>6</v>
      </c>
      <c r="D14" s="13">
        <f t="shared" si="5"/>
        <v>6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4">
        <f t="shared" si="0"/>
        <v>119.39999999999999</v>
      </c>
      <c r="J14" s="1">
        <f t="shared" si="6"/>
        <v>105</v>
      </c>
      <c r="L14" s="33"/>
      <c r="M14" s="33"/>
    </row>
    <row r="15" spans="1:17">
      <c r="A15" s="15">
        <v>42957</v>
      </c>
      <c r="B15" s="16">
        <f t="shared" si="1"/>
        <v>5</v>
      </c>
      <c r="C15" s="17">
        <v>8</v>
      </c>
      <c r="D15" s="17">
        <f t="shared" si="5"/>
        <v>8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8">
        <f t="shared" si="0"/>
        <v>159.19999999999999</v>
      </c>
      <c r="J15" s="1">
        <f t="shared" si="6"/>
        <v>105</v>
      </c>
      <c r="L15" s="8" t="s">
        <v>10</v>
      </c>
      <c r="M15" s="9">
        <f>IF(M9 &gt; Teto_INSS,Teto_INSS * 11%,M9 * VLOOKUP(M9,Tab_INSS,2))</f>
        <v>517.91300000000001</v>
      </c>
    </row>
    <row r="16" spans="1:17">
      <c r="A16" s="11">
        <v>42958</v>
      </c>
      <c r="B16" s="12">
        <f t="shared" si="1"/>
        <v>6</v>
      </c>
      <c r="C16" s="13">
        <v>8</v>
      </c>
      <c r="D16" s="13">
        <f t="shared" si="5"/>
        <v>8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4">
        <f t="shared" si="0"/>
        <v>159.19999999999999</v>
      </c>
      <c r="J16" s="1">
        <f t="shared" si="6"/>
        <v>105</v>
      </c>
      <c r="L16" s="8" t="s">
        <v>11</v>
      </c>
      <c r="M16" s="9">
        <f>M11*VLOOKUP(M9,Tab_IRRF,2)-VLOOKUP(M9,Tab_IRRF,3)</f>
        <v>126.58467500000029</v>
      </c>
    </row>
    <row r="17" spans="1:16">
      <c r="A17" s="15">
        <v>42959</v>
      </c>
      <c r="B17" s="16">
        <f t="shared" si="1"/>
        <v>7</v>
      </c>
      <c r="C17" s="17">
        <v>8</v>
      </c>
      <c r="D17" s="17">
        <f t="shared" si="5"/>
        <v>0</v>
      </c>
      <c r="E17" s="17">
        <f t="shared" si="2"/>
        <v>0</v>
      </c>
      <c r="F17" s="17">
        <f t="shared" si="3"/>
        <v>8</v>
      </c>
      <c r="G17" s="17">
        <f t="shared" si="4"/>
        <v>0</v>
      </c>
      <c r="H17" s="18">
        <f t="shared" si="0"/>
        <v>223.2</v>
      </c>
      <c r="J17" s="1">
        <f t="shared" si="6"/>
        <v>140</v>
      </c>
    </row>
    <row r="18" spans="1:16">
      <c r="A18" s="11">
        <v>42960</v>
      </c>
      <c r="B18" s="12">
        <f t="shared" si="1"/>
        <v>1</v>
      </c>
      <c r="C18" s="13">
        <v>8</v>
      </c>
      <c r="D18" s="13">
        <f t="shared" si="5"/>
        <v>0</v>
      </c>
      <c r="E18" s="13">
        <f t="shared" si="2"/>
        <v>0</v>
      </c>
      <c r="F18" s="13">
        <f t="shared" si="3"/>
        <v>0</v>
      </c>
      <c r="G18" s="13">
        <f t="shared" si="4"/>
        <v>8</v>
      </c>
      <c r="H18" s="14">
        <f t="shared" si="0"/>
        <v>232</v>
      </c>
      <c r="J18" s="1">
        <f t="shared" si="6"/>
        <v>140</v>
      </c>
      <c r="P18" s="5"/>
    </row>
    <row r="19" spans="1:16">
      <c r="A19" s="15">
        <v>42961</v>
      </c>
      <c r="B19" s="16">
        <f t="shared" si="1"/>
        <v>2</v>
      </c>
      <c r="C19" s="17">
        <v>8</v>
      </c>
      <c r="D19" s="17">
        <f t="shared" si="5"/>
        <v>8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8">
        <f t="shared" si="0"/>
        <v>159.19999999999999</v>
      </c>
      <c r="J19" s="1">
        <f t="shared" si="6"/>
        <v>140</v>
      </c>
    </row>
    <row r="20" spans="1:16">
      <c r="A20" s="11">
        <v>42962</v>
      </c>
      <c r="B20" s="12">
        <f t="shared" si="1"/>
        <v>3</v>
      </c>
      <c r="C20" s="13">
        <v>8</v>
      </c>
      <c r="D20" s="13">
        <f t="shared" si="5"/>
        <v>8</v>
      </c>
      <c r="E20" s="13">
        <f t="shared" si="2"/>
        <v>0</v>
      </c>
      <c r="F20" s="13">
        <f t="shared" si="3"/>
        <v>0</v>
      </c>
      <c r="G20" s="13">
        <f t="shared" si="4"/>
        <v>0</v>
      </c>
      <c r="H20" s="14">
        <f t="shared" si="0"/>
        <v>159.19999999999999</v>
      </c>
      <c r="J20" s="1">
        <f t="shared" si="6"/>
        <v>140</v>
      </c>
    </row>
    <row r="21" spans="1:16">
      <c r="A21" s="15">
        <v>42963</v>
      </c>
      <c r="B21" s="16">
        <f t="shared" si="1"/>
        <v>4</v>
      </c>
      <c r="C21" s="17">
        <v>8</v>
      </c>
      <c r="D21" s="17">
        <f t="shared" si="5"/>
        <v>8</v>
      </c>
      <c r="E21" s="17">
        <f t="shared" si="2"/>
        <v>0</v>
      </c>
      <c r="F21" s="17">
        <f t="shared" si="3"/>
        <v>0</v>
      </c>
      <c r="G21" s="17">
        <f t="shared" si="4"/>
        <v>0</v>
      </c>
      <c r="H21" s="18">
        <f t="shared" si="0"/>
        <v>159.19999999999999</v>
      </c>
      <c r="J21" s="1">
        <f t="shared" si="6"/>
        <v>140</v>
      </c>
    </row>
    <row r="22" spans="1:16">
      <c r="A22" s="11">
        <v>42964</v>
      </c>
      <c r="B22" s="12">
        <f t="shared" si="1"/>
        <v>5</v>
      </c>
      <c r="C22" s="13">
        <v>8</v>
      </c>
      <c r="D22" s="13">
        <f t="shared" si="5"/>
        <v>8</v>
      </c>
      <c r="E22" s="13">
        <f t="shared" si="2"/>
        <v>0</v>
      </c>
      <c r="F22" s="13">
        <f t="shared" si="3"/>
        <v>0</v>
      </c>
      <c r="G22" s="13">
        <f t="shared" si="4"/>
        <v>0</v>
      </c>
      <c r="H22" s="14">
        <f t="shared" si="0"/>
        <v>159.19999999999999</v>
      </c>
      <c r="J22" s="1">
        <f t="shared" si="6"/>
        <v>140</v>
      </c>
    </row>
    <row r="23" spans="1:16">
      <c r="A23" s="15">
        <v>42965</v>
      </c>
      <c r="B23" s="16">
        <f t="shared" si="1"/>
        <v>6</v>
      </c>
      <c r="C23" s="17">
        <v>8</v>
      </c>
      <c r="D23" s="17">
        <f t="shared" si="5"/>
        <v>8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8">
        <f t="shared" si="0"/>
        <v>159.19999999999999</v>
      </c>
      <c r="J23" s="1">
        <f t="shared" si="6"/>
        <v>140</v>
      </c>
      <c r="M23" s="5"/>
    </row>
    <row r="24" spans="1:16">
      <c r="A24" s="11">
        <v>42966</v>
      </c>
      <c r="B24" s="12">
        <f t="shared" si="1"/>
        <v>7</v>
      </c>
      <c r="C24" s="13">
        <v>8</v>
      </c>
      <c r="D24" s="13">
        <f t="shared" si="5"/>
        <v>0</v>
      </c>
      <c r="E24" s="13">
        <f t="shared" si="2"/>
        <v>0</v>
      </c>
      <c r="F24" s="13">
        <f t="shared" si="3"/>
        <v>8</v>
      </c>
      <c r="G24" s="13">
        <f t="shared" si="4"/>
        <v>0</v>
      </c>
      <c r="H24" s="14">
        <f t="shared" si="0"/>
        <v>223.2</v>
      </c>
      <c r="J24" s="1">
        <f t="shared" si="6"/>
        <v>140</v>
      </c>
    </row>
    <row r="25" spans="1:16">
      <c r="A25" s="15">
        <v>42967</v>
      </c>
      <c r="B25" s="16">
        <f t="shared" si="1"/>
        <v>1</v>
      </c>
      <c r="C25" s="17">
        <v>7</v>
      </c>
      <c r="D25" s="17">
        <f t="shared" si="5"/>
        <v>0</v>
      </c>
      <c r="E25" s="17">
        <f t="shared" si="2"/>
        <v>0</v>
      </c>
      <c r="F25" s="17">
        <f t="shared" si="3"/>
        <v>0</v>
      </c>
      <c r="G25" s="17">
        <f t="shared" si="4"/>
        <v>7</v>
      </c>
      <c r="H25" s="18">
        <f t="shared" si="0"/>
        <v>203</v>
      </c>
      <c r="J25" s="1">
        <f t="shared" si="6"/>
        <v>140</v>
      </c>
    </row>
    <row r="26" spans="1:16">
      <c r="A26" s="11">
        <v>42968</v>
      </c>
      <c r="B26" s="12">
        <f t="shared" si="1"/>
        <v>2</v>
      </c>
      <c r="C26" s="13">
        <v>7</v>
      </c>
      <c r="D26" s="13">
        <f t="shared" si="5"/>
        <v>7</v>
      </c>
      <c r="E26" s="13">
        <f t="shared" si="2"/>
        <v>0</v>
      </c>
      <c r="F26" s="13">
        <f t="shared" si="3"/>
        <v>0</v>
      </c>
      <c r="G26" s="13">
        <f t="shared" si="4"/>
        <v>0</v>
      </c>
      <c r="H26" s="14">
        <f t="shared" si="0"/>
        <v>139.29999999999998</v>
      </c>
      <c r="J26" s="1">
        <f t="shared" si="6"/>
        <v>140</v>
      </c>
      <c r="L26" s="3" t="s">
        <v>21</v>
      </c>
      <c r="M26" s="8">
        <v>3</v>
      </c>
    </row>
    <row r="27" spans="1:16">
      <c r="A27" s="15">
        <v>42969</v>
      </c>
      <c r="B27" s="16">
        <f t="shared" si="1"/>
        <v>3</v>
      </c>
      <c r="C27" s="17">
        <v>7</v>
      </c>
      <c r="D27" s="17">
        <f t="shared" si="5"/>
        <v>7</v>
      </c>
      <c r="E27" s="17">
        <f t="shared" si="2"/>
        <v>0</v>
      </c>
      <c r="F27" s="17">
        <f t="shared" si="3"/>
        <v>0</v>
      </c>
      <c r="G27" s="17">
        <f t="shared" si="4"/>
        <v>0</v>
      </c>
      <c r="H27" s="18">
        <f t="shared" si="0"/>
        <v>139.29999999999998</v>
      </c>
      <c r="J27" s="1">
        <f t="shared" si="6"/>
        <v>122.5</v>
      </c>
    </row>
    <row r="28" spans="1:16">
      <c r="A28" s="11">
        <v>42970</v>
      </c>
      <c r="B28" s="12">
        <f t="shared" si="1"/>
        <v>4</v>
      </c>
      <c r="C28" s="13">
        <v>7</v>
      </c>
      <c r="D28" s="13">
        <f t="shared" si="5"/>
        <v>7</v>
      </c>
      <c r="E28" s="13">
        <f t="shared" si="2"/>
        <v>0</v>
      </c>
      <c r="F28" s="13">
        <f t="shared" si="3"/>
        <v>0</v>
      </c>
      <c r="G28" s="13">
        <f t="shared" si="4"/>
        <v>0</v>
      </c>
      <c r="H28" s="14">
        <f t="shared" si="0"/>
        <v>139.29999999999998</v>
      </c>
      <c r="J28" s="1">
        <f t="shared" si="6"/>
        <v>122.5</v>
      </c>
    </row>
    <row r="29" spans="1:16">
      <c r="A29" s="15">
        <v>42971</v>
      </c>
      <c r="B29" s="16">
        <f t="shared" si="1"/>
        <v>5</v>
      </c>
      <c r="C29" s="17">
        <v>7</v>
      </c>
      <c r="D29" s="17">
        <f t="shared" si="5"/>
        <v>7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8">
        <f t="shared" si="0"/>
        <v>139.29999999999998</v>
      </c>
      <c r="J29" s="1">
        <f t="shared" si="6"/>
        <v>122.5</v>
      </c>
    </row>
    <row r="30" spans="1:16">
      <c r="A30" s="11">
        <v>42972</v>
      </c>
      <c r="B30" s="12">
        <f t="shared" si="1"/>
        <v>6</v>
      </c>
      <c r="C30" s="13">
        <v>7</v>
      </c>
      <c r="D30" s="13">
        <f t="shared" si="5"/>
        <v>7</v>
      </c>
      <c r="E30" s="13">
        <f t="shared" si="2"/>
        <v>0</v>
      </c>
      <c r="F30" s="13">
        <f t="shared" si="3"/>
        <v>0</v>
      </c>
      <c r="G30" s="13">
        <f t="shared" si="4"/>
        <v>0</v>
      </c>
      <c r="H30" s="14">
        <f t="shared" si="0"/>
        <v>139.29999999999998</v>
      </c>
      <c r="J30" s="1">
        <f t="shared" si="6"/>
        <v>122.5</v>
      </c>
    </row>
    <row r="31" spans="1:16">
      <c r="A31" s="15">
        <v>42973</v>
      </c>
      <c r="B31" s="16">
        <f t="shared" si="1"/>
        <v>7</v>
      </c>
      <c r="C31" s="17">
        <v>7</v>
      </c>
      <c r="D31" s="17">
        <f t="shared" si="5"/>
        <v>0</v>
      </c>
      <c r="E31" s="17">
        <f t="shared" si="2"/>
        <v>0</v>
      </c>
      <c r="F31" s="17">
        <f t="shared" si="3"/>
        <v>7</v>
      </c>
      <c r="G31" s="17">
        <f t="shared" si="4"/>
        <v>0</v>
      </c>
      <c r="H31" s="18">
        <f t="shared" si="0"/>
        <v>195.29999999999998</v>
      </c>
      <c r="J31" s="1">
        <f t="shared" si="6"/>
        <v>122.5</v>
      </c>
    </row>
    <row r="32" spans="1:16">
      <c r="A32" s="11">
        <v>42974</v>
      </c>
      <c r="B32" s="12">
        <f t="shared" si="1"/>
        <v>1</v>
      </c>
      <c r="C32" s="13">
        <v>7</v>
      </c>
      <c r="D32" s="13">
        <f t="shared" si="5"/>
        <v>0</v>
      </c>
      <c r="E32" s="13">
        <f t="shared" si="2"/>
        <v>0</v>
      </c>
      <c r="F32" s="13">
        <f t="shared" si="3"/>
        <v>0</v>
      </c>
      <c r="G32" s="13">
        <f t="shared" si="4"/>
        <v>7</v>
      </c>
      <c r="H32" s="14">
        <f t="shared" si="0"/>
        <v>203</v>
      </c>
      <c r="J32" s="1">
        <f t="shared" si="6"/>
        <v>122.5</v>
      </c>
    </row>
    <row r="33" spans="1:10">
      <c r="A33" s="15">
        <v>42975</v>
      </c>
      <c r="B33" s="16">
        <f t="shared" si="1"/>
        <v>2</v>
      </c>
      <c r="C33" s="17">
        <v>7</v>
      </c>
      <c r="D33" s="17">
        <f t="shared" si="5"/>
        <v>7</v>
      </c>
      <c r="E33" s="17">
        <f t="shared" si="2"/>
        <v>0</v>
      </c>
      <c r="F33" s="17">
        <f t="shared" si="3"/>
        <v>0</v>
      </c>
      <c r="G33" s="17">
        <f t="shared" si="4"/>
        <v>0</v>
      </c>
      <c r="H33" s="18">
        <f t="shared" si="0"/>
        <v>139.29999999999998</v>
      </c>
      <c r="J33" s="1">
        <f t="shared" si="6"/>
        <v>122.5</v>
      </c>
    </row>
    <row r="34" spans="1:10">
      <c r="A34" s="11">
        <v>42976</v>
      </c>
      <c r="B34" s="12">
        <f t="shared" si="1"/>
        <v>3</v>
      </c>
      <c r="C34" s="13">
        <v>7</v>
      </c>
      <c r="D34" s="13">
        <f t="shared" si="5"/>
        <v>7</v>
      </c>
      <c r="E34" s="13">
        <f t="shared" si="2"/>
        <v>0</v>
      </c>
      <c r="F34" s="13">
        <f t="shared" si="3"/>
        <v>0</v>
      </c>
      <c r="G34" s="13">
        <f t="shared" si="4"/>
        <v>0</v>
      </c>
      <c r="H34" s="14">
        <f t="shared" si="0"/>
        <v>139.29999999999998</v>
      </c>
      <c r="J34" s="1">
        <f t="shared" si="6"/>
        <v>122.5</v>
      </c>
    </row>
    <row r="35" spans="1:10">
      <c r="A35" s="15">
        <v>42977</v>
      </c>
      <c r="B35" s="16">
        <f t="shared" si="1"/>
        <v>4</v>
      </c>
      <c r="C35" s="17">
        <v>7</v>
      </c>
      <c r="D35" s="17">
        <f t="shared" si="5"/>
        <v>7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8">
        <f t="shared" si="0"/>
        <v>139.29999999999998</v>
      </c>
      <c r="J35" s="1">
        <f t="shared" si="6"/>
        <v>122.5</v>
      </c>
    </row>
    <row r="36" spans="1:10">
      <c r="J36" s="1">
        <f t="shared" si="6"/>
        <v>122.5</v>
      </c>
    </row>
    <row r="37" spans="1:10">
      <c r="J37" s="1">
        <f t="shared" si="6"/>
        <v>122.5</v>
      </c>
    </row>
  </sheetData>
  <mergeCells count="4">
    <mergeCell ref="A1:P2"/>
    <mergeCell ref="A3:B4"/>
    <mergeCell ref="L5:M6"/>
    <mergeCell ref="L13:M14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7909-7F32-47EE-8292-3F620149B5BB}">
  <dimension ref="A1:Q37"/>
  <sheetViews>
    <sheetView showGridLines="0" showRowColHeaders="0" zoomScale="80" zoomScaleNormal="80" workbookViewId="0">
      <selection activeCell="A3" sqref="A3:B4"/>
    </sheetView>
  </sheetViews>
  <sheetFormatPr defaultRowHeight="15"/>
  <cols>
    <col min="1" max="2" width="17.42578125" customWidth="1"/>
    <col min="3" max="3" width="16.42578125" customWidth="1"/>
    <col min="4" max="4" width="14" customWidth="1"/>
    <col min="5" max="5" width="14.5703125" customWidth="1"/>
    <col min="6" max="6" width="14.85546875" customWidth="1"/>
    <col min="7" max="7" width="14.140625" bestFit="1" customWidth="1"/>
    <col min="8" max="8" width="27.28515625" customWidth="1"/>
    <col min="9" max="9" width="10.5703125" bestFit="1" customWidth="1"/>
    <col min="10" max="10" width="10.5703125" hidden="1" customWidth="1"/>
    <col min="11" max="11" width="11.42578125" customWidth="1"/>
    <col min="12" max="12" width="17.7109375" customWidth="1"/>
    <col min="13" max="13" width="16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ht="15" customHeight="1">
      <c r="A1" s="31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23"/>
    </row>
    <row r="2" spans="1:17" ht="1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23"/>
    </row>
    <row r="3" spans="1:17" ht="15.75" customHeight="1">
      <c r="A3" s="30" t="s">
        <v>47</v>
      </c>
      <c r="B3" s="30"/>
    </row>
    <row r="4" spans="1:17">
      <c r="A4" s="30"/>
      <c r="B4" s="30"/>
      <c r="I4" s="20"/>
      <c r="J4" s="20"/>
      <c r="K4" s="20"/>
    </row>
    <row r="5" spans="1:17">
      <c r="A5" s="25" t="s">
        <v>27</v>
      </c>
      <c r="B5" s="25" t="s">
        <v>28</v>
      </c>
      <c r="C5" s="25" t="s">
        <v>30</v>
      </c>
      <c r="D5" s="25" t="s">
        <v>31</v>
      </c>
      <c r="E5" s="25" t="s">
        <v>32</v>
      </c>
      <c r="F5" s="25" t="s">
        <v>33</v>
      </c>
      <c r="G5" s="25" t="s">
        <v>34</v>
      </c>
      <c r="H5" s="25" t="s">
        <v>35</v>
      </c>
      <c r="L5" s="32" t="s">
        <v>41</v>
      </c>
      <c r="M5" s="32"/>
    </row>
    <row r="6" spans="1:17">
      <c r="A6" s="11">
        <v>42948</v>
      </c>
      <c r="B6" s="12">
        <f>WEEKDAY(A6)</f>
        <v>3</v>
      </c>
      <c r="C6" s="13">
        <v>5</v>
      </c>
      <c r="D6" s="13">
        <v>6</v>
      </c>
      <c r="E6" s="13">
        <v>1</v>
      </c>
      <c r="F6" s="13">
        <f>IF(B6=7,C6,0)</f>
        <v>0</v>
      </c>
      <c r="G6" s="13">
        <f>IF(B6=1,C6,0)</f>
        <v>0</v>
      </c>
      <c r="H6" s="14">
        <f t="shared" ref="H6:H35" si="0">IF(B6=1,G6*HD,IF(B6=7,F6*HS,D6*HN+E6*HE))</f>
        <v>142</v>
      </c>
      <c r="L6" s="33"/>
      <c r="M6" s="33"/>
    </row>
    <row r="7" spans="1:17">
      <c r="A7" s="15">
        <v>42949</v>
      </c>
      <c r="B7" s="16">
        <f t="shared" ref="B7:B35" si="1">WEEKDAY(A7)</f>
        <v>4</v>
      </c>
      <c r="C7" s="17">
        <v>5</v>
      </c>
      <c r="D7" s="17">
        <f>IF(OR(B7=1,B7=7),0,IF(C7&gt;8,8,C7))</f>
        <v>5</v>
      </c>
      <c r="E7" s="17">
        <f t="shared" ref="E7:E35" si="2">IF(B7=1,0,IF(B7=7,0,C7-D7))</f>
        <v>0</v>
      </c>
      <c r="F7" s="17">
        <f t="shared" ref="F7:F35" si="3">IF(B7=7,C7,0)</f>
        <v>0</v>
      </c>
      <c r="G7" s="17">
        <f t="shared" ref="G7:G35" si="4">IF(B7=1,C7,0)</f>
        <v>0</v>
      </c>
      <c r="H7" s="18">
        <f t="shared" si="0"/>
        <v>99.5</v>
      </c>
      <c r="L7" s="8" t="s">
        <v>40</v>
      </c>
      <c r="M7" s="9">
        <f>SUM(J8:J37)</f>
        <v>3220</v>
      </c>
    </row>
    <row r="8" spans="1:17">
      <c r="A8" s="11">
        <v>42950</v>
      </c>
      <c r="B8" s="12">
        <f t="shared" si="1"/>
        <v>5</v>
      </c>
      <c r="C8" s="13">
        <v>5</v>
      </c>
      <c r="D8" s="13">
        <f t="shared" ref="D8:D35" si="5">IF(OR(B8=1,B8=7),0,IF(C8&gt;8,8,C8))</f>
        <v>5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4">
        <f t="shared" si="0"/>
        <v>99.5</v>
      </c>
      <c r="J8" s="1">
        <f t="shared" ref="J8:J37" si="6">C6*17.5</f>
        <v>87.5</v>
      </c>
      <c r="L8" s="8" t="s">
        <v>39</v>
      </c>
      <c r="M8" s="10">
        <f>M10</f>
        <v>3613.8743500000014</v>
      </c>
    </row>
    <row r="9" spans="1:17">
      <c r="A9" s="15">
        <v>42951</v>
      </c>
      <c r="B9" s="16">
        <f t="shared" si="1"/>
        <v>6</v>
      </c>
      <c r="C9" s="17">
        <v>5</v>
      </c>
      <c r="D9" s="17">
        <f t="shared" si="5"/>
        <v>5</v>
      </c>
      <c r="E9" s="17">
        <f t="shared" si="2"/>
        <v>0</v>
      </c>
      <c r="F9" s="17">
        <f t="shared" si="3"/>
        <v>0</v>
      </c>
      <c r="G9" s="17">
        <f t="shared" si="4"/>
        <v>0</v>
      </c>
      <c r="H9" s="18">
        <f t="shared" si="0"/>
        <v>99.5</v>
      </c>
      <c r="J9" s="1">
        <f t="shared" si="6"/>
        <v>87.5</v>
      </c>
      <c r="L9" s="8" t="s">
        <v>13</v>
      </c>
      <c r="M9" s="10">
        <f>SUM(H6:H35)</f>
        <v>4131.6000000000022</v>
      </c>
    </row>
    <row r="10" spans="1:17">
      <c r="A10" s="11">
        <v>42952</v>
      </c>
      <c r="B10" s="12">
        <f t="shared" si="1"/>
        <v>7</v>
      </c>
      <c r="C10" s="13">
        <v>5</v>
      </c>
      <c r="D10" s="13">
        <f t="shared" si="5"/>
        <v>0</v>
      </c>
      <c r="E10" s="13">
        <f t="shared" si="2"/>
        <v>0</v>
      </c>
      <c r="F10" s="13">
        <f t="shared" si="3"/>
        <v>5</v>
      </c>
      <c r="G10" s="13">
        <f t="shared" si="4"/>
        <v>0</v>
      </c>
      <c r="H10" s="14">
        <f t="shared" si="0"/>
        <v>139.5</v>
      </c>
      <c r="J10" s="1">
        <f t="shared" si="6"/>
        <v>87.5</v>
      </c>
      <c r="L10" s="8" t="s">
        <v>12</v>
      </c>
      <c r="M10" s="10">
        <f>M9-M15-M16</f>
        <v>3613.8743500000014</v>
      </c>
    </row>
    <row r="11" spans="1:17">
      <c r="A11" s="15">
        <v>42953</v>
      </c>
      <c r="B11" s="16">
        <f t="shared" si="1"/>
        <v>1</v>
      </c>
      <c r="C11" s="17">
        <v>5</v>
      </c>
      <c r="D11" s="17">
        <f t="shared" si="5"/>
        <v>0</v>
      </c>
      <c r="E11" s="17">
        <f t="shared" si="2"/>
        <v>0</v>
      </c>
      <c r="F11" s="17">
        <f t="shared" si="3"/>
        <v>0</v>
      </c>
      <c r="G11" s="17">
        <f t="shared" si="4"/>
        <v>5</v>
      </c>
      <c r="H11" s="18">
        <f t="shared" si="0"/>
        <v>145</v>
      </c>
      <c r="J11" s="1">
        <f t="shared" si="6"/>
        <v>87.5</v>
      </c>
      <c r="L11" s="8" t="s">
        <v>18</v>
      </c>
      <c r="M11" s="9">
        <f>M9-M15-(M26*189.59)</f>
        <v>3108.3540000000021</v>
      </c>
    </row>
    <row r="12" spans="1:17">
      <c r="A12" s="11">
        <v>42954</v>
      </c>
      <c r="B12" s="12">
        <f t="shared" si="1"/>
        <v>2</v>
      </c>
      <c r="C12" s="13">
        <v>5</v>
      </c>
      <c r="D12" s="13">
        <f t="shared" si="5"/>
        <v>5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4">
        <f t="shared" si="0"/>
        <v>99.5</v>
      </c>
      <c r="J12" s="1">
        <f t="shared" si="6"/>
        <v>87.5</v>
      </c>
    </row>
    <row r="13" spans="1:17">
      <c r="A13" s="15">
        <v>42955</v>
      </c>
      <c r="B13" s="16">
        <f t="shared" si="1"/>
        <v>3</v>
      </c>
      <c r="C13" s="17">
        <v>5</v>
      </c>
      <c r="D13" s="17">
        <f t="shared" si="5"/>
        <v>5</v>
      </c>
      <c r="E13" s="17">
        <f t="shared" si="2"/>
        <v>0</v>
      </c>
      <c r="F13" s="17">
        <f t="shared" si="3"/>
        <v>0</v>
      </c>
      <c r="G13" s="17">
        <f t="shared" si="4"/>
        <v>0</v>
      </c>
      <c r="H13" s="18">
        <f t="shared" si="0"/>
        <v>99.5</v>
      </c>
      <c r="J13" s="1">
        <f t="shared" si="6"/>
        <v>87.5</v>
      </c>
      <c r="L13" s="32" t="s">
        <v>42</v>
      </c>
      <c r="M13" s="32"/>
    </row>
    <row r="14" spans="1:17">
      <c r="A14" s="11">
        <v>42956</v>
      </c>
      <c r="B14" s="12">
        <f t="shared" si="1"/>
        <v>4</v>
      </c>
      <c r="C14" s="13">
        <v>5</v>
      </c>
      <c r="D14" s="13">
        <f t="shared" si="5"/>
        <v>5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4">
        <f t="shared" si="0"/>
        <v>99.5</v>
      </c>
      <c r="J14" s="1">
        <f t="shared" si="6"/>
        <v>87.5</v>
      </c>
      <c r="L14" s="33"/>
      <c r="M14" s="33"/>
    </row>
    <row r="15" spans="1:17">
      <c r="A15" s="15">
        <v>42957</v>
      </c>
      <c r="B15" s="16">
        <f t="shared" si="1"/>
        <v>5</v>
      </c>
      <c r="C15" s="17">
        <v>5</v>
      </c>
      <c r="D15" s="17">
        <f t="shared" si="5"/>
        <v>5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8">
        <f t="shared" si="0"/>
        <v>99.5</v>
      </c>
      <c r="J15" s="1">
        <f t="shared" si="6"/>
        <v>87.5</v>
      </c>
      <c r="L15" s="8" t="s">
        <v>10</v>
      </c>
      <c r="M15" s="9">
        <f>IF(M9 &gt; Teto_INSS,Teto_INSS * 11%,M9 * VLOOKUP(M9,Tab_INSS,2))</f>
        <v>454.47600000000023</v>
      </c>
    </row>
    <row r="16" spans="1:17">
      <c r="A16" s="11">
        <v>42958</v>
      </c>
      <c r="B16" s="12">
        <f t="shared" si="1"/>
        <v>6</v>
      </c>
      <c r="C16" s="13">
        <v>6</v>
      </c>
      <c r="D16" s="13">
        <f t="shared" si="5"/>
        <v>6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4">
        <f t="shared" si="0"/>
        <v>119.39999999999999</v>
      </c>
      <c r="J16" s="1">
        <f t="shared" si="6"/>
        <v>87.5</v>
      </c>
      <c r="L16" s="8" t="s">
        <v>11</v>
      </c>
      <c r="M16" s="9">
        <f>M11*VLOOKUP(M9,Tab_IRRF,2)-VLOOKUP(M9,Tab_IRRF,3)</f>
        <v>63.249650000000543</v>
      </c>
    </row>
    <row r="17" spans="1:16">
      <c r="A17" s="15">
        <v>42959</v>
      </c>
      <c r="B17" s="16">
        <f t="shared" si="1"/>
        <v>7</v>
      </c>
      <c r="C17" s="17">
        <v>6</v>
      </c>
      <c r="D17" s="17">
        <f t="shared" si="5"/>
        <v>0</v>
      </c>
      <c r="E17" s="17">
        <f t="shared" si="2"/>
        <v>0</v>
      </c>
      <c r="F17" s="17">
        <f t="shared" si="3"/>
        <v>6</v>
      </c>
      <c r="G17" s="17">
        <f t="shared" si="4"/>
        <v>0</v>
      </c>
      <c r="H17" s="18">
        <f t="shared" si="0"/>
        <v>167.39999999999998</v>
      </c>
      <c r="J17" s="1">
        <f t="shared" si="6"/>
        <v>87.5</v>
      </c>
    </row>
    <row r="18" spans="1:16">
      <c r="A18" s="11">
        <v>42960</v>
      </c>
      <c r="B18" s="12">
        <f t="shared" si="1"/>
        <v>1</v>
      </c>
      <c r="C18" s="13">
        <v>6</v>
      </c>
      <c r="D18" s="13">
        <f t="shared" si="5"/>
        <v>0</v>
      </c>
      <c r="E18" s="13">
        <f t="shared" si="2"/>
        <v>0</v>
      </c>
      <c r="F18" s="13">
        <f t="shared" si="3"/>
        <v>0</v>
      </c>
      <c r="G18" s="13">
        <f t="shared" si="4"/>
        <v>6</v>
      </c>
      <c r="H18" s="14">
        <f t="shared" si="0"/>
        <v>174</v>
      </c>
      <c r="J18" s="1">
        <f t="shared" si="6"/>
        <v>105</v>
      </c>
      <c r="P18" s="5"/>
    </row>
    <row r="19" spans="1:16">
      <c r="A19" s="15">
        <v>42961</v>
      </c>
      <c r="B19" s="16">
        <f t="shared" si="1"/>
        <v>2</v>
      </c>
      <c r="C19" s="17">
        <v>6</v>
      </c>
      <c r="D19" s="17">
        <f t="shared" si="5"/>
        <v>6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8">
        <f t="shared" si="0"/>
        <v>119.39999999999999</v>
      </c>
      <c r="J19" s="1">
        <f t="shared" si="6"/>
        <v>105</v>
      </c>
    </row>
    <row r="20" spans="1:16">
      <c r="A20" s="11">
        <v>42962</v>
      </c>
      <c r="B20" s="12">
        <f t="shared" si="1"/>
        <v>3</v>
      </c>
      <c r="C20" s="13">
        <v>6</v>
      </c>
      <c r="D20" s="13">
        <f t="shared" si="5"/>
        <v>6</v>
      </c>
      <c r="E20" s="13">
        <f t="shared" si="2"/>
        <v>0</v>
      </c>
      <c r="F20" s="13">
        <f t="shared" si="3"/>
        <v>0</v>
      </c>
      <c r="G20" s="13">
        <f t="shared" si="4"/>
        <v>0</v>
      </c>
      <c r="H20" s="14">
        <f t="shared" si="0"/>
        <v>119.39999999999999</v>
      </c>
      <c r="J20" s="1">
        <f t="shared" si="6"/>
        <v>105</v>
      </c>
    </row>
    <row r="21" spans="1:16">
      <c r="A21" s="15">
        <v>42963</v>
      </c>
      <c r="B21" s="16">
        <f t="shared" si="1"/>
        <v>4</v>
      </c>
      <c r="C21" s="17">
        <v>6</v>
      </c>
      <c r="D21" s="17">
        <f t="shared" si="5"/>
        <v>6</v>
      </c>
      <c r="E21" s="17">
        <f t="shared" si="2"/>
        <v>0</v>
      </c>
      <c r="F21" s="17">
        <f t="shared" si="3"/>
        <v>0</v>
      </c>
      <c r="G21" s="17">
        <f t="shared" si="4"/>
        <v>0</v>
      </c>
      <c r="H21" s="18">
        <f t="shared" si="0"/>
        <v>119.39999999999999</v>
      </c>
      <c r="J21" s="1">
        <f t="shared" si="6"/>
        <v>105</v>
      </c>
    </row>
    <row r="22" spans="1:16">
      <c r="A22" s="11">
        <v>42964</v>
      </c>
      <c r="B22" s="12">
        <f t="shared" si="1"/>
        <v>5</v>
      </c>
      <c r="C22" s="13">
        <v>7</v>
      </c>
      <c r="D22" s="13">
        <f t="shared" si="5"/>
        <v>7</v>
      </c>
      <c r="E22" s="13">
        <f t="shared" si="2"/>
        <v>0</v>
      </c>
      <c r="F22" s="13">
        <f t="shared" si="3"/>
        <v>0</v>
      </c>
      <c r="G22" s="13">
        <f t="shared" si="4"/>
        <v>0</v>
      </c>
      <c r="H22" s="14">
        <f t="shared" si="0"/>
        <v>139.29999999999998</v>
      </c>
      <c r="J22" s="1">
        <f t="shared" si="6"/>
        <v>105</v>
      </c>
    </row>
    <row r="23" spans="1:16">
      <c r="A23" s="15">
        <v>42965</v>
      </c>
      <c r="B23" s="16">
        <f t="shared" si="1"/>
        <v>6</v>
      </c>
      <c r="C23" s="17">
        <v>7</v>
      </c>
      <c r="D23" s="17">
        <f t="shared" si="5"/>
        <v>7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8">
        <f t="shared" si="0"/>
        <v>139.29999999999998</v>
      </c>
      <c r="J23" s="1">
        <f t="shared" si="6"/>
        <v>105</v>
      </c>
      <c r="M23" s="5"/>
    </row>
    <row r="24" spans="1:16">
      <c r="A24" s="11">
        <v>42966</v>
      </c>
      <c r="B24" s="12">
        <f t="shared" si="1"/>
        <v>7</v>
      </c>
      <c r="C24" s="13">
        <v>7</v>
      </c>
      <c r="D24" s="13">
        <f t="shared" si="5"/>
        <v>0</v>
      </c>
      <c r="E24" s="13">
        <f t="shared" si="2"/>
        <v>0</v>
      </c>
      <c r="F24" s="13">
        <f t="shared" si="3"/>
        <v>7</v>
      </c>
      <c r="G24" s="13">
        <f t="shared" si="4"/>
        <v>0</v>
      </c>
      <c r="H24" s="14">
        <f t="shared" si="0"/>
        <v>195.29999999999998</v>
      </c>
      <c r="J24" s="1">
        <f t="shared" si="6"/>
        <v>122.5</v>
      </c>
    </row>
    <row r="25" spans="1:16">
      <c r="A25" s="15">
        <v>42967</v>
      </c>
      <c r="B25" s="16">
        <f t="shared" si="1"/>
        <v>1</v>
      </c>
      <c r="C25" s="17">
        <v>7</v>
      </c>
      <c r="D25" s="17">
        <f t="shared" si="5"/>
        <v>0</v>
      </c>
      <c r="E25" s="17">
        <f t="shared" si="2"/>
        <v>0</v>
      </c>
      <c r="F25" s="17">
        <f t="shared" si="3"/>
        <v>0</v>
      </c>
      <c r="G25" s="17">
        <f t="shared" si="4"/>
        <v>7</v>
      </c>
      <c r="H25" s="18">
        <f t="shared" si="0"/>
        <v>203</v>
      </c>
      <c r="J25" s="1">
        <f t="shared" si="6"/>
        <v>122.5</v>
      </c>
    </row>
    <row r="26" spans="1:16">
      <c r="A26" s="11">
        <v>42968</v>
      </c>
      <c r="B26" s="12">
        <f t="shared" si="1"/>
        <v>2</v>
      </c>
      <c r="C26" s="13">
        <v>7</v>
      </c>
      <c r="D26" s="13">
        <f t="shared" si="5"/>
        <v>7</v>
      </c>
      <c r="E26" s="13">
        <f t="shared" si="2"/>
        <v>0</v>
      </c>
      <c r="F26" s="13">
        <f t="shared" si="3"/>
        <v>0</v>
      </c>
      <c r="G26" s="13">
        <f t="shared" si="4"/>
        <v>0</v>
      </c>
      <c r="H26" s="14">
        <f t="shared" si="0"/>
        <v>139.29999999999998</v>
      </c>
      <c r="J26" s="1">
        <f t="shared" si="6"/>
        <v>122.5</v>
      </c>
      <c r="L26" s="3" t="s">
        <v>21</v>
      </c>
      <c r="M26" s="8">
        <v>3</v>
      </c>
    </row>
    <row r="27" spans="1:16">
      <c r="A27" s="15">
        <v>42969</v>
      </c>
      <c r="B27" s="16">
        <f t="shared" si="1"/>
        <v>3</v>
      </c>
      <c r="C27" s="17">
        <v>7</v>
      </c>
      <c r="D27" s="17">
        <f t="shared" si="5"/>
        <v>7</v>
      </c>
      <c r="E27" s="17">
        <f t="shared" si="2"/>
        <v>0</v>
      </c>
      <c r="F27" s="17">
        <f t="shared" si="3"/>
        <v>0</v>
      </c>
      <c r="G27" s="17">
        <f t="shared" si="4"/>
        <v>0</v>
      </c>
      <c r="H27" s="18">
        <f t="shared" si="0"/>
        <v>139.29999999999998</v>
      </c>
      <c r="J27" s="1">
        <f t="shared" si="6"/>
        <v>122.5</v>
      </c>
    </row>
    <row r="28" spans="1:16">
      <c r="A28" s="11">
        <v>42970</v>
      </c>
      <c r="B28" s="12">
        <f t="shared" si="1"/>
        <v>4</v>
      </c>
      <c r="C28" s="13">
        <v>7</v>
      </c>
      <c r="D28" s="13">
        <f t="shared" si="5"/>
        <v>7</v>
      </c>
      <c r="E28" s="13">
        <f t="shared" si="2"/>
        <v>0</v>
      </c>
      <c r="F28" s="13">
        <f t="shared" si="3"/>
        <v>0</v>
      </c>
      <c r="G28" s="13">
        <f t="shared" si="4"/>
        <v>0</v>
      </c>
      <c r="H28" s="14">
        <f t="shared" si="0"/>
        <v>139.29999999999998</v>
      </c>
      <c r="J28" s="1">
        <f t="shared" si="6"/>
        <v>122.5</v>
      </c>
    </row>
    <row r="29" spans="1:16">
      <c r="A29" s="15">
        <v>42971</v>
      </c>
      <c r="B29" s="16">
        <f t="shared" si="1"/>
        <v>5</v>
      </c>
      <c r="C29" s="17">
        <v>7</v>
      </c>
      <c r="D29" s="17">
        <f t="shared" si="5"/>
        <v>7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8">
        <f t="shared" si="0"/>
        <v>139.29999999999998</v>
      </c>
      <c r="J29" s="1">
        <f t="shared" si="6"/>
        <v>122.5</v>
      </c>
    </row>
    <row r="30" spans="1:16">
      <c r="A30" s="11">
        <v>42972</v>
      </c>
      <c r="B30" s="12">
        <f t="shared" si="1"/>
        <v>6</v>
      </c>
      <c r="C30" s="13">
        <v>7</v>
      </c>
      <c r="D30" s="13">
        <f t="shared" si="5"/>
        <v>7</v>
      </c>
      <c r="E30" s="13">
        <f t="shared" si="2"/>
        <v>0</v>
      </c>
      <c r="F30" s="13">
        <f t="shared" si="3"/>
        <v>0</v>
      </c>
      <c r="G30" s="13">
        <f t="shared" si="4"/>
        <v>0</v>
      </c>
      <c r="H30" s="14">
        <f t="shared" si="0"/>
        <v>139.29999999999998</v>
      </c>
      <c r="J30" s="1">
        <f t="shared" si="6"/>
        <v>122.5</v>
      </c>
    </row>
    <row r="31" spans="1:16">
      <c r="A31" s="15">
        <v>42973</v>
      </c>
      <c r="B31" s="16">
        <f t="shared" si="1"/>
        <v>7</v>
      </c>
      <c r="C31" s="17">
        <v>7</v>
      </c>
      <c r="D31" s="17">
        <f t="shared" si="5"/>
        <v>0</v>
      </c>
      <c r="E31" s="17">
        <f t="shared" si="2"/>
        <v>0</v>
      </c>
      <c r="F31" s="17">
        <f t="shared" si="3"/>
        <v>7</v>
      </c>
      <c r="G31" s="17">
        <f t="shared" si="4"/>
        <v>0</v>
      </c>
      <c r="H31" s="18">
        <f t="shared" si="0"/>
        <v>195.29999999999998</v>
      </c>
      <c r="J31" s="1">
        <f t="shared" si="6"/>
        <v>122.5</v>
      </c>
    </row>
    <row r="32" spans="1:16">
      <c r="A32" s="11">
        <v>42974</v>
      </c>
      <c r="B32" s="12">
        <f t="shared" si="1"/>
        <v>1</v>
      </c>
      <c r="C32" s="13">
        <v>7</v>
      </c>
      <c r="D32" s="13">
        <f t="shared" si="5"/>
        <v>0</v>
      </c>
      <c r="E32" s="13">
        <f t="shared" si="2"/>
        <v>0</v>
      </c>
      <c r="F32" s="13">
        <f t="shared" si="3"/>
        <v>0</v>
      </c>
      <c r="G32" s="13">
        <f t="shared" si="4"/>
        <v>7</v>
      </c>
      <c r="H32" s="14">
        <f t="shared" si="0"/>
        <v>203</v>
      </c>
      <c r="J32" s="1">
        <f t="shared" si="6"/>
        <v>122.5</v>
      </c>
    </row>
    <row r="33" spans="1:10">
      <c r="A33" s="15">
        <v>42975</v>
      </c>
      <c r="B33" s="16">
        <f t="shared" si="1"/>
        <v>2</v>
      </c>
      <c r="C33" s="17">
        <v>7</v>
      </c>
      <c r="D33" s="17">
        <f t="shared" si="5"/>
        <v>7</v>
      </c>
      <c r="E33" s="17">
        <f t="shared" si="2"/>
        <v>0</v>
      </c>
      <c r="F33" s="17">
        <f t="shared" si="3"/>
        <v>0</v>
      </c>
      <c r="G33" s="17">
        <f t="shared" si="4"/>
        <v>0</v>
      </c>
      <c r="H33" s="18">
        <f t="shared" si="0"/>
        <v>139.29999999999998</v>
      </c>
      <c r="J33" s="1">
        <f t="shared" si="6"/>
        <v>122.5</v>
      </c>
    </row>
    <row r="34" spans="1:10">
      <c r="A34" s="11">
        <v>42976</v>
      </c>
      <c r="B34" s="12">
        <f t="shared" si="1"/>
        <v>3</v>
      </c>
      <c r="C34" s="13">
        <v>7</v>
      </c>
      <c r="D34" s="13">
        <f t="shared" si="5"/>
        <v>7</v>
      </c>
      <c r="E34" s="13">
        <f t="shared" si="2"/>
        <v>0</v>
      </c>
      <c r="F34" s="13">
        <f t="shared" si="3"/>
        <v>0</v>
      </c>
      <c r="G34" s="13">
        <f t="shared" si="4"/>
        <v>0</v>
      </c>
      <c r="H34" s="14">
        <f t="shared" si="0"/>
        <v>139.29999999999998</v>
      </c>
      <c r="J34" s="1">
        <f t="shared" si="6"/>
        <v>122.5</v>
      </c>
    </row>
    <row r="35" spans="1:10">
      <c r="A35" s="15">
        <v>42977</v>
      </c>
      <c r="B35" s="16">
        <f t="shared" si="1"/>
        <v>4</v>
      </c>
      <c r="C35" s="17">
        <v>7</v>
      </c>
      <c r="D35" s="17">
        <f t="shared" si="5"/>
        <v>7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8">
        <f t="shared" si="0"/>
        <v>139.29999999999998</v>
      </c>
      <c r="J35" s="1">
        <f t="shared" si="6"/>
        <v>122.5</v>
      </c>
    </row>
    <row r="36" spans="1:10">
      <c r="J36" s="1">
        <f t="shared" si="6"/>
        <v>122.5</v>
      </c>
    </row>
    <row r="37" spans="1:10">
      <c r="J37" s="1">
        <f t="shared" si="6"/>
        <v>122.5</v>
      </c>
    </row>
  </sheetData>
  <mergeCells count="4">
    <mergeCell ref="A1:P2"/>
    <mergeCell ref="A3:B4"/>
    <mergeCell ref="L5:M6"/>
    <mergeCell ref="L13:M14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AF22-03F3-4DAA-89B9-C90F9040933D}">
  <dimension ref="A1:Q37"/>
  <sheetViews>
    <sheetView showGridLines="0" showRowColHeaders="0" topLeftCell="A4" zoomScale="80" zoomScaleNormal="80" workbookViewId="0">
      <selection sqref="A1:P2"/>
    </sheetView>
  </sheetViews>
  <sheetFormatPr defaultRowHeight="15"/>
  <cols>
    <col min="1" max="2" width="17.42578125" customWidth="1"/>
    <col min="3" max="3" width="16.42578125" customWidth="1"/>
    <col min="4" max="4" width="14" customWidth="1"/>
    <col min="5" max="5" width="14.5703125" customWidth="1"/>
    <col min="6" max="6" width="14.85546875" customWidth="1"/>
    <col min="7" max="7" width="14.140625" bestFit="1" customWidth="1"/>
    <col min="8" max="8" width="27.28515625" customWidth="1"/>
    <col min="9" max="9" width="10.5703125" bestFit="1" customWidth="1"/>
    <col min="10" max="10" width="10.5703125" hidden="1" customWidth="1"/>
    <col min="11" max="11" width="11.42578125" customWidth="1"/>
    <col min="12" max="12" width="17.7109375" customWidth="1"/>
    <col min="13" max="13" width="16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ht="15" customHeight="1">
      <c r="A1" s="31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23"/>
    </row>
    <row r="2" spans="1:17" ht="1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23"/>
    </row>
    <row r="3" spans="1:17" ht="15.75" customHeight="1">
      <c r="A3" s="30" t="s">
        <v>48</v>
      </c>
      <c r="B3" s="30"/>
    </row>
    <row r="4" spans="1:17">
      <c r="A4" s="30"/>
      <c r="B4" s="30"/>
      <c r="I4" s="20"/>
      <c r="J4" s="20"/>
      <c r="K4" s="20"/>
    </row>
    <row r="5" spans="1:17">
      <c r="A5" s="25" t="s">
        <v>27</v>
      </c>
      <c r="B5" s="25" t="s">
        <v>28</v>
      </c>
      <c r="C5" s="25" t="s">
        <v>30</v>
      </c>
      <c r="D5" s="25" t="s">
        <v>31</v>
      </c>
      <c r="E5" s="25" t="s">
        <v>32</v>
      </c>
      <c r="F5" s="25" t="s">
        <v>33</v>
      </c>
      <c r="G5" s="25" t="s">
        <v>34</v>
      </c>
      <c r="H5" s="25" t="s">
        <v>35</v>
      </c>
      <c r="L5" s="32" t="s">
        <v>41</v>
      </c>
      <c r="M5" s="32"/>
    </row>
    <row r="6" spans="1:17">
      <c r="A6" s="11">
        <v>42948</v>
      </c>
      <c r="B6" s="12">
        <f>WEEKDAY(A6)</f>
        <v>3</v>
      </c>
      <c r="C6" s="13">
        <v>9</v>
      </c>
      <c r="D6" s="13">
        <v>6</v>
      </c>
      <c r="E6" s="13">
        <v>1</v>
      </c>
      <c r="F6" s="13">
        <f>IF(B6=7,C6,0)</f>
        <v>0</v>
      </c>
      <c r="G6" s="13">
        <f>IF(B6=1,C6,0)</f>
        <v>0</v>
      </c>
      <c r="H6" s="14">
        <f t="shared" ref="H6:H35" si="0">IF(B6=1,G6*HD,IF(B6=7,F6*HS,D6*HN+E6*HE))</f>
        <v>142</v>
      </c>
      <c r="L6" s="33"/>
      <c r="M6" s="33"/>
    </row>
    <row r="7" spans="1:17">
      <c r="A7" s="15">
        <v>42949</v>
      </c>
      <c r="B7" s="16">
        <f t="shared" ref="B7:B35" si="1">WEEKDAY(A7)</f>
        <v>4</v>
      </c>
      <c r="C7" s="17">
        <v>9</v>
      </c>
      <c r="D7" s="17">
        <f>IF(OR(B7=1,B7=7),0,IF(C7&gt;8,8,C7))</f>
        <v>8</v>
      </c>
      <c r="E7" s="17">
        <f t="shared" ref="E7:E35" si="2">IF(B7=1,0,IF(B7=7,0,C7-D7))</f>
        <v>1</v>
      </c>
      <c r="F7" s="17">
        <f t="shared" ref="F7:F35" si="3">IF(B7=7,C7,0)</f>
        <v>0</v>
      </c>
      <c r="G7" s="17">
        <f t="shared" ref="G7:G35" si="4">IF(B7=1,C7,0)</f>
        <v>0</v>
      </c>
      <c r="H7" s="18">
        <f t="shared" si="0"/>
        <v>181.79999999999998</v>
      </c>
      <c r="L7" s="8" t="s">
        <v>40</v>
      </c>
      <c r="M7" s="9">
        <f>SUM(J8:J37)</f>
        <v>3885</v>
      </c>
    </row>
    <row r="8" spans="1:17">
      <c r="A8" s="11">
        <v>42950</v>
      </c>
      <c r="B8" s="12">
        <f t="shared" si="1"/>
        <v>5</v>
      </c>
      <c r="C8" s="13">
        <v>9</v>
      </c>
      <c r="D8" s="13">
        <f t="shared" ref="D8:D35" si="5">IF(OR(B8=1,B8=7),0,IF(C8&gt;8,8,C8))</f>
        <v>8</v>
      </c>
      <c r="E8" s="13">
        <f t="shared" si="2"/>
        <v>1</v>
      </c>
      <c r="F8" s="13">
        <f t="shared" si="3"/>
        <v>0</v>
      </c>
      <c r="G8" s="13">
        <f t="shared" si="4"/>
        <v>0</v>
      </c>
      <c r="H8" s="14">
        <f t="shared" si="0"/>
        <v>181.79999999999998</v>
      </c>
      <c r="J8" s="1">
        <f t="shared" ref="J8:J37" si="6">C6*17.5</f>
        <v>157.5</v>
      </c>
      <c r="L8" s="8" t="s">
        <v>39</v>
      </c>
      <c r="M8" s="10">
        <f>M10</f>
        <v>4182.8509500000009</v>
      </c>
    </row>
    <row r="9" spans="1:17">
      <c r="A9" s="15">
        <v>42951</v>
      </c>
      <c r="B9" s="16">
        <f t="shared" si="1"/>
        <v>6</v>
      </c>
      <c r="C9" s="17">
        <v>9</v>
      </c>
      <c r="D9" s="17">
        <f t="shared" si="5"/>
        <v>8</v>
      </c>
      <c r="E9" s="17">
        <f t="shared" si="2"/>
        <v>1</v>
      </c>
      <c r="F9" s="17">
        <f t="shared" si="3"/>
        <v>0</v>
      </c>
      <c r="G9" s="17">
        <f t="shared" si="4"/>
        <v>0</v>
      </c>
      <c r="H9" s="18">
        <f t="shared" si="0"/>
        <v>181.79999999999998</v>
      </c>
      <c r="J9" s="1">
        <f t="shared" si="6"/>
        <v>157.5</v>
      </c>
      <c r="L9" s="8" t="s">
        <v>13</v>
      </c>
      <c r="M9" s="10">
        <f>SUM(H6:H35)</f>
        <v>4892.800000000002</v>
      </c>
    </row>
    <row r="10" spans="1:17">
      <c r="A10" s="11">
        <v>42952</v>
      </c>
      <c r="B10" s="12">
        <f t="shared" si="1"/>
        <v>7</v>
      </c>
      <c r="C10" s="13">
        <v>9</v>
      </c>
      <c r="D10" s="13">
        <f t="shared" si="5"/>
        <v>0</v>
      </c>
      <c r="E10" s="13">
        <f t="shared" si="2"/>
        <v>0</v>
      </c>
      <c r="F10" s="13">
        <f t="shared" si="3"/>
        <v>9</v>
      </c>
      <c r="G10" s="13">
        <f t="shared" si="4"/>
        <v>0</v>
      </c>
      <c r="H10" s="14">
        <f t="shared" si="0"/>
        <v>251.1</v>
      </c>
      <c r="J10" s="1">
        <f t="shared" si="6"/>
        <v>157.5</v>
      </c>
      <c r="L10" s="8" t="s">
        <v>12</v>
      </c>
      <c r="M10" s="10">
        <f>M9-M15-M16</f>
        <v>4182.8509500000009</v>
      </c>
    </row>
    <row r="11" spans="1:17">
      <c r="A11" s="15">
        <v>42953</v>
      </c>
      <c r="B11" s="16">
        <f t="shared" si="1"/>
        <v>1</v>
      </c>
      <c r="C11" s="17">
        <v>9</v>
      </c>
      <c r="D11" s="17">
        <f t="shared" si="5"/>
        <v>0</v>
      </c>
      <c r="E11" s="17">
        <f t="shared" si="2"/>
        <v>0</v>
      </c>
      <c r="F11" s="17">
        <f t="shared" si="3"/>
        <v>0</v>
      </c>
      <c r="G11" s="17">
        <f t="shared" si="4"/>
        <v>9</v>
      </c>
      <c r="H11" s="18">
        <f t="shared" si="0"/>
        <v>261</v>
      </c>
      <c r="J11" s="1">
        <f t="shared" si="6"/>
        <v>157.5</v>
      </c>
      <c r="L11" s="8" t="s">
        <v>18</v>
      </c>
      <c r="M11" s="9">
        <f>M9-M15-(M26*189.59)</f>
        <v>3785.8220000000015</v>
      </c>
    </row>
    <row r="12" spans="1:17">
      <c r="A12" s="11">
        <v>42954</v>
      </c>
      <c r="B12" s="12">
        <f t="shared" si="1"/>
        <v>2</v>
      </c>
      <c r="C12" s="13">
        <v>9</v>
      </c>
      <c r="D12" s="13">
        <f t="shared" si="5"/>
        <v>8</v>
      </c>
      <c r="E12" s="13">
        <f t="shared" si="2"/>
        <v>1</v>
      </c>
      <c r="F12" s="13">
        <f t="shared" si="3"/>
        <v>0</v>
      </c>
      <c r="G12" s="13">
        <f t="shared" si="4"/>
        <v>0</v>
      </c>
      <c r="H12" s="14">
        <f t="shared" si="0"/>
        <v>181.79999999999998</v>
      </c>
      <c r="J12" s="1">
        <f t="shared" si="6"/>
        <v>157.5</v>
      </c>
    </row>
    <row r="13" spans="1:17">
      <c r="A13" s="15">
        <v>42955</v>
      </c>
      <c r="B13" s="16">
        <f t="shared" si="1"/>
        <v>3</v>
      </c>
      <c r="C13" s="17">
        <v>9</v>
      </c>
      <c r="D13" s="17">
        <f t="shared" si="5"/>
        <v>8</v>
      </c>
      <c r="E13" s="17">
        <f t="shared" si="2"/>
        <v>1</v>
      </c>
      <c r="F13" s="17">
        <f t="shared" si="3"/>
        <v>0</v>
      </c>
      <c r="G13" s="17">
        <f t="shared" si="4"/>
        <v>0</v>
      </c>
      <c r="H13" s="18">
        <f t="shared" si="0"/>
        <v>181.79999999999998</v>
      </c>
      <c r="J13" s="1">
        <f t="shared" si="6"/>
        <v>157.5</v>
      </c>
      <c r="L13" s="32" t="s">
        <v>42</v>
      </c>
      <c r="M13" s="32"/>
    </row>
    <row r="14" spans="1:17">
      <c r="A14" s="11">
        <v>42956</v>
      </c>
      <c r="B14" s="12">
        <f t="shared" si="1"/>
        <v>4</v>
      </c>
      <c r="C14" s="13">
        <v>9</v>
      </c>
      <c r="D14" s="13">
        <f t="shared" si="5"/>
        <v>8</v>
      </c>
      <c r="E14" s="13">
        <f t="shared" si="2"/>
        <v>1</v>
      </c>
      <c r="F14" s="13">
        <f t="shared" si="3"/>
        <v>0</v>
      </c>
      <c r="G14" s="13">
        <f t="shared" si="4"/>
        <v>0</v>
      </c>
      <c r="H14" s="14">
        <f t="shared" si="0"/>
        <v>181.79999999999998</v>
      </c>
      <c r="J14" s="1">
        <f t="shared" si="6"/>
        <v>157.5</v>
      </c>
      <c r="L14" s="33"/>
      <c r="M14" s="33"/>
    </row>
    <row r="15" spans="1:17">
      <c r="A15" s="15">
        <v>42957</v>
      </c>
      <c r="B15" s="16">
        <f t="shared" si="1"/>
        <v>5</v>
      </c>
      <c r="C15" s="17">
        <v>7</v>
      </c>
      <c r="D15" s="17">
        <f t="shared" si="5"/>
        <v>7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8">
        <f t="shared" si="0"/>
        <v>139.29999999999998</v>
      </c>
      <c r="J15" s="1">
        <f t="shared" si="6"/>
        <v>157.5</v>
      </c>
      <c r="L15" s="8" t="s">
        <v>10</v>
      </c>
      <c r="M15" s="9">
        <f>IF(M9 &gt; Teto_INSS,Teto_INSS * 11%,M9 * VLOOKUP(M9,Tab_INSS,2))</f>
        <v>538.2080000000002</v>
      </c>
    </row>
    <row r="16" spans="1:17">
      <c r="A16" s="11">
        <v>42958</v>
      </c>
      <c r="B16" s="12">
        <f t="shared" si="1"/>
        <v>6</v>
      </c>
      <c r="C16" s="13">
        <v>7</v>
      </c>
      <c r="D16" s="13">
        <f t="shared" si="5"/>
        <v>7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4">
        <f t="shared" si="0"/>
        <v>139.29999999999998</v>
      </c>
      <c r="J16" s="1">
        <f t="shared" si="6"/>
        <v>157.5</v>
      </c>
      <c r="L16" s="8" t="s">
        <v>11</v>
      </c>
      <c r="M16" s="9">
        <f>M11*VLOOKUP(M9,Tab_IRRF,2)-VLOOKUP(M9,Tab_IRRF,3)</f>
        <v>171.74105000000043</v>
      </c>
    </row>
    <row r="17" spans="1:16">
      <c r="A17" s="15">
        <v>42959</v>
      </c>
      <c r="B17" s="16">
        <f t="shared" si="1"/>
        <v>7</v>
      </c>
      <c r="C17" s="17">
        <v>7</v>
      </c>
      <c r="D17" s="17">
        <f t="shared" si="5"/>
        <v>0</v>
      </c>
      <c r="E17" s="17">
        <f t="shared" si="2"/>
        <v>0</v>
      </c>
      <c r="F17" s="17">
        <f t="shared" si="3"/>
        <v>7</v>
      </c>
      <c r="G17" s="17">
        <f t="shared" si="4"/>
        <v>0</v>
      </c>
      <c r="H17" s="18">
        <f t="shared" si="0"/>
        <v>195.29999999999998</v>
      </c>
      <c r="J17" s="1">
        <f t="shared" si="6"/>
        <v>122.5</v>
      </c>
    </row>
    <row r="18" spans="1:16">
      <c r="A18" s="11">
        <v>42960</v>
      </c>
      <c r="B18" s="12">
        <f t="shared" si="1"/>
        <v>1</v>
      </c>
      <c r="C18" s="13">
        <v>7</v>
      </c>
      <c r="D18" s="13">
        <f t="shared" si="5"/>
        <v>0</v>
      </c>
      <c r="E18" s="13">
        <f t="shared" si="2"/>
        <v>0</v>
      </c>
      <c r="F18" s="13">
        <f t="shared" si="3"/>
        <v>0</v>
      </c>
      <c r="G18" s="13">
        <f t="shared" si="4"/>
        <v>7</v>
      </c>
      <c r="H18" s="14">
        <f t="shared" si="0"/>
        <v>203</v>
      </c>
      <c r="J18" s="1">
        <f t="shared" si="6"/>
        <v>122.5</v>
      </c>
      <c r="P18" s="5"/>
    </row>
    <row r="19" spans="1:16">
      <c r="A19" s="15">
        <v>42961</v>
      </c>
      <c r="B19" s="16">
        <f t="shared" si="1"/>
        <v>2</v>
      </c>
      <c r="C19" s="17">
        <v>7</v>
      </c>
      <c r="D19" s="17">
        <f t="shared" si="5"/>
        <v>7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8">
        <f t="shared" si="0"/>
        <v>139.29999999999998</v>
      </c>
      <c r="J19" s="1">
        <f t="shared" si="6"/>
        <v>122.5</v>
      </c>
    </row>
    <row r="20" spans="1:16">
      <c r="A20" s="11">
        <v>42962</v>
      </c>
      <c r="B20" s="12">
        <f t="shared" si="1"/>
        <v>3</v>
      </c>
      <c r="C20" s="13">
        <v>7</v>
      </c>
      <c r="D20" s="13">
        <f t="shared" si="5"/>
        <v>7</v>
      </c>
      <c r="E20" s="13">
        <f t="shared" si="2"/>
        <v>0</v>
      </c>
      <c r="F20" s="13">
        <f t="shared" si="3"/>
        <v>0</v>
      </c>
      <c r="G20" s="13">
        <f t="shared" si="4"/>
        <v>0</v>
      </c>
      <c r="H20" s="14">
        <f t="shared" si="0"/>
        <v>139.29999999999998</v>
      </c>
      <c r="J20" s="1">
        <f t="shared" si="6"/>
        <v>122.5</v>
      </c>
    </row>
    <row r="21" spans="1:16">
      <c r="A21" s="15">
        <v>42963</v>
      </c>
      <c r="B21" s="16">
        <f t="shared" si="1"/>
        <v>4</v>
      </c>
      <c r="C21" s="17">
        <v>7</v>
      </c>
      <c r="D21" s="17">
        <f t="shared" si="5"/>
        <v>7</v>
      </c>
      <c r="E21" s="17">
        <f t="shared" si="2"/>
        <v>0</v>
      </c>
      <c r="F21" s="17">
        <f t="shared" si="3"/>
        <v>0</v>
      </c>
      <c r="G21" s="17">
        <f t="shared" si="4"/>
        <v>0</v>
      </c>
      <c r="H21" s="18">
        <f t="shared" si="0"/>
        <v>139.29999999999998</v>
      </c>
      <c r="J21" s="1">
        <f t="shared" si="6"/>
        <v>122.5</v>
      </c>
    </row>
    <row r="22" spans="1:16">
      <c r="A22" s="11">
        <v>42964</v>
      </c>
      <c r="B22" s="12">
        <f t="shared" si="1"/>
        <v>5</v>
      </c>
      <c r="C22" s="13">
        <v>6</v>
      </c>
      <c r="D22" s="13">
        <f t="shared" si="5"/>
        <v>6</v>
      </c>
      <c r="E22" s="13">
        <f t="shared" si="2"/>
        <v>0</v>
      </c>
      <c r="F22" s="13">
        <f t="shared" si="3"/>
        <v>0</v>
      </c>
      <c r="G22" s="13">
        <f t="shared" si="4"/>
        <v>0</v>
      </c>
      <c r="H22" s="14">
        <f t="shared" si="0"/>
        <v>119.39999999999999</v>
      </c>
      <c r="J22" s="1">
        <f t="shared" si="6"/>
        <v>122.5</v>
      </c>
    </row>
    <row r="23" spans="1:16">
      <c r="A23" s="15">
        <v>42965</v>
      </c>
      <c r="B23" s="16">
        <f t="shared" si="1"/>
        <v>6</v>
      </c>
      <c r="C23" s="17">
        <v>6</v>
      </c>
      <c r="D23" s="17">
        <f t="shared" si="5"/>
        <v>6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8">
        <f t="shared" si="0"/>
        <v>119.39999999999999</v>
      </c>
      <c r="J23" s="1">
        <f t="shared" si="6"/>
        <v>122.5</v>
      </c>
      <c r="M23" s="5"/>
    </row>
    <row r="24" spans="1:16">
      <c r="A24" s="11">
        <v>42966</v>
      </c>
      <c r="B24" s="12">
        <f t="shared" si="1"/>
        <v>7</v>
      </c>
      <c r="C24" s="13">
        <v>6</v>
      </c>
      <c r="D24" s="13">
        <f t="shared" si="5"/>
        <v>0</v>
      </c>
      <c r="E24" s="13">
        <f t="shared" si="2"/>
        <v>0</v>
      </c>
      <c r="F24" s="13">
        <f t="shared" si="3"/>
        <v>6</v>
      </c>
      <c r="G24" s="13">
        <f t="shared" si="4"/>
        <v>0</v>
      </c>
      <c r="H24" s="14">
        <f t="shared" si="0"/>
        <v>167.39999999999998</v>
      </c>
      <c r="J24" s="1">
        <f t="shared" si="6"/>
        <v>105</v>
      </c>
    </row>
    <row r="25" spans="1:16">
      <c r="A25" s="15">
        <v>42967</v>
      </c>
      <c r="B25" s="16">
        <f t="shared" si="1"/>
        <v>1</v>
      </c>
      <c r="C25" s="17">
        <v>6</v>
      </c>
      <c r="D25" s="17">
        <f t="shared" si="5"/>
        <v>0</v>
      </c>
      <c r="E25" s="17">
        <f t="shared" si="2"/>
        <v>0</v>
      </c>
      <c r="F25" s="17">
        <f t="shared" si="3"/>
        <v>0</v>
      </c>
      <c r="G25" s="17">
        <f t="shared" si="4"/>
        <v>6</v>
      </c>
      <c r="H25" s="18">
        <f t="shared" si="0"/>
        <v>174</v>
      </c>
      <c r="J25" s="1">
        <f t="shared" si="6"/>
        <v>105</v>
      </c>
    </row>
    <row r="26" spans="1:16">
      <c r="A26" s="11">
        <v>42968</v>
      </c>
      <c r="B26" s="12">
        <f t="shared" si="1"/>
        <v>2</v>
      </c>
      <c r="C26" s="13">
        <v>6</v>
      </c>
      <c r="D26" s="13">
        <f t="shared" si="5"/>
        <v>6</v>
      </c>
      <c r="E26" s="13">
        <f t="shared" si="2"/>
        <v>0</v>
      </c>
      <c r="F26" s="13">
        <f t="shared" si="3"/>
        <v>0</v>
      </c>
      <c r="G26" s="13">
        <f t="shared" si="4"/>
        <v>0</v>
      </c>
      <c r="H26" s="14">
        <f t="shared" si="0"/>
        <v>119.39999999999999</v>
      </c>
      <c r="J26" s="1">
        <f t="shared" si="6"/>
        <v>105</v>
      </c>
      <c r="L26" s="3" t="s">
        <v>21</v>
      </c>
      <c r="M26" s="8">
        <v>3</v>
      </c>
    </row>
    <row r="27" spans="1:16">
      <c r="A27" s="15">
        <v>42969</v>
      </c>
      <c r="B27" s="16">
        <f t="shared" si="1"/>
        <v>3</v>
      </c>
      <c r="C27" s="17">
        <v>6</v>
      </c>
      <c r="D27" s="17">
        <f t="shared" si="5"/>
        <v>6</v>
      </c>
      <c r="E27" s="17">
        <f t="shared" si="2"/>
        <v>0</v>
      </c>
      <c r="F27" s="17">
        <f t="shared" si="3"/>
        <v>0</v>
      </c>
      <c r="G27" s="17">
        <f t="shared" si="4"/>
        <v>0</v>
      </c>
      <c r="H27" s="18">
        <f t="shared" si="0"/>
        <v>119.39999999999999</v>
      </c>
      <c r="J27" s="1">
        <f t="shared" si="6"/>
        <v>105</v>
      </c>
    </row>
    <row r="28" spans="1:16">
      <c r="A28" s="11">
        <v>42970</v>
      </c>
      <c r="B28" s="12">
        <f t="shared" si="1"/>
        <v>4</v>
      </c>
      <c r="C28" s="13">
        <v>7</v>
      </c>
      <c r="D28" s="13">
        <f t="shared" si="5"/>
        <v>7</v>
      </c>
      <c r="E28" s="13">
        <f t="shared" si="2"/>
        <v>0</v>
      </c>
      <c r="F28" s="13">
        <f t="shared" si="3"/>
        <v>0</v>
      </c>
      <c r="G28" s="13">
        <f t="shared" si="4"/>
        <v>0</v>
      </c>
      <c r="H28" s="14">
        <f t="shared" si="0"/>
        <v>139.29999999999998</v>
      </c>
      <c r="J28" s="1">
        <f t="shared" si="6"/>
        <v>105</v>
      </c>
    </row>
    <row r="29" spans="1:16">
      <c r="A29" s="15">
        <v>42971</v>
      </c>
      <c r="B29" s="16">
        <f t="shared" si="1"/>
        <v>5</v>
      </c>
      <c r="C29" s="17">
        <v>7</v>
      </c>
      <c r="D29" s="17">
        <f t="shared" si="5"/>
        <v>7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8">
        <f t="shared" si="0"/>
        <v>139.29999999999998</v>
      </c>
      <c r="J29" s="1">
        <f t="shared" si="6"/>
        <v>105</v>
      </c>
    </row>
    <row r="30" spans="1:16">
      <c r="A30" s="11">
        <v>42972</v>
      </c>
      <c r="B30" s="12">
        <f t="shared" si="1"/>
        <v>6</v>
      </c>
      <c r="C30" s="13">
        <v>7</v>
      </c>
      <c r="D30" s="13">
        <f t="shared" si="5"/>
        <v>7</v>
      </c>
      <c r="E30" s="13">
        <f t="shared" si="2"/>
        <v>0</v>
      </c>
      <c r="F30" s="13">
        <f t="shared" si="3"/>
        <v>0</v>
      </c>
      <c r="G30" s="13">
        <f t="shared" si="4"/>
        <v>0</v>
      </c>
      <c r="H30" s="14">
        <f t="shared" si="0"/>
        <v>139.29999999999998</v>
      </c>
      <c r="J30" s="1">
        <f t="shared" si="6"/>
        <v>122.5</v>
      </c>
    </row>
    <row r="31" spans="1:16">
      <c r="A31" s="15">
        <v>42973</v>
      </c>
      <c r="B31" s="16">
        <f t="shared" si="1"/>
        <v>7</v>
      </c>
      <c r="C31" s="17">
        <v>7</v>
      </c>
      <c r="D31" s="17">
        <f t="shared" si="5"/>
        <v>0</v>
      </c>
      <c r="E31" s="17">
        <f t="shared" si="2"/>
        <v>0</v>
      </c>
      <c r="F31" s="17">
        <f t="shared" si="3"/>
        <v>7</v>
      </c>
      <c r="G31" s="17">
        <f t="shared" si="4"/>
        <v>0</v>
      </c>
      <c r="H31" s="18">
        <f t="shared" si="0"/>
        <v>195.29999999999998</v>
      </c>
      <c r="J31" s="1">
        <f t="shared" si="6"/>
        <v>122.5</v>
      </c>
    </row>
    <row r="32" spans="1:16">
      <c r="A32" s="11">
        <v>42974</v>
      </c>
      <c r="B32" s="12">
        <f t="shared" si="1"/>
        <v>1</v>
      </c>
      <c r="C32" s="13">
        <v>7</v>
      </c>
      <c r="D32" s="13">
        <f t="shared" si="5"/>
        <v>0</v>
      </c>
      <c r="E32" s="13">
        <f t="shared" si="2"/>
        <v>0</v>
      </c>
      <c r="F32" s="13">
        <f t="shared" si="3"/>
        <v>0</v>
      </c>
      <c r="G32" s="13">
        <f t="shared" si="4"/>
        <v>7</v>
      </c>
      <c r="H32" s="14">
        <f t="shared" si="0"/>
        <v>203</v>
      </c>
      <c r="J32" s="1">
        <f t="shared" si="6"/>
        <v>122.5</v>
      </c>
    </row>
    <row r="33" spans="1:10">
      <c r="A33" s="15">
        <v>42975</v>
      </c>
      <c r="B33" s="16">
        <f t="shared" si="1"/>
        <v>2</v>
      </c>
      <c r="C33" s="17">
        <v>7</v>
      </c>
      <c r="D33" s="17">
        <f t="shared" si="5"/>
        <v>7</v>
      </c>
      <c r="E33" s="17">
        <f t="shared" si="2"/>
        <v>0</v>
      </c>
      <c r="F33" s="17">
        <f t="shared" si="3"/>
        <v>0</v>
      </c>
      <c r="G33" s="17">
        <f t="shared" si="4"/>
        <v>0</v>
      </c>
      <c r="H33" s="18">
        <f t="shared" si="0"/>
        <v>139.29999999999998</v>
      </c>
      <c r="J33" s="1">
        <f t="shared" si="6"/>
        <v>122.5</v>
      </c>
    </row>
    <row r="34" spans="1:10">
      <c r="A34" s="11">
        <v>42976</v>
      </c>
      <c r="B34" s="12">
        <f t="shared" si="1"/>
        <v>3</v>
      </c>
      <c r="C34" s="13">
        <v>7</v>
      </c>
      <c r="D34" s="13">
        <f t="shared" si="5"/>
        <v>7</v>
      </c>
      <c r="E34" s="13">
        <f t="shared" si="2"/>
        <v>0</v>
      </c>
      <c r="F34" s="13">
        <f t="shared" si="3"/>
        <v>0</v>
      </c>
      <c r="G34" s="13">
        <f t="shared" si="4"/>
        <v>0</v>
      </c>
      <c r="H34" s="14">
        <f t="shared" si="0"/>
        <v>139.29999999999998</v>
      </c>
      <c r="J34" s="1">
        <f t="shared" si="6"/>
        <v>122.5</v>
      </c>
    </row>
    <row r="35" spans="1:10">
      <c r="A35" s="15">
        <v>42977</v>
      </c>
      <c r="B35" s="16">
        <f t="shared" si="1"/>
        <v>4</v>
      </c>
      <c r="C35" s="17">
        <v>7</v>
      </c>
      <c r="D35" s="17">
        <f t="shared" si="5"/>
        <v>7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8">
        <f t="shared" si="0"/>
        <v>139.29999999999998</v>
      </c>
      <c r="J35" s="1">
        <f t="shared" si="6"/>
        <v>122.5</v>
      </c>
    </row>
    <row r="36" spans="1:10">
      <c r="J36" s="1">
        <f t="shared" si="6"/>
        <v>122.5</v>
      </c>
    </row>
    <row r="37" spans="1:10">
      <c r="J37" s="1">
        <f t="shared" si="6"/>
        <v>122.5</v>
      </c>
    </row>
  </sheetData>
  <mergeCells count="4">
    <mergeCell ref="A1:P2"/>
    <mergeCell ref="A3:B4"/>
    <mergeCell ref="L5:M6"/>
    <mergeCell ref="L13:M14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8266-1F2A-4C26-8D54-D30D5060EFCE}">
  <dimension ref="A1:Q37"/>
  <sheetViews>
    <sheetView showGridLines="0" showRowColHeaders="0" zoomScale="80" zoomScaleNormal="80" workbookViewId="0">
      <selection activeCell="A3" sqref="A3:B4"/>
    </sheetView>
  </sheetViews>
  <sheetFormatPr defaultRowHeight="15"/>
  <cols>
    <col min="1" max="2" width="17.42578125" customWidth="1"/>
    <col min="3" max="3" width="16.42578125" customWidth="1"/>
    <col min="4" max="4" width="14" customWidth="1"/>
    <col min="5" max="5" width="14.5703125" customWidth="1"/>
    <col min="6" max="6" width="14.85546875" customWidth="1"/>
    <col min="7" max="7" width="14.140625" bestFit="1" customWidth="1"/>
    <col min="8" max="8" width="27.28515625" customWidth="1"/>
    <col min="9" max="9" width="10.5703125" bestFit="1" customWidth="1"/>
    <col min="10" max="10" width="10.5703125" hidden="1" customWidth="1"/>
    <col min="11" max="11" width="11.42578125" customWidth="1"/>
    <col min="12" max="12" width="17.7109375" customWidth="1"/>
    <col min="13" max="13" width="16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ht="15" customHeight="1">
      <c r="A1" s="31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23"/>
    </row>
    <row r="2" spans="1:17" ht="1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23"/>
    </row>
    <row r="3" spans="1:17" ht="15.75" customHeight="1">
      <c r="A3" s="30" t="s">
        <v>49</v>
      </c>
      <c r="B3" s="30"/>
    </row>
    <row r="4" spans="1:17">
      <c r="A4" s="30"/>
      <c r="B4" s="30"/>
      <c r="I4" s="20"/>
      <c r="J4" s="20"/>
      <c r="K4" s="20"/>
    </row>
    <row r="5" spans="1:17">
      <c r="A5" s="25" t="s">
        <v>27</v>
      </c>
      <c r="B5" s="25" t="s">
        <v>28</v>
      </c>
      <c r="C5" s="25" t="s">
        <v>30</v>
      </c>
      <c r="D5" s="25" t="s">
        <v>31</v>
      </c>
      <c r="E5" s="25" t="s">
        <v>32</v>
      </c>
      <c r="F5" s="25" t="s">
        <v>33</v>
      </c>
      <c r="G5" s="25" t="s">
        <v>34</v>
      </c>
      <c r="H5" s="25" t="s">
        <v>35</v>
      </c>
      <c r="L5" s="32" t="s">
        <v>41</v>
      </c>
      <c r="M5" s="32"/>
    </row>
    <row r="6" spans="1:17">
      <c r="A6" s="11">
        <v>42948</v>
      </c>
      <c r="B6" s="12">
        <f>WEEKDAY(A6)</f>
        <v>3</v>
      </c>
      <c r="C6" s="13">
        <v>8</v>
      </c>
      <c r="D6" s="13">
        <v>6</v>
      </c>
      <c r="E6" s="13">
        <v>1</v>
      </c>
      <c r="F6" s="13">
        <f>IF(B6=7,C6,0)</f>
        <v>0</v>
      </c>
      <c r="G6" s="13">
        <f>IF(B6=1,C6,0)</f>
        <v>0</v>
      </c>
      <c r="H6" s="14">
        <f t="shared" ref="H6:H35" si="0">IF(B6=1,G6*HD,IF(B6=7,F6*HS,D6*HN+E6*HE))</f>
        <v>142</v>
      </c>
      <c r="L6" s="33"/>
      <c r="M6" s="33"/>
    </row>
    <row r="7" spans="1:17">
      <c r="A7" s="15">
        <v>42949</v>
      </c>
      <c r="B7" s="16">
        <f t="shared" ref="B7:B35" si="1">WEEKDAY(A7)</f>
        <v>4</v>
      </c>
      <c r="C7" s="17">
        <v>8</v>
      </c>
      <c r="D7" s="17">
        <f>IF(OR(B7=1,B7=7),0,IF(C7&gt;8,8,C7))</f>
        <v>8</v>
      </c>
      <c r="E7" s="17">
        <f t="shared" ref="E7:E35" si="2">IF(B7=1,0,IF(B7=7,0,C7-D7))</f>
        <v>0</v>
      </c>
      <c r="F7" s="17">
        <f t="shared" ref="F7:F35" si="3">IF(B7=7,C7,0)</f>
        <v>0</v>
      </c>
      <c r="G7" s="17">
        <f t="shared" ref="G7:G35" si="4">IF(B7=1,C7,0)</f>
        <v>0</v>
      </c>
      <c r="H7" s="18">
        <f t="shared" si="0"/>
        <v>159.19999999999999</v>
      </c>
      <c r="L7" s="8" t="s">
        <v>40</v>
      </c>
      <c r="M7" s="9">
        <f>SUM(J8:J37)</f>
        <v>3360</v>
      </c>
    </row>
    <row r="8" spans="1:17">
      <c r="A8" s="11">
        <v>42950</v>
      </c>
      <c r="B8" s="12">
        <f t="shared" si="1"/>
        <v>5</v>
      </c>
      <c r="C8" s="13">
        <v>8</v>
      </c>
      <c r="D8" s="13">
        <f t="shared" ref="D8:D35" si="5">IF(OR(B8=1,B8=7),0,IF(C8&gt;8,8,C8))</f>
        <v>8</v>
      </c>
      <c r="E8" s="13">
        <f t="shared" si="2"/>
        <v>0</v>
      </c>
      <c r="F8" s="13">
        <f t="shared" si="3"/>
        <v>0</v>
      </c>
      <c r="G8" s="13">
        <f t="shared" si="4"/>
        <v>0</v>
      </c>
      <c r="H8" s="14">
        <f t="shared" si="0"/>
        <v>159.19999999999999</v>
      </c>
      <c r="J8" s="1">
        <f t="shared" ref="J8:J37" si="6">C6*17.5</f>
        <v>140</v>
      </c>
      <c r="L8" s="8" t="s">
        <v>39</v>
      </c>
      <c r="M8" s="10">
        <f>M10</f>
        <v>3682.5044750000015</v>
      </c>
    </row>
    <row r="9" spans="1:17">
      <c r="A9" s="15">
        <v>42951</v>
      </c>
      <c r="B9" s="16">
        <f t="shared" si="1"/>
        <v>6</v>
      </c>
      <c r="C9" s="17">
        <v>8</v>
      </c>
      <c r="D9" s="17">
        <f t="shared" si="5"/>
        <v>8</v>
      </c>
      <c r="E9" s="17">
        <f t="shared" si="2"/>
        <v>0</v>
      </c>
      <c r="F9" s="17">
        <f t="shared" si="3"/>
        <v>0</v>
      </c>
      <c r="G9" s="17">
        <f t="shared" si="4"/>
        <v>0</v>
      </c>
      <c r="H9" s="18">
        <f t="shared" si="0"/>
        <v>159.19999999999999</v>
      </c>
      <c r="J9" s="1">
        <f t="shared" si="6"/>
        <v>140</v>
      </c>
      <c r="L9" s="8" t="s">
        <v>13</v>
      </c>
      <c r="M9" s="10">
        <f>SUM(H6:H35)</f>
        <v>4231.1000000000022</v>
      </c>
    </row>
    <row r="10" spans="1:17">
      <c r="A10" s="11">
        <v>42952</v>
      </c>
      <c r="B10" s="12">
        <f t="shared" si="1"/>
        <v>7</v>
      </c>
      <c r="C10" s="13">
        <v>8</v>
      </c>
      <c r="D10" s="13">
        <f t="shared" si="5"/>
        <v>0</v>
      </c>
      <c r="E10" s="13">
        <f t="shared" si="2"/>
        <v>0</v>
      </c>
      <c r="F10" s="13">
        <f t="shared" si="3"/>
        <v>8</v>
      </c>
      <c r="G10" s="13">
        <f t="shared" si="4"/>
        <v>0</v>
      </c>
      <c r="H10" s="14">
        <f t="shared" si="0"/>
        <v>223.2</v>
      </c>
      <c r="J10" s="1">
        <f t="shared" si="6"/>
        <v>140</v>
      </c>
      <c r="L10" s="8" t="s">
        <v>12</v>
      </c>
      <c r="M10" s="10">
        <f>M9-M15-M16</f>
        <v>3682.5044750000015</v>
      </c>
    </row>
    <row r="11" spans="1:17">
      <c r="A11" s="15">
        <v>42953</v>
      </c>
      <c r="B11" s="16">
        <f t="shared" si="1"/>
        <v>1</v>
      </c>
      <c r="C11" s="17">
        <v>6</v>
      </c>
      <c r="D11" s="17">
        <f t="shared" si="5"/>
        <v>0</v>
      </c>
      <c r="E11" s="17">
        <f t="shared" si="2"/>
        <v>0</v>
      </c>
      <c r="F11" s="17">
        <f t="shared" si="3"/>
        <v>0</v>
      </c>
      <c r="G11" s="17">
        <f t="shared" si="4"/>
        <v>6</v>
      </c>
      <c r="H11" s="18">
        <f t="shared" si="0"/>
        <v>174</v>
      </c>
      <c r="J11" s="1">
        <f t="shared" si="6"/>
        <v>140</v>
      </c>
      <c r="L11" s="8" t="s">
        <v>18</v>
      </c>
      <c r="M11" s="9">
        <f>M9-M15-(M26*189.59)</f>
        <v>3196.9090000000019</v>
      </c>
    </row>
    <row r="12" spans="1:17">
      <c r="A12" s="11">
        <v>42954</v>
      </c>
      <c r="B12" s="12">
        <f t="shared" si="1"/>
        <v>2</v>
      </c>
      <c r="C12" s="13">
        <v>6</v>
      </c>
      <c r="D12" s="13">
        <f t="shared" si="5"/>
        <v>6</v>
      </c>
      <c r="E12" s="13">
        <f t="shared" si="2"/>
        <v>0</v>
      </c>
      <c r="F12" s="13">
        <f t="shared" si="3"/>
        <v>0</v>
      </c>
      <c r="G12" s="13">
        <f t="shared" si="4"/>
        <v>0</v>
      </c>
      <c r="H12" s="14">
        <f t="shared" si="0"/>
        <v>119.39999999999999</v>
      </c>
      <c r="J12" s="1">
        <f t="shared" si="6"/>
        <v>140</v>
      </c>
    </row>
    <row r="13" spans="1:17">
      <c r="A13" s="15">
        <v>42955</v>
      </c>
      <c r="B13" s="16">
        <f t="shared" si="1"/>
        <v>3</v>
      </c>
      <c r="C13" s="17">
        <v>6</v>
      </c>
      <c r="D13" s="17">
        <f t="shared" si="5"/>
        <v>6</v>
      </c>
      <c r="E13" s="17">
        <f t="shared" si="2"/>
        <v>0</v>
      </c>
      <c r="F13" s="17">
        <f t="shared" si="3"/>
        <v>0</v>
      </c>
      <c r="G13" s="17">
        <f t="shared" si="4"/>
        <v>0</v>
      </c>
      <c r="H13" s="18">
        <f t="shared" si="0"/>
        <v>119.39999999999999</v>
      </c>
      <c r="J13" s="1">
        <f t="shared" si="6"/>
        <v>105</v>
      </c>
      <c r="L13" s="32" t="s">
        <v>42</v>
      </c>
      <c r="M13" s="32"/>
    </row>
    <row r="14" spans="1:17">
      <c r="A14" s="11">
        <v>42956</v>
      </c>
      <c r="B14" s="12">
        <f t="shared" si="1"/>
        <v>4</v>
      </c>
      <c r="C14" s="13">
        <v>6</v>
      </c>
      <c r="D14" s="13">
        <f t="shared" si="5"/>
        <v>6</v>
      </c>
      <c r="E14" s="13">
        <f t="shared" si="2"/>
        <v>0</v>
      </c>
      <c r="F14" s="13">
        <f t="shared" si="3"/>
        <v>0</v>
      </c>
      <c r="G14" s="13">
        <f t="shared" si="4"/>
        <v>0</v>
      </c>
      <c r="H14" s="14">
        <f t="shared" si="0"/>
        <v>119.39999999999999</v>
      </c>
      <c r="J14" s="1">
        <f t="shared" si="6"/>
        <v>105</v>
      </c>
      <c r="L14" s="33"/>
      <c r="M14" s="33"/>
    </row>
    <row r="15" spans="1:17">
      <c r="A15" s="15">
        <v>42957</v>
      </c>
      <c r="B15" s="16">
        <f t="shared" si="1"/>
        <v>5</v>
      </c>
      <c r="C15" s="17">
        <v>6</v>
      </c>
      <c r="D15" s="17">
        <f t="shared" si="5"/>
        <v>6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8">
        <f t="shared" si="0"/>
        <v>119.39999999999999</v>
      </c>
      <c r="J15" s="1">
        <f t="shared" si="6"/>
        <v>105</v>
      </c>
      <c r="L15" s="8" t="s">
        <v>10</v>
      </c>
      <c r="M15" s="9">
        <f>IF(M9 &gt; Teto_INSS,Teto_INSS * 11%,M9 * VLOOKUP(M9,Tab_INSS,2))</f>
        <v>465.42100000000022</v>
      </c>
    </row>
    <row r="16" spans="1:17">
      <c r="A16" s="11">
        <v>42958</v>
      </c>
      <c r="B16" s="12">
        <f t="shared" si="1"/>
        <v>6</v>
      </c>
      <c r="C16" s="13">
        <v>5</v>
      </c>
      <c r="D16" s="13">
        <f t="shared" si="5"/>
        <v>5</v>
      </c>
      <c r="E16" s="13">
        <f t="shared" si="2"/>
        <v>0</v>
      </c>
      <c r="F16" s="13">
        <f t="shared" si="3"/>
        <v>0</v>
      </c>
      <c r="G16" s="13">
        <f t="shared" si="4"/>
        <v>0</v>
      </c>
      <c r="H16" s="14">
        <f t="shared" si="0"/>
        <v>99.5</v>
      </c>
      <c r="J16" s="1">
        <f t="shared" si="6"/>
        <v>105</v>
      </c>
      <c r="L16" s="8" t="s">
        <v>11</v>
      </c>
      <c r="M16" s="9">
        <f>M11*VLOOKUP(M9,Tab_IRRF,2)-VLOOKUP(M9,Tab_IRRF,3)</f>
        <v>83.174525000000472</v>
      </c>
    </row>
    <row r="17" spans="1:16">
      <c r="A17" s="15">
        <v>42959</v>
      </c>
      <c r="B17" s="16">
        <f t="shared" si="1"/>
        <v>7</v>
      </c>
      <c r="C17" s="17">
        <v>5</v>
      </c>
      <c r="D17" s="17">
        <f t="shared" si="5"/>
        <v>0</v>
      </c>
      <c r="E17" s="17">
        <f t="shared" si="2"/>
        <v>0</v>
      </c>
      <c r="F17" s="17">
        <f t="shared" si="3"/>
        <v>5</v>
      </c>
      <c r="G17" s="17">
        <f t="shared" si="4"/>
        <v>0</v>
      </c>
      <c r="H17" s="18">
        <f t="shared" si="0"/>
        <v>139.5</v>
      </c>
      <c r="J17" s="1">
        <f t="shared" si="6"/>
        <v>105</v>
      </c>
    </row>
    <row r="18" spans="1:16">
      <c r="A18" s="11">
        <v>42960</v>
      </c>
      <c r="B18" s="12">
        <f t="shared" si="1"/>
        <v>1</v>
      </c>
      <c r="C18" s="13">
        <v>5</v>
      </c>
      <c r="D18" s="13">
        <f t="shared" si="5"/>
        <v>0</v>
      </c>
      <c r="E18" s="13">
        <f t="shared" si="2"/>
        <v>0</v>
      </c>
      <c r="F18" s="13">
        <f t="shared" si="3"/>
        <v>0</v>
      </c>
      <c r="G18" s="13">
        <f t="shared" si="4"/>
        <v>5</v>
      </c>
      <c r="H18" s="14">
        <f t="shared" si="0"/>
        <v>145</v>
      </c>
      <c r="J18" s="1">
        <f t="shared" si="6"/>
        <v>87.5</v>
      </c>
      <c r="P18" s="5"/>
    </row>
    <row r="19" spans="1:16">
      <c r="A19" s="15">
        <v>42961</v>
      </c>
      <c r="B19" s="16">
        <f t="shared" si="1"/>
        <v>2</v>
      </c>
      <c r="C19" s="17">
        <v>5</v>
      </c>
      <c r="D19" s="17">
        <f t="shared" si="5"/>
        <v>5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8">
        <f t="shared" si="0"/>
        <v>99.5</v>
      </c>
      <c r="J19" s="1">
        <f t="shared" si="6"/>
        <v>87.5</v>
      </c>
    </row>
    <row r="20" spans="1:16">
      <c r="A20" s="11">
        <v>42962</v>
      </c>
      <c r="B20" s="12">
        <f t="shared" si="1"/>
        <v>3</v>
      </c>
      <c r="C20" s="13">
        <v>5</v>
      </c>
      <c r="D20" s="13">
        <f t="shared" si="5"/>
        <v>5</v>
      </c>
      <c r="E20" s="13">
        <f t="shared" si="2"/>
        <v>0</v>
      </c>
      <c r="F20" s="13">
        <f t="shared" si="3"/>
        <v>0</v>
      </c>
      <c r="G20" s="13">
        <f t="shared" si="4"/>
        <v>0</v>
      </c>
      <c r="H20" s="14">
        <f t="shared" si="0"/>
        <v>99.5</v>
      </c>
      <c r="J20" s="1">
        <f t="shared" si="6"/>
        <v>87.5</v>
      </c>
    </row>
    <row r="21" spans="1:16">
      <c r="A21" s="15">
        <v>42963</v>
      </c>
      <c r="B21" s="16">
        <f t="shared" si="1"/>
        <v>4</v>
      </c>
      <c r="C21" s="17">
        <v>5</v>
      </c>
      <c r="D21" s="17">
        <f t="shared" si="5"/>
        <v>5</v>
      </c>
      <c r="E21" s="17">
        <f t="shared" si="2"/>
        <v>0</v>
      </c>
      <c r="F21" s="17">
        <f t="shared" si="3"/>
        <v>0</v>
      </c>
      <c r="G21" s="17">
        <f t="shared" si="4"/>
        <v>0</v>
      </c>
      <c r="H21" s="18">
        <f t="shared" si="0"/>
        <v>99.5</v>
      </c>
      <c r="J21" s="1">
        <f t="shared" si="6"/>
        <v>87.5</v>
      </c>
    </row>
    <row r="22" spans="1:16">
      <c r="A22" s="11">
        <v>42964</v>
      </c>
      <c r="B22" s="12">
        <f t="shared" si="1"/>
        <v>5</v>
      </c>
      <c r="C22" s="13">
        <v>5</v>
      </c>
      <c r="D22" s="13">
        <f t="shared" si="5"/>
        <v>5</v>
      </c>
      <c r="E22" s="13">
        <f t="shared" si="2"/>
        <v>0</v>
      </c>
      <c r="F22" s="13">
        <f t="shared" si="3"/>
        <v>0</v>
      </c>
      <c r="G22" s="13">
        <f t="shared" si="4"/>
        <v>0</v>
      </c>
      <c r="H22" s="14">
        <f t="shared" si="0"/>
        <v>99.5</v>
      </c>
      <c r="J22" s="1">
        <f t="shared" si="6"/>
        <v>87.5</v>
      </c>
    </row>
    <row r="23" spans="1:16">
      <c r="A23" s="15">
        <v>42965</v>
      </c>
      <c r="B23" s="16">
        <f t="shared" si="1"/>
        <v>6</v>
      </c>
      <c r="C23" s="17">
        <v>5</v>
      </c>
      <c r="D23" s="17">
        <f t="shared" si="5"/>
        <v>5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8">
        <f t="shared" si="0"/>
        <v>99.5</v>
      </c>
      <c r="J23" s="1">
        <f t="shared" si="6"/>
        <v>87.5</v>
      </c>
      <c r="M23" s="5"/>
    </row>
    <row r="24" spans="1:16">
      <c r="A24" s="11">
        <v>42966</v>
      </c>
      <c r="B24" s="12">
        <f t="shared" si="1"/>
        <v>7</v>
      </c>
      <c r="C24" s="13">
        <v>5</v>
      </c>
      <c r="D24" s="13">
        <f t="shared" si="5"/>
        <v>0</v>
      </c>
      <c r="E24" s="13">
        <f t="shared" si="2"/>
        <v>0</v>
      </c>
      <c r="F24" s="13">
        <f t="shared" si="3"/>
        <v>5</v>
      </c>
      <c r="G24" s="13">
        <f t="shared" si="4"/>
        <v>0</v>
      </c>
      <c r="H24" s="14">
        <f t="shared" si="0"/>
        <v>139.5</v>
      </c>
      <c r="J24" s="1">
        <f t="shared" si="6"/>
        <v>87.5</v>
      </c>
    </row>
    <row r="25" spans="1:16">
      <c r="A25" s="15">
        <v>42967</v>
      </c>
      <c r="B25" s="16">
        <f t="shared" si="1"/>
        <v>1</v>
      </c>
      <c r="C25" s="17">
        <v>7</v>
      </c>
      <c r="D25" s="17">
        <f t="shared" si="5"/>
        <v>0</v>
      </c>
      <c r="E25" s="17">
        <f t="shared" si="2"/>
        <v>0</v>
      </c>
      <c r="F25" s="17">
        <f t="shared" si="3"/>
        <v>0</v>
      </c>
      <c r="G25" s="17">
        <f t="shared" si="4"/>
        <v>7</v>
      </c>
      <c r="H25" s="18">
        <f t="shared" si="0"/>
        <v>203</v>
      </c>
      <c r="J25" s="1">
        <f t="shared" si="6"/>
        <v>87.5</v>
      </c>
    </row>
    <row r="26" spans="1:16">
      <c r="A26" s="11">
        <v>42968</v>
      </c>
      <c r="B26" s="12">
        <f t="shared" si="1"/>
        <v>2</v>
      </c>
      <c r="C26" s="13">
        <v>7</v>
      </c>
      <c r="D26" s="13">
        <f t="shared" si="5"/>
        <v>7</v>
      </c>
      <c r="E26" s="13">
        <f t="shared" si="2"/>
        <v>0</v>
      </c>
      <c r="F26" s="13">
        <f t="shared" si="3"/>
        <v>0</v>
      </c>
      <c r="G26" s="13">
        <f t="shared" si="4"/>
        <v>0</v>
      </c>
      <c r="H26" s="14">
        <f t="shared" si="0"/>
        <v>139.29999999999998</v>
      </c>
      <c r="J26" s="1">
        <f t="shared" si="6"/>
        <v>87.5</v>
      </c>
      <c r="L26" s="3" t="s">
        <v>21</v>
      </c>
      <c r="M26" s="8">
        <v>3</v>
      </c>
    </row>
    <row r="27" spans="1:16">
      <c r="A27" s="15">
        <v>42969</v>
      </c>
      <c r="B27" s="16">
        <f t="shared" si="1"/>
        <v>3</v>
      </c>
      <c r="C27" s="17">
        <v>7</v>
      </c>
      <c r="D27" s="17">
        <f t="shared" si="5"/>
        <v>7</v>
      </c>
      <c r="E27" s="17">
        <f t="shared" si="2"/>
        <v>0</v>
      </c>
      <c r="F27" s="17">
        <f t="shared" si="3"/>
        <v>0</v>
      </c>
      <c r="G27" s="17">
        <f t="shared" si="4"/>
        <v>0</v>
      </c>
      <c r="H27" s="18">
        <f t="shared" si="0"/>
        <v>139.29999999999998</v>
      </c>
      <c r="J27" s="1">
        <f t="shared" si="6"/>
        <v>122.5</v>
      </c>
    </row>
    <row r="28" spans="1:16">
      <c r="A28" s="11">
        <v>42970</v>
      </c>
      <c r="B28" s="12">
        <f t="shared" si="1"/>
        <v>4</v>
      </c>
      <c r="C28" s="13">
        <v>7</v>
      </c>
      <c r="D28" s="13">
        <f t="shared" si="5"/>
        <v>7</v>
      </c>
      <c r="E28" s="13">
        <f t="shared" si="2"/>
        <v>0</v>
      </c>
      <c r="F28" s="13">
        <f t="shared" si="3"/>
        <v>0</v>
      </c>
      <c r="G28" s="13">
        <f t="shared" si="4"/>
        <v>0</v>
      </c>
      <c r="H28" s="14">
        <f t="shared" si="0"/>
        <v>139.29999999999998</v>
      </c>
      <c r="J28" s="1">
        <f t="shared" si="6"/>
        <v>122.5</v>
      </c>
    </row>
    <row r="29" spans="1:16">
      <c r="A29" s="15">
        <v>42971</v>
      </c>
      <c r="B29" s="16">
        <f t="shared" si="1"/>
        <v>5</v>
      </c>
      <c r="C29" s="17">
        <v>7</v>
      </c>
      <c r="D29" s="17">
        <f t="shared" si="5"/>
        <v>7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8">
        <f t="shared" si="0"/>
        <v>139.29999999999998</v>
      </c>
      <c r="J29" s="1">
        <f t="shared" si="6"/>
        <v>122.5</v>
      </c>
    </row>
    <row r="30" spans="1:16">
      <c r="A30" s="11">
        <v>42972</v>
      </c>
      <c r="B30" s="12">
        <f t="shared" si="1"/>
        <v>6</v>
      </c>
      <c r="C30" s="13">
        <v>7</v>
      </c>
      <c r="D30" s="13">
        <f t="shared" si="5"/>
        <v>7</v>
      </c>
      <c r="E30" s="13">
        <f t="shared" si="2"/>
        <v>0</v>
      </c>
      <c r="F30" s="13">
        <f t="shared" si="3"/>
        <v>0</v>
      </c>
      <c r="G30" s="13">
        <f t="shared" si="4"/>
        <v>0</v>
      </c>
      <c r="H30" s="14">
        <f t="shared" si="0"/>
        <v>139.29999999999998</v>
      </c>
      <c r="J30" s="1">
        <f t="shared" si="6"/>
        <v>122.5</v>
      </c>
    </row>
    <row r="31" spans="1:16">
      <c r="A31" s="15">
        <v>42973</v>
      </c>
      <c r="B31" s="16">
        <f t="shared" si="1"/>
        <v>7</v>
      </c>
      <c r="C31" s="17">
        <v>7</v>
      </c>
      <c r="D31" s="17">
        <f t="shared" si="5"/>
        <v>0</v>
      </c>
      <c r="E31" s="17">
        <f t="shared" si="2"/>
        <v>0</v>
      </c>
      <c r="F31" s="17">
        <f t="shared" si="3"/>
        <v>7</v>
      </c>
      <c r="G31" s="17">
        <f t="shared" si="4"/>
        <v>0</v>
      </c>
      <c r="H31" s="18">
        <f t="shared" si="0"/>
        <v>195.29999999999998</v>
      </c>
      <c r="J31" s="1">
        <f t="shared" si="6"/>
        <v>122.5</v>
      </c>
    </row>
    <row r="32" spans="1:16">
      <c r="A32" s="11">
        <v>42974</v>
      </c>
      <c r="B32" s="12">
        <f t="shared" si="1"/>
        <v>1</v>
      </c>
      <c r="C32" s="13">
        <v>7</v>
      </c>
      <c r="D32" s="13">
        <f t="shared" si="5"/>
        <v>0</v>
      </c>
      <c r="E32" s="13">
        <f t="shared" si="2"/>
        <v>0</v>
      </c>
      <c r="F32" s="13">
        <f t="shared" si="3"/>
        <v>0</v>
      </c>
      <c r="G32" s="13">
        <f t="shared" si="4"/>
        <v>7</v>
      </c>
      <c r="H32" s="14">
        <f t="shared" si="0"/>
        <v>203</v>
      </c>
      <c r="J32" s="1">
        <f t="shared" si="6"/>
        <v>122.5</v>
      </c>
    </row>
    <row r="33" spans="1:10">
      <c r="A33" s="15">
        <v>42975</v>
      </c>
      <c r="B33" s="16">
        <f t="shared" si="1"/>
        <v>2</v>
      </c>
      <c r="C33" s="17">
        <v>7</v>
      </c>
      <c r="D33" s="17">
        <f t="shared" si="5"/>
        <v>7</v>
      </c>
      <c r="E33" s="17">
        <f t="shared" si="2"/>
        <v>0</v>
      </c>
      <c r="F33" s="17">
        <f t="shared" si="3"/>
        <v>0</v>
      </c>
      <c r="G33" s="17">
        <f t="shared" si="4"/>
        <v>0</v>
      </c>
      <c r="H33" s="18">
        <f t="shared" si="0"/>
        <v>139.29999999999998</v>
      </c>
      <c r="J33" s="1">
        <f t="shared" si="6"/>
        <v>122.5</v>
      </c>
    </row>
    <row r="34" spans="1:10">
      <c r="A34" s="11">
        <v>42976</v>
      </c>
      <c r="B34" s="12">
        <f t="shared" si="1"/>
        <v>3</v>
      </c>
      <c r="C34" s="13">
        <v>7</v>
      </c>
      <c r="D34" s="13">
        <f t="shared" si="5"/>
        <v>7</v>
      </c>
      <c r="E34" s="13">
        <f t="shared" si="2"/>
        <v>0</v>
      </c>
      <c r="F34" s="13">
        <f t="shared" si="3"/>
        <v>0</v>
      </c>
      <c r="G34" s="13">
        <f t="shared" si="4"/>
        <v>0</v>
      </c>
      <c r="H34" s="14">
        <f t="shared" si="0"/>
        <v>139.29999999999998</v>
      </c>
      <c r="J34" s="1">
        <f t="shared" si="6"/>
        <v>122.5</v>
      </c>
    </row>
    <row r="35" spans="1:10">
      <c r="A35" s="15">
        <v>42977</v>
      </c>
      <c r="B35" s="16">
        <f t="shared" si="1"/>
        <v>4</v>
      </c>
      <c r="C35" s="17">
        <v>7</v>
      </c>
      <c r="D35" s="17">
        <f t="shared" si="5"/>
        <v>7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8">
        <f t="shared" si="0"/>
        <v>139.29999999999998</v>
      </c>
      <c r="J35" s="1">
        <f t="shared" si="6"/>
        <v>122.5</v>
      </c>
    </row>
    <row r="36" spans="1:10">
      <c r="J36" s="1">
        <f t="shared" si="6"/>
        <v>122.5</v>
      </c>
    </row>
    <row r="37" spans="1:10">
      <c r="J37" s="1">
        <f t="shared" si="6"/>
        <v>122.5</v>
      </c>
    </row>
  </sheetData>
  <mergeCells count="4">
    <mergeCell ref="A1:P2"/>
    <mergeCell ref="A3:B4"/>
    <mergeCell ref="L5:M6"/>
    <mergeCell ref="L13:M14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15</vt:i4>
      </vt:variant>
    </vt:vector>
  </HeadingPairs>
  <TitlesOfParts>
    <vt:vector size="26" baseType="lpstr">
      <vt:lpstr>Menu</vt:lpstr>
      <vt:lpstr>Aplicação</vt:lpstr>
      <vt:lpstr>Carlão</vt:lpstr>
      <vt:lpstr>Renatão</vt:lpstr>
      <vt:lpstr>Jorjão</vt:lpstr>
      <vt:lpstr>Betão</vt:lpstr>
      <vt:lpstr>Tonhão</vt:lpstr>
      <vt:lpstr>Zelão</vt:lpstr>
      <vt:lpstr>Ditão</vt:lpstr>
      <vt:lpstr>Graficos</vt:lpstr>
      <vt:lpstr>Configuração</vt:lpstr>
      <vt:lpstr>Betão!Betao_sal</vt:lpstr>
      <vt:lpstr>Carlão!Betao_sal</vt:lpstr>
      <vt:lpstr>Ditão!Betao_sal</vt:lpstr>
      <vt:lpstr>Jorjão!Betao_sal</vt:lpstr>
      <vt:lpstr>Renatão!Betao_sal</vt:lpstr>
      <vt:lpstr>Tonhão!Betao_sal</vt:lpstr>
      <vt:lpstr>Zelão!Betao_sal</vt:lpstr>
      <vt:lpstr>Desc_INSS</vt:lpstr>
      <vt:lpstr>HD</vt:lpstr>
      <vt:lpstr>HE</vt:lpstr>
      <vt:lpstr>HN</vt:lpstr>
      <vt:lpstr>HS</vt:lpstr>
      <vt:lpstr>Tab_INSS</vt:lpstr>
      <vt:lpstr>Tab_IRRF</vt:lpstr>
      <vt:lpstr>Teto_INSS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AUGUSTO DE SOUSA</dc:creator>
  <cp:lastModifiedBy>DERYK</cp:lastModifiedBy>
  <dcterms:created xsi:type="dcterms:W3CDTF">2017-10-27T13:23:07Z</dcterms:created>
  <dcterms:modified xsi:type="dcterms:W3CDTF">2017-11-24T13:50:23Z</dcterms:modified>
</cp:coreProperties>
</file>