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Z:\Año Fiscal 2018-2019\0-Gastos de Representacion-tebca\FORMATOS GDR-TEBCA\"/>
    </mc:Choice>
  </mc:AlternateContent>
  <workbookProtection workbookAlgorithmName="SHA-512" workbookHashValue="Jhyaasxru5MrIzVsEMcfD75p+/tV24WHZ01UmoDhjwzKAQ2V/jIdq9a+532YiB5eUUs6O2K3NLoSMgsGiwO9ZA==" workbookSaltValue="iDk2Pxk8Jrx7qxggkzWRmQ==" workbookSpinCount="100000" lockStructure="1"/>
  <bookViews>
    <workbookView xWindow="0" yWindow="0" windowWidth="20490" windowHeight="6855"/>
  </bookViews>
  <sheets>
    <sheet name="USUARIOS DE TEBCA" sheetId="5" r:id="rId1"/>
    <sheet name="Alkes" sheetId="1" state="hidden" r:id="rId2"/>
    <sheet name="Criterios" sheetId="2" state="hidden" r:id="rId3"/>
  </sheets>
  <definedNames>
    <definedName name="_xlnm._FilterDatabase" localSheetId="2" hidden="1">Criterios!$E$28:$E$93</definedName>
    <definedName name="_xlnm._FilterDatabase" localSheetId="0" hidden="1">'USUARIOS DE TEBCA'!$A$17:$G$47</definedName>
    <definedName name="_xlnm.Print_Area" localSheetId="1">Alkes!$A$1:$C$32</definedName>
    <definedName name="_xlnm.Print_Area" localSheetId="2">Criterios!#REF!</definedName>
    <definedName name="_xlnm.Print_Area" localSheetId="0">'USUARIOS DE TEBCA'!$A$1:$N$55</definedName>
  </definedNames>
  <calcPr calcId="152511"/>
</workbook>
</file>

<file path=xl/calcChain.xml><?xml version="1.0" encoding="utf-8"?>
<calcChain xmlns="http://schemas.openxmlformats.org/spreadsheetml/2006/main">
  <c r="E46" i="5" l="1"/>
  <c r="E48" i="5"/>
  <c r="E47" i="5"/>
  <c r="A51" i="5" l="1"/>
  <c r="A47" i="5"/>
  <c r="A49" i="5"/>
  <c r="J19" i="5" l="1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J18" i="5"/>
  <c r="I18" i="5"/>
  <c r="E49" i="5" l="1"/>
  <c r="E52" i="5" s="1"/>
  <c r="G53" i="5" s="1"/>
  <c r="G51" i="5" s="1"/>
  <c r="G11" i="5"/>
  <c r="A9" i="5"/>
  <c r="B9" i="5"/>
  <c r="C9" i="5"/>
  <c r="B55" i="5" l="1"/>
  <c r="G54" i="5"/>
  <c r="I43" i="5"/>
  <c r="J43" i="5" l="1"/>
  <c r="O48" i="5" l="1"/>
  <c r="O47" i="5" s="1"/>
  <c r="G46" i="5" s="1"/>
  <c r="A32" i="1"/>
  <c r="A15" i="1"/>
  <c r="B21" i="1"/>
  <c r="B4" i="1" l="1"/>
</calcChain>
</file>

<file path=xl/sharedStrings.xml><?xml version="1.0" encoding="utf-8"?>
<sst xmlns="http://schemas.openxmlformats.org/spreadsheetml/2006/main" count="209" uniqueCount="155">
  <si>
    <t>FECHA EMISION</t>
  </si>
  <si>
    <t>DEPENDENCIA SOLICITANTE</t>
  </si>
  <si>
    <t xml:space="preserve">MONTO </t>
  </si>
  <si>
    <t xml:space="preserve">Relación Gastos con Soportes </t>
  </si>
  <si>
    <t>E-mail        Presupuesto/Cotización</t>
  </si>
  <si>
    <t>ELABORADO POR:</t>
  </si>
  <si>
    <t>APROBADO GTE DPTO</t>
  </si>
  <si>
    <t>RECIBIDO POR</t>
  </si>
  <si>
    <t xml:space="preserve">   Autorizac1      /     Autorizac2</t>
  </si>
  <si>
    <t xml:space="preserve">    Contabilidad     /   Tesorería</t>
  </si>
  <si>
    <t>CEDULA DE IDENTIDAD:</t>
  </si>
  <si>
    <r>
      <t xml:space="preserve">ANEXOS 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 xml:space="preserve">         Factura Original    </t>
    </r>
  </si>
  <si>
    <t>MOTIVO DE LA SOLICITUD:</t>
  </si>
  <si>
    <t>SOLICITUD DE ANTICIPO</t>
  </si>
  <si>
    <t xml:space="preserve"> A FAVOR DE:</t>
  </si>
  <si>
    <t>SUPERVISOR</t>
  </si>
  <si>
    <t>APROBADO SUPERVISOR DPTO</t>
  </si>
  <si>
    <t>Nombre Empleado:</t>
  </si>
  <si>
    <t>Departamento:</t>
  </si>
  <si>
    <t>Empresa</t>
  </si>
  <si>
    <t>Desayuno</t>
  </si>
  <si>
    <t>Almuerzo</t>
  </si>
  <si>
    <t>Cena</t>
  </si>
  <si>
    <t>SOLICITUD DE PAGO: GASTOS DE REPRESNTACION</t>
  </si>
  <si>
    <t>SOLICITUD DE PAGO: ANTICIPOS</t>
  </si>
  <si>
    <t>Factura Nro.</t>
  </si>
  <si>
    <t>Nivel:</t>
  </si>
  <si>
    <t>Gerente</t>
  </si>
  <si>
    <t>Coordinador</t>
  </si>
  <si>
    <t>Supervisor</t>
  </si>
  <si>
    <t>Analista</t>
  </si>
  <si>
    <t>Concepto</t>
  </si>
  <si>
    <t>SOLICITUD DE PAGO: TRAMITES GASTOS (Causados) o ANTICIPOS</t>
  </si>
  <si>
    <t>Fecha Factura</t>
  </si>
  <si>
    <t>Tabla maxima de Gastos</t>
  </si>
  <si>
    <t>Atalaia</t>
  </si>
  <si>
    <t>Fruttech</t>
  </si>
  <si>
    <t>Tiendas TKR</t>
  </si>
  <si>
    <t>Venfruca</t>
  </si>
  <si>
    <t>Asuntos Legales</t>
  </si>
  <si>
    <t>Contraloría</t>
  </si>
  <si>
    <t>Gestion Humana</t>
  </si>
  <si>
    <t>Sistema De Gestión</t>
  </si>
  <si>
    <t>Tesoreria</t>
  </si>
  <si>
    <t>Departamento</t>
  </si>
  <si>
    <t>Comercio Exterior</t>
  </si>
  <si>
    <t>Desarrollo Agricola</t>
  </si>
  <si>
    <t>Mercadeo / Innovacion</t>
  </si>
  <si>
    <t>Proyectos / Ingenieria</t>
  </si>
  <si>
    <t>Produccion</t>
  </si>
  <si>
    <t>Auditoria Interna</t>
  </si>
  <si>
    <t>Traslados</t>
  </si>
  <si>
    <t>Anticipo para Tramites</t>
  </si>
  <si>
    <t>Ventas</t>
  </si>
  <si>
    <t>ELABORADO POR</t>
  </si>
  <si>
    <t>Monto Factura</t>
  </si>
  <si>
    <t>Pernocta</t>
  </si>
  <si>
    <t>SI</t>
  </si>
  <si>
    <t>Cedula Nro.:</t>
  </si>
  <si>
    <t>Total GDR 7103003</t>
  </si>
  <si>
    <t>Total Bs. Facturas</t>
  </si>
  <si>
    <t>APROBADO POR</t>
  </si>
  <si>
    <t>Fecha de Entrega</t>
  </si>
  <si>
    <t>Con Anticipo</t>
  </si>
  <si>
    <t>Sin Anticipo</t>
  </si>
  <si>
    <t>Proveedor</t>
  </si>
  <si>
    <t>PRESENTACIÓN DE GASTOS (Cuentas por Pagar)</t>
  </si>
  <si>
    <t>Pernocta / Comidas Especificas</t>
  </si>
  <si>
    <t>Si</t>
  </si>
  <si>
    <t>No</t>
  </si>
  <si>
    <t>Llenar campos si solo aplica que Ud. en la salida tiene: Algún Viatico incluido o si es un solo tipo de Alimentacion (Ejm. Hoteles con desayunos, Visitas a Plantas con almuerzos, Almuerzos con Proveedores o Clientes, Almuerzos por Cursos o Talleres</t>
  </si>
  <si>
    <t>Nombre:</t>
  </si>
  <si>
    <t>Alkes Corp</t>
  </si>
  <si>
    <t>Ind. El Caimán</t>
  </si>
  <si>
    <t xml:space="preserve"> </t>
  </si>
  <si>
    <t>Con Anticipo en TEBCA</t>
  </si>
  <si>
    <t>Nro. De Tarjeta</t>
  </si>
  <si>
    <t>Monto Asigando Tarjeta TEBCA</t>
  </si>
  <si>
    <t xml:space="preserve">Compra </t>
  </si>
  <si>
    <t>Tramite Laboral</t>
  </si>
  <si>
    <t>Hospedaje</t>
  </si>
  <si>
    <t>Taxi / Pasaje Aereo</t>
  </si>
  <si>
    <t>TEBCA por la Empresa:</t>
  </si>
  <si>
    <t>Total Facturas GDR</t>
  </si>
  <si>
    <t>Personas</t>
  </si>
  <si>
    <t>Compra</t>
  </si>
  <si>
    <t>Ciudad de Residencia:</t>
  </si>
  <si>
    <t>Barcelona, Anzoategui</t>
  </si>
  <si>
    <t>Barinas, Barinas</t>
  </si>
  <si>
    <t>Barquisimeto, Lara</t>
  </si>
  <si>
    <t>Caracas, Distrito Capital</t>
  </si>
  <si>
    <t>Ciudad Bolívar, Bolívar</t>
  </si>
  <si>
    <t>Coro, Falcón</t>
  </si>
  <si>
    <t>Cumaná, Sucre</t>
  </si>
  <si>
    <t>Guanare, Portuguesa</t>
  </si>
  <si>
    <t>La Asunción, Nueva Esparta</t>
  </si>
  <si>
    <t>La Guaira, Vargas</t>
  </si>
  <si>
    <t>Los Teques, Miranda</t>
  </si>
  <si>
    <t>Maracaibo, Zulia</t>
  </si>
  <si>
    <t>Maracay, Aragua</t>
  </si>
  <si>
    <t>Maturín, Monagas</t>
  </si>
  <si>
    <t>Mérida, Mérida</t>
  </si>
  <si>
    <t>Puerto Ayacucho, Amazonas</t>
  </si>
  <si>
    <t>San Carlos, Cojedes</t>
  </si>
  <si>
    <t>San Cristóbal, Táchira</t>
  </si>
  <si>
    <t>San Felipe, Yaracuy</t>
  </si>
  <si>
    <t>San Fernando de Apure, Apure</t>
  </si>
  <si>
    <t>San Juan de los Morros, Guárico</t>
  </si>
  <si>
    <t>Trujillo, Trujillo</t>
  </si>
  <si>
    <t>Tucupita, Delta Amacuro</t>
  </si>
  <si>
    <t>Valencia, Carabobo</t>
  </si>
  <si>
    <t>Estados</t>
  </si>
  <si>
    <t>Amazonas</t>
  </si>
  <si>
    <t>Anzoategui</t>
  </si>
  <si>
    <t>Apure</t>
  </si>
  <si>
    <t>Aragua</t>
  </si>
  <si>
    <t>Barinas</t>
  </si>
  <si>
    <t>Bolívar</t>
  </si>
  <si>
    <t>Carabobo</t>
  </si>
  <si>
    <t>Cojedes</t>
  </si>
  <si>
    <t>Delta Amacuro</t>
  </si>
  <si>
    <t>Distrito Capital</t>
  </si>
  <si>
    <t>Falcón</t>
  </si>
  <si>
    <t>Guárico</t>
  </si>
  <si>
    <t>Lara</t>
  </si>
  <si>
    <t>Mérida</t>
  </si>
  <si>
    <t>Miranda</t>
  </si>
  <si>
    <t>Monagas</t>
  </si>
  <si>
    <t>Nueva Esparta</t>
  </si>
  <si>
    <t>Portuguesa</t>
  </si>
  <si>
    <t>Sucre</t>
  </si>
  <si>
    <t>Táchira</t>
  </si>
  <si>
    <t>Trujillo</t>
  </si>
  <si>
    <t>Vargas</t>
  </si>
  <si>
    <t>Yaracuy</t>
  </si>
  <si>
    <t>Zulia</t>
  </si>
  <si>
    <t xml:space="preserve">Ciudad </t>
  </si>
  <si>
    <t>Lugar del Consumo</t>
  </si>
  <si>
    <t>Saldo en TEBCA</t>
  </si>
  <si>
    <t>Total Reposicion a TEBCA</t>
  </si>
  <si>
    <t>Andetek</t>
  </si>
  <si>
    <t>Monto TEBCA:</t>
  </si>
  <si>
    <t>Almacén / Logistica</t>
  </si>
  <si>
    <t>Relaciones Corporativas</t>
  </si>
  <si>
    <t xml:space="preserve">Seguridad y Salud Laboral </t>
  </si>
  <si>
    <t>Sistemas / TI</t>
  </si>
  <si>
    <t>A &amp; S (Compras Nacionales)</t>
  </si>
  <si>
    <t>Calidad</t>
  </si>
  <si>
    <t>Direccion</t>
  </si>
  <si>
    <t>Operaciones</t>
  </si>
  <si>
    <t>Total Compra</t>
  </si>
  <si>
    <t>Total Facturas Compras</t>
  </si>
  <si>
    <t>Total Facturas Tramites</t>
  </si>
  <si>
    <t>Total TL 7125001</t>
  </si>
  <si>
    <t xml:space="preserve">RELACION DE GASTOS TEBCA
Con politica de Gastos (Febrero 2019)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</si>
</sst>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&quot;Bs &quot;#,##0.00;[Red]&quot;Bs &quot;#,##0.00"/>
    <numFmt numFmtId="165" formatCode="mmmm\-yy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sz val="11"/>
      <name val="Tahoma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Kartika"/>
      <family val="1"/>
    </font>
    <font>
      <sz val="10"/>
      <color theme="1"/>
      <name val="Kartika"/>
      <family val="1"/>
    </font>
    <font>
      <sz val="10"/>
      <name val="Kartika"/>
      <family val="1"/>
    </font>
    <font>
      <b/>
      <sz val="10"/>
      <color rgb="FF0070C0"/>
      <name val="Kartika"/>
      <family val="1"/>
    </font>
    <font>
      <u/>
      <sz val="9"/>
      <name val="Kartika"/>
      <family val="1"/>
    </font>
    <font>
      <sz val="9"/>
      <name val="Kartika"/>
      <family val="1"/>
    </font>
    <font>
      <b/>
      <sz val="9"/>
      <name val="Kartika"/>
      <family val="1"/>
    </font>
    <font>
      <sz val="9"/>
      <color theme="1"/>
      <name val="Kartika"/>
      <family val="1"/>
    </font>
    <font>
      <b/>
      <sz val="9"/>
      <color rgb="FF0070C0"/>
      <name val="Kartika"/>
      <family val="1"/>
    </font>
    <font>
      <sz val="9"/>
      <color theme="0"/>
      <name val="Kartika"/>
      <family val="1"/>
    </font>
    <font>
      <sz val="9"/>
      <color rgb="FF0070C0"/>
      <name val="Kartika"/>
      <family val="1"/>
    </font>
    <font>
      <b/>
      <sz val="8"/>
      <color rgb="FF0070C0"/>
      <name val="Kartika"/>
      <family val="1"/>
    </font>
    <font>
      <sz val="10"/>
      <color rgb="FF0070C0"/>
      <name val="Kartika"/>
      <family val="1"/>
    </font>
    <font>
      <b/>
      <sz val="11"/>
      <name val="Kartika"/>
      <family val="1"/>
    </font>
    <font>
      <sz val="9"/>
      <color rgb="FFFF0000"/>
      <name val="Kartika"/>
      <family val="1"/>
    </font>
    <font>
      <sz val="10"/>
      <color rgb="FFFF0000"/>
      <name val="Kartika"/>
      <family val="1"/>
    </font>
    <font>
      <b/>
      <sz val="9"/>
      <color rgb="FFFF0000"/>
      <name val="Kartika"/>
      <family val="1"/>
    </font>
    <font>
      <sz val="8"/>
      <color rgb="FFFF0000"/>
      <name val="Calibri"/>
      <family val="2"/>
      <scheme val="minor"/>
    </font>
    <font>
      <b/>
      <sz val="9"/>
      <color theme="1"/>
      <name val="Kartika"/>
      <family val="1"/>
    </font>
    <font>
      <sz val="8"/>
      <color theme="1"/>
      <name val="Aharoni"/>
      <charset val="177"/>
    </font>
    <font>
      <u/>
      <sz val="9"/>
      <color theme="1"/>
      <name val="Kartika"/>
      <family val="1"/>
    </font>
    <font>
      <b/>
      <sz val="10"/>
      <color theme="0"/>
      <name val="Kartika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27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/>
    </xf>
    <xf numFmtId="0" fontId="3" fillId="0" borderId="22" xfId="0" applyFont="1" applyFill="1" applyBorder="1" applyAlignment="1"/>
    <xf numFmtId="0" fontId="3" fillId="0" borderId="23" xfId="0" applyFont="1" applyFill="1" applyBorder="1" applyAlignment="1"/>
    <xf numFmtId="0" fontId="2" fillId="0" borderId="0" xfId="0" applyFont="1" applyFill="1" applyBorder="1"/>
    <xf numFmtId="0" fontId="2" fillId="0" borderId="24" xfId="0" applyFont="1" applyFill="1" applyBorder="1"/>
    <xf numFmtId="0" fontId="3" fillId="0" borderId="15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vertical="center"/>
    </xf>
    <xf numFmtId="165" fontId="2" fillId="0" borderId="2" xfId="0" applyNumberFormat="1" applyFont="1" applyFill="1" applyBorder="1" applyAlignment="1" applyProtection="1">
      <alignment vertical="center"/>
      <protection locked="0"/>
    </xf>
    <xf numFmtId="14" fontId="3" fillId="0" borderId="3" xfId="0" applyNumberFormat="1" applyFont="1" applyFill="1" applyBorder="1" applyAlignment="1" applyProtection="1">
      <alignment horizontal="center" vertical="center"/>
      <protection locked="0"/>
    </xf>
    <xf numFmtId="0" fontId="3" fillId="0" borderId="26" xfId="0" applyFont="1" applyFill="1" applyBorder="1" applyAlignment="1" applyProtection="1">
      <alignment vertical="center"/>
      <protection locked="0"/>
    </xf>
    <xf numFmtId="0" fontId="5" fillId="0" borderId="0" xfId="0" applyFont="1" applyFill="1"/>
    <xf numFmtId="3" fontId="5" fillId="0" borderId="0" xfId="0" applyNumberFormat="1" applyFont="1" applyFill="1"/>
    <xf numFmtId="164" fontId="3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0" borderId="25" xfId="0" applyFont="1" applyFill="1" applyBorder="1"/>
    <xf numFmtId="0" fontId="3" fillId="0" borderId="30" xfId="0" applyFont="1" applyFill="1" applyBorder="1" applyAlignment="1" applyProtection="1">
      <alignment horizontal="left" vertical="center"/>
      <protection locked="0"/>
    </xf>
    <xf numFmtId="3" fontId="3" fillId="0" borderId="25" xfId="0" applyNumberFormat="1" applyFont="1" applyFill="1" applyBorder="1" applyAlignment="1">
      <alignment horizontal="left" vertical="center"/>
    </xf>
    <xf numFmtId="0" fontId="7" fillId="0" borderId="0" xfId="0" applyFont="1"/>
    <xf numFmtId="0" fontId="7" fillId="0" borderId="32" xfId="0" applyFont="1" applyBorder="1"/>
    <xf numFmtId="43" fontId="7" fillId="0" borderId="0" xfId="1" applyFont="1"/>
    <xf numFmtId="0" fontId="9" fillId="0" borderId="25" xfId="0" applyFont="1" applyBorder="1" applyAlignment="1">
      <alignment horizontal="center" vertical="center"/>
    </xf>
    <xf numFmtId="0" fontId="7" fillId="0" borderId="48" xfId="0" applyFont="1" applyBorder="1" applyAlignment="1">
      <alignment horizontal="left" vertical="center"/>
    </xf>
    <xf numFmtId="0" fontId="7" fillId="0" borderId="48" xfId="0" applyFont="1" applyFill="1" applyBorder="1" applyAlignment="1">
      <alignment horizontal="left" vertical="center"/>
    </xf>
    <xf numFmtId="0" fontId="8" fillId="0" borderId="34" xfId="0" applyFont="1" applyBorder="1" applyAlignment="1">
      <alignment horizontal="center"/>
    </xf>
    <xf numFmtId="0" fontId="8" fillId="0" borderId="31" xfId="0" applyFont="1" applyBorder="1" applyAlignment="1"/>
    <xf numFmtId="0" fontId="8" fillId="0" borderId="32" xfId="0" applyFont="1" applyBorder="1" applyAlignment="1"/>
    <xf numFmtId="0" fontId="7" fillId="0" borderId="27" xfId="0" applyFont="1" applyFill="1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8" xfId="0" applyFont="1" applyBorder="1" applyAlignment="1">
      <alignment horizontal="left" vertical="center"/>
    </xf>
    <xf numFmtId="0" fontId="7" fillId="0" borderId="51" xfId="0" applyFont="1" applyBorder="1"/>
    <xf numFmtId="0" fontId="7" fillId="0" borderId="0" xfId="0" applyFont="1" applyBorder="1"/>
    <xf numFmtId="0" fontId="18" fillId="2" borderId="42" xfId="0" applyFont="1" applyFill="1" applyBorder="1" applyAlignment="1" applyProtection="1">
      <alignment vertical="center"/>
    </xf>
    <xf numFmtId="43" fontId="10" fillId="0" borderId="0" xfId="1" applyFont="1" applyFill="1" applyBorder="1" applyAlignment="1" applyProtection="1">
      <alignment vertical="center"/>
    </xf>
    <xf numFmtId="0" fontId="16" fillId="0" borderId="0" xfId="0" applyFont="1" applyFill="1" applyBorder="1" applyAlignment="1" applyProtection="1">
      <alignment horizontal="right" vertical="center"/>
    </xf>
    <xf numFmtId="0" fontId="18" fillId="0" borderId="37" xfId="0" applyFont="1" applyBorder="1" applyAlignment="1" applyProtection="1">
      <alignment vertical="center"/>
    </xf>
    <xf numFmtId="43" fontId="10" fillId="0" borderId="54" xfId="0" applyNumberFormat="1" applyFont="1" applyFill="1" applyBorder="1" applyAlignment="1" applyProtection="1">
      <alignment horizontal="right" vertical="center"/>
    </xf>
    <xf numFmtId="0" fontId="17" fillId="0" borderId="0" xfId="2" applyFont="1" applyBorder="1" applyAlignment="1" applyProtection="1">
      <alignment vertical="center"/>
    </xf>
    <xf numFmtId="0" fontId="11" fillId="0" borderId="0" xfId="2" applyFont="1" applyBorder="1" applyAlignment="1" applyProtection="1">
      <alignment vertical="center"/>
    </xf>
    <xf numFmtId="43" fontId="25" fillId="0" borderId="56" xfId="1" applyFont="1" applyFill="1" applyBorder="1" applyAlignment="1" applyProtection="1">
      <alignment horizontal="center" vertical="center"/>
    </xf>
    <xf numFmtId="43" fontId="10" fillId="0" borderId="54" xfId="1" applyFont="1" applyFill="1" applyBorder="1" applyAlignment="1" applyProtection="1">
      <alignment vertical="center"/>
    </xf>
    <xf numFmtId="0" fontId="27" fillId="0" borderId="0" xfId="2" applyFont="1" applyBorder="1" applyAlignment="1">
      <alignment vertical="center" wrapText="1"/>
    </xf>
    <xf numFmtId="0" fontId="27" fillId="0" borderId="0" xfId="2" applyFont="1" applyBorder="1" applyAlignment="1">
      <alignment vertical="center"/>
    </xf>
    <xf numFmtId="0" fontId="16" fillId="0" borderId="59" xfId="0" applyFont="1" applyFill="1" applyBorder="1" applyAlignment="1" applyProtection="1">
      <alignment vertical="center" wrapText="1"/>
    </xf>
    <xf numFmtId="0" fontId="16" fillId="0" borderId="38" xfId="0" applyFont="1" applyFill="1" applyBorder="1" applyAlignment="1" applyProtection="1">
      <alignment horizontal="center" vertical="center" wrapText="1"/>
    </xf>
    <xf numFmtId="0" fontId="11" fillId="0" borderId="41" xfId="2" applyFont="1" applyBorder="1" applyAlignment="1" applyProtection="1">
      <alignment vertical="center"/>
    </xf>
    <xf numFmtId="0" fontId="11" fillId="0" borderId="35" xfId="2" applyFont="1" applyBorder="1" applyAlignment="1" applyProtection="1">
      <alignment vertical="center"/>
    </xf>
    <xf numFmtId="0" fontId="11" fillId="0" borderId="39" xfId="2" applyFont="1" applyBorder="1" applyAlignment="1" applyProtection="1">
      <alignment vertical="center"/>
    </xf>
    <xf numFmtId="0" fontId="10" fillId="0" borderId="39" xfId="0" applyFont="1" applyFill="1" applyBorder="1" applyAlignment="1" applyProtection="1">
      <alignment horizontal="right" vertical="center"/>
    </xf>
    <xf numFmtId="0" fontId="11" fillId="0" borderId="36" xfId="2" applyFont="1" applyBorder="1" applyAlignment="1" applyProtection="1">
      <alignment vertical="center"/>
    </xf>
    <xf numFmtId="0" fontId="16" fillId="0" borderId="0" xfId="0" applyFont="1" applyFill="1" applyBorder="1" applyAlignment="1" applyProtection="1">
      <alignment horizontal="left" vertical="center"/>
    </xf>
    <xf numFmtId="0" fontId="16" fillId="0" borderId="40" xfId="0" applyFont="1" applyFill="1" applyBorder="1" applyAlignment="1" applyProtection="1">
      <alignment horizontal="right" vertical="center"/>
    </xf>
    <xf numFmtId="0" fontId="17" fillId="0" borderId="41" xfId="2" applyFont="1" applyBorder="1" applyAlignment="1" applyProtection="1">
      <alignment vertical="center"/>
    </xf>
    <xf numFmtId="0" fontId="15" fillId="0" borderId="0" xfId="0" applyFont="1" applyBorder="1" applyAlignment="1" applyProtection="1">
      <alignment horizontal="center" vertical="center"/>
    </xf>
    <xf numFmtId="0" fontId="16" fillId="0" borderId="40" xfId="0" applyFont="1" applyFill="1" applyBorder="1" applyAlignment="1" applyProtection="1">
      <alignment vertical="center"/>
    </xf>
    <xf numFmtId="0" fontId="17" fillId="0" borderId="47" xfId="2" applyFont="1" applyFill="1" applyBorder="1" applyAlignment="1" applyProtection="1">
      <alignment vertical="center"/>
    </xf>
    <xf numFmtId="0" fontId="17" fillId="0" borderId="47" xfId="2" applyFont="1" applyBorder="1" applyAlignment="1" applyProtection="1">
      <alignment vertical="center"/>
    </xf>
    <xf numFmtId="0" fontId="28" fillId="0" borderId="0" xfId="0" applyFont="1" applyBorder="1" applyAlignment="1" applyProtection="1">
      <alignment horizontal="right" vertical="center"/>
    </xf>
    <xf numFmtId="43" fontId="11" fillId="0" borderId="34" xfId="1" applyFont="1" applyBorder="1" applyAlignment="1" applyProtection="1">
      <alignment vertical="center"/>
    </xf>
    <xf numFmtId="0" fontId="29" fillId="0" borderId="0" xfId="2" applyFont="1" applyBorder="1" applyAlignment="1" applyProtection="1">
      <alignment vertical="center" wrapText="1"/>
    </xf>
    <xf numFmtId="49" fontId="30" fillId="0" borderId="0" xfId="0" applyNumberFormat="1" applyFont="1" applyFill="1" applyBorder="1" applyAlignment="1" applyProtection="1">
      <alignment horizontal="center" vertical="center"/>
    </xf>
    <xf numFmtId="0" fontId="11" fillId="0" borderId="39" xfId="0" applyFont="1" applyBorder="1" applyAlignment="1" applyProtection="1">
      <alignment horizontal="center" vertical="center"/>
    </xf>
    <xf numFmtId="0" fontId="28" fillId="0" borderId="39" xfId="0" applyFont="1" applyFill="1" applyBorder="1" applyAlignment="1" applyProtection="1">
      <alignment horizontal="right" vertical="center"/>
    </xf>
    <xf numFmtId="43" fontId="19" fillId="0" borderId="35" xfId="1" applyFont="1" applyFill="1" applyBorder="1" applyAlignment="1" applyProtection="1">
      <alignment horizontal="center" vertical="center"/>
    </xf>
    <xf numFmtId="43" fontId="19" fillId="0" borderId="39" xfId="1" applyFont="1" applyFill="1" applyBorder="1" applyAlignment="1" applyProtection="1">
      <alignment horizontal="center" vertical="center"/>
    </xf>
    <xf numFmtId="0" fontId="7" fillId="0" borderId="64" xfId="0" applyFont="1" applyBorder="1"/>
    <xf numFmtId="0" fontId="18" fillId="2" borderId="68" xfId="0" applyFont="1" applyFill="1" applyBorder="1" applyAlignment="1" applyProtection="1">
      <alignment vertical="center"/>
    </xf>
    <xf numFmtId="0" fontId="24" fillId="0" borderId="0" xfId="2" applyFont="1" applyAlignment="1" applyProtection="1">
      <alignment vertical="center"/>
    </xf>
    <xf numFmtId="43" fontId="24" fillId="0" borderId="0" xfId="1" applyFont="1" applyAlignment="1" applyProtection="1">
      <alignment vertical="center"/>
    </xf>
    <xf numFmtId="0" fontId="20" fillId="0" borderId="0" xfId="2" applyFont="1" applyAlignment="1" applyProtection="1">
      <alignment vertical="center"/>
    </xf>
    <xf numFmtId="0" fontId="17" fillId="0" borderId="0" xfId="2" applyFont="1" applyAlignment="1" applyProtection="1">
      <alignment vertical="center"/>
    </xf>
    <xf numFmtId="0" fontId="15" fillId="0" borderId="0" xfId="2" applyFont="1" applyAlignment="1" applyProtection="1">
      <alignment vertical="center"/>
    </xf>
    <xf numFmtId="0" fontId="25" fillId="0" borderId="0" xfId="2" applyFont="1" applyAlignment="1" applyProtection="1">
      <alignment vertical="center"/>
    </xf>
    <xf numFmtId="43" fontId="25" fillId="0" borderId="0" xfId="1" applyFont="1" applyAlignment="1" applyProtection="1">
      <alignment vertical="center"/>
    </xf>
    <xf numFmtId="0" fontId="22" fillId="0" borderId="0" xfId="2" applyFont="1" applyAlignment="1" applyProtection="1">
      <alignment vertical="center"/>
    </xf>
    <xf numFmtId="0" fontId="11" fillId="0" borderId="0" xfId="2" applyFont="1" applyAlignment="1" applyProtection="1">
      <alignment vertical="center"/>
    </xf>
    <xf numFmtId="0" fontId="12" fillId="0" borderId="0" xfId="2" applyFont="1" applyAlignment="1" applyProtection="1">
      <alignment vertical="center"/>
    </xf>
    <xf numFmtId="0" fontId="15" fillId="0" borderId="0" xfId="0" applyFont="1" applyFill="1" applyBorder="1" applyAlignment="1" applyProtection="1">
      <alignment horizontal="center" vertical="center"/>
    </xf>
    <xf numFmtId="0" fontId="12" fillId="0" borderId="40" xfId="0" applyFont="1" applyFill="1" applyBorder="1" applyAlignment="1" applyProtection="1">
      <alignment vertical="center"/>
    </xf>
    <xf numFmtId="0" fontId="12" fillId="0" borderId="0" xfId="0" applyFont="1" applyFill="1" applyBorder="1" applyAlignment="1" applyProtection="1">
      <alignment vertical="center"/>
    </xf>
    <xf numFmtId="0" fontId="12" fillId="0" borderId="41" xfId="0" applyFont="1" applyFill="1" applyBorder="1" applyAlignment="1" applyProtection="1">
      <alignment horizontal="center" vertical="center"/>
    </xf>
    <xf numFmtId="0" fontId="24" fillId="0" borderId="0" xfId="2" applyFont="1" applyAlignment="1" applyProtection="1">
      <alignment vertical="center" wrapText="1"/>
    </xf>
    <xf numFmtId="43" fontId="24" fillId="0" borderId="0" xfId="1" applyFont="1" applyAlignment="1" applyProtection="1">
      <alignment vertical="center" wrapText="1"/>
    </xf>
    <xf numFmtId="0" fontId="20" fillId="0" borderId="0" xfId="2" applyFont="1" applyAlignment="1" applyProtection="1">
      <alignment vertical="center" wrapText="1"/>
    </xf>
    <xf numFmtId="0" fontId="17" fillId="0" borderId="0" xfId="2" applyFont="1" applyAlignment="1" applyProtection="1">
      <alignment vertical="center" wrapText="1"/>
    </xf>
    <xf numFmtId="0" fontId="15" fillId="0" borderId="0" xfId="2" applyFont="1" applyAlignment="1" applyProtection="1">
      <alignment vertical="center" wrapText="1"/>
    </xf>
    <xf numFmtId="0" fontId="24" fillId="0" borderId="0" xfId="2" applyFont="1" applyFill="1" applyAlignment="1" applyProtection="1">
      <alignment vertical="center"/>
    </xf>
    <xf numFmtId="43" fontId="24" fillId="0" borderId="55" xfId="1" applyFont="1" applyFill="1" applyBorder="1" applyAlignment="1" applyProtection="1">
      <alignment vertical="center"/>
    </xf>
    <xf numFmtId="0" fontId="20" fillId="0" borderId="0" xfId="2" applyFont="1" applyFill="1" applyAlignment="1" applyProtection="1">
      <alignment vertical="center"/>
    </xf>
    <xf numFmtId="0" fontId="17" fillId="0" borderId="0" xfId="2" applyFont="1" applyFill="1" applyAlignment="1" applyProtection="1">
      <alignment vertical="center"/>
    </xf>
    <xf numFmtId="0" fontId="15" fillId="0" borderId="0" xfId="2" applyFont="1" applyFill="1" applyAlignment="1" applyProtection="1">
      <alignment vertical="center"/>
    </xf>
    <xf numFmtId="43" fontId="24" fillId="0" borderId="28" xfId="1" applyFont="1" applyBorder="1" applyAlignment="1" applyProtection="1">
      <alignment vertical="center"/>
    </xf>
    <xf numFmtId="0" fontId="16" fillId="0" borderId="50" xfId="0" applyFont="1" applyFill="1" applyBorder="1" applyAlignment="1" applyProtection="1">
      <alignment vertical="center" wrapText="1"/>
    </xf>
    <xf numFmtId="0" fontId="16" fillId="0" borderId="63" xfId="0" applyFont="1" applyFill="1" applyBorder="1" applyAlignment="1" applyProtection="1">
      <alignment horizontal="center" vertical="center" wrapText="1"/>
    </xf>
    <xf numFmtId="0" fontId="15" fillId="0" borderId="0" xfId="0" applyFont="1" applyAlignment="1" applyProtection="1">
      <alignment vertical="center"/>
    </xf>
    <xf numFmtId="0" fontId="15" fillId="0" borderId="0" xfId="0" applyFont="1" applyAlignment="1" applyProtection="1">
      <alignment horizontal="center" vertical="center"/>
    </xf>
    <xf numFmtId="0" fontId="12" fillId="0" borderId="35" xfId="0" applyFont="1" applyBorder="1" applyAlignment="1" applyProtection="1">
      <alignment vertical="center"/>
    </xf>
    <xf numFmtId="0" fontId="12" fillId="0" borderId="39" xfId="0" applyFont="1" applyBorder="1" applyAlignment="1" applyProtection="1">
      <alignment vertical="center"/>
    </xf>
    <xf numFmtId="0" fontId="12" fillId="0" borderId="39" xfId="0" applyFont="1" applyBorder="1" applyAlignment="1" applyProtection="1">
      <alignment horizontal="center" vertical="center"/>
    </xf>
    <xf numFmtId="0" fontId="12" fillId="0" borderId="37" xfId="0" applyFont="1" applyBorder="1" applyAlignment="1" applyProtection="1">
      <alignment vertical="center"/>
    </xf>
    <xf numFmtId="0" fontId="12" fillId="0" borderId="47" xfId="0" applyFont="1" applyBorder="1" applyAlignment="1" applyProtection="1">
      <alignment vertical="center"/>
    </xf>
    <xf numFmtId="0" fontId="12" fillId="0" borderId="47" xfId="0" applyFont="1" applyBorder="1" applyAlignment="1" applyProtection="1">
      <alignment horizontal="center" vertical="center"/>
    </xf>
    <xf numFmtId="0" fontId="12" fillId="0" borderId="38" xfId="0" applyFont="1" applyBorder="1" applyAlignment="1" applyProtection="1">
      <alignment horizontal="center" vertical="center"/>
    </xf>
    <xf numFmtId="0" fontId="28" fillId="0" borderId="40" xfId="0" applyFont="1" applyBorder="1" applyAlignment="1" applyProtection="1">
      <alignment vertical="center"/>
    </xf>
    <xf numFmtId="0" fontId="17" fillId="0" borderId="40" xfId="2" applyFont="1" applyBorder="1" applyAlignment="1" applyProtection="1">
      <alignment vertical="center"/>
    </xf>
    <xf numFmtId="43" fontId="19" fillId="0" borderId="41" xfId="1" applyFont="1" applyBorder="1" applyAlignment="1" applyProtection="1">
      <alignment vertical="center"/>
    </xf>
    <xf numFmtId="0" fontId="11" fillId="0" borderId="40" xfId="0" applyFont="1" applyBorder="1" applyAlignment="1" applyProtection="1">
      <alignment vertical="center"/>
    </xf>
    <xf numFmtId="1" fontId="17" fillId="0" borderId="0" xfId="1" applyNumberFormat="1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 vertical="center"/>
    </xf>
    <xf numFmtId="0" fontId="11" fillId="0" borderId="37" xfId="2" applyFont="1" applyBorder="1" applyAlignment="1" applyProtection="1">
      <alignment vertical="center"/>
    </xf>
    <xf numFmtId="0" fontId="11" fillId="0" borderId="47" xfId="2" applyFont="1" applyBorder="1" applyAlignment="1" applyProtection="1">
      <alignment vertical="center"/>
    </xf>
    <xf numFmtId="0" fontId="11" fillId="0" borderId="47" xfId="2" applyFont="1" applyFill="1" applyBorder="1" applyAlignment="1" applyProtection="1">
      <alignment vertical="center"/>
    </xf>
    <xf numFmtId="43" fontId="11" fillId="0" borderId="47" xfId="1" applyFont="1" applyFill="1" applyBorder="1" applyAlignment="1" applyProtection="1">
      <alignment vertical="center"/>
    </xf>
    <xf numFmtId="0" fontId="11" fillId="0" borderId="38" xfId="2" applyFont="1" applyBorder="1" applyAlignment="1" applyProtection="1">
      <alignment vertical="center"/>
    </xf>
    <xf numFmtId="43" fontId="28" fillId="0" borderId="65" xfId="1" applyFont="1" applyFill="1" applyBorder="1" applyAlignment="1" applyProtection="1">
      <alignment horizontal="center"/>
      <protection locked="0"/>
    </xf>
    <xf numFmtId="49" fontId="16" fillId="0" borderId="65" xfId="0" applyNumberFormat="1" applyFont="1" applyFill="1" applyBorder="1" applyAlignment="1" applyProtection="1">
      <alignment horizontal="center"/>
    </xf>
    <xf numFmtId="0" fontId="18" fillId="0" borderId="68" xfId="0" applyFont="1" applyFill="1" applyBorder="1" applyAlignment="1" applyProtection="1">
      <alignment horizontal="center" vertical="center" wrapText="1"/>
    </xf>
    <xf numFmtId="0" fontId="18" fillId="0" borderId="65" xfId="0" applyFont="1" applyFill="1" applyBorder="1" applyAlignment="1" applyProtection="1">
      <alignment horizontal="center" vertical="center" wrapText="1"/>
    </xf>
    <xf numFmtId="0" fontId="21" fillId="0" borderId="65" xfId="0" applyFont="1" applyFill="1" applyBorder="1" applyAlignment="1" applyProtection="1">
      <alignment horizontal="center" vertical="center" wrapText="1"/>
    </xf>
    <xf numFmtId="14" fontId="12" fillId="0" borderId="68" xfId="0" applyNumberFormat="1" applyFont="1" applyFill="1" applyBorder="1" applyAlignment="1" applyProtection="1">
      <alignment horizontal="center" vertical="center"/>
      <protection locked="0"/>
    </xf>
    <xf numFmtId="49" fontId="12" fillId="0" borderId="65" xfId="0" applyNumberFormat="1" applyFont="1" applyFill="1" applyBorder="1" applyAlignment="1" applyProtection="1">
      <alignment horizontal="center" vertical="center"/>
      <protection locked="0"/>
    </xf>
    <xf numFmtId="0" fontId="12" fillId="0" borderId="65" xfId="0" applyFont="1" applyFill="1" applyBorder="1" applyAlignment="1" applyProtection="1">
      <alignment horizontal="center" vertical="center"/>
      <protection locked="0"/>
    </xf>
    <xf numFmtId="49" fontId="12" fillId="0" borderId="65" xfId="1" applyNumberFormat="1" applyFont="1" applyFill="1" applyBorder="1" applyAlignment="1" applyProtection="1">
      <alignment horizontal="center" vertical="center"/>
      <protection locked="0"/>
    </xf>
    <xf numFmtId="43" fontId="12" fillId="0" borderId="65" xfId="1" applyFont="1" applyFill="1" applyBorder="1" applyAlignment="1" applyProtection="1">
      <alignment horizontal="center" vertical="center"/>
      <protection locked="0"/>
    </xf>
    <xf numFmtId="14" fontId="12" fillId="0" borderId="66" xfId="0" applyNumberFormat="1" applyFont="1" applyFill="1" applyBorder="1" applyAlignment="1" applyProtection="1">
      <alignment horizontal="center" vertical="center"/>
      <protection locked="0"/>
    </xf>
    <xf numFmtId="49" fontId="12" fillId="0" borderId="67" xfId="0" applyNumberFormat="1" applyFont="1" applyFill="1" applyBorder="1" applyAlignment="1" applyProtection="1">
      <alignment horizontal="center" vertical="center"/>
      <protection locked="0"/>
    </xf>
    <xf numFmtId="49" fontId="12" fillId="0" borderId="67" xfId="1" applyNumberFormat="1" applyFont="1" applyFill="1" applyBorder="1" applyAlignment="1" applyProtection="1">
      <alignment horizontal="center" vertical="center"/>
      <protection locked="0"/>
    </xf>
    <xf numFmtId="43" fontId="12" fillId="0" borderId="67" xfId="1" applyFont="1" applyFill="1" applyBorder="1" applyAlignment="1" applyProtection="1">
      <alignment horizontal="center" vertical="center"/>
      <protection locked="0"/>
    </xf>
    <xf numFmtId="43" fontId="16" fillId="0" borderId="68" xfId="0" applyNumberFormat="1" applyFont="1" applyFill="1" applyBorder="1" applyAlignment="1" applyProtection="1">
      <alignment horizontal="center" vertical="center"/>
    </xf>
    <xf numFmtId="43" fontId="15" fillId="0" borderId="68" xfId="0" applyNumberFormat="1" applyFont="1" applyFill="1" applyBorder="1" applyAlignment="1" applyProtection="1">
      <alignment vertical="center"/>
    </xf>
    <xf numFmtId="3" fontId="12" fillId="0" borderId="50" xfId="0" applyNumberFormat="1" applyFont="1" applyFill="1" applyBorder="1" applyAlignment="1" applyProtection="1">
      <alignment horizontal="center" vertical="center"/>
      <protection locked="0"/>
    </xf>
    <xf numFmtId="49" fontId="14" fillId="0" borderId="72" xfId="0" applyNumberFormat="1" applyFont="1" applyFill="1" applyBorder="1" applyAlignment="1" applyProtection="1">
      <alignment horizontal="left" vertical="center"/>
      <protection locked="0"/>
    </xf>
    <xf numFmtId="0" fontId="18" fillId="0" borderId="72" xfId="0" applyFont="1" applyFill="1" applyBorder="1" applyAlignment="1" applyProtection="1">
      <alignment horizontal="center" vertical="center" wrapText="1"/>
    </xf>
    <xf numFmtId="0" fontId="12" fillId="0" borderId="65" xfId="0" applyFont="1" applyFill="1" applyBorder="1" applyAlignment="1" applyProtection="1">
      <alignment horizontal="center" vertical="center"/>
      <protection locked="0"/>
    </xf>
    <xf numFmtId="43" fontId="12" fillId="0" borderId="0" xfId="1" applyFont="1" applyAlignment="1" applyProtection="1">
      <alignment vertical="center"/>
    </xf>
    <xf numFmtId="43" fontId="15" fillId="0" borderId="0" xfId="1" applyFont="1" applyAlignment="1" applyProtection="1">
      <alignment vertical="center"/>
    </xf>
    <xf numFmtId="0" fontId="7" fillId="0" borderId="34" xfId="0" applyFont="1" applyBorder="1"/>
    <xf numFmtId="0" fontId="7" fillId="0" borderId="36" xfId="0" applyFont="1" applyBorder="1"/>
    <xf numFmtId="0" fontId="7" fillId="0" borderId="41" xfId="0" applyFont="1" applyBorder="1"/>
    <xf numFmtId="0" fontId="7" fillId="0" borderId="38" xfId="0" applyFont="1" applyBorder="1"/>
    <xf numFmtId="49" fontId="14" fillId="0" borderId="73" xfId="0" applyNumberFormat="1" applyFont="1" applyFill="1" applyBorder="1" applyAlignment="1" applyProtection="1">
      <alignment horizontal="center" vertical="center"/>
      <protection locked="0"/>
    </xf>
    <xf numFmtId="0" fontId="12" fillId="0" borderId="78" xfId="0" applyFont="1" applyFill="1" applyBorder="1" applyAlignment="1" applyProtection="1">
      <alignment horizontal="center" vertical="center"/>
      <protection locked="0"/>
    </xf>
    <xf numFmtId="3" fontId="12" fillId="0" borderId="38" xfId="0" applyNumberFormat="1" applyFont="1" applyFill="1" applyBorder="1" applyAlignment="1" applyProtection="1">
      <alignment horizontal="center" vertical="center"/>
      <protection locked="0"/>
    </xf>
    <xf numFmtId="0" fontId="12" fillId="0" borderId="65" xfId="0" applyFont="1" applyFill="1" applyBorder="1" applyAlignment="1" applyProtection="1">
      <alignment horizontal="center" vertical="center"/>
      <protection locked="0"/>
    </xf>
    <xf numFmtId="0" fontId="12" fillId="0" borderId="65" xfId="0" applyFont="1" applyFill="1" applyBorder="1" applyAlignment="1" applyProtection="1">
      <alignment horizontal="center" vertical="center"/>
      <protection locked="0"/>
    </xf>
    <xf numFmtId="0" fontId="16" fillId="0" borderId="41" xfId="0" applyFont="1" applyFill="1" applyBorder="1" applyAlignment="1" applyProtection="1">
      <alignment horizontal="right" vertical="center"/>
    </xf>
    <xf numFmtId="43" fontId="10" fillId="0" borderId="41" xfId="1" applyFont="1" applyFill="1" applyBorder="1" applyAlignment="1" applyProtection="1">
      <alignment vertical="center"/>
    </xf>
    <xf numFmtId="0" fontId="16" fillId="0" borderId="41" xfId="0" applyFont="1" applyFill="1" applyBorder="1" applyAlignment="1" applyProtection="1">
      <alignment horizontal="right"/>
    </xf>
    <xf numFmtId="0" fontId="15" fillId="0" borderId="37" xfId="0" applyFont="1" applyFill="1" applyBorder="1" applyAlignment="1" applyProtection="1">
      <alignment vertical="center"/>
    </xf>
    <xf numFmtId="43" fontId="19" fillId="0" borderId="38" xfId="0" applyNumberFormat="1" applyFont="1" applyBorder="1" applyAlignment="1" applyProtection="1">
      <alignment horizontal="center" vertical="center"/>
    </xf>
    <xf numFmtId="0" fontId="16" fillId="0" borderId="41" xfId="0" applyFont="1" applyFill="1" applyBorder="1" applyAlignment="1" applyProtection="1">
      <alignment horizontal="right" vertical="center" wrapText="1"/>
    </xf>
    <xf numFmtId="43" fontId="10" fillId="0" borderId="0" xfId="0" applyNumberFormat="1" applyFont="1" applyFill="1" applyBorder="1" applyAlignment="1" applyProtection="1">
      <alignment horizontal="right" vertical="center"/>
    </xf>
    <xf numFmtId="0" fontId="19" fillId="0" borderId="0" xfId="2" applyFont="1" applyAlignment="1" applyProtection="1">
      <alignment vertical="center"/>
    </xf>
    <xf numFmtId="43" fontId="19" fillId="0" borderId="0" xfId="2" applyNumberFormat="1" applyFont="1" applyAlignment="1" applyProtection="1">
      <alignment vertical="center"/>
    </xf>
    <xf numFmtId="0" fontId="15" fillId="0" borderId="0" xfId="2" applyFont="1" applyBorder="1" applyAlignment="1" applyProtection="1">
      <alignment vertical="center"/>
    </xf>
    <xf numFmtId="43" fontId="31" fillId="0" borderId="0" xfId="1" applyFont="1" applyFill="1" applyBorder="1" applyAlignment="1" applyProtection="1">
      <alignment vertical="center"/>
    </xf>
    <xf numFmtId="0" fontId="7" fillId="0" borderId="0" xfId="0" applyFont="1" applyFill="1"/>
    <xf numFmtId="0" fontId="16" fillId="0" borderId="35" xfId="0" applyFont="1" applyFill="1" applyBorder="1" applyAlignment="1" applyProtection="1">
      <alignment horizontal="center" vertical="center" wrapText="1"/>
    </xf>
    <xf numFmtId="0" fontId="16" fillId="0" borderId="39" xfId="0" applyFont="1" applyFill="1" applyBorder="1" applyAlignment="1" applyProtection="1">
      <alignment horizontal="center" vertical="center" wrapText="1"/>
    </xf>
    <xf numFmtId="0" fontId="16" fillId="0" borderId="36" xfId="0" applyFont="1" applyFill="1" applyBorder="1" applyAlignment="1" applyProtection="1">
      <alignment horizontal="center" vertical="center" wrapText="1"/>
    </xf>
    <xf numFmtId="0" fontId="16" fillId="0" borderId="37" xfId="0" applyFont="1" applyFill="1" applyBorder="1" applyAlignment="1" applyProtection="1">
      <alignment horizontal="center" vertical="center" wrapText="1"/>
    </xf>
    <xf numFmtId="0" fontId="16" fillId="0" borderId="47" xfId="0" applyFont="1" applyFill="1" applyBorder="1" applyAlignment="1" applyProtection="1">
      <alignment horizontal="center" vertical="center" wrapText="1"/>
    </xf>
    <xf numFmtId="0" fontId="16" fillId="0" borderId="38" xfId="0" applyFont="1" applyFill="1" applyBorder="1" applyAlignment="1" applyProtection="1">
      <alignment horizontal="center" vertical="center" wrapText="1"/>
    </xf>
    <xf numFmtId="0" fontId="13" fillId="4" borderId="33" xfId="0" applyFont="1" applyFill="1" applyBorder="1" applyAlignment="1" applyProtection="1">
      <alignment horizontal="center" vertical="top"/>
    </xf>
    <xf numFmtId="0" fontId="13" fillId="4" borderId="32" xfId="0" applyFont="1" applyFill="1" applyBorder="1" applyAlignment="1" applyProtection="1">
      <alignment horizontal="center" vertical="top"/>
    </xf>
    <xf numFmtId="0" fontId="12" fillId="0" borderId="43" xfId="0" applyFont="1" applyFill="1" applyBorder="1" applyAlignment="1" applyProtection="1">
      <alignment horizontal="center" vertical="center"/>
      <protection locked="0"/>
    </xf>
    <xf numFmtId="0" fontId="12" fillId="0" borderId="44" xfId="0" applyFont="1" applyFill="1" applyBorder="1" applyAlignment="1" applyProtection="1">
      <alignment horizontal="center" vertical="center"/>
      <protection locked="0"/>
    </xf>
    <xf numFmtId="0" fontId="26" fillId="0" borderId="0" xfId="2" applyFont="1" applyAlignment="1" applyProtection="1">
      <alignment horizontal="center" vertical="center"/>
    </xf>
    <xf numFmtId="0" fontId="18" fillId="0" borderId="74" xfId="0" applyFont="1" applyFill="1" applyBorder="1" applyAlignment="1" applyProtection="1">
      <alignment horizontal="center" vertical="center"/>
    </xf>
    <xf numFmtId="0" fontId="18" fillId="0" borderId="79" xfId="0" applyFont="1" applyFill="1" applyBorder="1" applyAlignment="1" applyProtection="1">
      <alignment horizontal="center" vertical="center"/>
    </xf>
    <xf numFmtId="0" fontId="18" fillId="0" borderId="75" xfId="0" applyFont="1" applyFill="1" applyBorder="1" applyAlignment="1" applyProtection="1">
      <alignment horizontal="center" vertical="center"/>
    </xf>
    <xf numFmtId="0" fontId="18" fillId="0" borderId="76" xfId="0" applyFont="1" applyFill="1" applyBorder="1" applyAlignment="1" applyProtection="1">
      <alignment horizontal="center" vertical="center"/>
    </xf>
    <xf numFmtId="0" fontId="18" fillId="0" borderId="77" xfId="0" applyFont="1" applyFill="1" applyBorder="1" applyAlignment="1" applyProtection="1">
      <alignment horizontal="center" vertical="center"/>
    </xf>
    <xf numFmtId="0" fontId="18" fillId="0" borderId="80" xfId="0" applyFont="1" applyFill="1" applyBorder="1" applyAlignment="1" applyProtection="1">
      <alignment horizontal="center" vertical="center"/>
    </xf>
    <xf numFmtId="0" fontId="12" fillId="0" borderId="65" xfId="0" applyFont="1" applyFill="1" applyBorder="1" applyAlignment="1" applyProtection="1">
      <alignment horizontal="center" vertical="center"/>
      <protection locked="0"/>
    </xf>
    <xf numFmtId="0" fontId="12" fillId="0" borderId="69" xfId="0" applyFont="1" applyFill="1" applyBorder="1" applyAlignment="1" applyProtection="1">
      <alignment horizontal="center" vertical="center"/>
      <protection locked="0"/>
    </xf>
    <xf numFmtId="0" fontId="16" fillId="3" borderId="31" xfId="0" applyFont="1" applyFill="1" applyBorder="1" applyAlignment="1" applyProtection="1">
      <alignment horizontal="center" vertical="center"/>
    </xf>
    <xf numFmtId="0" fontId="16" fillId="3" borderId="33" xfId="0" applyFont="1" applyFill="1" applyBorder="1" applyAlignment="1" applyProtection="1">
      <alignment horizontal="center" vertical="center"/>
    </xf>
    <xf numFmtId="0" fontId="16" fillId="3" borderId="32" xfId="0" applyFont="1" applyFill="1" applyBorder="1" applyAlignment="1" applyProtection="1">
      <alignment horizontal="center" vertical="center"/>
    </xf>
    <xf numFmtId="0" fontId="16" fillId="0" borderId="57" xfId="0" applyFont="1" applyFill="1" applyBorder="1" applyAlignment="1" applyProtection="1">
      <alignment horizontal="center" vertical="center" wrapText="1"/>
    </xf>
    <xf numFmtId="0" fontId="16" fillId="0" borderId="58" xfId="0" applyFont="1" applyFill="1" applyBorder="1" applyAlignment="1" applyProtection="1">
      <alignment horizontal="center" vertical="center" wrapText="1"/>
    </xf>
    <xf numFmtId="0" fontId="16" fillId="0" borderId="60" xfId="0" applyFont="1" applyFill="1" applyBorder="1" applyAlignment="1" applyProtection="1">
      <alignment horizontal="center" vertical="center" wrapText="1"/>
    </xf>
    <xf numFmtId="0" fontId="16" fillId="0" borderId="61" xfId="0" applyFont="1" applyFill="1" applyBorder="1" applyAlignment="1" applyProtection="1">
      <alignment horizontal="center" vertical="center" wrapText="1"/>
    </xf>
    <xf numFmtId="0" fontId="16" fillId="0" borderId="49" xfId="0" applyFont="1" applyFill="1" applyBorder="1" applyAlignment="1" applyProtection="1">
      <alignment horizontal="center" vertical="center" wrapText="1"/>
    </xf>
    <xf numFmtId="0" fontId="16" fillId="0" borderId="62" xfId="0" applyFont="1" applyFill="1" applyBorder="1" applyAlignment="1" applyProtection="1">
      <alignment horizontal="center" vertical="center" wrapText="1"/>
    </xf>
    <xf numFmtId="14" fontId="23" fillId="0" borderId="52" xfId="0" applyNumberFormat="1" applyFont="1" applyFill="1" applyBorder="1" applyAlignment="1" applyProtection="1">
      <alignment horizontal="center" vertical="center" wrapText="1"/>
    </xf>
    <xf numFmtId="0" fontId="23" fillId="0" borderId="53" xfId="0" applyFont="1" applyFill="1" applyBorder="1" applyAlignment="1" applyProtection="1">
      <alignment horizontal="center" vertical="center" wrapText="1"/>
    </xf>
    <xf numFmtId="43" fontId="12" fillId="0" borderId="45" xfId="1" applyFont="1" applyFill="1" applyBorder="1" applyAlignment="1" applyProtection="1">
      <alignment horizontal="center" vertical="center"/>
      <protection locked="0"/>
    </xf>
    <xf numFmtId="43" fontId="12" fillId="0" borderId="46" xfId="1" applyFont="1" applyFill="1" applyBorder="1" applyAlignment="1" applyProtection="1">
      <alignment horizontal="center" vertical="center"/>
      <protection locked="0"/>
    </xf>
    <xf numFmtId="0" fontId="16" fillId="3" borderId="31" xfId="0" applyFont="1" applyFill="1" applyBorder="1" applyAlignment="1" applyProtection="1">
      <alignment horizontal="center"/>
    </xf>
    <xf numFmtId="0" fontId="16" fillId="3" borderId="33" xfId="0" applyFont="1" applyFill="1" applyBorder="1" applyAlignment="1" applyProtection="1">
      <alignment horizontal="center"/>
    </xf>
    <xf numFmtId="0" fontId="16" fillId="3" borderId="32" xfId="0" applyFont="1" applyFill="1" applyBorder="1" applyAlignment="1" applyProtection="1">
      <alignment horizontal="center"/>
    </xf>
    <xf numFmtId="49" fontId="11" fillId="0" borderId="65" xfId="0" applyNumberFormat="1" applyFont="1" applyBorder="1" applyAlignment="1" applyProtection="1">
      <alignment horizontal="center" vertical="center"/>
      <protection locked="0"/>
    </xf>
    <xf numFmtId="49" fontId="16" fillId="0" borderId="70" xfId="0" applyNumberFormat="1" applyFont="1" applyFill="1" applyBorder="1" applyAlignment="1" applyProtection="1">
      <alignment horizontal="center"/>
    </xf>
    <xf numFmtId="49" fontId="16" fillId="0" borderId="71" xfId="0" applyNumberFormat="1" applyFont="1" applyFill="1" applyBorder="1" applyAlignment="1" applyProtection="1">
      <alignment horizontal="center"/>
    </xf>
    <xf numFmtId="0" fontId="3" fillId="0" borderId="27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</cellXfs>
  <cellStyles count="4">
    <cellStyle name="Millares" xfId="1" builtinId="3"/>
    <cellStyle name="Millares 2" xfId="3"/>
    <cellStyle name="Normal" xfId="0" builtinId="0"/>
    <cellStyle name="Normal 2" xfId="2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2038350</xdr:colOff>
      <xdr:row>9</xdr:row>
      <xdr:rowOff>76200</xdr:rowOff>
    </xdr:from>
    <xdr:to>
      <xdr:col>1</xdr:col>
      <xdr:colOff>2181225</xdr:colOff>
      <xdr:row>9</xdr:row>
      <xdr:rowOff>180975</xdr:rowOff>
    </xdr:to>
    <xdr:sp macro="" textlink="">
      <xdr:nvSpPr>
        <xdr:cNvPr id="1309" name="Oval 6"/>
        <xdr:cNvSpPr>
          <a:spLocks noChangeArrowheads="1"/>
        </xdr:cNvSpPr>
      </xdr:nvSpPr>
      <xdr:spPr bwMode="auto">
        <a:xfrm>
          <a:off x="4381500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2085975</xdr:colOff>
      <xdr:row>9</xdr:row>
      <xdr:rowOff>76200</xdr:rowOff>
    </xdr:from>
    <xdr:to>
      <xdr:col>0</xdr:col>
      <xdr:colOff>2228850</xdr:colOff>
      <xdr:row>9</xdr:row>
      <xdr:rowOff>180975</xdr:rowOff>
    </xdr:to>
    <xdr:sp macro="" textlink="">
      <xdr:nvSpPr>
        <xdr:cNvPr id="1311" name="Oval 6"/>
        <xdr:cNvSpPr>
          <a:spLocks noChangeArrowheads="1"/>
        </xdr:cNvSpPr>
      </xdr:nvSpPr>
      <xdr:spPr bwMode="auto">
        <a:xfrm>
          <a:off x="2085975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771525</xdr:colOff>
      <xdr:row>9</xdr:row>
      <xdr:rowOff>76200</xdr:rowOff>
    </xdr:from>
    <xdr:to>
      <xdr:col>0</xdr:col>
      <xdr:colOff>914400</xdr:colOff>
      <xdr:row>9</xdr:row>
      <xdr:rowOff>180975</xdr:rowOff>
    </xdr:to>
    <xdr:sp macro="" textlink="">
      <xdr:nvSpPr>
        <xdr:cNvPr id="1312" name="Oval 6"/>
        <xdr:cNvSpPr>
          <a:spLocks noChangeArrowheads="1"/>
        </xdr:cNvSpPr>
      </xdr:nvSpPr>
      <xdr:spPr bwMode="auto">
        <a:xfrm>
          <a:off x="771525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504825</xdr:colOff>
      <xdr:row>9</xdr:row>
      <xdr:rowOff>76200</xdr:rowOff>
    </xdr:from>
    <xdr:to>
      <xdr:col>2</xdr:col>
      <xdr:colOff>647700</xdr:colOff>
      <xdr:row>9</xdr:row>
      <xdr:rowOff>180975</xdr:rowOff>
    </xdr:to>
    <xdr:sp macro="" textlink="">
      <xdr:nvSpPr>
        <xdr:cNvPr id="1313" name="Oval 6"/>
        <xdr:cNvSpPr>
          <a:spLocks noChangeArrowheads="1"/>
        </xdr:cNvSpPr>
      </xdr:nvSpPr>
      <xdr:spPr bwMode="auto">
        <a:xfrm>
          <a:off x="5133975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2038350</xdr:colOff>
      <xdr:row>26</xdr:row>
      <xdr:rowOff>76200</xdr:rowOff>
    </xdr:from>
    <xdr:to>
      <xdr:col>1</xdr:col>
      <xdr:colOff>2181225</xdr:colOff>
      <xdr:row>26</xdr:row>
      <xdr:rowOff>180975</xdr:rowOff>
    </xdr:to>
    <xdr:sp macro="" textlink="">
      <xdr:nvSpPr>
        <xdr:cNvPr id="1314" name="Oval 6"/>
        <xdr:cNvSpPr>
          <a:spLocks noChangeArrowheads="1"/>
        </xdr:cNvSpPr>
      </xdr:nvSpPr>
      <xdr:spPr bwMode="auto">
        <a:xfrm>
          <a:off x="4381500" y="834390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2085975</xdr:colOff>
      <xdr:row>26</xdr:row>
      <xdr:rowOff>76200</xdr:rowOff>
    </xdr:from>
    <xdr:to>
      <xdr:col>0</xdr:col>
      <xdr:colOff>2228850</xdr:colOff>
      <xdr:row>26</xdr:row>
      <xdr:rowOff>180975</xdr:rowOff>
    </xdr:to>
    <xdr:sp macro="" textlink="">
      <xdr:nvSpPr>
        <xdr:cNvPr id="1316" name="Oval 6"/>
        <xdr:cNvSpPr>
          <a:spLocks noChangeArrowheads="1"/>
        </xdr:cNvSpPr>
      </xdr:nvSpPr>
      <xdr:spPr bwMode="auto">
        <a:xfrm>
          <a:off x="2085975" y="834390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771525</xdr:colOff>
      <xdr:row>26</xdr:row>
      <xdr:rowOff>76200</xdr:rowOff>
    </xdr:from>
    <xdr:to>
      <xdr:col>0</xdr:col>
      <xdr:colOff>914400</xdr:colOff>
      <xdr:row>26</xdr:row>
      <xdr:rowOff>180975</xdr:rowOff>
    </xdr:to>
    <xdr:sp macro="" textlink="">
      <xdr:nvSpPr>
        <xdr:cNvPr id="1317" name="Oval 6"/>
        <xdr:cNvSpPr>
          <a:spLocks noChangeArrowheads="1"/>
        </xdr:cNvSpPr>
      </xdr:nvSpPr>
      <xdr:spPr bwMode="auto">
        <a:xfrm>
          <a:off x="771525" y="834390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504825</xdr:colOff>
      <xdr:row>26</xdr:row>
      <xdr:rowOff>76200</xdr:rowOff>
    </xdr:from>
    <xdr:to>
      <xdr:col>2</xdr:col>
      <xdr:colOff>647700</xdr:colOff>
      <xdr:row>26</xdr:row>
      <xdr:rowOff>180975</xdr:rowOff>
    </xdr:to>
    <xdr:sp macro="" textlink="">
      <xdr:nvSpPr>
        <xdr:cNvPr id="1318" name="Oval 6"/>
        <xdr:cNvSpPr>
          <a:spLocks noChangeArrowheads="1"/>
        </xdr:cNvSpPr>
      </xdr:nvSpPr>
      <xdr:spPr bwMode="auto">
        <a:xfrm>
          <a:off x="5133975" y="834390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2038350</xdr:colOff>
      <xdr:row>26</xdr:row>
      <xdr:rowOff>76200</xdr:rowOff>
    </xdr:from>
    <xdr:to>
      <xdr:col>1</xdr:col>
      <xdr:colOff>2181225</xdr:colOff>
      <xdr:row>26</xdr:row>
      <xdr:rowOff>180975</xdr:rowOff>
    </xdr:to>
    <xdr:sp macro="" textlink="">
      <xdr:nvSpPr>
        <xdr:cNvPr id="12" name="Oval 6"/>
        <xdr:cNvSpPr>
          <a:spLocks noChangeArrowheads="1"/>
        </xdr:cNvSpPr>
      </xdr:nvSpPr>
      <xdr:spPr bwMode="auto">
        <a:xfrm>
          <a:off x="4381500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2085975</xdr:colOff>
      <xdr:row>26</xdr:row>
      <xdr:rowOff>76200</xdr:rowOff>
    </xdr:from>
    <xdr:to>
      <xdr:col>0</xdr:col>
      <xdr:colOff>2228850</xdr:colOff>
      <xdr:row>26</xdr:row>
      <xdr:rowOff>180975</xdr:rowOff>
    </xdr:to>
    <xdr:sp macro="" textlink="">
      <xdr:nvSpPr>
        <xdr:cNvPr id="13" name="Oval 6"/>
        <xdr:cNvSpPr>
          <a:spLocks noChangeArrowheads="1"/>
        </xdr:cNvSpPr>
      </xdr:nvSpPr>
      <xdr:spPr bwMode="auto">
        <a:xfrm>
          <a:off x="2085975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771525</xdr:colOff>
      <xdr:row>26</xdr:row>
      <xdr:rowOff>76200</xdr:rowOff>
    </xdr:from>
    <xdr:to>
      <xdr:col>0</xdr:col>
      <xdr:colOff>914400</xdr:colOff>
      <xdr:row>26</xdr:row>
      <xdr:rowOff>180975</xdr:rowOff>
    </xdr:to>
    <xdr:sp macro="" textlink="">
      <xdr:nvSpPr>
        <xdr:cNvPr id="14" name="Oval 6"/>
        <xdr:cNvSpPr>
          <a:spLocks noChangeArrowheads="1"/>
        </xdr:cNvSpPr>
      </xdr:nvSpPr>
      <xdr:spPr bwMode="auto">
        <a:xfrm>
          <a:off x="771525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504825</xdr:colOff>
      <xdr:row>26</xdr:row>
      <xdr:rowOff>76200</xdr:rowOff>
    </xdr:from>
    <xdr:to>
      <xdr:col>2</xdr:col>
      <xdr:colOff>647700</xdr:colOff>
      <xdr:row>26</xdr:row>
      <xdr:rowOff>180975</xdr:rowOff>
    </xdr:to>
    <xdr:sp macro="" textlink="">
      <xdr:nvSpPr>
        <xdr:cNvPr id="15" name="Oval 6"/>
        <xdr:cNvSpPr>
          <a:spLocks noChangeArrowheads="1"/>
        </xdr:cNvSpPr>
      </xdr:nvSpPr>
      <xdr:spPr bwMode="auto">
        <a:xfrm>
          <a:off x="5133975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152400</xdr:colOff>
      <xdr:row>0</xdr:row>
      <xdr:rowOff>38100</xdr:rowOff>
    </xdr:from>
    <xdr:to>
      <xdr:col>0</xdr:col>
      <xdr:colOff>695325</xdr:colOff>
      <xdr:row>1</xdr:row>
      <xdr:rowOff>319087</xdr:rowOff>
    </xdr:to>
    <xdr:pic>
      <xdr:nvPicPr>
        <xdr:cNvPr id="16" name="5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38100"/>
          <a:ext cx="542925" cy="690562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17</xdr:row>
      <xdr:rowOff>57150</xdr:rowOff>
    </xdr:from>
    <xdr:to>
      <xdr:col>0</xdr:col>
      <xdr:colOff>581025</xdr:colOff>
      <xdr:row>18</xdr:row>
      <xdr:rowOff>338137</xdr:rowOff>
    </xdr:to>
    <xdr:pic>
      <xdr:nvPicPr>
        <xdr:cNvPr id="17" name="5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676900"/>
          <a:ext cx="542925" cy="690562"/>
        </a:xfrm>
        <a:prstGeom prst="rect">
          <a:avLst/>
        </a:prstGeom>
      </xdr:spPr>
    </xdr:pic>
    <xdr:clientData/>
  </xdr:twoCellAnchor>
  <xdr:twoCellAnchor>
    <xdr:from>
      <xdr:col>1</xdr:col>
      <xdr:colOff>2038350</xdr:colOff>
      <xdr:row>26</xdr:row>
      <xdr:rowOff>76200</xdr:rowOff>
    </xdr:from>
    <xdr:to>
      <xdr:col>1</xdr:col>
      <xdr:colOff>2181225</xdr:colOff>
      <xdr:row>26</xdr:row>
      <xdr:rowOff>180975</xdr:rowOff>
    </xdr:to>
    <xdr:sp macro="" textlink="">
      <xdr:nvSpPr>
        <xdr:cNvPr id="18" name="Oval 6"/>
        <xdr:cNvSpPr>
          <a:spLocks noChangeArrowheads="1"/>
        </xdr:cNvSpPr>
      </xdr:nvSpPr>
      <xdr:spPr bwMode="auto">
        <a:xfrm>
          <a:off x="4381500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2085975</xdr:colOff>
      <xdr:row>26</xdr:row>
      <xdr:rowOff>76200</xdr:rowOff>
    </xdr:from>
    <xdr:to>
      <xdr:col>0</xdr:col>
      <xdr:colOff>2228850</xdr:colOff>
      <xdr:row>26</xdr:row>
      <xdr:rowOff>180975</xdr:rowOff>
    </xdr:to>
    <xdr:sp macro="" textlink="">
      <xdr:nvSpPr>
        <xdr:cNvPr id="19" name="Oval 6"/>
        <xdr:cNvSpPr>
          <a:spLocks noChangeArrowheads="1"/>
        </xdr:cNvSpPr>
      </xdr:nvSpPr>
      <xdr:spPr bwMode="auto">
        <a:xfrm>
          <a:off x="2085975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771525</xdr:colOff>
      <xdr:row>26</xdr:row>
      <xdr:rowOff>76200</xdr:rowOff>
    </xdr:from>
    <xdr:to>
      <xdr:col>0</xdr:col>
      <xdr:colOff>914400</xdr:colOff>
      <xdr:row>26</xdr:row>
      <xdr:rowOff>180975</xdr:rowOff>
    </xdr:to>
    <xdr:sp macro="" textlink="">
      <xdr:nvSpPr>
        <xdr:cNvPr id="20" name="Oval 6"/>
        <xdr:cNvSpPr>
          <a:spLocks noChangeArrowheads="1"/>
        </xdr:cNvSpPr>
      </xdr:nvSpPr>
      <xdr:spPr bwMode="auto">
        <a:xfrm>
          <a:off x="771525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504825</xdr:colOff>
      <xdr:row>26</xdr:row>
      <xdr:rowOff>76200</xdr:rowOff>
    </xdr:from>
    <xdr:to>
      <xdr:col>2</xdr:col>
      <xdr:colOff>647700</xdr:colOff>
      <xdr:row>26</xdr:row>
      <xdr:rowOff>180975</xdr:rowOff>
    </xdr:to>
    <xdr:sp macro="" textlink="">
      <xdr:nvSpPr>
        <xdr:cNvPr id="21" name="Oval 6"/>
        <xdr:cNvSpPr>
          <a:spLocks noChangeArrowheads="1"/>
        </xdr:cNvSpPr>
      </xdr:nvSpPr>
      <xdr:spPr bwMode="auto">
        <a:xfrm>
          <a:off x="5133975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U55"/>
  <sheetViews>
    <sheetView showGridLines="0" tabSelected="1" zoomScale="90" zoomScaleNormal="90" zoomScaleSheetLayoutView="80" workbookViewId="0">
      <selection activeCell="G5" sqref="G5"/>
    </sheetView>
  </sheetViews>
  <sheetFormatPr baseColWidth="10" defaultRowHeight="20.100000000000001" customHeight="1" x14ac:dyDescent="0.2"/>
  <cols>
    <col min="1" max="1" width="21" style="120" customWidth="1"/>
    <col min="2" max="2" width="18.140625" style="120" customWidth="1"/>
    <col min="3" max="3" width="22" style="121" customWidth="1"/>
    <col min="4" max="4" width="9.85546875" style="121" customWidth="1"/>
    <col min="5" max="5" width="18.140625" style="121" customWidth="1"/>
    <col min="6" max="6" width="20.28515625" style="121" customWidth="1"/>
    <col min="7" max="7" width="35.85546875" style="121" customWidth="1"/>
    <col min="8" max="8" width="12" style="93" hidden="1" customWidth="1"/>
    <col min="9" max="10" width="14.5703125" style="94" hidden="1" customWidth="1"/>
    <col min="11" max="12" width="11.42578125" style="95" hidden="1" customWidth="1"/>
    <col min="13" max="13" width="11.42578125" style="96" hidden="1" customWidth="1"/>
    <col min="14" max="14" width="0.140625" style="97" customWidth="1"/>
    <col min="15" max="15" width="11.42578125" style="97" hidden="1" customWidth="1"/>
    <col min="16" max="21" width="11.42578125" style="97" customWidth="1"/>
    <col min="22" max="16384" width="11.42578125" style="96"/>
  </cols>
  <sheetData>
    <row r="1" spans="1:21" ht="13.5" x14ac:dyDescent="0.2">
      <c r="A1" s="183" t="s">
        <v>154</v>
      </c>
      <c r="B1" s="184"/>
      <c r="C1" s="184"/>
      <c r="D1" s="184"/>
      <c r="E1" s="184"/>
      <c r="F1" s="184"/>
      <c r="G1" s="185"/>
    </row>
    <row r="2" spans="1:21" ht="29.25" customHeight="1" thickBot="1" x14ac:dyDescent="0.25">
      <c r="A2" s="186"/>
      <c r="B2" s="187"/>
      <c r="C2" s="187"/>
      <c r="D2" s="187"/>
      <c r="E2" s="187"/>
      <c r="F2" s="187"/>
      <c r="G2" s="188"/>
    </row>
    <row r="3" spans="1:21" s="101" customFormat="1" ht="15" customHeight="1" thickBot="1" x14ac:dyDescent="0.25">
      <c r="A3" s="122"/>
      <c r="B3" s="123"/>
      <c r="C3" s="124"/>
      <c r="D3" s="124"/>
      <c r="E3" s="124"/>
      <c r="F3" s="189"/>
      <c r="G3" s="190"/>
      <c r="H3" s="98"/>
      <c r="I3" s="99"/>
      <c r="J3" s="99"/>
      <c r="K3" s="100"/>
      <c r="L3" s="100"/>
      <c r="N3" s="102"/>
      <c r="O3" s="102"/>
      <c r="P3" s="102"/>
      <c r="Q3" s="102"/>
      <c r="R3" s="102"/>
      <c r="S3" s="102"/>
      <c r="T3" s="102"/>
      <c r="U3" s="102"/>
    </row>
    <row r="4" spans="1:21" ht="20.100000000000001" customHeight="1" x14ac:dyDescent="0.2">
      <c r="A4" s="58" t="s">
        <v>17</v>
      </c>
      <c r="B4" s="191"/>
      <c r="C4" s="192"/>
      <c r="D4" s="103"/>
      <c r="E4" s="194" t="s">
        <v>58</v>
      </c>
      <c r="F4" s="195"/>
      <c r="G4" s="156"/>
      <c r="L4" s="193"/>
      <c r="M4" s="193"/>
      <c r="N4" s="193"/>
    </row>
    <row r="5" spans="1:21" ht="20.100000000000001" customHeight="1" x14ac:dyDescent="0.2">
      <c r="A5" s="92" t="s">
        <v>18</v>
      </c>
      <c r="B5" s="200"/>
      <c r="C5" s="201"/>
      <c r="D5" s="103"/>
      <c r="E5" s="196" t="s">
        <v>82</v>
      </c>
      <c r="F5" s="197"/>
      <c r="G5" s="167"/>
      <c r="N5" s="161"/>
    </row>
    <row r="6" spans="1:21" ht="20.100000000000001" customHeight="1" thickBot="1" x14ac:dyDescent="0.25">
      <c r="A6" s="61" t="s">
        <v>26</v>
      </c>
      <c r="B6" s="213"/>
      <c r="C6" s="214"/>
      <c r="D6" s="103"/>
      <c r="E6" s="198" t="s">
        <v>86</v>
      </c>
      <c r="F6" s="199"/>
      <c r="G6" s="168"/>
      <c r="N6" s="161"/>
    </row>
    <row r="7" spans="1:21" s="101" customFormat="1" ht="15" customHeight="1" thickBot="1" x14ac:dyDescent="0.25">
      <c r="A7" s="125"/>
      <c r="B7" s="126"/>
      <c r="C7" s="127"/>
      <c r="D7" s="127"/>
      <c r="E7" s="127"/>
      <c r="F7" s="127"/>
      <c r="G7" s="128"/>
      <c r="H7" s="98"/>
      <c r="I7" s="99"/>
      <c r="J7" s="99"/>
      <c r="K7" s="100"/>
      <c r="L7" s="100"/>
      <c r="N7" s="161"/>
      <c r="O7" s="102"/>
      <c r="P7" s="97"/>
      <c r="Q7" s="97"/>
      <c r="R7" s="97"/>
      <c r="S7" s="97"/>
      <c r="T7" s="102"/>
      <c r="U7" s="102"/>
    </row>
    <row r="8" spans="1:21" ht="20.100000000000001" customHeight="1" thickBot="1" x14ac:dyDescent="0.4">
      <c r="A8" s="215"/>
      <c r="B8" s="216"/>
      <c r="C8" s="216"/>
      <c r="D8" s="216"/>
      <c r="E8" s="216"/>
      <c r="F8" s="216"/>
      <c r="G8" s="217"/>
    </row>
    <row r="9" spans="1:21" s="101" customFormat="1" ht="20.100000000000001" customHeight="1" x14ac:dyDescent="0.2">
      <c r="A9" s="89" t="b">
        <f>IF($F$9="si",IF(OR(F9="",F9=""),"0",IF(F9=F9,1,F9-F9+1)))</f>
        <v>0</v>
      </c>
      <c r="B9" s="90" t="b">
        <f>IF($F$9="si",IF(OR(F9="",F9=""),"0",IF(F9=F9,1,F9-F9+1)))</f>
        <v>0</v>
      </c>
      <c r="C9" s="90" t="b">
        <f>IF($F$9="si",IF(OR(F9="",F9=""),"0",IF(F9=F9,1,F9-F9)))</f>
        <v>0</v>
      </c>
      <c r="D9" s="87"/>
      <c r="E9" s="87"/>
      <c r="F9" s="88"/>
      <c r="G9" s="75"/>
      <c r="H9" s="98"/>
      <c r="I9" s="160" t="s">
        <v>20</v>
      </c>
      <c r="J9" s="99"/>
      <c r="K9" s="100"/>
      <c r="L9" s="100"/>
      <c r="N9" s="102"/>
      <c r="O9" s="102"/>
      <c r="P9" s="102"/>
      <c r="Q9" s="102"/>
      <c r="R9" s="102"/>
      <c r="S9" s="102"/>
      <c r="T9" s="102"/>
      <c r="U9" s="102"/>
    </row>
    <row r="10" spans="1:21" ht="18" customHeight="1" x14ac:dyDescent="0.2">
      <c r="A10" s="129"/>
      <c r="B10" s="85"/>
      <c r="C10" s="85"/>
      <c r="D10" s="85"/>
      <c r="E10" s="85"/>
      <c r="F10" s="85"/>
      <c r="G10" s="78"/>
      <c r="I10" s="160" t="s">
        <v>21</v>
      </c>
    </row>
    <row r="11" spans="1:21" ht="18" customHeight="1" x14ac:dyDescent="0.35">
      <c r="A11" s="130"/>
      <c r="B11" s="86"/>
      <c r="C11" s="219" t="s">
        <v>77</v>
      </c>
      <c r="D11" s="220"/>
      <c r="E11" s="140"/>
      <c r="F11" s="63"/>
      <c r="G11" s="131">
        <f>E11</f>
        <v>0</v>
      </c>
      <c r="I11" s="160" t="s">
        <v>22</v>
      </c>
    </row>
    <row r="12" spans="1:21" s="101" customFormat="1" ht="20.100000000000001" customHeight="1" thickBot="1" x14ac:dyDescent="0.4">
      <c r="A12" s="132"/>
      <c r="B12" s="63"/>
      <c r="C12" s="141" t="s">
        <v>76</v>
      </c>
      <c r="D12" s="218" t="s">
        <v>74</v>
      </c>
      <c r="E12" s="218"/>
      <c r="F12" s="64"/>
      <c r="G12" s="71"/>
      <c r="H12" s="98"/>
      <c r="I12" s="160" t="s">
        <v>81</v>
      </c>
      <c r="J12" s="99"/>
      <c r="K12" s="100"/>
      <c r="L12" s="100"/>
      <c r="N12" s="102"/>
      <c r="O12" s="102"/>
      <c r="P12" s="102"/>
      <c r="Q12" s="102"/>
      <c r="R12" s="102"/>
      <c r="S12" s="102"/>
      <c r="T12" s="102"/>
      <c r="U12" s="102"/>
    </row>
    <row r="13" spans="1:21" s="101" customFormat="1" ht="20.100000000000001" customHeight="1" thickBot="1" x14ac:dyDescent="0.25">
      <c r="A13" s="132"/>
      <c r="B13" s="63"/>
      <c r="C13" s="133"/>
      <c r="D13" s="134"/>
      <c r="E13" s="64"/>
      <c r="F13" s="83" t="s">
        <v>141</v>
      </c>
      <c r="G13" s="84"/>
      <c r="H13" s="98"/>
      <c r="I13" s="160" t="s">
        <v>80</v>
      </c>
      <c r="J13" s="99"/>
      <c r="K13" s="100"/>
      <c r="L13" s="100"/>
      <c r="N13" s="102"/>
      <c r="O13" s="102"/>
      <c r="P13" s="102"/>
      <c r="Q13" s="102"/>
      <c r="R13" s="102"/>
      <c r="S13" s="102"/>
      <c r="T13" s="102"/>
      <c r="U13" s="102"/>
    </row>
    <row r="14" spans="1:21" s="101" customFormat="1" ht="20.100000000000001" customHeight="1" thickBot="1" x14ac:dyDescent="0.25">
      <c r="A14" s="135"/>
      <c r="B14" s="136"/>
      <c r="C14" s="136"/>
      <c r="D14" s="137"/>
      <c r="E14" s="138"/>
      <c r="F14" s="136"/>
      <c r="G14" s="139"/>
      <c r="H14" s="98"/>
      <c r="I14" s="160" t="s">
        <v>78</v>
      </c>
      <c r="J14" s="99"/>
      <c r="K14" s="100"/>
      <c r="L14" s="100"/>
      <c r="N14" s="102"/>
      <c r="O14" s="102"/>
      <c r="P14" s="102"/>
      <c r="Q14" s="102"/>
      <c r="R14" s="102"/>
      <c r="S14" s="102"/>
      <c r="T14" s="102"/>
      <c r="U14" s="102"/>
    </row>
    <row r="15" spans="1:21" ht="20.100000000000001" customHeight="1" thickBot="1" x14ac:dyDescent="0.4">
      <c r="A15" s="215" t="s">
        <v>66</v>
      </c>
      <c r="B15" s="216"/>
      <c r="C15" s="216"/>
      <c r="D15" s="216"/>
      <c r="E15" s="216"/>
      <c r="F15" s="216"/>
      <c r="G15" s="217"/>
      <c r="I15" s="160" t="s">
        <v>79</v>
      </c>
    </row>
    <row r="16" spans="1:21" s="101" customFormat="1" ht="15" customHeight="1" x14ac:dyDescent="0.2">
      <c r="A16" s="104"/>
      <c r="B16" s="105"/>
      <c r="C16" s="105"/>
      <c r="D16" s="105"/>
      <c r="E16" s="105"/>
      <c r="F16" s="105"/>
      <c r="G16" s="106"/>
      <c r="H16" s="98"/>
      <c r="J16" s="99"/>
      <c r="K16" s="100"/>
      <c r="L16" s="100"/>
      <c r="N16" s="102"/>
      <c r="O16" s="102"/>
      <c r="P16" s="102"/>
      <c r="Q16" s="102"/>
      <c r="R16" s="102"/>
      <c r="S16" s="102"/>
      <c r="T16" s="102"/>
      <c r="U16" s="102"/>
    </row>
    <row r="17" spans="1:21" s="110" customFormat="1" ht="20.100000000000001" customHeight="1" x14ac:dyDescent="0.2">
      <c r="A17" s="142" t="s">
        <v>33</v>
      </c>
      <c r="B17" s="143" t="s">
        <v>25</v>
      </c>
      <c r="C17" s="143" t="s">
        <v>31</v>
      </c>
      <c r="D17" s="144" t="s">
        <v>84</v>
      </c>
      <c r="E17" s="143" t="s">
        <v>55</v>
      </c>
      <c r="F17" s="143" t="s">
        <v>137</v>
      </c>
      <c r="G17" s="158" t="s">
        <v>65</v>
      </c>
      <c r="H17" s="107"/>
      <c r="J17" s="108"/>
      <c r="K17" s="109"/>
      <c r="L17" s="109"/>
      <c r="N17" s="111"/>
      <c r="O17" s="111"/>
      <c r="P17" s="111"/>
      <c r="Q17" s="111"/>
      <c r="R17" s="111"/>
      <c r="S17" s="111"/>
      <c r="T17" s="111"/>
      <c r="U17" s="111"/>
    </row>
    <row r="18" spans="1:21" s="115" customFormat="1" ht="20.100000000000001" customHeight="1" x14ac:dyDescent="0.2">
      <c r="A18" s="145"/>
      <c r="B18" s="146"/>
      <c r="C18" s="147"/>
      <c r="D18" s="148"/>
      <c r="E18" s="149"/>
      <c r="F18" s="166"/>
      <c r="G18" s="157"/>
      <c r="H18" s="112" t="s">
        <v>63</v>
      </c>
      <c r="I18" s="65">
        <f>IF(C18="",0,IF(C18="Hospedaje",E18,IF(C18="Taxi / Pasaje Aereo",E18,IF(C18="Tramite Laboral",E18,IF(C18="Compra",E18,IF(E18&lt;VLOOKUP('USUARIOS DE TEBCA'!C18,Criterios!$A$2:$B$4,2,0)*D18,'USUARIOS DE TEBCA'!E18,VLOOKUP('USUARIOS DE TEBCA'!C18,Criterios!$A$2:$B$4,2,0)*D18))))))</f>
        <v>0</v>
      </c>
      <c r="J18" s="113" t="b">
        <f>IF(H18="Con Anticipo",IF(C18="cena",D18*Criterios!$B$4,IF(C18="desayuno",D18*Criterios!$B$2,IF(C18="almuerzo",D18*Criterios!$B$3,IF(C18="Hospedaje",E18,IF(C18="Taxi / Pasaje Aereo",E18))))),0)</f>
        <v>0</v>
      </c>
      <c r="K18" s="114"/>
      <c r="L18" s="114"/>
      <c r="N18" s="116"/>
      <c r="O18" s="116"/>
      <c r="P18" s="116"/>
      <c r="Q18" s="116"/>
      <c r="R18" s="116"/>
      <c r="S18" s="116"/>
      <c r="T18" s="116"/>
      <c r="U18" s="116"/>
    </row>
    <row r="19" spans="1:21" s="115" customFormat="1" ht="20.100000000000001" customHeight="1" x14ac:dyDescent="0.2">
      <c r="A19" s="145"/>
      <c r="B19" s="146"/>
      <c r="C19" s="169"/>
      <c r="D19" s="148"/>
      <c r="E19" s="149"/>
      <c r="F19" s="166"/>
      <c r="G19" s="157"/>
      <c r="H19" s="112" t="s">
        <v>63</v>
      </c>
      <c r="I19" s="65">
        <f>IF(C19="",0,IF(C19="Hospedaje",E19,IF(C19="Taxi / Pasaje Aereo",E19,IF(C19="Tramite Laboral",E19,IF(C19="Compra",E19,IF(E19&lt;VLOOKUP('USUARIOS DE TEBCA'!C19,Criterios!$A$2:$B$4,2,0)*D19,'USUARIOS DE TEBCA'!E19,VLOOKUP('USUARIOS DE TEBCA'!C19,Criterios!$A$2:$B$4,2,0)*D19))))))</f>
        <v>0</v>
      </c>
      <c r="J19" s="113" t="b">
        <f>IF(H19="Con Anticipo",IF(C19="cena",D19*Criterios!$B$4,IF(C19="desayuno",D19*Criterios!$B$2,IF(C19="almuerzo",D19*Criterios!$B$3,IF(C19="Hospedaje",E19,IF(C19="Taxi / Pasaje Aereo",E19))))),0)</f>
        <v>0</v>
      </c>
      <c r="K19" s="114"/>
      <c r="L19" s="114"/>
      <c r="N19" s="116"/>
      <c r="O19" s="116"/>
      <c r="P19" s="116"/>
      <c r="Q19" s="116"/>
      <c r="R19" s="116"/>
      <c r="S19" s="116"/>
      <c r="T19" s="116"/>
      <c r="U19" s="116"/>
    </row>
    <row r="20" spans="1:21" s="115" customFormat="1" ht="20.100000000000001" customHeight="1" x14ac:dyDescent="0.2">
      <c r="A20" s="145"/>
      <c r="B20" s="146"/>
      <c r="C20" s="169"/>
      <c r="D20" s="148"/>
      <c r="E20" s="149"/>
      <c r="F20" s="166"/>
      <c r="G20" s="157"/>
      <c r="H20" s="112" t="s">
        <v>63</v>
      </c>
      <c r="I20" s="65">
        <f>IF(C20="",0,IF(C20="Hospedaje",E20,IF(C20="Taxi / Pasaje Aereo",E20,IF(C20="Tramite Laboral",E20,IF(C20="Compra",E20,IF(E20&lt;VLOOKUP('USUARIOS DE TEBCA'!C20,Criterios!$A$2:$B$4,2,0)*D20,'USUARIOS DE TEBCA'!E20,VLOOKUP('USUARIOS DE TEBCA'!C20,Criterios!$A$2:$B$4,2,0)*D20))))))</f>
        <v>0</v>
      </c>
      <c r="J20" s="113" t="b">
        <f>IF(H20="Con Anticipo",IF(C20="cena",D20*Criterios!$B$4,IF(C20="desayuno",D20*Criterios!$B$2,IF(C20="almuerzo",D20*Criterios!$B$3,IF(C20="Hospedaje",E20,IF(C20="Taxi / Pasaje Aereo",E20))))),0)</f>
        <v>0</v>
      </c>
      <c r="K20" s="114"/>
      <c r="L20" s="114"/>
      <c r="N20" s="116"/>
      <c r="O20" s="116"/>
      <c r="P20" s="116"/>
      <c r="Q20" s="116"/>
      <c r="R20" s="116"/>
      <c r="S20" s="116"/>
      <c r="T20" s="116"/>
      <c r="U20" s="116"/>
    </row>
    <row r="21" spans="1:21" s="115" customFormat="1" ht="20.100000000000001" customHeight="1" x14ac:dyDescent="0.2">
      <c r="A21" s="145"/>
      <c r="B21" s="146"/>
      <c r="C21" s="169"/>
      <c r="D21" s="148"/>
      <c r="E21" s="149"/>
      <c r="F21" s="166"/>
      <c r="G21" s="157"/>
      <c r="H21" s="112" t="s">
        <v>63</v>
      </c>
      <c r="I21" s="65">
        <f>IF(C21="",0,IF(C21="Hospedaje",E21,IF(C21="Taxi / Pasaje Aereo",E21,IF(C21="Tramite Laboral",E21,IF(C21="Compra",E21,IF(E21&lt;VLOOKUP('USUARIOS DE TEBCA'!C21,Criterios!$A$2:$B$4,2,0)*D21,'USUARIOS DE TEBCA'!E21,VLOOKUP('USUARIOS DE TEBCA'!C21,Criterios!$A$2:$B$4,2,0)*D21))))))</f>
        <v>0</v>
      </c>
      <c r="J21" s="113" t="b">
        <f>IF(H21="Con Anticipo",IF(C21="cena",D21*Criterios!$B$4,IF(C21="desayuno",D21*Criterios!$B$2,IF(C21="almuerzo",D21*Criterios!$B$3,IF(C21="Hospedaje",E21,IF(C21="Taxi / Pasaje Aereo",E21))))),0)</f>
        <v>0</v>
      </c>
      <c r="K21" s="114"/>
      <c r="L21" s="114"/>
      <c r="N21" s="116"/>
      <c r="O21" s="116"/>
      <c r="P21" s="116"/>
      <c r="Q21" s="116"/>
      <c r="R21" s="116"/>
      <c r="S21" s="116"/>
      <c r="T21" s="116"/>
      <c r="U21" s="116"/>
    </row>
    <row r="22" spans="1:21" s="115" customFormat="1" ht="20.100000000000001" customHeight="1" x14ac:dyDescent="0.2">
      <c r="A22" s="145"/>
      <c r="B22" s="146"/>
      <c r="C22" s="169"/>
      <c r="D22" s="148"/>
      <c r="E22" s="149"/>
      <c r="F22" s="166"/>
      <c r="G22" s="157"/>
      <c r="H22" s="112" t="s">
        <v>63</v>
      </c>
      <c r="I22" s="65">
        <f>IF(C22="",0,IF(C22="Hospedaje",E22,IF(C22="Taxi / Pasaje Aereo",E22,IF(C22="Tramite Laboral",E22,IF(C22="Compra",E22,IF(E22&lt;VLOOKUP('USUARIOS DE TEBCA'!C22,Criterios!$A$2:$B$4,2,0)*D22,'USUARIOS DE TEBCA'!E22,VLOOKUP('USUARIOS DE TEBCA'!C22,Criterios!$A$2:$B$4,2,0)*D22))))))</f>
        <v>0</v>
      </c>
      <c r="J22" s="113" t="b">
        <f>IF(H22="Con Anticipo",IF(C22="cena",D22*Criterios!$B$4,IF(C22="desayuno",D22*Criterios!$B$2,IF(C22="almuerzo",D22*Criterios!$B$3,IF(C22="Hospedaje",E22,IF(C22="Taxi / Pasaje Aereo",E22))))),0)</f>
        <v>0</v>
      </c>
      <c r="K22" s="114"/>
      <c r="L22" s="114"/>
      <c r="N22" s="116"/>
      <c r="O22" s="116"/>
      <c r="P22" s="116"/>
      <c r="Q22" s="116"/>
      <c r="R22" s="116"/>
      <c r="S22" s="116"/>
      <c r="T22" s="116"/>
      <c r="U22" s="116"/>
    </row>
    <row r="23" spans="1:21" s="115" customFormat="1" ht="20.100000000000001" customHeight="1" x14ac:dyDescent="0.2">
      <c r="A23" s="145"/>
      <c r="B23" s="146"/>
      <c r="C23" s="170"/>
      <c r="D23" s="148"/>
      <c r="E23" s="149"/>
      <c r="F23" s="166"/>
      <c r="G23" s="157"/>
      <c r="H23" s="112" t="s">
        <v>63</v>
      </c>
      <c r="I23" s="65">
        <f>IF(C23="",0,IF(C23="Hospedaje",E23,IF(C23="Taxi / Pasaje Aereo",E23,IF(C23="Tramite Laboral",E23,IF(C23="Compra",E23,IF(E23&lt;VLOOKUP('USUARIOS DE TEBCA'!C23,Criterios!$A$2:$B$4,2,0)*D23,'USUARIOS DE TEBCA'!E23,VLOOKUP('USUARIOS DE TEBCA'!C23,Criterios!$A$2:$B$4,2,0)*D23))))))</f>
        <v>0</v>
      </c>
      <c r="J23" s="113" t="b">
        <f>IF(H23="Con Anticipo",IF(C23="cena",D23*Criterios!$B$4,IF(C23="desayuno",D23*Criterios!$B$2,IF(C23="almuerzo",D23*Criterios!$B$3,IF(C23="Hospedaje",E23,IF(C23="Taxi / Pasaje Aereo",E23))))),0)</f>
        <v>0</v>
      </c>
      <c r="K23" s="114"/>
      <c r="L23" s="114"/>
      <c r="N23" s="116"/>
      <c r="O23" s="116"/>
      <c r="P23" s="116"/>
      <c r="Q23" s="116"/>
      <c r="R23" s="116"/>
      <c r="S23" s="116"/>
      <c r="T23" s="116"/>
      <c r="U23" s="116"/>
    </row>
    <row r="24" spans="1:21" s="115" customFormat="1" ht="20.100000000000001" customHeight="1" x14ac:dyDescent="0.2">
      <c r="A24" s="145"/>
      <c r="B24" s="146"/>
      <c r="C24" s="159"/>
      <c r="D24" s="148"/>
      <c r="E24" s="149"/>
      <c r="F24" s="166"/>
      <c r="G24" s="157"/>
      <c r="H24" s="112" t="s">
        <v>63</v>
      </c>
      <c r="I24" s="65">
        <f>IF(C24="",0,IF(C24="Hospedaje",E24,IF(C24="Taxi / Pasaje Aereo",E24,IF(C24="Tramite Laboral",E24,IF(C24="Compra",E24,IF(E24&lt;VLOOKUP('USUARIOS DE TEBCA'!C24,Criterios!$A$2:$B$4,2,0)*D24,'USUARIOS DE TEBCA'!E24,VLOOKUP('USUARIOS DE TEBCA'!C24,Criterios!$A$2:$B$4,2,0)*D24))))))</f>
        <v>0</v>
      </c>
      <c r="J24" s="113" t="b">
        <f>IF(H24="Con Anticipo",IF(C24="cena",D24*Criterios!$B$4,IF(C24="desayuno",D24*Criterios!$B$2,IF(C24="almuerzo",D24*Criterios!$B$3,IF(C24="Hospedaje",E24,IF(C24="Taxi / Pasaje Aereo",E24))))),0)</f>
        <v>0</v>
      </c>
      <c r="K24" s="114"/>
      <c r="L24" s="114"/>
      <c r="N24" s="116"/>
      <c r="O24" s="116"/>
      <c r="P24" s="116"/>
      <c r="Q24" s="116"/>
      <c r="R24" s="116"/>
      <c r="S24" s="116"/>
      <c r="T24" s="116"/>
      <c r="U24" s="116"/>
    </row>
    <row r="25" spans="1:21" s="115" customFormat="1" ht="20.100000000000001" customHeight="1" x14ac:dyDescent="0.2">
      <c r="A25" s="145"/>
      <c r="B25" s="146"/>
      <c r="C25" s="147"/>
      <c r="D25" s="148"/>
      <c r="E25" s="149"/>
      <c r="F25" s="166"/>
      <c r="G25" s="157"/>
      <c r="H25" s="112" t="s">
        <v>63</v>
      </c>
      <c r="I25" s="65">
        <f>IF(C25="",0,IF(C25="Hospedaje",E25,IF(C25="Taxi / Pasaje Aereo",E25,IF(C25="Tramite Laboral",E25,IF(C25="Compra",E25,IF(E25&lt;VLOOKUP('USUARIOS DE TEBCA'!C25,Criterios!$A$2:$B$4,2,0)*D25,'USUARIOS DE TEBCA'!E25,VLOOKUP('USUARIOS DE TEBCA'!C25,Criterios!$A$2:$B$4,2,0)*D25))))))</f>
        <v>0</v>
      </c>
      <c r="J25" s="113" t="b">
        <f>IF(H25="Con Anticipo",IF(C25="cena",D25*Criterios!$B$4,IF(C25="desayuno",D25*Criterios!$B$2,IF(C25="almuerzo",D25*Criterios!$B$3,IF(C25="Hospedaje",E25,IF(C25="Taxi / Pasaje Aereo",E25))))),0)</f>
        <v>0</v>
      </c>
      <c r="K25" s="114"/>
      <c r="L25" s="114"/>
      <c r="N25" s="116"/>
      <c r="O25" s="116"/>
      <c r="P25" s="116"/>
      <c r="Q25" s="116"/>
      <c r="R25" s="116"/>
      <c r="S25" s="116"/>
      <c r="T25" s="116"/>
      <c r="U25" s="116"/>
    </row>
    <row r="26" spans="1:21" s="115" customFormat="1" ht="20.100000000000001" customHeight="1" x14ac:dyDescent="0.2">
      <c r="A26" s="145"/>
      <c r="B26" s="146"/>
      <c r="C26" s="147"/>
      <c r="D26" s="148"/>
      <c r="E26" s="149"/>
      <c r="F26" s="166"/>
      <c r="G26" s="157"/>
      <c r="H26" s="112" t="s">
        <v>63</v>
      </c>
      <c r="I26" s="65">
        <f>IF(C26="",0,IF(C26="Hospedaje",E26,IF(C26="Taxi / Pasaje Aereo",E26,IF(C26="Tramite Laboral",E26,IF(C26="Compra",E26,IF(E26&lt;VLOOKUP('USUARIOS DE TEBCA'!C26,Criterios!$A$2:$B$4,2,0)*D26,'USUARIOS DE TEBCA'!E26,VLOOKUP('USUARIOS DE TEBCA'!C26,Criterios!$A$2:$B$4,2,0)*D26))))))</f>
        <v>0</v>
      </c>
      <c r="J26" s="113" t="b">
        <f>IF(H26="Con Anticipo",IF(C26="cena",D26*Criterios!$B$4,IF(C26="desayuno",D26*Criterios!$B$2,IF(C26="almuerzo",D26*Criterios!$B$3,IF(C26="Hospedaje",E26,IF(C26="Taxi / Pasaje Aereo",E26))))),0)</f>
        <v>0</v>
      </c>
      <c r="K26" s="114"/>
      <c r="L26" s="114"/>
      <c r="N26" s="116"/>
      <c r="O26" s="116"/>
      <c r="P26" s="116"/>
      <c r="Q26" s="116"/>
      <c r="R26" s="116"/>
      <c r="S26" s="116"/>
      <c r="T26" s="116"/>
      <c r="U26" s="116"/>
    </row>
    <row r="27" spans="1:21" s="115" customFormat="1" ht="20.100000000000001" customHeight="1" x14ac:dyDescent="0.2">
      <c r="A27" s="145"/>
      <c r="B27" s="146"/>
      <c r="C27" s="147"/>
      <c r="D27" s="148"/>
      <c r="E27" s="149"/>
      <c r="F27" s="166"/>
      <c r="G27" s="157"/>
      <c r="H27" s="112" t="s">
        <v>63</v>
      </c>
      <c r="I27" s="65">
        <f>IF(C27="",0,IF(C27="Hospedaje",E27,IF(C27="Taxi / Pasaje Aereo",E27,IF(C27="Tramite Laboral",E27,IF(C27="Compra",E27,IF(E27&lt;VLOOKUP('USUARIOS DE TEBCA'!C27,Criterios!$A$2:$B$4,2,0)*D27,'USUARIOS DE TEBCA'!E27,VLOOKUP('USUARIOS DE TEBCA'!C27,Criterios!$A$2:$B$4,2,0)*D27))))))</f>
        <v>0</v>
      </c>
      <c r="J27" s="113" t="b">
        <f>IF(H27="Con Anticipo",IF(C27="cena",D27*Criterios!$B$4,IF(C27="desayuno",D27*Criterios!$B$2,IF(C27="almuerzo",D27*Criterios!$B$3,IF(C27="Hospedaje",E27,IF(C27="Taxi / Pasaje Aereo",E27))))),0)</f>
        <v>0</v>
      </c>
      <c r="K27" s="114"/>
      <c r="L27" s="114"/>
      <c r="N27" s="116"/>
      <c r="O27" s="116"/>
      <c r="P27" s="116"/>
      <c r="Q27" s="116"/>
      <c r="R27" s="116"/>
      <c r="S27" s="116"/>
      <c r="T27" s="116"/>
      <c r="U27" s="116"/>
    </row>
    <row r="28" spans="1:21" s="115" customFormat="1" ht="20.100000000000001" customHeight="1" x14ac:dyDescent="0.2">
      <c r="A28" s="145"/>
      <c r="B28" s="146"/>
      <c r="C28" s="147"/>
      <c r="D28" s="148"/>
      <c r="E28" s="149"/>
      <c r="F28" s="166"/>
      <c r="G28" s="157"/>
      <c r="H28" s="112" t="s">
        <v>63</v>
      </c>
      <c r="I28" s="65">
        <f>IF(C28="",0,IF(C28="Hospedaje",E28,IF(C28="Taxi / Pasaje Aereo",E28,IF(C28="Tramite Laboral",E28,IF(C28="Compra",E28,IF(E28&lt;VLOOKUP('USUARIOS DE TEBCA'!C28,Criterios!$A$2:$B$4,2,0)*D28,'USUARIOS DE TEBCA'!E28,VLOOKUP('USUARIOS DE TEBCA'!C28,Criterios!$A$2:$B$4,2,0)*D28))))))</f>
        <v>0</v>
      </c>
      <c r="J28" s="113" t="b">
        <f>IF(H28="Con Anticipo",IF(C28="cena",D28*Criterios!$B$4,IF(C28="desayuno",D28*Criterios!$B$2,IF(C28="almuerzo",D28*Criterios!$B$3,IF(C28="Hospedaje",E28,IF(C28="Taxi / Pasaje Aereo",E28))))),0)</f>
        <v>0</v>
      </c>
      <c r="K28" s="114"/>
      <c r="L28" s="114"/>
      <c r="N28" s="116"/>
      <c r="O28" s="116"/>
      <c r="P28" s="116"/>
      <c r="Q28" s="116"/>
      <c r="R28" s="116"/>
      <c r="S28" s="116"/>
      <c r="T28" s="116"/>
      <c r="U28" s="116"/>
    </row>
    <row r="29" spans="1:21" s="115" customFormat="1" ht="20.100000000000001" customHeight="1" x14ac:dyDescent="0.2">
      <c r="A29" s="145"/>
      <c r="B29" s="146"/>
      <c r="C29" s="147"/>
      <c r="D29" s="148"/>
      <c r="E29" s="149"/>
      <c r="F29" s="166"/>
      <c r="G29" s="157"/>
      <c r="H29" s="112" t="s">
        <v>63</v>
      </c>
      <c r="I29" s="65">
        <f>IF(C29="",0,IF(C29="Hospedaje",E29,IF(C29="Taxi / Pasaje Aereo",E29,IF(C29="Tramite Laboral",E29,IF(C29="Compra",E29,IF(E29&lt;VLOOKUP('USUARIOS DE TEBCA'!C29,Criterios!$A$2:$B$4,2,0)*D29,'USUARIOS DE TEBCA'!E29,VLOOKUP('USUARIOS DE TEBCA'!C29,Criterios!$A$2:$B$4,2,0)*D29))))))</f>
        <v>0</v>
      </c>
      <c r="J29" s="113" t="b">
        <f>IF(H29="Con Anticipo",IF(C29="cena",D29*Criterios!$B$4,IF(C29="desayuno",D29*Criterios!$B$2,IF(C29="almuerzo",D29*Criterios!$B$3,IF(C29="Hospedaje",E29,IF(C29="Taxi / Pasaje Aereo",E29))))),0)</f>
        <v>0</v>
      </c>
      <c r="K29" s="114"/>
      <c r="L29" s="114"/>
      <c r="N29" s="116"/>
      <c r="O29" s="116"/>
      <c r="P29" s="116"/>
      <c r="Q29" s="116"/>
      <c r="R29" s="116"/>
      <c r="S29" s="116"/>
      <c r="T29" s="116"/>
      <c r="U29" s="116"/>
    </row>
    <row r="30" spans="1:21" s="115" customFormat="1" ht="20.100000000000001" customHeight="1" x14ac:dyDescent="0.2">
      <c r="A30" s="145"/>
      <c r="B30" s="146"/>
      <c r="C30" s="147"/>
      <c r="D30" s="148"/>
      <c r="E30" s="149"/>
      <c r="F30" s="166"/>
      <c r="G30" s="157"/>
      <c r="H30" s="112" t="s">
        <v>63</v>
      </c>
      <c r="I30" s="65">
        <f>IF(C30="",0,IF(C30="Hospedaje",E30,IF(C30="Taxi / Pasaje Aereo",E30,IF(C30="Tramite Laboral",E30,IF(C30="Compra",E30,IF(E30&lt;VLOOKUP('USUARIOS DE TEBCA'!C30,Criterios!$A$2:$B$4,2,0)*D30,'USUARIOS DE TEBCA'!E30,VLOOKUP('USUARIOS DE TEBCA'!C30,Criterios!$A$2:$B$4,2,0)*D30))))))</f>
        <v>0</v>
      </c>
      <c r="J30" s="113" t="b">
        <f>IF(H30="Con Anticipo",IF(C30="cena",D30*Criterios!$B$4,IF(C30="desayuno",D30*Criterios!$B$2,IF(C30="almuerzo",D30*Criterios!$B$3,IF(C30="Hospedaje",E30,IF(C30="Taxi / Pasaje Aereo",E30))))),0)</f>
        <v>0</v>
      </c>
      <c r="K30" s="114"/>
      <c r="L30" s="114"/>
      <c r="N30" s="116"/>
      <c r="O30" s="116"/>
      <c r="P30" s="116"/>
      <c r="Q30" s="116"/>
      <c r="R30" s="116"/>
      <c r="S30" s="116"/>
      <c r="T30" s="116"/>
      <c r="U30" s="116"/>
    </row>
    <row r="31" spans="1:21" s="115" customFormat="1" ht="20.100000000000001" customHeight="1" x14ac:dyDescent="0.2">
      <c r="A31" s="145"/>
      <c r="B31" s="146"/>
      <c r="C31" s="147"/>
      <c r="D31" s="148"/>
      <c r="E31" s="149"/>
      <c r="F31" s="166"/>
      <c r="G31" s="157"/>
      <c r="H31" s="112" t="s">
        <v>63</v>
      </c>
      <c r="I31" s="65">
        <f>IF(C31="",0,IF(C31="Hospedaje",E31,IF(C31="Taxi / Pasaje Aereo",E31,IF(C31="Tramite Laboral",E31,IF(C31="Compra",E31,IF(E31&lt;VLOOKUP('USUARIOS DE TEBCA'!C31,Criterios!$A$2:$B$4,2,0)*D31,'USUARIOS DE TEBCA'!E31,VLOOKUP('USUARIOS DE TEBCA'!C31,Criterios!$A$2:$B$4,2,0)*D31))))))</f>
        <v>0</v>
      </c>
      <c r="J31" s="113" t="b">
        <f>IF(H31="Con Anticipo",IF(C31="cena",D31*Criterios!$B$4,IF(C31="desayuno",D31*Criterios!$B$2,IF(C31="almuerzo",D31*Criterios!$B$3,IF(C31="Hospedaje",E31,IF(C31="Taxi / Pasaje Aereo",E31))))),0)</f>
        <v>0</v>
      </c>
      <c r="K31" s="114"/>
      <c r="L31" s="114"/>
      <c r="N31" s="116"/>
      <c r="O31" s="116"/>
      <c r="P31" s="116"/>
      <c r="Q31" s="116"/>
      <c r="R31" s="116"/>
      <c r="S31" s="116"/>
      <c r="T31" s="116"/>
      <c r="U31" s="116"/>
    </row>
    <row r="32" spans="1:21" s="115" customFormat="1" ht="20.100000000000001" customHeight="1" x14ac:dyDescent="0.2">
      <c r="A32" s="145"/>
      <c r="B32" s="146"/>
      <c r="C32" s="147"/>
      <c r="D32" s="148"/>
      <c r="E32" s="149"/>
      <c r="F32" s="166"/>
      <c r="G32" s="157"/>
      <c r="H32" s="112" t="s">
        <v>63</v>
      </c>
      <c r="I32" s="65">
        <f>IF(C32="",0,IF(C32="Hospedaje",E32,IF(C32="Taxi / Pasaje Aereo",E32,IF(C32="Tramite Laboral",E32,IF(C32="Compra",E32,IF(E32&lt;VLOOKUP('USUARIOS DE TEBCA'!C32,Criterios!$A$2:$B$4,2,0)*D32,'USUARIOS DE TEBCA'!E32,VLOOKUP('USUARIOS DE TEBCA'!C32,Criterios!$A$2:$B$4,2,0)*D32))))))</f>
        <v>0</v>
      </c>
      <c r="J32" s="113" t="b">
        <f>IF(H32="Con Anticipo",IF(C32="cena",D32*Criterios!$B$4,IF(C32="desayuno",D32*Criterios!$B$2,IF(C32="almuerzo",D32*Criterios!$B$3,IF(C32="Hospedaje",E32,IF(C32="Taxi / Pasaje Aereo",E32))))),0)</f>
        <v>0</v>
      </c>
      <c r="K32" s="114"/>
      <c r="L32" s="114"/>
      <c r="N32" s="116"/>
      <c r="O32" s="116"/>
      <c r="P32" s="116"/>
      <c r="Q32" s="116"/>
      <c r="R32" s="116"/>
      <c r="S32" s="116"/>
      <c r="T32" s="116"/>
      <c r="U32" s="116"/>
    </row>
    <row r="33" spans="1:21" s="115" customFormat="1" ht="20.100000000000001" customHeight="1" x14ac:dyDescent="0.2">
      <c r="A33" s="145"/>
      <c r="B33" s="146"/>
      <c r="C33" s="147"/>
      <c r="D33" s="148"/>
      <c r="E33" s="149"/>
      <c r="F33" s="166"/>
      <c r="G33" s="157"/>
      <c r="H33" s="112" t="s">
        <v>63</v>
      </c>
      <c r="I33" s="65">
        <f>IF(C33="",0,IF(C33="Hospedaje",E33,IF(C33="Taxi / Pasaje Aereo",E33,IF(C33="Tramite Laboral",E33,IF(C33="Compra",E33,IF(E33&lt;VLOOKUP('USUARIOS DE TEBCA'!C33,Criterios!$A$2:$B$4,2,0)*D33,'USUARIOS DE TEBCA'!E33,VLOOKUP('USUARIOS DE TEBCA'!C33,Criterios!$A$2:$B$4,2,0)*D33))))))</f>
        <v>0</v>
      </c>
      <c r="J33" s="113" t="b">
        <f>IF(H33="Con Anticipo",IF(C33="cena",D33*Criterios!$B$4,IF(C33="desayuno",D33*Criterios!$B$2,IF(C33="almuerzo",D33*Criterios!$B$3,IF(C33="Hospedaje",E33,IF(C33="Taxi / Pasaje Aereo",E33))))),0)</f>
        <v>0</v>
      </c>
      <c r="K33" s="114"/>
      <c r="L33" s="114"/>
      <c r="N33" s="116"/>
      <c r="O33" s="116"/>
      <c r="P33" s="116"/>
      <c r="Q33" s="116"/>
      <c r="R33" s="116"/>
      <c r="S33" s="116"/>
      <c r="T33" s="116"/>
      <c r="U33" s="116"/>
    </row>
    <row r="34" spans="1:21" s="115" customFormat="1" ht="20.100000000000001" customHeight="1" x14ac:dyDescent="0.2">
      <c r="A34" s="145"/>
      <c r="B34" s="146"/>
      <c r="C34" s="147"/>
      <c r="D34" s="148"/>
      <c r="E34" s="149"/>
      <c r="F34" s="166"/>
      <c r="G34" s="157"/>
      <c r="H34" s="112" t="s">
        <v>63</v>
      </c>
      <c r="I34" s="65">
        <f>IF(C34="",0,IF(C34="Hospedaje",E34,IF(C34="Taxi / Pasaje Aereo",E34,IF(C34="Tramite Laboral",E34,IF(C34="Compra",E34,IF(E34&lt;VLOOKUP('USUARIOS DE TEBCA'!C34,Criterios!$A$2:$B$4,2,0)*D34,'USUARIOS DE TEBCA'!E34,VLOOKUP('USUARIOS DE TEBCA'!C34,Criterios!$A$2:$B$4,2,0)*D34))))))</f>
        <v>0</v>
      </c>
      <c r="J34" s="113" t="b">
        <f>IF(H34="Con Anticipo",IF(C34="cena",D34*Criterios!$B$4,IF(C34="desayuno",D34*Criterios!$B$2,IF(C34="almuerzo",D34*Criterios!$B$3,IF(C34="Hospedaje",E34,IF(C34="Taxi / Pasaje Aereo",E34))))),0)</f>
        <v>0</v>
      </c>
      <c r="K34" s="114"/>
      <c r="L34" s="114"/>
      <c r="N34" s="116"/>
      <c r="O34" s="116"/>
      <c r="P34" s="116"/>
      <c r="Q34" s="116"/>
      <c r="R34" s="116"/>
      <c r="S34" s="116"/>
      <c r="T34" s="116"/>
      <c r="U34" s="116"/>
    </row>
    <row r="35" spans="1:21" s="115" customFormat="1" ht="20.100000000000001" customHeight="1" x14ac:dyDescent="0.2">
      <c r="A35" s="145"/>
      <c r="B35" s="146"/>
      <c r="C35" s="147"/>
      <c r="D35" s="148"/>
      <c r="E35" s="149"/>
      <c r="F35" s="166"/>
      <c r="G35" s="157"/>
      <c r="H35" s="112" t="s">
        <v>63</v>
      </c>
      <c r="I35" s="65">
        <f>IF(C35="",0,IF(C35="Hospedaje",E35,IF(C35="Taxi / Pasaje Aereo",E35,IF(C35="Tramite Laboral",E35,IF(C35="Compra",E35,IF(E35&lt;VLOOKUP('USUARIOS DE TEBCA'!C35,Criterios!$A$2:$B$4,2,0)*D35,'USUARIOS DE TEBCA'!E35,VLOOKUP('USUARIOS DE TEBCA'!C35,Criterios!$A$2:$B$4,2,0)*D35))))))</f>
        <v>0</v>
      </c>
      <c r="J35" s="113" t="b">
        <f>IF(H35="Con Anticipo",IF(C35="cena",D35*Criterios!$B$4,IF(C35="desayuno",D35*Criterios!$B$2,IF(C35="almuerzo",D35*Criterios!$B$3,IF(C35="Hospedaje",E35,IF(C35="Taxi / Pasaje Aereo",E35))))),0)</f>
        <v>0</v>
      </c>
      <c r="K35" s="114"/>
      <c r="L35" s="114"/>
      <c r="N35" s="116"/>
      <c r="O35" s="116"/>
      <c r="P35" s="116"/>
      <c r="Q35" s="116"/>
      <c r="R35" s="116"/>
      <c r="S35" s="116"/>
      <c r="T35" s="116"/>
      <c r="U35" s="116"/>
    </row>
    <row r="36" spans="1:21" s="115" customFormat="1" ht="20.100000000000001" customHeight="1" x14ac:dyDescent="0.2">
      <c r="A36" s="145"/>
      <c r="B36" s="146"/>
      <c r="C36" s="147"/>
      <c r="D36" s="148"/>
      <c r="E36" s="149"/>
      <c r="F36" s="166"/>
      <c r="G36" s="157"/>
      <c r="H36" s="112" t="s">
        <v>63</v>
      </c>
      <c r="I36" s="65">
        <f>IF(C36="",0,IF(C36="Hospedaje",E36,IF(C36="Taxi / Pasaje Aereo",E36,IF(C36="Tramite Laboral",E36,IF(C36="Compra",E36,IF(E36&lt;VLOOKUP('USUARIOS DE TEBCA'!C36,Criterios!$A$2:$B$4,2,0)*D36,'USUARIOS DE TEBCA'!E36,VLOOKUP('USUARIOS DE TEBCA'!C36,Criterios!$A$2:$B$4,2,0)*D36))))))</f>
        <v>0</v>
      </c>
      <c r="J36" s="113" t="b">
        <f>IF(H36="Con Anticipo",IF(C36="cena",D36*Criterios!$B$4,IF(C36="desayuno",D36*Criterios!$B$2,IF(C36="almuerzo",D36*Criterios!$B$3,IF(C36="Hospedaje",E36,IF(C36="Taxi / Pasaje Aereo",E36))))),0)</f>
        <v>0</v>
      </c>
      <c r="K36" s="114"/>
      <c r="L36" s="114"/>
      <c r="N36" s="116"/>
      <c r="O36" s="116"/>
      <c r="P36" s="116"/>
      <c r="Q36" s="116"/>
      <c r="R36" s="116"/>
      <c r="S36" s="116"/>
      <c r="T36" s="116"/>
      <c r="U36" s="116"/>
    </row>
    <row r="37" spans="1:21" s="115" customFormat="1" ht="20.100000000000001" customHeight="1" x14ac:dyDescent="0.2">
      <c r="A37" s="145"/>
      <c r="B37" s="146"/>
      <c r="C37" s="147"/>
      <c r="D37" s="148"/>
      <c r="E37" s="149"/>
      <c r="F37" s="166"/>
      <c r="G37" s="157"/>
      <c r="H37" s="112" t="s">
        <v>63</v>
      </c>
      <c r="I37" s="65">
        <f>IF(C37="",0,IF(C37="Hospedaje",E37,IF(C37="Taxi / Pasaje Aereo",E37,IF(C37="Tramite Laboral",E37,IF(C37="Compra",E37,IF(E37&lt;VLOOKUP('USUARIOS DE TEBCA'!C37,Criterios!$A$2:$B$4,2,0)*D37,'USUARIOS DE TEBCA'!E37,VLOOKUP('USUARIOS DE TEBCA'!C37,Criterios!$A$2:$B$4,2,0)*D37))))))</f>
        <v>0</v>
      </c>
      <c r="J37" s="113" t="b">
        <f>IF(H37="Con Anticipo",IF(C37="cena",D37*Criterios!$B$4,IF(C37="desayuno",D37*Criterios!$B$2,IF(C37="almuerzo",D37*Criterios!$B$3,IF(C37="Hospedaje",E37,IF(C37="Taxi / Pasaje Aereo",E37))))),0)</f>
        <v>0</v>
      </c>
      <c r="K37" s="114"/>
      <c r="L37" s="114"/>
      <c r="N37" s="116"/>
      <c r="O37" s="116"/>
      <c r="P37" s="116"/>
      <c r="Q37" s="116"/>
      <c r="R37" s="116"/>
      <c r="S37" s="116"/>
      <c r="T37" s="116"/>
      <c r="U37" s="116"/>
    </row>
    <row r="38" spans="1:21" s="115" customFormat="1" ht="20.100000000000001" customHeight="1" x14ac:dyDescent="0.2">
      <c r="A38" s="145"/>
      <c r="B38" s="146"/>
      <c r="C38" s="147"/>
      <c r="D38" s="148"/>
      <c r="E38" s="149"/>
      <c r="F38" s="166"/>
      <c r="G38" s="157"/>
      <c r="H38" s="112" t="s">
        <v>63</v>
      </c>
      <c r="I38" s="65">
        <f>IF(C38="",0,IF(C38="Hospedaje",E38,IF(C38="Taxi / Pasaje Aereo",E38,IF(C38="Tramite Laboral",E38,IF(C38="Compra",E38,IF(E38&lt;VLOOKUP('USUARIOS DE TEBCA'!C38,Criterios!$A$2:$B$4,2,0)*D38,'USUARIOS DE TEBCA'!E38,VLOOKUP('USUARIOS DE TEBCA'!C38,Criterios!$A$2:$B$4,2,0)*D38))))))</f>
        <v>0</v>
      </c>
      <c r="J38" s="113" t="b">
        <f>IF(H38="Con Anticipo",IF(C38="cena",D38*Criterios!$B$4,IF(C38="desayuno",D38*Criterios!$B$2,IF(C38="almuerzo",D38*Criterios!$B$3,IF(C38="Hospedaje",E38,IF(C38="Taxi / Pasaje Aereo",E38))))),0)</f>
        <v>0</v>
      </c>
      <c r="K38" s="114"/>
      <c r="L38" s="114"/>
      <c r="N38" s="116"/>
      <c r="O38" s="116"/>
      <c r="P38" s="116"/>
      <c r="Q38" s="116"/>
      <c r="R38" s="116"/>
      <c r="S38" s="116"/>
      <c r="T38" s="116"/>
      <c r="U38" s="116"/>
    </row>
    <row r="39" spans="1:21" s="115" customFormat="1" ht="20.100000000000001" customHeight="1" x14ac:dyDescent="0.2">
      <c r="A39" s="145"/>
      <c r="B39" s="146"/>
      <c r="C39" s="147"/>
      <c r="D39" s="148"/>
      <c r="E39" s="149"/>
      <c r="F39" s="166"/>
      <c r="G39" s="157"/>
      <c r="H39" s="112" t="s">
        <v>63</v>
      </c>
      <c r="I39" s="65">
        <f>IF(C39="",0,IF(C39="Hospedaje",E39,IF(C39="Taxi / Pasaje Aereo",E39,IF(C39="Tramite Laboral",E39,IF(C39="Compra",E39,IF(E39&lt;VLOOKUP('USUARIOS DE TEBCA'!C39,Criterios!$A$2:$B$4,2,0)*D39,'USUARIOS DE TEBCA'!E39,VLOOKUP('USUARIOS DE TEBCA'!C39,Criterios!$A$2:$B$4,2,0)*D39))))))</f>
        <v>0</v>
      </c>
      <c r="J39" s="113" t="b">
        <f>IF(H39="Con Anticipo",IF(C39="cena",D39*Criterios!$B$4,IF(C39="desayuno",D39*Criterios!$B$2,IF(C39="almuerzo",D39*Criterios!$B$3,IF(C39="Hospedaje",E39,IF(C39="Taxi / Pasaje Aereo",E39))))),0)</f>
        <v>0</v>
      </c>
      <c r="K39" s="114"/>
      <c r="L39" s="114"/>
      <c r="N39" s="116"/>
      <c r="O39" s="116"/>
      <c r="P39" s="116"/>
      <c r="Q39" s="116"/>
      <c r="R39" s="116"/>
      <c r="S39" s="116"/>
      <c r="T39" s="116"/>
      <c r="U39" s="116"/>
    </row>
    <row r="40" spans="1:21" s="115" customFormat="1" ht="20.100000000000001" customHeight="1" x14ac:dyDescent="0.2">
      <c r="A40" s="145"/>
      <c r="B40" s="146"/>
      <c r="C40" s="147"/>
      <c r="D40" s="148"/>
      <c r="E40" s="149"/>
      <c r="F40" s="166"/>
      <c r="G40" s="157"/>
      <c r="H40" s="112" t="s">
        <v>63</v>
      </c>
      <c r="I40" s="65">
        <f>IF(C40="",0,IF(C40="Hospedaje",E40,IF(C40="Taxi / Pasaje Aereo",E40,IF(C40="Tramite Laboral",E40,IF(C40="Compra",E40,IF(E40&lt;VLOOKUP('USUARIOS DE TEBCA'!C40,Criterios!$A$2:$B$4,2,0)*D40,'USUARIOS DE TEBCA'!E40,VLOOKUP('USUARIOS DE TEBCA'!C40,Criterios!$A$2:$B$4,2,0)*D40))))))</f>
        <v>0</v>
      </c>
      <c r="J40" s="113" t="b">
        <f>IF(H40="Con Anticipo",IF(C40="cena",D40*Criterios!$B$4,IF(C40="desayuno",D40*Criterios!$B$2,IF(C40="almuerzo",D40*Criterios!$B$3,IF(C40="Hospedaje",E40,IF(C40="Taxi / Pasaje Aereo",E40))))),0)</f>
        <v>0</v>
      </c>
      <c r="K40" s="114"/>
      <c r="L40" s="114"/>
      <c r="N40" s="116"/>
      <c r="O40" s="116"/>
      <c r="P40" s="116"/>
      <c r="Q40" s="116"/>
      <c r="R40" s="116"/>
      <c r="S40" s="116"/>
      <c r="T40" s="116"/>
      <c r="U40" s="116"/>
    </row>
    <row r="41" spans="1:21" s="115" customFormat="1" ht="20.100000000000001" customHeight="1" x14ac:dyDescent="0.2">
      <c r="A41" s="145"/>
      <c r="B41" s="146"/>
      <c r="C41" s="147"/>
      <c r="D41" s="148"/>
      <c r="E41" s="149"/>
      <c r="F41" s="166"/>
      <c r="G41" s="157"/>
      <c r="H41" s="112" t="s">
        <v>63</v>
      </c>
      <c r="I41" s="65">
        <f>IF(C41="",0,IF(C41="Hospedaje",E41,IF(C41="Taxi / Pasaje Aereo",E41,IF(C41="Tramite Laboral",E41,IF(C41="Compra",E41,IF(E41&lt;VLOOKUP('USUARIOS DE TEBCA'!C41,Criterios!$A$2:$B$4,2,0)*D41,'USUARIOS DE TEBCA'!E41,VLOOKUP('USUARIOS DE TEBCA'!C41,Criterios!$A$2:$B$4,2,0)*D41))))))</f>
        <v>0</v>
      </c>
      <c r="J41" s="113" t="b">
        <f>IF(H41="Con Anticipo",IF(C41="cena",D41*Criterios!$B$4,IF(C41="desayuno",D41*Criterios!$B$2,IF(C41="almuerzo",D41*Criterios!$B$3,IF(C41="Hospedaje",E41,IF(C41="Taxi / Pasaje Aereo",E41))))),0)</f>
        <v>0</v>
      </c>
      <c r="K41" s="114"/>
      <c r="L41" s="114"/>
      <c r="N41" s="116"/>
      <c r="O41" s="116"/>
      <c r="P41" s="116"/>
      <c r="Q41" s="116"/>
      <c r="R41" s="116"/>
      <c r="S41" s="116"/>
      <c r="T41" s="116"/>
      <c r="U41" s="116"/>
    </row>
    <row r="42" spans="1:21" s="115" customFormat="1" ht="20.100000000000001" customHeight="1" thickBot="1" x14ac:dyDescent="0.25">
      <c r="A42" s="150"/>
      <c r="B42" s="151"/>
      <c r="C42" s="147"/>
      <c r="D42" s="152"/>
      <c r="E42" s="153"/>
      <c r="F42" s="166"/>
      <c r="G42" s="157"/>
      <c r="H42" s="112" t="s">
        <v>63</v>
      </c>
      <c r="I42" s="65">
        <f>IF(C42="",0,IF(C42="Hospedaje",E42,IF(C42="Taxi / Pasaje Aereo",E42,IF(C42="Tramite Laboral",E42,IF(C42="Compra",E42,IF(E42&lt;VLOOKUP('USUARIOS DE TEBCA'!C42,Criterios!$A$2:$B$4,2,0)*D42,'USUARIOS DE TEBCA'!E42,VLOOKUP('USUARIOS DE TEBCA'!C42,Criterios!$A$2:$B$4,2,0)*D42))))))</f>
        <v>0</v>
      </c>
      <c r="J42" s="113" t="b">
        <f>IF(H42="Con Anticipo",IF(C42="cena",D42*Criterios!$B$4,IF(C42="desayuno",D42*Criterios!$B$2,IF(C42="almuerzo",D42*Criterios!$B$3,IF(C42="Hospedaje",E42,IF(C42="Taxi / Pasaje Aereo",E42))))),0)</f>
        <v>0</v>
      </c>
      <c r="K42" s="114"/>
      <c r="L42" s="114"/>
      <c r="N42" s="116"/>
      <c r="O42" s="116"/>
      <c r="P42" s="116"/>
      <c r="Q42" s="116"/>
      <c r="R42" s="116"/>
      <c r="S42" s="116"/>
      <c r="T42" s="116"/>
      <c r="U42" s="116"/>
    </row>
    <row r="43" spans="1:21" ht="20.100000000000001" customHeight="1" thickBot="1" x14ac:dyDescent="0.25">
      <c r="A43" s="202"/>
      <c r="B43" s="203"/>
      <c r="C43" s="203"/>
      <c r="D43" s="203"/>
      <c r="E43" s="203"/>
      <c r="F43" s="203"/>
      <c r="G43" s="204"/>
      <c r="I43" s="117">
        <f>SUM(I18:I42)</f>
        <v>0</v>
      </c>
      <c r="J43" s="117">
        <f>SUM(J18:J42)</f>
        <v>0</v>
      </c>
    </row>
    <row r="44" spans="1:21" s="101" customFormat="1" ht="15" customHeight="1" x14ac:dyDescent="0.2">
      <c r="A44" s="72"/>
      <c r="B44" s="73"/>
      <c r="C44" s="73"/>
      <c r="D44" s="73"/>
      <c r="E44" s="74"/>
      <c r="F44" s="74"/>
      <c r="G44" s="75"/>
      <c r="H44" s="98"/>
      <c r="I44" s="99"/>
      <c r="J44" s="99"/>
      <c r="K44" s="100"/>
      <c r="L44" s="100"/>
      <c r="N44" s="102"/>
      <c r="O44" s="102"/>
      <c r="P44" s="102"/>
      <c r="Q44" s="102"/>
      <c r="R44" s="102"/>
      <c r="S44" s="102"/>
      <c r="T44" s="102"/>
      <c r="U44" s="102"/>
    </row>
    <row r="45" spans="1:21" ht="20.100000000000001" customHeight="1" x14ac:dyDescent="0.2">
      <c r="A45" s="77"/>
      <c r="B45" s="63"/>
      <c r="F45" s="63"/>
      <c r="G45" s="78"/>
    </row>
    <row r="46" spans="1:21" ht="20.100000000000001" customHeight="1" x14ac:dyDescent="0.2">
      <c r="A46" s="154" t="s">
        <v>153</v>
      </c>
      <c r="B46" s="63"/>
      <c r="C46" s="63"/>
      <c r="D46" s="60" t="s">
        <v>152</v>
      </c>
      <c r="E46" s="59">
        <f>SUMIF(C18:C42,Criterios!F31,E18:E42)</f>
        <v>0</v>
      </c>
      <c r="F46" s="63"/>
      <c r="G46" s="176" t="str">
        <f>IF(O47&gt;0,"Diferencia en Consumo Usuario","")</f>
        <v/>
      </c>
      <c r="O46" s="178"/>
    </row>
    <row r="47" spans="1:21" ht="20.100000000000001" customHeight="1" x14ac:dyDescent="0.2">
      <c r="A47" s="155">
        <f>E46</f>
        <v>0</v>
      </c>
      <c r="B47" s="63"/>
      <c r="C47" s="63"/>
      <c r="D47" s="60" t="s">
        <v>83</v>
      </c>
      <c r="E47" s="59">
        <f>+SUMIF(C18:C42,Criterios!F25,E18:E42)+SUMIF(C18:C42,Criterios!F26,E18:E42)+SUMIF(C18:C42,Criterios!F27,E18:E42)+SUMIF(C18:C42,Criterios!F28,E18:E42)+SUMIF(C18:C42,Criterios!F29,E18:E42)</f>
        <v>0</v>
      </c>
      <c r="F47" s="76"/>
      <c r="G47" s="172"/>
      <c r="O47" s="179">
        <f>O48</f>
        <v>0</v>
      </c>
      <c r="P47" s="180"/>
    </row>
    <row r="48" spans="1:21" ht="20.100000000000001" customHeight="1" thickBot="1" x14ac:dyDescent="0.25">
      <c r="A48" s="154" t="s">
        <v>59</v>
      </c>
      <c r="B48" s="63"/>
      <c r="D48" s="60" t="s">
        <v>151</v>
      </c>
      <c r="E48" s="66">
        <f>+SUMIF(C18:C42,Criterios!F30,E18:E42)</f>
        <v>0</v>
      </c>
      <c r="F48" s="79"/>
      <c r="G48" s="171"/>
      <c r="O48" s="181">
        <f>E51-E52</f>
        <v>0</v>
      </c>
      <c r="P48" s="180"/>
    </row>
    <row r="49" spans="1:21" ht="20.100000000000001" customHeight="1" thickTop="1" thickBot="1" x14ac:dyDescent="0.25">
      <c r="A49" s="155">
        <f>E47</f>
        <v>0</v>
      </c>
      <c r="B49" s="63"/>
      <c r="C49" s="63"/>
      <c r="D49" s="60" t="s">
        <v>60</v>
      </c>
      <c r="E49" s="62">
        <f>SUM(E18:E42)</f>
        <v>0</v>
      </c>
      <c r="F49" s="79"/>
      <c r="G49" s="172"/>
      <c r="P49" s="180"/>
    </row>
    <row r="50" spans="1:21" s="101" customFormat="1" ht="20.100000000000001" customHeight="1" thickTop="1" x14ac:dyDescent="0.35">
      <c r="A50" s="154" t="s">
        <v>150</v>
      </c>
      <c r="B50" s="64"/>
      <c r="F50" s="64"/>
      <c r="G50" s="173" t="s">
        <v>138</v>
      </c>
      <c r="H50" s="98"/>
      <c r="I50" s="99"/>
      <c r="J50" s="99"/>
      <c r="K50" s="100"/>
      <c r="L50" s="100"/>
      <c r="N50" s="102"/>
      <c r="O50" s="102"/>
      <c r="P50" s="102"/>
      <c r="Q50" s="102"/>
      <c r="R50" s="102"/>
      <c r="S50" s="102"/>
      <c r="T50" s="102"/>
      <c r="U50" s="102"/>
    </row>
    <row r="51" spans="1:21" ht="20.100000000000001" customHeight="1" thickBot="1" x14ac:dyDescent="0.25">
      <c r="A51" s="155">
        <f>E48</f>
        <v>0</v>
      </c>
      <c r="B51" s="63"/>
      <c r="C51" s="63"/>
      <c r="D51" s="60"/>
      <c r="E51" s="62"/>
      <c r="F51" s="96"/>
      <c r="G51" s="172" t="str">
        <f>IF(G53&lt;=0,"",G53)</f>
        <v/>
      </c>
    </row>
    <row r="52" spans="1:21" ht="20.100000000000001" customHeight="1" thickTop="1" thickBot="1" x14ac:dyDescent="0.25">
      <c r="A52" s="80"/>
      <c r="B52" s="63"/>
      <c r="C52" s="63"/>
      <c r="D52" s="60" t="s">
        <v>139</v>
      </c>
      <c r="E52" s="66">
        <f>E49</f>
        <v>0</v>
      </c>
      <c r="F52" s="177"/>
      <c r="G52" s="172"/>
    </row>
    <row r="53" spans="1:21" ht="15" customHeight="1" thickTop="1" thickBot="1" x14ac:dyDescent="0.25">
      <c r="A53" s="174"/>
      <c r="B53" s="81"/>
      <c r="C53" s="81"/>
      <c r="D53" s="96"/>
      <c r="E53" s="96"/>
      <c r="F53" s="82"/>
      <c r="G53" s="175">
        <f>G13-E52</f>
        <v>0</v>
      </c>
    </row>
    <row r="54" spans="1:21" ht="20.100000000000001" customHeight="1" x14ac:dyDescent="0.2">
      <c r="A54" s="205" t="s">
        <v>54</v>
      </c>
      <c r="B54" s="118"/>
      <c r="C54" s="207" t="s">
        <v>61</v>
      </c>
      <c r="D54" s="209"/>
      <c r="E54" s="210"/>
      <c r="F54" s="205" t="s">
        <v>62</v>
      </c>
      <c r="G54" s="211">
        <f ca="1">TODAY()</f>
        <v>43500</v>
      </c>
    </row>
    <row r="55" spans="1:21" ht="20.100000000000001" customHeight="1" thickBot="1" x14ac:dyDescent="0.25">
      <c r="A55" s="206"/>
      <c r="B55" s="70">
        <f>B4</f>
        <v>0</v>
      </c>
      <c r="C55" s="208"/>
      <c r="D55" s="69" t="s">
        <v>71</v>
      </c>
      <c r="E55" s="119"/>
      <c r="F55" s="206"/>
      <c r="G55" s="212"/>
    </row>
  </sheetData>
  <sheetProtection algorithmName="SHA-512" hashValue="MwQRWgDAbgL1sMLKHgWgGbmLx2ZNLZKfpp908yQ92pfYk/bQaOrff2spugPwd6/YHrOyErhK/VWlayMxRUIw+A==" saltValue="3KoOQwxm8NBtxOTufQOXzA==" spinCount="100000" sheet="1" objects="1" scenarios="1" selectLockedCells="1"/>
  <mergeCells count="19">
    <mergeCell ref="E5:F5"/>
    <mergeCell ref="E6:F6"/>
    <mergeCell ref="B5:C5"/>
    <mergeCell ref="A43:G43"/>
    <mergeCell ref="A54:A55"/>
    <mergeCell ref="C54:C55"/>
    <mergeCell ref="D54:E54"/>
    <mergeCell ref="F54:F55"/>
    <mergeCell ref="G54:G55"/>
    <mergeCell ref="B6:C6"/>
    <mergeCell ref="A8:G8"/>
    <mergeCell ref="A15:G15"/>
    <mergeCell ref="D12:E12"/>
    <mergeCell ref="C11:D11"/>
    <mergeCell ref="A1:G2"/>
    <mergeCell ref="F3:G3"/>
    <mergeCell ref="B4:C4"/>
    <mergeCell ref="L4:N4"/>
    <mergeCell ref="E4:F4"/>
  </mergeCells>
  <conditionalFormatting sqref="G10">
    <cfRule type="iconSet" priority="4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10">
    <cfRule type="iconSet" priority="81">
      <iconSet iconSet="3Arrows">
        <cfvo type="percent" val="0"/>
        <cfvo type="percent" val="33"/>
        <cfvo type="percent" val="67"/>
      </iconSet>
    </cfRule>
  </conditionalFormatting>
  <conditionalFormatting sqref="G49">
    <cfRule type="cellIs" dxfId="5" priority="5" operator="greaterThan">
      <formula>0</formula>
    </cfRule>
  </conditionalFormatting>
  <conditionalFormatting sqref="G51:G52">
    <cfRule type="cellIs" dxfId="4" priority="4" operator="greaterThan">
      <formula>0</formula>
    </cfRule>
  </conditionalFormatting>
  <conditionalFormatting sqref="G47">
    <cfRule type="cellIs" dxfId="3" priority="2" operator="greaterThan">
      <formula>0</formula>
    </cfRule>
  </conditionalFormatting>
  <conditionalFormatting sqref="O48">
    <cfRule type="cellIs" dxfId="2" priority="1" operator="greaterThan">
      <formula>0</formula>
    </cfRule>
  </conditionalFormatting>
  <printOptions horizontalCentered="1" verticalCentered="1"/>
  <pageMargins left="0.27559055118110237" right="0.27559055118110237" top="0.15748031496062992" bottom="0.27559055118110237" header="0.35433070866141736" footer="0.27559055118110237"/>
  <pageSetup scale="71" fitToHeight="0" orientation="portrait" r:id="rId1"/>
  <headerFooter>
    <oddHeader xml:space="preserve">&amp;C
&amp;G&amp;R&amp;"Calibri,Negrita"&amp;8F-XP-015
REV.2-2019
</oddHead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2" id="{16C95818-36CF-46C4-8CB7-5615DA33AA97}">
            <x14:iconSet custom="1">
              <x14:cfvo type="percent">
                <xm:f>0</xm:f>
              </x14:cfvo>
              <x14:cfvo type="num">
                <xm:f>-1</xm:f>
              </x14:cfvo>
              <x14:cfvo type="num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Criterios!$C$28:$C$34</xm:f>
          </x14:formula1>
          <xm:sqref>G5</xm:sqref>
        </x14:dataValidation>
        <x14:dataValidation type="list" allowBlank="1" showInputMessage="1" showErrorMessage="1">
          <x14:formula1>
            <xm:f>Criterios!$F$25:$F$32</xm:f>
          </x14:formula1>
          <xm:sqref>C18:C42</xm:sqref>
        </x14:dataValidation>
        <x14:dataValidation type="list" allowBlank="1" showInputMessage="1" showErrorMessage="1">
          <x14:formula1>
            <xm:f>Criterios!$E$22:$E$46</xm:f>
          </x14:formula1>
          <xm:sqref>G6</xm:sqref>
        </x14:dataValidation>
        <x14:dataValidation type="list" allowBlank="1" showInputMessage="1" showErrorMessage="1">
          <x14:formula1>
            <xm:f>Criterios!$H$22:$H$45</xm:f>
          </x14:formula1>
          <xm:sqref>F18:F42</xm:sqref>
        </x14:dataValidation>
        <x14:dataValidation type="list" allowBlank="1" showInputMessage="1" showErrorMessage="1">
          <x14:formula1>
            <xm:f>Criterios!$A$8:$A$11</xm:f>
          </x14:formula1>
          <xm:sqref>B6:C6</xm:sqref>
        </x14:dataValidation>
        <x14:dataValidation type="list" allowBlank="1" showInputMessage="1" showErrorMessage="1">
          <x14:formula1>
            <xm:f>Criterios!$A$28:$A$47</xm:f>
          </x14:formula1>
          <xm:sqref>B5:C5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47"/>
  <sheetViews>
    <sheetView showGridLines="0" workbookViewId="0">
      <selection activeCell="B1" sqref="B1:B2"/>
    </sheetView>
  </sheetViews>
  <sheetFormatPr baseColWidth="10" defaultRowHeight="12.75" x14ac:dyDescent="0.2"/>
  <cols>
    <col min="1" max="1" width="35.140625" style="1" customWidth="1"/>
    <col min="2" max="2" width="34.28515625" style="1" customWidth="1"/>
    <col min="3" max="3" width="41.85546875" style="1" customWidth="1"/>
    <col min="4" max="16384" width="11.42578125" style="1"/>
  </cols>
  <sheetData>
    <row r="1" spans="1:3" ht="32.25" customHeight="1" x14ac:dyDescent="0.2">
      <c r="A1" s="223"/>
      <c r="B1" s="221" t="s">
        <v>13</v>
      </c>
      <c r="C1" s="2" t="s">
        <v>0</v>
      </c>
    </row>
    <row r="2" spans="1:3" s="3" customFormat="1" ht="30" customHeight="1" x14ac:dyDescent="0.2">
      <c r="A2" s="224"/>
      <c r="B2" s="222"/>
      <c r="C2" s="34"/>
    </row>
    <row r="3" spans="1:3" ht="18.75" customHeight="1" x14ac:dyDescent="0.2">
      <c r="A3" s="4" t="s">
        <v>1</v>
      </c>
      <c r="B3" s="5" t="s">
        <v>2</v>
      </c>
      <c r="C3" s="6" t="s">
        <v>15</v>
      </c>
    </row>
    <row r="4" spans="1:3" ht="30" customHeight="1" x14ac:dyDescent="0.2">
      <c r="A4" s="31"/>
      <c r="B4" s="38" t="e">
        <f>Criterios!#REF!</f>
        <v>#REF!</v>
      </c>
      <c r="C4" s="8"/>
    </row>
    <row r="5" spans="1:3" ht="19.5" customHeight="1" x14ac:dyDescent="0.2">
      <c r="A5" s="32" t="s">
        <v>14</v>
      </c>
      <c r="B5" s="39"/>
      <c r="C5" s="9"/>
    </row>
    <row r="6" spans="1:3" ht="19.5" customHeight="1" x14ac:dyDescent="0.2">
      <c r="A6" s="32" t="s">
        <v>10</v>
      </c>
      <c r="B6" s="41"/>
      <c r="C6" s="10"/>
    </row>
    <row r="7" spans="1:3" ht="19.5" customHeight="1" x14ac:dyDescent="0.2">
      <c r="A7" s="32" t="s">
        <v>12</v>
      </c>
      <c r="B7" s="40"/>
      <c r="C7" s="11"/>
    </row>
    <row r="8" spans="1:3" ht="19.5" customHeight="1" x14ac:dyDescent="0.2">
      <c r="A8" s="35"/>
      <c r="B8" s="12"/>
      <c r="C8" s="13"/>
    </row>
    <row r="9" spans="1:3" ht="19.5" customHeight="1" x14ac:dyDescent="0.2">
      <c r="A9" s="33"/>
      <c r="B9" s="14"/>
      <c r="C9" s="15"/>
    </row>
    <row r="10" spans="1:3" ht="19.5" customHeight="1" x14ac:dyDescent="0.2">
      <c r="A10" s="16" t="s">
        <v>11</v>
      </c>
      <c r="B10" s="17" t="s">
        <v>3</v>
      </c>
      <c r="C10" s="18" t="s">
        <v>4</v>
      </c>
    </row>
    <row r="11" spans="1:3" x14ac:dyDescent="0.2">
      <c r="A11" s="7" t="s">
        <v>5</v>
      </c>
      <c r="B11" s="19" t="s">
        <v>16</v>
      </c>
      <c r="C11" s="8" t="s">
        <v>7</v>
      </c>
    </row>
    <row r="12" spans="1:3" x14ac:dyDescent="0.2">
      <c r="A12" s="20"/>
      <c r="B12" s="21"/>
      <c r="C12" s="22"/>
    </row>
    <row r="13" spans="1:3" x14ac:dyDescent="0.2">
      <c r="A13" s="23"/>
      <c r="B13" s="24"/>
      <c r="C13" s="25"/>
    </row>
    <row r="14" spans="1:3" x14ac:dyDescent="0.2">
      <c r="A14" s="23"/>
      <c r="B14" s="24"/>
      <c r="C14" s="25"/>
    </row>
    <row r="15" spans="1:3" ht="33" customHeight="1" x14ac:dyDescent="0.2">
      <c r="A15" s="26">
        <f>B5</f>
        <v>0</v>
      </c>
      <c r="B15" s="27" t="s">
        <v>8</v>
      </c>
      <c r="C15" s="28" t="s">
        <v>9</v>
      </c>
    </row>
    <row r="16" spans="1:3" ht="65.25" customHeight="1" x14ac:dyDescent="0.2">
      <c r="A16" s="30"/>
      <c r="B16" s="30"/>
      <c r="C16" s="30"/>
    </row>
    <row r="17" spans="1:3" ht="65.25" customHeight="1" x14ac:dyDescent="0.2">
      <c r="A17" s="29"/>
      <c r="B17" s="29"/>
      <c r="C17" s="29"/>
    </row>
    <row r="18" spans="1:3" ht="32.25" customHeight="1" x14ac:dyDescent="0.2">
      <c r="A18" s="223"/>
      <c r="B18" s="221" t="s">
        <v>13</v>
      </c>
      <c r="C18" s="2" t="s">
        <v>0</v>
      </c>
    </row>
    <row r="19" spans="1:3" s="3" customFormat="1" ht="30" customHeight="1" x14ac:dyDescent="0.2">
      <c r="A19" s="224"/>
      <c r="B19" s="222"/>
      <c r="C19" s="34"/>
    </row>
    <row r="20" spans="1:3" ht="18.75" customHeight="1" x14ac:dyDescent="0.2">
      <c r="A20" s="4" t="s">
        <v>1</v>
      </c>
      <c r="B20" s="5" t="s">
        <v>2</v>
      </c>
      <c r="C20" s="6" t="s">
        <v>15</v>
      </c>
    </row>
    <row r="21" spans="1:3" ht="30" customHeight="1" x14ac:dyDescent="0.2">
      <c r="A21" s="31"/>
      <c r="B21" s="38" t="e">
        <f>Criterios!#REF!</f>
        <v>#REF!</v>
      </c>
      <c r="C21" s="8"/>
    </row>
    <row r="22" spans="1:3" ht="19.5" customHeight="1" x14ac:dyDescent="0.2">
      <c r="A22" s="32" t="s">
        <v>14</v>
      </c>
      <c r="B22" s="39"/>
      <c r="C22" s="9"/>
    </row>
    <row r="23" spans="1:3" ht="19.5" customHeight="1" x14ac:dyDescent="0.2">
      <c r="A23" s="32" t="s">
        <v>10</v>
      </c>
      <c r="B23" s="41"/>
      <c r="C23" s="10"/>
    </row>
    <row r="24" spans="1:3" ht="19.5" customHeight="1" x14ac:dyDescent="0.2">
      <c r="A24" s="32" t="s">
        <v>12</v>
      </c>
      <c r="B24" s="40"/>
      <c r="C24" s="11"/>
    </row>
    <row r="25" spans="1:3" ht="19.5" customHeight="1" x14ac:dyDescent="0.2">
      <c r="A25" s="35"/>
      <c r="B25" s="12"/>
      <c r="C25" s="13"/>
    </row>
    <row r="26" spans="1:3" ht="19.5" customHeight="1" x14ac:dyDescent="0.2">
      <c r="A26" s="33"/>
      <c r="B26" s="14"/>
      <c r="C26" s="15"/>
    </row>
    <row r="27" spans="1:3" ht="19.5" customHeight="1" x14ac:dyDescent="0.2">
      <c r="A27" s="16" t="s">
        <v>11</v>
      </c>
      <c r="B27" s="17" t="s">
        <v>3</v>
      </c>
      <c r="C27" s="18" t="s">
        <v>4</v>
      </c>
    </row>
    <row r="28" spans="1:3" x14ac:dyDescent="0.2">
      <c r="A28" s="7" t="s">
        <v>5</v>
      </c>
      <c r="B28" s="19" t="s">
        <v>6</v>
      </c>
      <c r="C28" s="8" t="s">
        <v>7</v>
      </c>
    </row>
    <row r="29" spans="1:3" x14ac:dyDescent="0.2">
      <c r="A29" s="20"/>
      <c r="B29" s="21"/>
      <c r="C29" s="22"/>
    </row>
    <row r="30" spans="1:3" x14ac:dyDescent="0.2">
      <c r="A30" s="23"/>
      <c r="B30" s="24"/>
      <c r="C30" s="25"/>
    </row>
    <row r="31" spans="1:3" x14ac:dyDescent="0.2">
      <c r="A31" s="23"/>
      <c r="B31" s="24"/>
      <c r="C31" s="25"/>
    </row>
    <row r="32" spans="1:3" ht="33" customHeight="1" x14ac:dyDescent="0.2">
      <c r="A32" s="26">
        <f>B22</f>
        <v>0</v>
      </c>
      <c r="B32" s="27" t="s">
        <v>8</v>
      </c>
      <c r="C32" s="28" t="s">
        <v>9</v>
      </c>
    </row>
    <row r="33" spans="1:3" ht="24" customHeight="1" x14ac:dyDescent="0.2">
      <c r="A33" s="29"/>
      <c r="B33" s="29"/>
      <c r="C33" s="29"/>
    </row>
    <row r="34" spans="1:3" ht="24" customHeight="1" x14ac:dyDescent="0.2">
      <c r="A34" s="29"/>
      <c r="B34" s="29"/>
      <c r="C34" s="29"/>
    </row>
    <row r="37" spans="1:3" ht="14.25" x14ac:dyDescent="0.2">
      <c r="A37" s="36"/>
      <c r="B37" s="37"/>
    </row>
    <row r="38" spans="1:3" ht="14.25" x14ac:dyDescent="0.2">
      <c r="A38" s="36"/>
      <c r="B38" s="37"/>
    </row>
    <row r="39" spans="1:3" ht="14.25" x14ac:dyDescent="0.2">
      <c r="A39" s="36"/>
      <c r="B39" s="37"/>
    </row>
    <row r="40" spans="1:3" ht="14.25" x14ac:dyDescent="0.2">
      <c r="A40" s="36"/>
      <c r="B40" s="37"/>
    </row>
    <row r="41" spans="1:3" ht="14.25" x14ac:dyDescent="0.2">
      <c r="A41" s="36"/>
      <c r="B41" s="37"/>
    </row>
    <row r="42" spans="1:3" ht="14.25" x14ac:dyDescent="0.2">
      <c r="A42" s="36"/>
      <c r="B42" s="37"/>
    </row>
    <row r="43" spans="1:3" ht="14.25" x14ac:dyDescent="0.2">
      <c r="A43" s="36"/>
      <c r="B43" s="37"/>
    </row>
    <row r="44" spans="1:3" ht="14.25" x14ac:dyDescent="0.2">
      <c r="A44" s="36"/>
      <c r="B44" s="37"/>
    </row>
    <row r="45" spans="1:3" ht="14.25" x14ac:dyDescent="0.2">
      <c r="A45" s="36"/>
      <c r="B45" s="37"/>
    </row>
    <row r="46" spans="1:3" ht="14.25" x14ac:dyDescent="0.2">
      <c r="A46" s="36"/>
      <c r="B46" s="37"/>
    </row>
    <row r="47" spans="1:3" ht="14.25" x14ac:dyDescent="0.2">
      <c r="A47" s="36"/>
      <c r="B47" s="37"/>
    </row>
  </sheetData>
  <mergeCells count="4">
    <mergeCell ref="B1:B2"/>
    <mergeCell ref="B18:B19"/>
    <mergeCell ref="A1:A2"/>
    <mergeCell ref="A18:A19"/>
  </mergeCells>
  <phoneticPr fontId="4" type="noConversion"/>
  <conditionalFormatting sqref="C2 B4 B7">
    <cfRule type="containsBlanks" dxfId="1" priority="3" stopIfTrue="1">
      <formula>LEN(TRIM(B2))=0</formula>
    </cfRule>
  </conditionalFormatting>
  <conditionalFormatting sqref="C19 B21 B24">
    <cfRule type="containsBlanks" dxfId="0" priority="1" stopIfTrue="1">
      <formula>LEN(TRIM(B19))=0</formula>
    </cfRule>
  </conditionalFormatting>
  <printOptions horizontalCentered="1" verticalCentered="1"/>
  <pageMargins left="0.39370078740157483" right="0.39370078740157483" top="0.55118110236220474" bottom="0.55118110236220474" header="0.51181102362204722" footer="0.51181102362204722"/>
  <pageSetup scale="90" firstPageNumber="0"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J56"/>
  <sheetViews>
    <sheetView workbookViewId="0">
      <selection activeCell="B6" sqref="B6"/>
    </sheetView>
  </sheetViews>
  <sheetFormatPr baseColWidth="10" defaultRowHeight="12.75" x14ac:dyDescent="0.2"/>
  <cols>
    <col min="1" max="1" width="26" style="42" bestFit="1" customWidth="1"/>
    <col min="2" max="3" width="14.28515625" style="42" customWidth="1"/>
    <col min="4" max="4" width="11.42578125" style="42"/>
    <col min="5" max="5" width="33.28515625" style="42" bestFit="1" customWidth="1"/>
    <col min="6" max="6" width="22.5703125" style="42" customWidth="1"/>
    <col min="7" max="16384" width="11.42578125" style="42"/>
  </cols>
  <sheetData>
    <row r="1" spans="1:10" ht="13.5" thickBot="1" x14ac:dyDescent="0.25">
      <c r="A1" s="48" t="s">
        <v>34</v>
      </c>
    </row>
    <row r="2" spans="1:10" x14ac:dyDescent="0.2">
      <c r="A2" s="42" t="s">
        <v>20</v>
      </c>
      <c r="B2" s="44">
        <v>10000</v>
      </c>
    </row>
    <row r="3" spans="1:10" x14ac:dyDescent="0.2">
      <c r="A3" s="42" t="s">
        <v>21</v>
      </c>
      <c r="B3" s="44">
        <v>25000</v>
      </c>
    </row>
    <row r="4" spans="1:10" x14ac:dyDescent="0.2">
      <c r="A4" s="42" t="s">
        <v>22</v>
      </c>
      <c r="B4" s="44">
        <v>25000</v>
      </c>
    </row>
    <row r="5" spans="1:10" x14ac:dyDescent="0.2">
      <c r="E5" s="42" t="s">
        <v>56</v>
      </c>
      <c r="F5" s="57" t="s">
        <v>75</v>
      </c>
      <c r="G5" s="42">
        <v>5</v>
      </c>
      <c r="H5" s="57" t="s">
        <v>63</v>
      </c>
    </row>
    <row r="6" spans="1:10" ht="13.5" thickBot="1" x14ac:dyDescent="0.25">
      <c r="E6" s="42" t="s">
        <v>57</v>
      </c>
      <c r="F6" s="57"/>
      <c r="G6" s="42">
        <v>6</v>
      </c>
      <c r="H6" s="57" t="s">
        <v>64</v>
      </c>
    </row>
    <row r="7" spans="1:10" ht="13.5" thickBot="1" x14ac:dyDescent="0.25">
      <c r="A7" s="48" t="s">
        <v>24</v>
      </c>
      <c r="G7" s="42">
        <v>7</v>
      </c>
      <c r="H7" s="42" t="s">
        <v>51</v>
      </c>
    </row>
    <row r="8" spans="1:10" x14ac:dyDescent="0.2">
      <c r="A8" s="42" t="s">
        <v>27</v>
      </c>
      <c r="F8" s="57"/>
      <c r="H8" s="57"/>
    </row>
    <row r="9" spans="1:10" x14ac:dyDescent="0.2">
      <c r="A9" s="42" t="s">
        <v>28</v>
      </c>
      <c r="F9" s="57"/>
      <c r="H9" s="57"/>
    </row>
    <row r="10" spans="1:10" ht="13.5" thickBot="1" x14ac:dyDescent="0.25">
      <c r="A10" s="42" t="s">
        <v>29</v>
      </c>
      <c r="F10" s="57"/>
      <c r="H10" s="57"/>
    </row>
    <row r="11" spans="1:10" ht="13.5" thickBot="1" x14ac:dyDescent="0.25">
      <c r="A11" s="42" t="s">
        <v>30</v>
      </c>
      <c r="E11" s="48" t="s">
        <v>67</v>
      </c>
      <c r="F11" s="57"/>
      <c r="H11" s="57"/>
    </row>
    <row r="12" spans="1:10" ht="13.5" thickBot="1" x14ac:dyDescent="0.25">
      <c r="F12" s="57"/>
      <c r="H12" s="57"/>
    </row>
    <row r="13" spans="1:10" ht="13.5" thickBot="1" x14ac:dyDescent="0.25">
      <c r="A13" s="225" t="s">
        <v>23</v>
      </c>
      <c r="B13" s="226"/>
      <c r="E13" s="42" t="s">
        <v>68</v>
      </c>
    </row>
    <row r="14" spans="1:10" x14ac:dyDescent="0.2">
      <c r="A14" s="42" t="s">
        <v>27</v>
      </c>
      <c r="E14" s="42" t="s">
        <v>69</v>
      </c>
    </row>
    <row r="15" spans="1:10" x14ac:dyDescent="0.2">
      <c r="A15" s="42" t="s">
        <v>28</v>
      </c>
      <c r="F15" s="68" t="s">
        <v>70</v>
      </c>
      <c r="G15" s="67"/>
      <c r="H15" s="67"/>
      <c r="I15" s="67"/>
      <c r="J15" s="67"/>
    </row>
    <row r="16" spans="1:10" x14ac:dyDescent="0.2">
      <c r="A16" s="42" t="s">
        <v>29</v>
      </c>
      <c r="F16" s="67"/>
      <c r="G16" s="67"/>
      <c r="H16" s="67"/>
      <c r="I16" s="67"/>
      <c r="J16" s="67"/>
    </row>
    <row r="17" spans="1:8" x14ac:dyDescent="0.2">
      <c r="A17" s="42" t="s">
        <v>30</v>
      </c>
    </row>
    <row r="19" spans="1:8" ht="13.5" thickBot="1" x14ac:dyDescent="0.25"/>
    <row r="20" spans="1:8" ht="13.5" thickBot="1" x14ac:dyDescent="0.25">
      <c r="H20" s="162" t="s">
        <v>111</v>
      </c>
    </row>
    <row r="21" spans="1:8" ht="13.5" thickBot="1" x14ac:dyDescent="0.25">
      <c r="E21" s="162" t="s">
        <v>136</v>
      </c>
      <c r="H21" s="56"/>
    </row>
    <row r="22" spans="1:8" ht="13.5" thickBot="1" x14ac:dyDescent="0.25">
      <c r="A22" s="49" t="s">
        <v>32</v>
      </c>
      <c r="B22" s="50"/>
      <c r="C22" s="43"/>
      <c r="E22" s="56"/>
      <c r="H22" s="56" t="s">
        <v>112</v>
      </c>
    </row>
    <row r="23" spans="1:8" ht="13.5" thickBot="1" x14ac:dyDescent="0.25">
      <c r="E23" s="56" t="s">
        <v>87</v>
      </c>
      <c r="H23" s="56" t="s">
        <v>113</v>
      </c>
    </row>
    <row r="24" spans="1:8" ht="13.5" thickBot="1" x14ac:dyDescent="0.25">
      <c r="A24" s="42" t="s">
        <v>52</v>
      </c>
      <c r="E24" s="56" t="s">
        <v>88</v>
      </c>
      <c r="F24" s="163" t="s">
        <v>31</v>
      </c>
      <c r="H24" s="56" t="s">
        <v>114</v>
      </c>
    </row>
    <row r="25" spans="1:8" x14ac:dyDescent="0.2">
      <c r="E25" s="56" t="s">
        <v>89</v>
      </c>
      <c r="F25" s="163" t="s">
        <v>20</v>
      </c>
      <c r="H25" s="56" t="s">
        <v>115</v>
      </c>
    </row>
    <row r="26" spans="1:8" x14ac:dyDescent="0.2">
      <c r="E26" s="56" t="s">
        <v>90</v>
      </c>
      <c r="F26" s="164" t="s">
        <v>21</v>
      </c>
      <c r="H26" s="56" t="s">
        <v>116</v>
      </c>
    </row>
    <row r="27" spans="1:8" x14ac:dyDescent="0.2">
      <c r="A27" s="45" t="s">
        <v>44</v>
      </c>
      <c r="C27" s="45" t="s">
        <v>19</v>
      </c>
      <c r="E27" s="56" t="s">
        <v>91</v>
      </c>
      <c r="F27" s="164" t="s">
        <v>22</v>
      </c>
      <c r="H27" s="56" t="s">
        <v>117</v>
      </c>
    </row>
    <row r="28" spans="1:8" x14ac:dyDescent="0.2">
      <c r="A28" s="51" t="s">
        <v>146</v>
      </c>
      <c r="C28" s="52" t="s">
        <v>72</v>
      </c>
      <c r="E28" s="56" t="s">
        <v>92</v>
      </c>
      <c r="F28" s="164" t="s">
        <v>81</v>
      </c>
      <c r="H28" s="56" t="s">
        <v>118</v>
      </c>
    </row>
    <row r="29" spans="1:8" ht="13.5" thickBot="1" x14ac:dyDescent="0.25">
      <c r="A29" s="47" t="s">
        <v>142</v>
      </c>
      <c r="C29" s="53" t="s">
        <v>35</v>
      </c>
      <c r="E29" s="56" t="s">
        <v>93</v>
      </c>
      <c r="F29" s="165" t="s">
        <v>80</v>
      </c>
      <c r="H29" s="56" t="s">
        <v>119</v>
      </c>
    </row>
    <row r="30" spans="1:8" x14ac:dyDescent="0.2">
      <c r="A30" s="47" t="s">
        <v>39</v>
      </c>
      <c r="C30" s="53" t="s">
        <v>73</v>
      </c>
      <c r="E30" s="56" t="s">
        <v>94</v>
      </c>
      <c r="F30" s="163" t="s">
        <v>85</v>
      </c>
      <c r="H30" s="56" t="s">
        <v>120</v>
      </c>
    </row>
    <row r="31" spans="1:8" ht="13.5" thickBot="1" x14ac:dyDescent="0.25">
      <c r="A31" s="47" t="s">
        <v>50</v>
      </c>
      <c r="C31" s="53" t="s">
        <v>36</v>
      </c>
      <c r="E31" s="56" t="s">
        <v>95</v>
      </c>
      <c r="F31" s="165" t="s">
        <v>79</v>
      </c>
      <c r="H31" s="56" t="s">
        <v>121</v>
      </c>
    </row>
    <row r="32" spans="1:8" x14ac:dyDescent="0.2">
      <c r="A32" s="47" t="s">
        <v>147</v>
      </c>
      <c r="C32" s="53" t="s">
        <v>140</v>
      </c>
      <c r="E32" s="56" t="s">
        <v>96</v>
      </c>
      <c r="H32" s="56" t="s">
        <v>122</v>
      </c>
    </row>
    <row r="33" spans="1:8" x14ac:dyDescent="0.2">
      <c r="A33" s="47" t="s">
        <v>45</v>
      </c>
      <c r="C33" s="53" t="s">
        <v>37</v>
      </c>
      <c r="E33" s="56" t="s">
        <v>97</v>
      </c>
      <c r="H33" s="56" t="s">
        <v>123</v>
      </c>
    </row>
    <row r="34" spans="1:8" x14ac:dyDescent="0.2">
      <c r="A34" s="47" t="s">
        <v>40</v>
      </c>
      <c r="C34" s="54" t="s">
        <v>38</v>
      </c>
      <c r="E34" s="56" t="s">
        <v>98</v>
      </c>
      <c r="H34" s="56" t="s">
        <v>124</v>
      </c>
    </row>
    <row r="35" spans="1:8" x14ac:dyDescent="0.2">
      <c r="A35" s="47" t="s">
        <v>46</v>
      </c>
      <c r="E35" s="56" t="s">
        <v>99</v>
      </c>
      <c r="H35" s="56" t="s">
        <v>125</v>
      </c>
    </row>
    <row r="36" spans="1:8" x14ac:dyDescent="0.2">
      <c r="A36" s="47" t="s">
        <v>148</v>
      </c>
      <c r="E36" s="56" t="s">
        <v>100</v>
      </c>
      <c r="H36" s="56" t="s">
        <v>126</v>
      </c>
    </row>
    <row r="37" spans="1:8" x14ac:dyDescent="0.2">
      <c r="A37" s="47" t="s">
        <v>41</v>
      </c>
      <c r="E37" s="56" t="s">
        <v>101</v>
      </c>
      <c r="H37" s="56" t="s">
        <v>127</v>
      </c>
    </row>
    <row r="38" spans="1:8" x14ac:dyDescent="0.2">
      <c r="A38" s="47" t="s">
        <v>47</v>
      </c>
      <c r="E38" s="56" t="s">
        <v>102</v>
      </c>
      <c r="H38" s="56" t="s">
        <v>128</v>
      </c>
    </row>
    <row r="39" spans="1:8" x14ac:dyDescent="0.2">
      <c r="A39" s="47" t="s">
        <v>149</v>
      </c>
      <c r="E39" s="56" t="s">
        <v>103</v>
      </c>
      <c r="H39" s="56" t="s">
        <v>129</v>
      </c>
    </row>
    <row r="40" spans="1:8" x14ac:dyDescent="0.2">
      <c r="A40" s="182" t="s">
        <v>48</v>
      </c>
      <c r="E40" s="56" t="s">
        <v>104</v>
      </c>
      <c r="H40" s="56" t="s">
        <v>130</v>
      </c>
    </row>
    <row r="41" spans="1:8" x14ac:dyDescent="0.2">
      <c r="A41" s="47" t="s">
        <v>49</v>
      </c>
      <c r="E41" s="56" t="s">
        <v>105</v>
      </c>
      <c r="H41" s="56" t="s">
        <v>131</v>
      </c>
    </row>
    <row r="42" spans="1:8" x14ac:dyDescent="0.2">
      <c r="A42" s="47" t="s">
        <v>143</v>
      </c>
      <c r="E42" s="56" t="s">
        <v>106</v>
      </c>
      <c r="H42" s="56" t="s">
        <v>132</v>
      </c>
    </row>
    <row r="43" spans="1:8" x14ac:dyDescent="0.2">
      <c r="A43" s="47" t="s">
        <v>144</v>
      </c>
      <c r="E43" s="56" t="s">
        <v>107</v>
      </c>
      <c r="H43" s="56" t="s">
        <v>133</v>
      </c>
    </row>
    <row r="44" spans="1:8" x14ac:dyDescent="0.2">
      <c r="A44" s="47" t="s">
        <v>42</v>
      </c>
      <c r="E44" s="56" t="s">
        <v>108</v>
      </c>
      <c r="H44" s="56" t="s">
        <v>134</v>
      </c>
    </row>
    <row r="45" spans="1:8" ht="13.5" thickBot="1" x14ac:dyDescent="0.25">
      <c r="A45" s="47" t="s">
        <v>145</v>
      </c>
      <c r="E45" s="56" t="s">
        <v>109</v>
      </c>
      <c r="H45" s="91" t="s">
        <v>135</v>
      </c>
    </row>
    <row r="46" spans="1:8" ht="13.5" thickBot="1" x14ac:dyDescent="0.25">
      <c r="A46" s="47" t="s">
        <v>43</v>
      </c>
      <c r="E46" s="91" t="s">
        <v>110</v>
      </c>
    </row>
    <row r="47" spans="1:8" x14ac:dyDescent="0.2">
      <c r="A47" s="182" t="s">
        <v>53</v>
      </c>
    </row>
    <row r="48" spans="1:8" x14ac:dyDescent="0.2">
      <c r="A48" s="46"/>
    </row>
    <row r="49" spans="1:1" x14ac:dyDescent="0.2">
      <c r="A49" s="47"/>
    </row>
    <row r="51" spans="1:1" x14ac:dyDescent="0.2">
      <c r="A51" s="46"/>
    </row>
    <row r="52" spans="1:1" x14ac:dyDescent="0.2">
      <c r="A52" s="46"/>
    </row>
    <row r="53" spans="1:1" x14ac:dyDescent="0.2">
      <c r="A53" s="46"/>
    </row>
    <row r="54" spans="1:1" x14ac:dyDescent="0.2">
      <c r="A54" s="46"/>
    </row>
    <row r="55" spans="1:1" x14ac:dyDescent="0.2">
      <c r="A55" s="46"/>
    </row>
    <row r="56" spans="1:1" x14ac:dyDescent="0.2">
      <c r="A56" s="55"/>
    </row>
  </sheetData>
  <sortState ref="C28:C34">
    <sortCondition ref="C28"/>
  </sortState>
  <mergeCells count="1">
    <mergeCell ref="A13:B13"/>
  </mergeCells>
  <printOptions horizontalCentered="1" verticalCentered="1"/>
  <pageMargins left="0.15748031496062992" right="0.15748031496062992" top="0.43307086614173229" bottom="0.35433070866141736" header="0.31496062992125984" footer="0.15748031496062992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USUARIOS DE TEBCA</vt:lpstr>
      <vt:lpstr>Alkes</vt:lpstr>
      <vt:lpstr>Criterios</vt:lpstr>
      <vt:lpstr>Alkes!Área_de_impresión</vt:lpstr>
      <vt:lpstr>'USUARIOS DE TEBCA'!Área_de_impresión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 Mendoza</dc:creator>
  <cp:lastModifiedBy>Clairet Robles</cp:lastModifiedBy>
  <cp:revision>1</cp:revision>
  <cp:lastPrinted>2019-01-07T14:24:13Z</cp:lastPrinted>
  <dcterms:created xsi:type="dcterms:W3CDTF">2008-03-05T18:55:46Z</dcterms:created>
  <dcterms:modified xsi:type="dcterms:W3CDTF">2019-02-04T15:56:51Z</dcterms:modified>
</cp:coreProperties>
</file>