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defaultThemeVersion="124226"/>
  <mc:AlternateContent xmlns:mc="http://schemas.openxmlformats.org/markup-compatibility/2006">
    <mc:Choice Requires="x15">
      <x15ac:absPath xmlns:x15ac="http://schemas.microsoft.com/office/spreadsheetml/2010/11/ac" url="C:\Users\usuario\Documents\Repositorios_git\Proyecto_Optimization\Modelos_Decision\Modelo_Decision_Bajo_Incertidumbre\"/>
    </mc:Choice>
  </mc:AlternateContent>
  <xr:revisionPtr revIDLastSave="0" documentId="13_ncr:1_{9DECD6D0-56AA-4B5F-A7F2-EC4519254374}" xr6:coauthVersionLast="37" xr6:coauthVersionMax="37" xr10:uidLastSave="{00000000-0000-0000-0000-000000000000}"/>
  <bookViews>
    <workbookView xWindow="480" yWindow="45" windowWidth="23130" windowHeight="13305" activeTab="3" xr2:uid="{00000000-000D-0000-FFFF-FFFF00000000}"/>
  </bookViews>
  <sheets>
    <sheet name="Modelo Verbal" sheetId="5" r:id="rId1"/>
    <sheet name="RiskSerializationData" sheetId="7" state="hidden" r:id="rId2"/>
    <sheet name="rsklibSimData" sheetId="8" state="hidden" r:id="rId3"/>
    <sheet name="Modelo" sheetId="1" r:id="rId4"/>
    <sheet name="_PalUtilTempWorksheet" sheetId="4" state="hidden" r:id="rId5"/>
    <sheet name="ro_HiddenInfo" sheetId="3"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EnglishExampleName" hidden="1">"Capital Budgeting.xlsx"</definedName>
    <definedName name="OptimizationAdjustableCellAddresses" hidden="1">ro_HiddenInfo!$H$16</definedName>
    <definedName name="Pal_Workbook_GUID" hidden="1">"2ZCV84VN7EFTSA14ET1ET17A"</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"$C$18"</definedName>
    <definedName name="RiskSelectedNameCell1" hidden="1">"$B$10"</definedName>
    <definedName name="RiskSelectedNameCell2" hidden="1">"$K$7"</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s>
  <calcPr calcId="162913" concurrentCalc="0"/>
</workbook>
</file>

<file path=xl/calcChain.xml><?xml version="1.0" encoding="utf-8"?>
<calcChain xmlns="http://schemas.openxmlformats.org/spreadsheetml/2006/main">
  <c r="AN3" i="7" l="1"/>
  <c r="BF16" i="3"/>
  <c r="BD16" i="3"/>
  <c r="H16" i="3"/>
  <c r="L10" i="1"/>
  <c r="L9" i="1"/>
  <c r="K10" i="1"/>
  <c r="K9" i="1"/>
  <c r="J10" i="1"/>
  <c r="J9" i="1"/>
  <c r="I10" i="1"/>
  <c r="I9" i="1"/>
  <c r="H10" i="1"/>
  <c r="H9" i="1"/>
  <c r="G10" i="1"/>
  <c r="G9" i="1"/>
  <c r="F10" i="1"/>
  <c r="F9" i="1"/>
  <c r="E10" i="1"/>
  <c r="E9" i="1"/>
  <c r="D10" i="1"/>
  <c r="D9" i="1"/>
  <c r="C10" i="1"/>
  <c r="C9" i="1"/>
  <c r="L8" i="1"/>
  <c r="K8" i="1"/>
  <c r="J8" i="1"/>
  <c r="I8" i="1"/>
  <c r="H8" i="1"/>
  <c r="G8" i="1"/>
  <c r="F8" i="1"/>
  <c r="E8" i="1"/>
  <c r="D8" i="1"/>
  <c r="C8" i="1"/>
  <c r="BG16" i="3"/>
  <c r="C14" i="1"/>
  <c r="G14" i="1"/>
  <c r="C15" i="1"/>
  <c r="G15" i="1"/>
  <c r="C22" i="1"/>
  <c r="C23" i="1"/>
  <c r="C18" i="1"/>
  <c r="B1" i="3"/>
  <c r="C21" i="1"/>
  <c r="A3" i="7"/>
  <c r="AG3" i="7"/>
</calcChain>
</file>

<file path=xl/sharedStrings.xml><?xml version="1.0" encoding="utf-8"?>
<sst xmlns="http://schemas.openxmlformats.org/spreadsheetml/2006/main" count="160" uniqueCount="158">
  <si>
    <r>
      <rPr>
        <b/>
        <sz val="11"/>
        <rFont val="Calibri"/>
      </rPr>
      <t>Variables de decisión</t>
    </r>
  </si>
  <si>
    <r>
      <rPr>
        <sz val="11"/>
        <rFont val="Calibri"/>
      </rPr>
      <t>Proyecto</t>
    </r>
  </si>
  <si>
    <r>
      <rPr>
        <sz val="11"/>
        <rFont val="Calibri"/>
      </rPr>
      <t>¿Seleccionar?</t>
    </r>
  </si>
  <si>
    <r>
      <rPr>
        <b/>
        <sz val="11"/>
        <rFont val="Calibri"/>
      </rPr>
      <t>Simulación</t>
    </r>
  </si>
  <si>
    <r>
      <rPr>
        <sz val="11"/>
        <rFont val="Calibri"/>
      </rPr>
      <t>Proyecto</t>
    </r>
  </si>
  <si>
    <r>
      <rPr>
        <sz val="11"/>
        <rFont val="Calibri"/>
      </rPr>
      <t>Recursos humanos</t>
    </r>
  </si>
  <si>
    <r>
      <rPr>
        <sz val="11"/>
        <rFont val="Calibri"/>
      </rPr>
      <t>Capital</t>
    </r>
  </si>
  <si>
    <r>
      <rPr>
        <sz val="11"/>
        <rFont val="Calibri"/>
      </rPr>
      <t>VAN</t>
    </r>
  </si>
  <si>
    <r>
      <rPr>
        <b/>
        <sz val="11"/>
        <rFont val="Calibri"/>
      </rPr>
      <t>Restricciones sobre recursos humanos y capital</t>
    </r>
  </si>
  <si>
    <r>
      <rPr>
        <sz val="11"/>
        <rFont val="Calibri"/>
      </rPr>
      <t>Utilizado</t>
    </r>
  </si>
  <si>
    <r>
      <rPr>
        <sz val="11"/>
        <rFont val="Calibri"/>
      </rPr>
      <t>Disponible</t>
    </r>
  </si>
  <si>
    <r>
      <rPr>
        <sz val="11"/>
        <rFont val="Calibri"/>
      </rPr>
      <t>Satisfecho</t>
    </r>
  </si>
  <si>
    <r>
      <rPr>
        <sz val="11"/>
        <rFont val="Calibri"/>
      </rPr>
      <t>Probabilidad</t>
    </r>
  </si>
  <si>
    <r>
      <rPr>
        <sz val="11"/>
        <rFont val="Calibri"/>
      </rPr>
      <t>Recursos humanos</t>
    </r>
  </si>
  <si>
    <r>
      <rPr>
        <sz val="11"/>
        <rFont val="Calibri"/>
      </rPr>
      <t>&lt;=</t>
    </r>
  </si>
  <si>
    <r>
      <rPr>
        <sz val="11"/>
        <rFont val="Calibri"/>
      </rPr>
      <t>Capital</t>
    </r>
  </si>
  <si>
    <r>
      <rPr>
        <sz val="11"/>
        <rFont val="Calibri"/>
      </rPr>
      <t>&lt;=</t>
    </r>
  </si>
  <si>
    <r>
      <rPr>
        <b/>
        <sz val="11"/>
        <rFont val="Calibri"/>
      </rPr>
      <t>Objetivo a maximizar</t>
    </r>
  </si>
  <si>
    <r>
      <rPr>
        <sz val="11"/>
        <rFont val="Calibri"/>
      </rPr>
      <t>VAN obtenido</t>
    </r>
  </si>
  <si>
    <r>
      <rPr>
        <b/>
        <sz val="11"/>
        <rFont val="Calibri"/>
      </rPr>
      <t>Medias a comprobar</t>
    </r>
  </si>
  <si>
    <r>
      <rPr>
        <sz val="11"/>
        <rFont val="Calibri"/>
      </rPr>
      <t>VAN medio</t>
    </r>
  </si>
  <si>
    <r>
      <rPr>
        <sz val="11"/>
        <rFont val="Calibri"/>
      </rPr>
      <t>Media de recursos humanos satisfecha</t>
    </r>
  </si>
  <si>
    <r>
      <rPr>
        <sz val="11"/>
        <rFont val="Calibri"/>
      </rPr>
      <t>Media de capital satisfecha</t>
    </r>
  </si>
  <si>
    <t>Goal (Cell, Statistic, Parameter), E1: RO Formula to Optimize</t>
  </si>
  <si>
    <t>MACROS</t>
  </si>
  <si>
    <t>Compatibility with Old Versions (4 trips pre-v5 versions)</t>
  </si>
  <si>
    <t>RISKOpt Tag</t>
  </si>
  <si>
    <t>Out Stats</t>
  </si>
  <si>
    <t>VERSION 6.0 SETTINGS</t>
  </si>
  <si>
    <t>Goal (Type, Target Value)</t>
  </si>
  <si>
    <t>Start (enabled, macro)</t>
  </si>
  <si>
    <t>Formula Conversion Cell (not used in v5)</t>
  </si>
  <si>
    <t>#Iterations - Sim Stopping (legacy setting used in v5 and earlier))</t>
  </si>
  <si>
    <t>Mean</t>
  </si>
  <si>
    <t>Creation Version</t>
  </si>
  <si>
    <t>6.0.0</t>
  </si>
  <si>
    <t>Constraint Solver, number of Latin Hypercube stratifications, for reproducing results with Actual Convergence</t>
  </si>
  <si>
    <t>Optimization Engine</t>
  </si>
  <si>
    <t>Trial Count Stopping (enabled, trial count)</t>
  </si>
  <si>
    <t>Before Recalc (enabled, macro), starting with v6 RISKOptimizer uses corresponding @RISK macro</t>
  </si>
  <si>
    <t>Number Formatting Cell (introduced in v5)</t>
  </si>
  <si>
    <t>Sim. Stopping Mode, Tolerance (legacy settings used in v5 and earlier)</t>
  </si>
  <si>
    <t>Std. Dev.</t>
  </si>
  <si>
    <t>Required Version</t>
  </si>
  <si>
    <t>Constraint Solver, total of adjustable cell values, to only pass number of stratifications if model hasn't changed</t>
  </si>
  <si>
    <t>Mutation Rate (becoming a single settings for all adjustable cell groups)</t>
  </si>
  <si>
    <t>Timespan Stopping (enabled, trial count)</t>
  </si>
  <si>
    <t>After Recalc (enabled, macro), starting with v6 RISKOptimizer uses corresponding @RISK macro</t>
  </si>
  <si>
    <t>Same Seed Each Simulation (this was used in RISKOptimizer version 5 and earlier)</t>
  </si>
  <si>
    <t>Min</t>
  </si>
  <si>
    <t>Recommended Version</t>
  </si>
  <si>
    <t>1.0.0</t>
  </si>
  <si>
    <t>Crossover Rate (becoming a single settings for all adjustable cell groups)</t>
  </si>
  <si>
    <t>Progress Stopping (enabled, trial count, max % change, change is percent)</t>
  </si>
  <si>
    <t>After Storage (enabled, macro)</t>
  </si>
  <si>
    <t>Sampling Type (this was used in RISKOptimizer version 5 and earlier)</t>
  </si>
  <si>
    <t>Max</t>
  </si>
  <si>
    <t>Last Modified by Version</t>
  </si>
  <si>
    <t>Genetic Operators (becoming a single settings for all adjustable cell groups)</t>
  </si>
  <si>
    <t>1,1,1,1,1,1,1,1,1,1,1</t>
  </si>
  <si>
    <t>Formula Stopping (enabled, formula)</t>
  </si>
  <si>
    <t>Finish (enabled, macro)</t>
  </si>
  <si>
    <t>Macro Before Simulation (enabled, macro), starting with v6, this is legacy setting</t>
  </si>
  <si>
    <t>Stopping on Projected Convergence (added in version 6; other simulation runtime settings got moved to @RISK)</t>
  </si>
  <si>
    <t>Population Size</t>
  </si>
  <si>
    <t>Macro After Simulation (enabled, macro), starting with v6, this is legacy setting</t>
  </si>
  <si>
    <t>UNUSED</t>
  </si>
  <si>
    <t>Seed (Is Auto, Value)</t>
  </si>
  <si>
    <t>Ev4/RO1: Update Display (replaced by Show Excel Recalcs in v5)</t>
  </si>
  <si>
    <t>Minimize Excel on Startup</t>
  </si>
  <si>
    <t>Stop on Errors (before v5: Pause on Errors)</t>
  </si>
  <si>
    <t>Keep Trial-by-Trial Log (if cell has anything other than False consider True, since Evolver 4 didn't have this setting); this setting no longer used staring with version 6</t>
  </si>
  <si>
    <t>Ev4/RO1: Graph Progress</t>
  </si>
  <si>
    <t>Show Excel Recalcs (replaces "Update Display" used before v5)</t>
  </si>
  <si>
    <t># Chromosomes</t>
  </si>
  <si>
    <t># Constraints</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</si>
  <si>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</si>
  <si>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</si>
  <si>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</si>
  <si>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</si>
  <si>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</si>
  <si>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</si>
  <si>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</si>
  <si>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</si>
  <si>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</si>
  <si>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</si>
  <si>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</si>
  <si>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</si>
  <si>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</si>
  <si>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</si>
  <si>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</si>
  <si>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</si>
  <si>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</si>
  <si>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</si>
  <si>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</si>
  <si>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</si>
  <si>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</si>
  <si>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</si>
  <si>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</si>
  <si>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</si>
  <si>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</si>
  <si>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</si>
  <si>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</si>
  <si>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</si>
  <si>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</si>
  <si>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RECIPE_x0001_11</t>
  </si>
  <si>
    <t/>
  </si>
  <si>
    <t>True,False,False</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</si>
  <si>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</si>
  <si>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</si>
  <si>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</si>
  <si>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</si>
  <si>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</si>
  <si>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</si>
  <si>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</si>
  <si>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</si>
  <si>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</si>
  <si>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</si>
  <si>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</si>
  <si>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Precision (added 6.0)</t>
  </si>
  <si>
    <t>RO Auto Eval Time (added 6.0)</t>
  </si>
  <si>
    <t>Genetic Algorithm - Discrete Variable Warning Shown</t>
  </si>
  <si>
    <t>ColorOptimizationCells Called</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</si>
  <si>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</si>
  <si>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</si>
  <si>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</si>
  <si>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</si>
  <si>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</si>
  <si>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</si>
  <si>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</si>
  <si>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</si>
  <si>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</si>
  <si>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</si>
  <si>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</si>
  <si>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</si>
  <si>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</si>
  <si>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</si>
  <si>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</si>
  <si>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</si>
  <si>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</si>
  <si>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</si>
  <si>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</si>
  <si>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EFFICIENT FRONTIER</t>
  </si>
  <si>
    <t>Analysis Type (Standard vs. Efficient Frontier)</t>
  </si>
  <si>
    <t>EF Item to Constrain</t>
  </si>
  <si>
    <t>EF Constraint Minimum</t>
  </si>
  <si>
    <t>EF Constraint Maximum</t>
  </si>
  <si>
    <t>EF Formula for Dtools</t>
  </si>
  <si>
    <t>7.5.0</t>
  </si>
  <si>
    <t>7.0.0</t>
  </si>
  <si>
    <t>GF1_rK0qDwEAEADvAAwjACYAOgB8AJAAkQCfAK0AyQDrAOUAKgD//wAAAAAAAQQAAAAABiQjLCMjMAAAAAEMVkFOIG9idGVuaWRvATBNZWRpYSA9ICQxMTkuMzMzIChNZWpvciBwcnVlYmEgZGUgUklTS09wdGltaXplcikBARAAAgABClN0YXRpc3RpY3MDAQEA/wEBAQEBAAEBAQAEAAAAAQEBAQEAAQEBAAQAAAABsQACFAAMVkFOIG9idGVuaWRvAAAvAQACAAIA0QDbAAEBAgGamZmZmZmpPwAAZmZmZmZm7j8AAAUAAQEBAAEBAQA=</t>
  </si>
  <si>
    <t>&gt;75%</t>
  </si>
  <si>
    <t>&lt;25%</t>
  </si>
  <si>
    <t>&gt;90%</t>
  </si>
  <si>
    <t>0,95</t>
  </si>
  <si>
    <t>c573696b98be8a6adab611b123697369_x0004__x0005_ÐÏ_x0011_à¡±_x001A_á_x0004__x0004__x0004__x0004__x0004__x0004__x0004__x0004__x0004__x0004__x0004__x0004__x0004__x0004__x0004__x0004_&gt;_x0004__x0003__x0004_þÿ	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0004__x0001__x0001__x0001__x0005__x0001__x0001__x0001__x0006__x0001__x0001__x0001__x0007__x0001__x0001__x0001__x0008__x0001__x0001__x0001_	_x0001__x0001__x0001__x0002__x0001__x0001__x0001__x0015__x0001__x0001__x0001__x000C__x0001__x0001__x0001__x000D__x0001__x0001__x0001__x000E__x0001__x0001__x0001__x000F__x0001__x0001__x0001__x0010__x0001__x0001__x0001__x0011__x0001__x0001__x0001__x0012__x0001__x0001__x0001__x0013__x0001__x0001__x0001__x0014__x0001__x0001__x0001__x0003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2_x0019_&amp;¤^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B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_x0012__x000D_Û¾ÆV@Ô*z6MsZ@àá²ý¬úX@_x0007__x0014_Ü¤bZ@ué6üØX@¢6ø[4[@ÂhFI_x0015_ÆZ@P-&gt;Ki\@î_x0013_s-ÔiX@¡_x001D_gpVY@hÊ._x000E_úY@â_ß?¤W@ï/0_x001E__x001C_øW@jË[h(vY@Uä©_x0013_*bY@¸)eàJX@`Û_x0002__x001F_¥V@'aTEË.V@_x001E_zÂÑAgV@_x0019_[äz-ÃW@¶\_x001C_$'HU@ùol_x0013_X@(º4$©U@¡/7_x0006_XDT@Å,è'¥(Z@ô¸M¦(&gt;Z@_x0011__x000F_¦íó[@\ãdp_x0002__x0004_Y_x001C_Z@¤_x0003_­b_x001B_¨Y@_x0013_ÃÐì·[@J«1çÔ«W@_x0019_ñôU@ö¼CBV@YhïduOW@TP._x0014__x0014_åW@9ö½Ë6W@x_x0001__x001F_o_x0019_V@¼Þ"2N_x0004_Z@L/'_x001F_îX@2å{K1X@{Ù¹àw&amp;Y@BÇl7ê½Z@M(!_åÞX@P){¡V@VJÙc¨X@ôH_x0006__x000B__x0002_ýZ@¾&amp;,vt[@:ñë_x0017_X£U@FWÊÉ:n[@F½_x0011_{Â_x0011_Y@Ò²f_x0016_xY@¬kYQÌY@{yg_x0005_¯ÖV@_x0004_Éñ¦©ºY@Ò®2 X@7?®Û}\@BÍ¨`rX@_x0011_I}V@Õ+_x0017_ÍX@_x0004__x0005_±8s)lOZ@m°ÃÑ'\@\YY6_x000D_W@Þ_x0005_Üµ§Z@³j_x0012_N¶W@&gt;_x000F_Q_x0001_á\@²fñ_x001C_y_x0002_W@ª)2L%X@_x000B_k éÄX@õÏªBÓ_x0008_X@²_x0004_×V\ek@c_x0004_»_x0017_ýdn@°ÃhÍ¶p@F_x0001_AÄwe@íú92rl@V_x0005_ôÒ¡m@Õu_x0004_ä9¬p@2«A-«Õn@*¸ÉrS¹l@"_x0003__x0017_ñh@_x0013_&gt;_x0012__x0013__x001F_t@´_x001A_Ï_x001F_É®m@)â¾/`@uQ¥$¥©t@_x001B_ë_x001C_]p@iÛE__x000C_g@)_x000F__x0012_Cõc@¹ÑÇ_x0016_r@_É_x0006_ºmd@©ÜF9àk@tõýÞS´q@ð0»ã_x0001__x0002_ ée@ër_x0016_$¨âp@ÐMYg@áaÃ_x001D_c@ø_x000B_¬]j_x001B_r@v_x0014_õ_&lt;Íd@XõÝoýs@Èõîý±o@4AþüQ{m@g©D¶Ar@ÅÎ_x001B_Í¼k@þ_x0004_ì_x0018_;p@¾AÛ_x0011_N_x001D_l@kÎî´¨6j@û_x0001__x0011_Rdt@Ûµ\¼ì_x0011_u@´ù\g¯i@¤+Ecªn@QÆ_x0007_7k@y '¤_In@_x001A_ë!Ïóv@èw_x000F_è^_x000E_h@½kDÕñl@Kjk_x000B_Zf@¶Ç¬-_x0013_e@ºl:_x0018_ø`q@¦_x0004_þ5¤r@=a¤_x0017_¸Îr@F\îë§Ös@¸¢¡Sôöm@ü]û%E*q@wÚe¶É@r@_x0001__x0003_¤_x0011_ã.Yv@_x0016_Q²ýÛýp@zÔ¸ó6_x0014_o@¯Æeùs@&lt;z¹[¬Ko@dN^]Óq@må_x0003_J_x001E_n@hîÝ£Q!s@Xf	ør@_x0002_ìcÊb@ªï«®&lt;Go@_x001E__x0006_I_x001E_!½p@ü_x0012_Ì¢q@öìÿéÔái@ær?_x0010_h@û_x0006_ûV_x0019_w@$±4ÄÛ_x0008_w@ÛýR-¢j@xP:­Úßt@¨ø¯rsu@ÓtÑwâWs@ÂÀÌê·p@QÖD&lt;÷.h@2}L_x0014_ÕDm@fX?çq@ V&lt;1Ïl@¥gSCq@pÔZ[qj@«§¤|t@ _x001B_nû1l@9´Ëö}g@OÞWJ_x0005__x0008_Þf@q¬¾Þ2pa@(_hÈ_x0003_v@Þ_x0006_ý\&amp;_x0006_p@Q_x0003_~°]ös@¢Ñw_x001C__x000C_k@ª&lt;bª_x0001_¯r@§:vn7àq@&amp;ÈüÏÆ2p@)*_x0002_Jçw@ÆRÞÑu@Å§_x001B_cvÍj@ºÖRu`o@ÂËý1_x0017_p@â_x0011__x0011__x0013_i@¨_x001A_­oi@Ù©_x000F_¢Õ^@_x0019_Úð°«T@ø	Sèû_x0017_U@Ñ¯b«ÜY@_x0014_]PÀ#S@&gt;ÅºÅ'hS@\Ù±1TX@ÔròÚ«S@_x0004_üè1Ô_x000F_]@2Ù·_x001C_Z@0³7$&amp;^@`&gt;4ñÑP@hím_x000B_N@àêý¿ÿ_x0007_[@¼²_x0018_ø{^@º_x001D_ £c@_x0002__x0005_8)¨8KY@©ã_x000B_P²_x000F_[@,ùÅ&lt;_x0012_&amp;N@Ö¢öeC¹`@ìè_x000F_²S@Yq{ÒSj_@Ê_x000B_ã/N½b@_x0011_-w7é_@)j_x0011_[_x0008_d@|ÞÐÞõ6U@lÇ½iÂY@¾dÕdqR@''´_x001F_á&amp;a@3à_x000D_6ÙÔT@_x0010_-_x001B__x000E_ÍðW@ë/_x0007_Ák^@®¥ýVkT@_x000D_ßíeÉR@æý_x0001_Ö_x0004_ôO@_Õ®à¢R@ç}C]ÉÙ]@cÖ_x0003_SgÛ[@À_x0019__x0017_ú_x0004__x0016_P@tU_x0008_96T@_x0004_gv_x0001_Û`@EÂ_x000B_*Ä \@ÖoPÿ_x0012_ÐQ@@_x001B_z_x0013_&lt;_x0010_b@Àzà_x0004_ôU@»_x0014_K6ÉqP@ê|¾&gt;RQ@r5_x000D_w_x0001__x0003_¹_x001A_e@JT_x000D_2ßX@aÖ_x0005_~Db@°¾EEF_x0013_W@Ú)ôâa@ÐË¨WLÀN@YúU`@P!TSs§a@Åó¯ñ·QP@_x0007_f.ËqZ@C[c&gt;aX@_x0002__x000B_w¼'-a@Vd¯%c@0 _x0004_ev[@QËlAÉ_x0017_\@â_x0018_¥&lt;¨mQ@èï_x0017__x0012_T@=øüIGO@ª¶ÛÝ±T`@¶ÀÏ_x0006_Ød@ÝÚÎödV@¹{¬ú_x0006__x0013_Q@"î¦x0l]@ÜÄ© #d@ÉuñW1O@b§Ð_x0007_S@®Î;YI\@A»¾âzf@øówÆÀ°V@à$_x0006_ùV1V@Ì9_x0001_4§U@ ¤C©^­_@_x0001__x0002_%XVûÀBW@¦ËE|ScW@Üt:À¿_x0014_`@2ësL`a@«:e@&gt;ú_x000E__x001C_Y@_x000E_Tm_x0012_"R@å;3Ó£¹P@ÚdÌ}%¢g@¯v!T.Ä\@ÊÚ{¿ÁZ@Êòe};c@èáÆ,_x0014_e@\kã_x000C_«Q@¥êìYV@ÿ~x_x0008_R@rÝ¦jÅb@ÕcÉÍ%U@úFô_x000C_·EX@°.ìüR²W@7Ò­{ëf@_x0017_¡÷àBz@+&amp;âcm`q@_x0002_²p*tt@ýEêcv@\_x0014_AÑs@_x0011_}·D¨?q@mX_´N|@k±Hº»Wu@4ú]jÉLm@ú1Ô	íëp@]Ä×r_x0001__x0006_ë_x0016_l@âXìr@äÙifZìx@_x001D_V"¬p@_x001D_p»Ñµ¹t@Á	w_x0016__x0003_|@O_x0015_µ_x001F_©u@Fáv!_x000F_t@ïE*,6W{@TM×_x0003_[x@_x0018_¤_x0001_íÍÛu@&amp;(Þr*l@âÔ¡6C_x0004_v@½8 m§}@Æ¿_x0003_g¯x@ú_x000E_T/ð"u@_x0008_Ú_x0002_bÆys@ÀAÌ(v@¶û¢J9_x0018_x@vyÛg_x0014_át@_x0005__x0006_©Þd~@ÂÅ_x001C_Æp@ÒãòK\ëw@ü»_x0017_µu@wîÎ³Aw@*_x0013_Ô6'o@ts%z´vw@¦VYÂ_x000B_{@·Ø_x0017_&amp;Ðüt@~Û:_x0017_ºôy@AtØè~o@üýss=°r@_x0004__x0006_-È_x0008__x001B_YRy@e_x0001_YÜô{r@AÖÜò=\t@bW?V_x001B_{@Px³ñnv@;Y÷i.x@t¦y²F_x0017_p@°63£j@_x001E_}Luw@dþN_x0013_£¸h@Î|=ÝCiz@÷sï5[-r@_x0017_ßE&gt;ä{@îÁôÃÍy@_x0002_Ç_x0008__x0005__x0001_r@+	?Ñ-q@moOªzÁs@ñ_x001B_í7q@A_x0016_û»Ðv@¬jì²_x000B_;v@_x000E_¼ûS£¦q@&lt;#_x0007__x0007_Ôðv@O0_x0002__x0008_d|t@Êðäiµz@¹Üy_x000C_äs@_x0001_7¶Ër@Þ_x001E_@N ªt@C°¶Îucs@m_x0013_ü2S_x0012_w@ÔWÂúø_x001F_t@æR	a_x0012_u@_x0003_´¾P_x0001__x0002_Ixu@Ã_x0013_í_x0014_9t@ô¯=_x001B_s@àTnMp@0±XÈ.Ww@ñÔ2S Òq@Ô­»&gt;_x0014_ês@Æ«ÊTÓþo@ò=Û*Vcr@_x0005_|ªJHm@¸,_x0006_ý|é|@ëp«_x0001_ëm@úÃ/d´s@Ì!_x001F_O;Is@WªrCùr@¦_x001F_à_ñr@_x000F_&amp;N5ö_x0002_v@¡$2Îux@ì¯øc_x0014_y@¾³Ù¨6Íw@_x0002_¢TÔð­v@OA;ýz_x000F_r@ù_x0005_¢_x000D_ôen@ó}ð­»§p@¾yVºLy@2ã6ËÑpu@´yíOuy@h°a«æ@ÛÈKÐKÞ@_x0016_À~áÚçå@_x0003_Wôé_x0019_Ý@£Ã_x0011_åÈ Þ@_x0003__x0007_Fè¾F_dã@5JÂ¢¡nç@|¼d_x001F_QÔ@²Ý©ÒÜà@6ùW_x0012_ùÞ@Ö_x0005_øÍë±ß@²É¾¥à@8*µÞ@_x001F_'`^a6â@Ðü=?_x0012_@å@é4Yä«Hã@_x0002_ª^Þ_x0017_ã@ÅSÍúæ_x0007_è@ièÙC]è@Ð´_x0001_©'_x000B_â@»·«_x001B_â¦è@_x001E_7ÛC_x0012_mÜ@Ü\ÿËåc×@úM.¤pmà@èæ_x0017_QWþä@_x0010_ì_x001E_e0ß@ÙÅ©Ý¦zä@Ëq_x0010_«t1Ù@zm¤]ø+ç@Kà#Ó@ôÐ4S)_x001A_á@°ï&gt;k{`â@ué£_x0004_K á@Ïµ²Tá@"`_x0018_oýòá@Ø_x0006_°ªh¿Ü@ðAz¡_x0002__x0003_®Ýâ@[«×U'Ø@4@t8x¸à@_x0004_òï_x0017_­Ú@Z;Å_x001F_ëùÖ@_x0003_ù_x0011_{%µÙ@TÑÏ Ø@|_x0016_qå@³Å¦_x0007_ç@¶§yZÎã@_x0017_²xñ3Û@3_x0017_¹×Câ@«÷¦|f±Ð@³_x000F_;»Æ_x0011_ê@¼Â&amp;3`ïã@_x0016_¿ë¥mFà@8Ã¨·_x0003_é@ËK3Ð@g¼y.07Ö@§®d_x0001__x0002_Àá@]Ö_x0003_à@_x0015_Ü2Ý@ð~¥ýà@üÑr)&amp;ðÙ@âQ_x0002_aÔ×@_x0018_Y_x001F_ahá@u%¼¥_x0006_Ü@|PÆpuÝ@Ðò-"*à@Î_x000E_ôÊ¹â@¯À'éÝ@òrÍóÏØ@_x0001__x0002_öLuhá¢â@²_x0002_P¬-¼ã@F[éíMÛ@_x001F_¡0ìBä@¢Ru¸Û¢å@,_x0006_â_x0002__x0016_Zæ@ñÎ_x0019_¹áÒ@ùcNÍzâ@ðZ·Ã2dÚ@_x0003_Vï°¼_ß@ò²Ú'÷Vä@1å%_x0005_óâ@òûV(_x0011_(æ@ni¤&gt;úKÕ@PG_x001B_pz_x001F_Ò@VoO´	6á@L×Áµäzá@J4[¥Pöà@Ð]O2^Âä@9î{³©æ@uæ_x0016_ Ùä@±&gt;ç¿ÙÑÛ@È_x0010_æ(!°Ý@.ÄBÕ*¥ã@¸rÓ_x0001_kå@Uu±_x001E_"1Õ@I:]ÏÝá@t±´=j_x001A_ä@gÕgë_x0011_à@|©È_x0014_ÖìÚ@hIMG@_Ö@2Z%Ë_x0003__x0005_wÓß@m k_x0019_³Ì@hF_x000D_¶$Þ@ö_Ô@j$káë×@_x0003_b¥3üÇ@è¡Æ»$P×@Äm+¬e_x0018_Õ@_x000F_ù@xÔ@_x0016_wî­ÈË@_x0004__þ?Ò@¤_x0017_í&gt;Úe×@ã_x0014_ÓçàÜ@Í_x0010_.¥Ñ@%_x0002_£_x0010_úÖ@¨)¾_x0015_ö_x0008_Ñ@ð_x0018_ ÙØ@ðôç!2Ô@¤_x0010_L_x0014_Z(Ù@:_x0014_ø.XÖ@_x0001_RT	ÌÊ@)ÔÅ3Ù@/± Ã­Ø@x@=z}Ø@ ÛYj¥Ô@nr_x0012_C!êÖ@¸Z_x001F_Ë(eÍ@ò^BJ4Ò@&lt;µÚ_x000D_ÜÛ@L¸_x000F__x0017_òÔ@_x000E_6pÑÐ@ÀPN{&lt;_x0004_Ó@_x0006_	0ÔQÃíûÑ@Tþ^j_x001F_ºÔ@J_x0016__x0013_6¿uÒ@Øê³ÌE}Ð@úcéÓ@_x0014_9TðÔûÓ@`_x000C_\ÀÊÓ@)ZM¼æÑ@_x0014_BÎônÝ@xmËbÓ@_x0014_Ö_í_x001D_Ù@;ç_x0008_5Í[Ð@_x0001__x0006__x0006_Ö«º[Ö«º[_x0001__x0006__x0006__x0006__x0001__x0006__x0006__x0006_d_x0006__x0006__x0006_d_x0006__x0006__x0006_d_x0006__x0006__x0006__x0003__x0006__x0006__x0006__x0002__x0006__x0006__x0006__x001E__x0006__x0006__x0006__x0006__x0006__x0006__x0006__x001E__x0006__x0006__x0006__x0005__x0006__x0006__x0006_~;Aw_x0001__x0006__x0006__x0006__x0004__x0006__x0006__x0006__x0006__x0006__x0006__x0006_®ÒS+Qàr@ÐUÄ#j@üÀ3Ôçi@·¨Rù¼uk@_x0013_ÙK _x0014_j@üL±²g@n1yÁ__x0017_b@F_x0001__x0001_ú7k@ÎíSDur@_x0019_ï_x0007_ÜÜço@ë6ýÈ_x0002__x0003_ 8w@­fêT¨øk@þ¬RQÅug@¢_x0008_9_x000B_gkf@ëGh&amp;_x0002_¤v@&amp;Ê»Eudq@{¨_x000B_g}_x001C_m@jÉèr@5_x0015_»ôê}s@-&amp;=tLr@_x0006_n9Ó_x0003_Éj@^'_x001A_(s@wú_x0005_ä©Yi@ §­ùYkp@_x0018_¢_x0017__x0006_%¾p@¯Ztç_x0003_g@3â_x0012_Ji@()Öª[_x0018_o@¸¡_x001F_LFl@J^_x0012_oæêm@®SA_x0007__x001C__x0006_r@PË©2g¦`@£_x001B_½_x0001_g)v@·_x0012_B	¤/e@®sÁros@ÉGB_x001C_­ãn@&amp;_x0017__x0013_®ìÂx@_x000D_ÿ_x0006_V&lt;Md@_x000E_áPú¯j@l/0_x0001__x001C_Vs@ F\_x0008_eµc@Æ_x0018_ù\°_x0007_q@_x0003__x0005_^_x0014_ç¶2t@_x001F__x0017_råc@úB¤õãýj@zçãÓÞ_x000D_i@ðÅ_x001F_·h@Þ_x000B_f_x0003_8¡n@ÿ,àëbo@Æ_x0004_ÜÅ;¶q@mÓ_x0018_l@É8^òë_x0002_c@_x001A_¨cC_x0014__x001D_p@6_x0008__x0008_ä_x001D_l@h%|4_x0012_Sp@î¡îì¹t@¨rÏÉÒld@Ú0ï_x0001_YHh@_x0019_ø_x0005_aj@´+8_x000E_]@\¹ÐÅ6gn@ä9¼Ír@MKì^¹¬u@Ô_x0002_¹vÐs@Ð¿jW_x0015_f@7ÍçQºxt@îÿaäþAp@väÐÆy'`@í_x000D_?j¤a@_x001E__x0018_9_x0013_BZb@A÷+ø_x0004_¥o@ °Fþ²k@_x0018_^Y{f_x000F_q@©_x0001__x0005_	Öp@RÂ	~_x001C_Ñe@zÕ¯©JËq@´Ò½qi)r@×­ôA_x0006__x0005_v@?!_x0011__x001A_`§m@*J_x000D_@Î_x0001_t@_x001A_g/+Fbu@Â-ðý®m@ì_x000B_B¬k@;m®]ïl@ò7_Áòåd@²¢ª2lh@Øéàø¼f@_x0004_¦¢Ò_x001C__m@©ï_x0013_ó_x001D_h@ù®ýµq@`Õ8|ç u@w_x0005_¿û^&gt;n@²íuËo@8tâ¤ g@Û&gt;z3q@®*3Se@_x000D_Ìäc_x0003_åh@?¢?M;^@A+_x0005_ÿÖl@x¡~Ðsp@½ÐòeX@d¶q_x0002_dvB@~¡ñÁQ@Ê1`A_RK@¸Äí@	öK@_x0001__x0002_lÊ)£a@8§f[¨fY@GóÞô_x001C_Y@_x0011_Cºå]@E}Ù_x000B_@;\@æ|ö¯,»?@_x000E_ì ÍaëG@Ö\évÔZ@Aiè×yO@ÃaÃsâN@ù+¤_x000E_ b@ÓÓ$Ë*ßS@¦å_x0015_-F`@7/pðêiC@tj8ôÙ$J@X¬63xcb@¹¿_x0002_Yf`@üõÂ_x0016_RH@&lt;úª÷_x0013_E@_x0002_Þc ÜK@p}´Ò_x0010_+M@[eÓSY F@nëLb_x000F_W@û_x0003_»(\_@º/bÊV@Ô=5ècN@2Vú_x0010__x000D_#W@Ìõ.éUP@Þqù~ªY@ÛÒ_x0016_±:HL@ðÆ$W/"U@tl!p_x0001__x0003__x0002_¤U@è¿_x0013_#aùS@vK_x001B__x000B_]£G@ªÛôF_x0011__x001D_V@LÛoLÏP@æ[qDÒT@´d{í³þT@ÀMÜã*(P@$_x0015_ý£_x0008_ñR@«è±(I@õo¹[@ ÈÁ]D@rc5Õ^@Ò¨T¡fX@Þú$ënZ@èN2°ÊQ@pn×ûÞ´W@ð§Èu_x000B__x000B_G@¸¨nW@â§ßo3a@¡¿S¨¡ÕR@¡YæÊ_x000B_R@rA_x0006_b_x0001_P@\BE#}M@`	&gt;ÝiJ@`c_x0018_ìèC@DPW0_x000F_T@Ø¤?#lS@%úw_x001A_ñQ@¤k~ð¨]Q@P5e³L@¯_x0010_[TG@_x0001__x0003_fð&lt;!UßD@¥ü"ùM@îEôþúM@[¾~§^%F@÷C [@\Æ_x0005_Ø	Q@¶ÇÈ_x0013_WùU@_x0008_°µmþ\@Ñ_x0014_ú£ôX@_x001A__x0015_DµRÊ]@¦Ý_Åï`@_x000C_\&amp;Ó[R@ÍåÒ?_x001E_yI@z­3Õq_x0004_I@ç_x001D_¼uPVO@¶çfúúq\@Ð÷_x0016_n R@á4_x001F_!_x001D_X@ëòs¨H@fr«\$÷_@#ì_x0008_nÛ_x0019_S@_x0002__x0015_AdøP@´*HsQ«S@t6ÃfÓ_x001D_K@¨íÚ_x0006_²bV@d)÷¯J@_x0001_3Oh_x0012_P@ì.nô`_x0014_Z@_x001E_Ò_x001B_.U@o&lt;_x001D_:u_x000E_[@_x0001__x000D_`§7T@cåÓ_x0004__x0005_À¾^@îáÁæõrl@_x000C_;ÑD_x001B_Él@"f_x0015_}j@£%E­ch@ðyi²êÙj@ÆìF_x001E_§(b@Ùõ_x0004_Æ³#n@_x0007_jF_x000D_f@#_x0013_uCp@_x0003__x0001_ -g@|µ_x0019_ _x0002_vq@_x0003_\»_x001E_Þg@c¶2ò¦èe@p)Õ6j@T2Ö¤E»g@®_x0008_1_x0011_W_x001B_l@_x0013_/µ]çh@3!nDFj@nÓ!ðg=h@:_x001C_úÅHµf@ºh£ÞFg@ø+_x0017_üÿm@¾¿¤Sºo@ä6:$a@²}çôè®e@5|&amp;É!Éc@tjQÞm@@@ ¤Öo@0kÙ\ïd@íIC5µñp@_x000E__x001C_?Iü_x0011_g@_x0001__x0002_Ð&gt;«l@Nipee|e@§àöÎ8Sd@;UZ8øi@x_x000E_6ª_x0010_q@ÐÒçev\i@í_x0002_û²´Æq@S©9áf@IÃ°9LKp@^&amp;¨ÏúÈh@£¢¶yf@:i°_x001B_KMg@ÆÕB_x000B_Þh@(}åF_x000D_d@¶ØØÌ_x000C_e@_x0018_ZÃý6þn@&amp;CÀæP¾k@jÊ1p@Ï_x0007__x0016_Â;&gt;o@É:XBú9l@®üOi@ZSÁFâm@?Ã¤¹_x0013_p@à¦ÉGê_x0012_j@ÝeÜð_x0015_&gt;e@ÑhKÉp@ùÚ!vg@¡¨ê`p@&lt;±ºUk@`èP&amp;*q@6~øé_x0015_:i@S§¾_x0001__x0003_b@_x0016_J=Ã_x0010_h@í_x001D_xþ´n@_x0016_ùÈ«_x0004_k@å×_x0007_ä½§d@ÿëô_x000C_Hdb@kÇ&amp;_x000D_i@ Ü?f@¸¡Ì¼9c@0_x0014_.m¶ c@¦_x0016_ñtk@f¿Õ_x000B_6_x0008_l@k|·_x001F_µj@{¨ÎÝn@_x001B_ûl@"ÙÓÞVo@S_x0004__x0001_uîÓl@¾ëÆ3æ)i@á¬Øpf@_x0002__x001F_¨ö¡Wm@ö²_x0015_Æå+m@8Ì:£Ã/k@ES&amp;­ÿuj@l&amp;´Ë_x0001_Õk@_x000E_ù0ÝYk@11_x000E_%¶i@líúV_x0002_Éj@7 ÇQÏ`@l,.Xm@Ü~¦u&lt;k@è_x0005__x0013_ Y r@Ò¼òh@_x0002__x0004_0P__x001B_Àt`@y³ºª#i@»¾7]Ì_x0007_c@_x001C_ßHh¥Êi@xõ_x0014_ýz;n@4R(_x001A_nn@-Ü§A58L@­$ _x0019_¦¬I@ßªònuÑH@Ø_x0019_à²_x0001_O@,\_x000F__x0018_ÿG@9_x0005_ß1AI@_x0016__x0008_=ÔÒ&gt;@Rm¬NnJ@:Ê²!ÔD@ó_x0007_©_x0007_G@rúzHP@©_x0005_Âãe I@6&amp;ä&gt;£ÊG@_x0011__x0006_	_x0001_Â&amp;B@T7(¬GK@_x0012_:ù_x001D_WJ@W_x0017_çT_x0001_K@qq¯ì«K@lØ%"G@Ü_x000D__x0010_NTiD@äËs§N@æFóI@_x001B__x000E_¸r.C@	f1â±K@~_x0017__x001A__x0003_J@ï_G_x0016__x0001__x0003_ÈMG@_x0012_x×ÿD@_x001C_±F¼uM@5{_x0002_zíI@çó¯îP×C@wÒÞxØA@K¾ý]&gt;êC@Ø®ÌþöñF@[·_x0004_M_x0006_L@}XK_x0019_ÝàJ@Á$Ï_x0008_|I@¼_x0013_©ýÑ^B@Ì,®É[uH@6'Eâm`H@_x0004__x0001__x0016__x001B_ØAH@Ò,ÁëÁuL@ö÷cV_x000B_­J@@â_x0017_¶G@fÑKÊ½L@ Ë_x000E_Ê oF@páÇW_x0017_òE@YKdh¶_x0019_F@"ÞDè;F@£gûGñ¤H@mHDó'D@	ÌºsÓJ@^_x0018_ýÀcN@&gt;I¤²å_x000F_N@`üÄÌ]_x001B_A@_x0003_\_x001F_ÝéB@_x001B_?&lt;LIE@äÔYÅäÅF@_x0001__x0002_ÃTDÖL@.¡ÐèÜµO@ÑÁjFJ@«;V}È8M@ÇxR1ÀH@!3¶q[D@ÒðýE@5þô_x0011_E@BEû_x0006_I@_x000B_Ãä¾V£B@äÐ_x001D_xM@@§d%L@ÞÞB_x000E__x0007_qG@þ_x0006_p×úH@^o_x0010_,æG@IÞªJIC@í*zÝÙlE@ü_x0008_ª½F@×_x001B_^õäþH@_x001A_ÏÉ_x001B_!J@Ë3¾²çcI@_x000E_¯è?£uO@b&lt;_x0013_w¬J@_x0003_¸_x000F_3RëN@_x0006_&amp;/C@_x001A_GK_x0005_ë_x001B_P@_x0018_¸&amp;hßO@vÂ_x000F__x001F_[ÅP@øòm4à_x001C_M@âì½iÌM@_x0013_&gt;UDF@ëRÕ__x0001__x0003__x0011_;K@ºO{¡_x000E_H@ Áá`ékK@pð_x0010_Y-_x0011_Q@èPñæ®°E@õÃ?ÛCÞK@Ô_x000B_Ø9£@@À`äæßE@C°FG@½ý¾-©ËI@Ú9ÖîLN@o÷|ñL@®U+·å!B@ªX7Þ_x000C_E@_x0010_µrÂ¥øE@¥ui$H@ràh_x0017_PI@¦_x001C_w^¸ßI@_x0003_SË0,_x0002_G@h#´_x0007_¶ñ9@ÂýªÙ­_x001B_@@:»Á¼Áï?@_x000C_Î87@r­ÄE_x000E_`B@0U_x0003_í_x0001_A@ÍRë¾_x0002_);@ø«à´D@_x0002_»B&lt;Ýª=@¾ðàçÜ&lt;@¸_x000C_uB@_ã_x000F_qÐ;?@äøIÆÿßF@_x0006__x0008_À)ø2D@_x0010_²Z|£@@HaüNG@5bþ_x0015_`_x0013_9@ÂÉ¸âÞ¢F@®}6D_x001E_@@º_x0006_ù$·~D@ X_x0007__x0011_ÏC@h_x0011_»c_x0011_E@_x0004_Ò×³;@ABiú_x0011_LA@èyF I@Î¾ÍØ_J@(¿DÐ+C@ï&lt;$}Õ=@À_x0001_þ\_x0007_K@æ_x0016_Ü _x000C_I@_x0003_jÛ?&gt;÷&lt;@°-_x001C_*ÜøA@â¡Î¢_x0005__x0014_D@_x0002_x/ÞDªF@å:nv_x0014_H@æÐf´çrE@¥ð&lt;Õ_x001F_G@Æhç¸E@ðÖÍ¯9YF@8_x001B_û7PZA@çí|	ýBE@&gt;v&lt;SÚ¬&gt;@× 6D@@Ç ¾&gt;ÎX:@£¤m_x0003__x0005_·A@`NÇ&amp;ðxK@aØsaG@ºI±8ä5&lt;@ÜËg¦_x0008_B@h£Ôº4_x0013_J@2W^öú²C@N_x0001_pÃgF@6ü°W3&gt;@YÉ­Ì+G@Ê\ä$ÙE@6_x0006_R¼%L@Ê_x001D_Ûá££E@EÌ_x0011_ÕÔ°B@Ç_x0013_zâFÌB@èKÆÎäD@8Ì¹)F@v§_x0008_îúRD@\¯Ã3.qH@_x000C_ïîÝ_x0019_ÏC@æ®?j#9D@KW óB@\P´¿uR?@H§æöXäG@ÖI3Å³_x0014_C@Ú_x000B_êê5ñC@ÏÕ{$I@_x0004__x0010_lSÆD@Ìõ"ò³8@¬_x0002_PÝs½H@è¥üÔìK@%³_x0006__x0005_;k5@_x0003__x0008_¯!w¥»A@¸ò_x0004_CC@ð¸éÚØXC@s]nH_x0004_F@³Tÿ2®&amp;M@æ:_x0008_-o@@êR_x0011__x0006_D@_x0001_±a\E@/Û¨5Õ@@Ä-i1e"A@ÝwQZãÏA@_x0002__x0013_\òcC@°¼ì½JëB@­-5þUB@Y7Ç­G@¬P¨_x0004_%VH@6g_x0002_öÅJ@³ù9ÅÀ9b@H=_x0013_Ad`@¼FÏjwvf@hH£mR_x001E_d@_x0006_Â_x0006_Se@i_x001C_òö`@_x0014__x0014_BË&lt;_x000E_f@y_x0005_&amp;_x0007_;e@x¡ëÇte@Ôë0_x0013_öb@8_x0002_}&gt;d@_x0012_}xJ)d@ÖÚ¸Nóf@_0äq\f@Ói{_x0001__x0005_»e@ðC`1_x0018_Ec@[Àµ_x001D_êÏc@//%Øb@_x0016_ð_x000C_7°éa@Çn_x000C_ò_àf@hiÚd!a@&amp;_x0008_Ä:?Wg@ôãÚºÆ`c@BÁ_x0005_A_x001B_g@ÜåÐ¡¤c@ìRJæ_x000D_e@Á_x000C__x0007_F:$c@2_x001C_+é4Äg@F]¡_x0011__x0015_´c@4ETp[@ª_x0004_¤½¬ja@ë@·_x0014_c@èñlÍH_x0017_h@£ÍT¨}vZ@õ±.4_x0006_g@_x0008_ÀB_x0004_{'Y@qÅåpèùc@|_x0010_ãÕ!®b@_x0018_"\µ_x001C__x0003_e@^§E·ðg@r¼#8_x000C_öe@Â×åðæg@ª_x0017_¶%Ýd@êq¶_x000E__x000D_f@¼_x0001_íSvb@_x0002_î"fTãd@_x0001__x0003_ðûTWa@X"ê6)e@&amp;Þ¸ºÁ¨e@LÚý½¹M`@à@6*Ç¯f@_x0012_¾øÜh¤e@K_x0016_Ê-Ka@îuµZ}f@Rþó$f`@ýãÇ]b@ ¯³_x001E_Q¹a@¤;!¤.d@÷÷_x0002_?_x0001_X@ß$R_x001C_.f@-Vw4_x0010_b@_x0011_G`ÔZÇb@äg/o%àc@V;Ñx½`@:dnT4´d@	_x0018_Û§\d@6_x0014_p%.!f@öàu7Kò^@_x0006_ª_x0007_ê»e@´:Âlu_@ Oòéb@OT-kHÈd@B2öZrÿ_@]¶]%+_x0007_\@RÉkKg@_x0003_×B§L\@.!&lt; h@\ã«_x0004__x0008_s¤a@,_y@X_x0016_`@º_x0002__x0012_½þ_x0008_b@hÆq0;Ùe@ç*15g@l¦7&amp;pÑ]@_x0010_¡¡[ig@Ø_x001A_êª_x0007_^_@_x0018__x0007__x001F_Hlf@3ï_x001D_Êm^@é_x0007__x0003_vc@ÿìþ_x001B_ëe@L#£ ¤Af@ðÃ_x0006__x0001_R\e@_x0016_ó¨*|]@X7(§ó®\@r_x0001_¡_x0016_^@R{³_x001E_Îf@[Òê2Hh@þ_x0002_[é_x0008__x0005_c@ð(_x0016_ú&amp;â`@Ë_x0003_Ô7d@3ò¾Çnd@$x®ÄñÓ[@zv¾å_x001D_éY@[m¦»²[@6´'uX@Ìµ/kÞ#W@(Üé;l]@ÈE ÇõY@ scT\@§_x0007_®.;Y@_x0002__x0003_$U5yÙT@_x001A_çï)t([@îXØc`W@Ô_x0018_ñÛ"ØY@Öí/mä_x000C_[@ºÒ­¾NÑW@v´¥dã_x000D_\@Ójô&amp;U@R_x0011_±Jä_x000E_]@çÝi_x0006_Y@èàR_x001F_|F[@à¤;àÎ/Y@dG_x0008_p¸÷V@ _x0004_õï½U@_x001C_bsz·HY@_x0008__x0004_ÄÓ RX@¤R5"iZ@¬àÒJUY@Töd_x001C_ÚZ@Î&amp;ÉTæZ@²I`ú_x0001_²X@û½æ¦dW@_R) Ó@ÍUÚcóJØ@?0a¿¢bÕ@ ô·ÂÞ&amp;Ö@À$É+¾&lt;Ø@a	õ_x0006_ÚxÖ@_x001C_ÓôEÕ@*Ðùê3	Ð@ÊÔÃUÝºÕ@7uÌ_x0001__x0003__x001A_JÑ@®g¹EÂûÒ@ÇÊ_x001E_Ë`Ñ@ÐGi$_x001D_Ø@¬õ_x0014__x000E_ùDÓ@C¤áx-Ñ@¶D6^Æ§Û@8µ#-)Ï@_x0004_ëj8,Û@_x0018_@´Ù;_x0008_Ö@ÚÈ­Ñ,Ô@_x0003_ûÇ5×@­uõQÉ@0Ð_x0005_¦1Ü@_x0016_ÏA&gt;Õ@h&lt;Z­Ù@loçÊÆ@ä_x0008__x0002_Ë¯Ð@'Ú=_x000C_ØÙ@Æ2Êb_x0005_íÓ@lø1P_x0011__x0001_Õ@ÍAF_x0003_«Ò@ò©V¶Å^Ô@pNKÝ¡kÎ@_x0004_ÓËÿ×@Íº_x001D_kÒ@%°_x0006_[ðsË@_x0012_b3ÿÙ@T&lt;ÇÀÖ@ç×tU]Ú@_x0004_Íþ)YÖ@5_x0012_ÕÆÕ@_x0001__x0005_ÀÍCÇlxÕ@"Í_x0002_	H@Ê@¼$_x0002_?Ð³Ñ@È¸Õð¾Î@W_x000B_á\EÛ@»)ã_x000F_îÕ@6_x0010_*:%Ó@¼é¤XÿÑÍ@­[_x0003_B,zÚ@.=ÜÒ@¡Ê_x0015_sSÌ@HÉ ^ó÷Ï@yE&lt;yª×@ª©¡úÏ@IP¤-ìpÄ@¬tËê¹Ú@ôª_x0010_¸ÀÕ@Íâ/_x0019_à@äØKf¤¬Ñ@&gt;Ïæ§òä@¢S_yÖ@@_x0002_YHÞ@¨_x001F_;_x0015_Ë;á@_x001D_wÕc·Ý@vðf®ß@=_x000C_ÞÃþä@N­±H¥±Ô@åÜèÏá@n_x0012_S÷_x0004_®Ù@·ëÌ_x0019_»óÝ@Ê_x0006_Í:_x000C_á@&lt;íxA_x0001__x0004_´×@2æþÓ Û@ÎÁ¯´ëÊÜ@=Ç:ZdWÛ@q_x000D_hbätß@ÄØÈÁÝÝÚ@XR_.gß@¢¼[6µ]Ù@¼fVÁÒØ@Æ&lt;7#ÃÒ@Î®I_x001A_É1Õ@#ºÕ¯Iæ@ð¿m2â@_x0016__x000D___x0014_¿_x001F_×@x?t#Ü@Êüð´_x0003_÷Õ@Xw_x0018__x0003_øU×@Ä¦½ÆãÝ@*J_x000F_ôfïÈ@$ÅºØTÝ@©_x0002_éÜ@ÇÛ4dðUÞ@öÅ¶³ª_x0019_Ñ@rïdKä@÷a²_x0018_Cüß@ºx¬~êöÛ@ÈûËlaÍ@ÈÀñÀÂà@Ê_x0005_× Ñâ@ÃcV.â@âc.e`Ü@g¿ÀRØ@_x0001__x0006_"_x0006_[¡Á6Þ@¥Û,Ú@dR_x0011__x001E_Ý@¨éØ]_x0006_Ù@¾ïWq]Ò@¹ÀnN¤Yà@Ò»¾{óâ@_x0006_E°z_x0004_Ü@Vm5%ÇÚ@B_x000D__x0002__x0002_5Ð@ºN	l¼Ý@°2ª;®Þ@ù«_x0007__x0006_^Üà@kv½ÃegÚ@+~EÃù	ß@H_x0015__x0017_À}_x0008_Ø@ÿ_x0006_Û,_x0005_ß@'³_x0008_¢éÑ@¨Ââd¦ à@ë²åúN.â@¬À_x0006_	¥zâ@ÎÅk¨pCÓ@_x0001_¦Øcå@Aý_x0016_ÊÉÖ@ì_x000F_4_êMá@ölç½=ã@P¦%á_x0003_ã@Ð@Ø@_x001A_M?ð¶á@¢æ¦Þà@W_x000F_O2è×@D¤v]_x0002__x0004_.á@Ný·D*Ü@f_x0002_gfÙ@FH_x0008_Â_x0017_à@6}áH6Õ@*fÿ_x0005_¹_x0015_Û@AGGÔ_x0016_Gã@ìõo¹|_x0003_â@FÖ9Ö@7Ú~ÈKíà@ÜìmimwÔ@0qzBæã@ m±ÂoÛ@àå±g_x000E_Ô@*º®Ì°Hà@çßøé´#Ï@¶[dÇGä@Øv.(ÎÈÓ@_x000D__x0017_[¯ã@r»¦¿Þ~Ú@øa_x0017_ù4àÙ@ô_x0001_Ouoá@_x001F_¹Ã)·@½fì´·@l·h|±@Z&gt;_x0004_3_x0018_\´@ýXûû#ý´@TgGN_x000D_5¹@Ó¡ _x0017_©ù³@_ù{_x000C_¥»@ì~_x0017_±@EçÿC}È´@_x0004__x0005__x0016__x001F__x0019_Ñ¬Þ»@dT_x0007_ª²@_x0014_Umv_x0016_û¶@øJtx_x0012__x000C_¼@&lt;ÂëtÐ°@÷ÛxxÀÝ¸@Ò^_x001C_T×²@eôô_x0006_Ï_x0013_´@ö`íws¼@Q`Ð[_x0017_²@B`_x000C_ù6Ï¼@_x0014_Ãµ_x0012_K³@ßÆ=_x0003_/²@±tF2ïz´@_x000C_óÑñ_x0008_³@i¨Êaº@_x000E_å÷c_x0011__x0002_½@_x0018_9A)bz°@LÚM7_x0014_3¸@Ñ_x0014__x0006_b_»@ÏÇ_x000F_q`³@f îIAC¶@äDJËû/´@è×t5¸¹@Ftâp¹@_x0006__x0004_¾¶"·@%fnM±@Ðï_x0001_ªÆJµ@qH'NkE¸@_x001D__x000F_¥µ²@_x001C_@Þ¬&amp;µ@ü(ý_x0001__x0002_un¹@Íüëòh¶@Ð¢ycµ@Ç£¦³³@ø¯©wµ@Ó&gt;ÓÕWß²@S_x0005_~_x0008_'´@_x001E_#Á®G_x000D_¹@}µ_x000F_ÎÛ´@ô_x0008__x0019_F³@­_x001E_Táµ´@ A&lt;Mâï¸@]Ö7o_x001A_µ@D¦¼í_x000F_¶@O¸9mRÏ¶@_x0018_Ó¦_x0018_·@k&amp;_x0014__x0016_·¸@_»¸Ùæ³@ð7_x0012__x0012_°@þ_x0005_ÒT¶@âd Unÿ²@P	-¶±@¡_x0017_¸_x000C_&amp;_x0005_¸@°_x0013_®¼_x0002_ëµ@#¯_x0016_gìf¸@_x0006_²ÿSÛ¶@,_x001B_àd¼µ@@_x001F_&gt; ~B²@Y­¸Á´@;ç1¤]°¶@Ú	]À]²@ï×ê³@_x0001__x0002_fiÿß×_x000F_º@_x0015_P¥à_x000B_Û¹@6_x000E_½×¸@J_x001C__x001F_í­³@fHÂá_x0001_)¶@ÚÆt_x0015_Üº@Í¢%d[aµ@VC÷­ÓÖ·@"n²=ì&lt;³@Ò_x0005_Z¸_x0015_»@)J}íº@aÖÎôr«µ@_x0012_¨]»hº¶@ù_x0007__x0001_D_x0012__x001D_¾@_x0004_¯V_x0011_Ì·@äæ	käØ³@É1ÖDº@_x0014_°Op²@01_x0006_Ø´@¢"GµA·@_x0003_N+Ø!»±@©_x0015_ÅÛýA´@b´_x0006_ää½@_x0010__x0004_÷Ùwx·@6có_x001A_K)³@7je±Òµ@_x001E_é^}æ±@9båô¬³@_x0013_Ð t_x0008__x0005_±@õ_x0012_8sd{±@°v¤©R²@Åw_x0011__x0003__x0004_J¿µ@ÿØïo_x0015_µ@^ !êHº@_x0002_´r§É1±@õ}¹Øl¸@Ðyó÷GÁ´@ò_x0013_#Á¨O¼@¬oM~2¼À@öEçj£Â»@¡_x0011_`ó`¿@û3Û	ê_x001C_°@ªØE[³Ö°@*3~^'_x0004_²@_x001F_½Â(%¶@ÜBpLYÃ°@þ?óòÇ_x0003_¸@Ð&amp;pºw^¾@ý$¯¯N±@ÔÑ=i±@ÆþÏùh¼@ñâ±;õ·@ÅÃ{| W·@¶¹«g7ö¶@6_x000C_ø©X_x0008_°@_x0003_Av,½¯@4ôä.²@_x0008_¿¶O_x000E_~³@i	Åh--º@c±&gt;_x0018_å+´@_x0001_¶ò§µ@ÎüvÕgD¿@O-:kæ¹@_x0002__x0004_;îû_x000D_À@ Z¬_x000D_Üº@¦A}æÉ¸@¤_x0006_sÞÅöÀ@¥øâ_x0019_¹@Á'_x001F_Ì3Ï¿@´uÚ_x000C__x0014_Y½@Ýõ	ÙN·@*_x0010_ðÏ/³@æUß_x000D_µ¶@ð¿ó¬õ´@HæiÈ:T»@'¯CÀÁ@h6_x001B_T¡¾@_x0011_}m$É±@ G¡Llµ@)ë×oÝ´@g_x0014_T°@é¢uBÙP³@LÉOYZ°@_x0001_fþ _x000F_À@§Æ£iIÁ@W_x0003_ _x001D_ä±@T(_x0010_rAÏ·@¾¥·9_x0012__x0008_Â@iJì´±@°A|_x0008_r¶@{u×2p´@wÎl_x0008_³@¬_x0002__x0005_9û»@r_x000E_ÝuW@µ@Æ_x0002_ó_x0003__x0004_¾»²@v3_x001C_áô³@RW_x0002_²º@0_x0003_2ò½ÎÂ@p*þÑ³½@_x0003_³ .Ñ³@_x000B__x0019_H+¶@m{Ï©ÍÂ¹@¬Ç	]YÞ²@&amp;_x0014_(¹@h_x0008_µÊ1D¯@_x0006__x000C_Zï_x001E_·@ü_x001F_¥@j°@8«z_x0018_f_²@ë?ý«½@£ÀO4C!²@áquÖ¼@8ÌH!L¸@]_x0006_ _x0001_ê¼@-ã_x0003_Ôe¯@(_x000C_ÂÂ^°@©+Bóµ@òv_x0003_&lt;M¹@8¢f(÷º@r¿¼óÑ¶@jå¹ãÃ&lt;¸@Y¦EM»´@³"_x0007_Ú@À@$¦¢hÞ#¾@úÒQw»@_x0016_¯ÔZØó¸@:RÁ¨*³@_x0003__x0004_@RÉw(´@O:M,ÅÝ@G$KXÛ@ Ð"_x0002__x0001_Õ@_x001E_ó«÷5Ú@@/Q|v_x000C_ä@_x0002_©°_x0004__x0004_áÙ@ÈÄØâñ­Û@_x000F_E&gt;ØaÙ@E0hJ_x001A_Ü@ã!yLõÕ@ÄæmÛâ_x0002_Û@~÷Mµ÷ä@_x001B_Gd¯cÖä@æ=;_x0006_(â@¬Q¥Ñ3_x0011_Þ@÷_x001D_SPt_x001C_ä@Øi\GÒ@_x0011_D_x0017_1qÝ@ÞHûã@ÙâÊ-_x0011_7Ý@W_x0014_ã ÓTà@|2¥ç_x0012_Ù@üÄjü[å@{þ&amp;_x000C_ÖÚ@hÎ5Ø@_x001A_w*_x0003_=tá@hË_x001B_¤ÃÖ@$d_x0019_H«Pæ@Z¿E·aÝÚ@_x0002__x001A_M*_x0013_gâ@~½@ö_x0001__x0008_¾9à@Øö´_x0005_ÉÙ@V×` y_x0006_×@¦ËÁpTëå@_x0004_{$EáÔ@È­Fð2Ù@-äS7Ò_x0007_Ï@ ¦kqà@x_x0019__x0006_ß®â@Þ®_x0004_Ñüà@_x0003__x0002_MVélÓ@6¶tÕ ×@âÕdá¹æ@ C±ýAxä@nÌö¢HÞ@¯µ_x001C__x0001_I?Ö@Ü_x001F_ö_x0018_ãIØ@Ò$&amp;3Õ@¨PONµNã@hVVwcß@xx^_x001E_ÜeÑ@b:J_x001A_´Ø@_x001B_,=MpÖ@_x0018_ì½yÎ«ã@l6Ã&gt;ÊúÞ@á_x001D_¸ñ@Qâ@_x0018_\_x000B_!/Õ@lú_x0016_ñâ@C,¼	ã@Ì±_x001D_ûôÓ@}ñåß¬Hç@é×ç_x0014_8öÜ@_x0001__x0003__x001A_\BÊ_x001A__x0014_Ü@ìßTMá@y_x001F_ýGmÔ@ö_x0007_ö;eÔ@Áx'Ð·ß@Üä_x0011_7Óªá@baáìÁ#Ñ@è9p¤?Ú@e_x0001_­wÉá@âçê_x0002_sýá@p¬Cé´ªà@íéÎà@è×?÷6·Ú@c_x0008_.	Ï7ã@É´ÉìM´Þ@Á½q_x000C_¶×@"3áæà@Ø*&gt;BÞ@i¯'{!_x0005_à@v_x0010_B¿ÿ.á@_x0005_±RÓ@¨l8L,Ü@_x0018_7ë"_x001C_Ø@	;LøÒ@TJÌó_x0008_¿Ö@_x001E_S^@Ù@ì¯_x000B_¿:ãØ@.ÎufmÜ@[22}Ñ5Ò@,G@¾ïÝ@ÜL_x0004__x0013_&amp;ìÜ@ÑÈ_x0001__x0004__x000B__x0007_%ß@¢æs²¸äÛ@3íi_x0017_Ð@N_x0012_GgÛ@ªÜÄ»C×@ä_EYì×@ÐuÏÇ_x0019_!à@ÆD2¦4ÚÑ@&gt;D4¯r_x000D_Í@Ô}ª;¾Ö@_x000E_ßÝgÝ@_x0018_¸vàìÌÓ@¾"ÐuÜ@[õÿñ&lt;_x0006_Í@Ö¥_x0003_£2Ì@~MÎ´`$Ô@6!ÅÜJÐ@_x0001_0é_x0005_t_x0005_Ò@_x0010_IBO_x0003_yÏ@¥åÝKÎ@_x0007__x0008_á_x000B_SÜ@ïvõ_x000B_[×@lÅ:pIË@¼#	8¸Ó@@°rÖ2ùÓ@_x0002_§ÈýTÒ@_x0016_K«ÒøCÓ@äÃ!õdÒ@f§_x000E_Ê¸Õ@Ì9cu_x0008_$Ò@%×_x0011_ _x0013_¾Ô@Ú-89v[Ð@_x0004__x0008_ùèÔ}Ð@î_x0011_[_x000D__x001F__x000F_Ö@G_x0019_¯ÛÚ@¢_x000B_GÅ&gt;×@!_x0011_&amp;:&lt;Ô@g¼w_x0003__x000C_ªÑ@¾¹JØâ_x0002_Ë@®ñ_x0006__x001E_ãË@_x0015__x0017_¹_x0016__x000B_¦È@&gt;_x0007__x0012_Ë¹¶Í@n.ðÝ7Ê@ÒfÙùØ@4ìÚ@_x000B_j^ qÒ@­_x0010_"_x0001_!à@E}_x0006__x0015__x000C_fÑ@eâèvgÖ@¿Å_x0014__x001C_Xü×@úò£MÇ@ü8Ôx_x0004_1Ð@ðþÇç7Ô@Ôñ_x0005__x0005_¤Ö@¨Iª_x0019_|_x0010_Ð@:ÀB±É@*Ôu^ðÍ@cªÌmFÖ@	³ þ'Ï@_x0017_5B_x001F_ÅÑ@à_x0005_kÈ]Ó@_x001E_Ûh¦:ÿØ@0ñ_x0010_N	Ý@~_x001D_0._x0001__x0002_bTÎ@&amp;±ßSãÕ@ý ýýÔ@6_x001A_KMh}Ó@,ôIiÌ@y§\_x0017_ÂtË@£_x000C__x0017_ÏnÚ@AÊ?³ÉÏ@¨©M;ZÞÐ@îÇæ^_x0014_Ó@_x000E_Êºÿ_x0015_¨Ï@þq¸^¹Ø@®#¶óÓÙ@_x0010_ãý_x0012_ÚÕ@.'_x0004__x0018_Õ×@~»:p_x001B_~Ù@_x001F_ÑUÀNñÙ@¯q_x0016_ó_x0013_ÎÒ@nTirÞ@f 8IÉJÛ@_x0002_ü_x0014_¨hÕ@S³_x0010_ß2Ñ@_x0010_è¿^ü6È@zë£½LÄÐ@_x0013__x0019_º_x0002_Å&gt;Ð@¡_x0010_Ý_x001F__x0017_Ù@X¬_x0016_wÂ(Ø@H_x001D_d®f_x0011_Ê@F&gt;^¸_x001F_òÎ@êE#¶_x0015_ÍÎ@©G_x0004_HâÛ@óXf.Ñ@_x0001__x0002_ÕT©_x000E_vâÝ@H+êéðøÒ@Êk"#-QÚ@ÄÊ_x000E_ôúÐ@a_x0005_1 ×@R_x0003_ñ¢UÔ@÷çq5Ñ@x8¨ú_x0001_×@2óqMoÝÔ@¬(`Í@=]óc¡¬Ò@Uû_x001D_ì8Õ@Î6fïÒaá@-&gt;_x001B_ªá@¾Rc_x001D_	bÛ@TOÍ´ìØ@ÊB»ù«_x0018_â@_x0016_ìk¥}å@êzö_x000F__x0001_æ@.Ü_x0013_Aìê@þÚò§¦_x000C_ß@ÄOó né@æ/#ÂÌ1á@Ök!ÈÞ@(\_x0002_×_x0001_)å@ÑVMêYÜ@tÛ "â@D¬_x001B_í_x0002_	à@_x0002_í_x000E_\)×@®!_x001C_ÿÊ®Ù@_x000E_q©_x0010_øà@·½_x000C__x0001__x0004_øÏä@Z/_x001E_\_x0002_=Û@_x001F_Or_x000F_íá@Ô3h:LÖ@_x0016_GÙ©ä@¶kî#Ì	Û@±*_x001D_êãÞ@Îyõ©ê(ä@~ï6õËÓà@QÛ_x001E_ìöOä@äI+ôAçã@ÍiÏã_x0017_Và@0B¤Ågæ@_x0019_½nã&gt;yÚ@&lt;_x0003_r6_x001C_Öè@ÏH ôhã@_x0014_aLøg8Ý@æs")_x0003_-Þ@_x0010_ú7Þ_x0006_²å@v³Ék¶à@^&gt;_x0013_e	Äç@	VMÝ¨$Ù@âcfú©ÛÜ@r_x0018_DMEè@_x0018_S©é[Fç@ïþkÒÒBæ@kÒ&amp;áKâ@/ Eà@Jî¦¾$Ý@èUö	_x001A_ùä@t¢æsEîã@SÎYÝ@_x0001__x0003_W°o	+Û×@%ð¨Vó@Ú@Tcà_x0017_BÊâ@_x0010__x000B_ãfÊ Ø@D_x0011_J§:Bà@DÓ&gt;vúFÞ@ÌI¦³ß@ÊHD&gt;·Õ@¨Ã@â@øÞð6eå@Hºh«þJã@|ru«ä@4tÐäA_ç@_x0018_´¼ä_{ß@&lt;é_x0007_iÝ@¬`:¶æ|ã@`_x0013_ýs¬_x0004_ã@_x0010_iê¥¥!ã@×ò_x001C_Á_x0010_Õ@&gt;x%a.Ú@\i¯¥ÅÓÖ@µ%_x001A_ô´·â@î²H´å_x0002_ç@Lð_x0013__x0007_na×@_x0007__x0014_W/à@5¹ÞÅæ@p)_x001E_M}è@_x001D_p_x0018_aÙ@¦¯¬ktÍÚ@_x0006__x001F_`ZT¤Ø@6i+H:jß@bR_x0007_[_x0003__x0004_lËÒ@_x0015_dTËfxâ@Äi'ì_x0003_à@Br%!Ü@ZC_x0011_v@wà@_x0005_= §Bïà@dõCa~yÞ@:¯¥Ì1ôÛ@]Î§pªá@2ö°?&lt;á@B«ÂÈá@ '¨Á"á@ÊôlJÛ@I_x0006_ñ¬ã@[.ÉðúÝ@'.OújÒÝ@¨^¹_x0013_àÜ@ _x000B_¥qÜ@j5_x0010_dÈ@X§CÏÙÉ@H_x0018_ì|_x0001_(Ð@T.øFË@uØ`öBÁº@¯äâo2­Ä@b_x001F_¸Ý¤Ñ@\_x0013_ÔÖÈ@Üê3ùa_x0003_Ð@_x000E_(Â«Ð@å¿JôÌ@0eêÀ¢Ê@_x0016_KBâÓ@Ì4|Í5_x0002_Ò@_x0003__x0004__x0008_&gt;ÀÙóÖÁ@ö_x001B_~Õ_x0010_uÏ@_Û'2ÊÑ@LUùmeËÍ@±²]*.Ç@±{o_x0006_+»@¼5®ñ×Û¿@iQ¾[·@»Ü_x0013_?´A¼@T;(æ¸/Ñ@øï1ARÅ@A?_x000D_çUÎ@ïÖFD¾@,ÍÐÓxÑ@å;_x0001_VÕ$Í@¦Ý#ÀÞsÒ@¶ç9j|CÎ@)ÎG(-¢À@·g¶mÕ@&amp;­èÊ_x0002__x0007_É@8«°¼_x0008_ÝÒ@±_x000C__x0015_Ê@_x001F_*_x001C_Å@0ÎTÝëñÇ@_x0005_Ò®¯_À@·P9C&amp;dÌ@w# VÆÆ@c=õ6KÀÏ@i ÑønÓ@ú5r«ÇÌÒ@Ñ_x0010_ì{çÎ@î¢V_x0001__x0002__x001E_Ï@jð_x0016_jHMÂ@¶©/ðêÀ@´·Éz\¿@È¢¥ÀÇ@ó&gt;Y°_x0006_Ä@N¦|¢ôÎÊ@L_x0010_X~CgÐ@6ãÝ¹_x0003_Ã@ew	ÿÈÌ@rcéË;5Ã@Û!=ú´@EKøÉÃ@_x0010__x0002_ÄEhÅ@J¨bï-MÇ@M÷ÛvóÐ@lí«]@_x0015_Ê@uý·ùè4É@¿7æ+Â@±ËMÀ®Í@â´jJõ;¹@PÿLºx_x0011_Æ@U®5ÛX_x001C_Ä@Î_x001A_°©DùÀ@kÛ&gt;-hÁ@ô_x000E_³¶éoÉ@i3g(·\Ä@;_x0014_¶ÑàÁ@ýÂ_x000E_©_x0004_Ä@fËî|½RÃ@ÈCíöz.½@³_x0015_å_x0005_áWË@_x0001__x0008_Ü»¥x'ÏË@hZðèsoÆ@þ°d_x0002_Ë@þáÉDÂ@|ÁÅ_x000F_Ç@¬_x000B_D93OÁ@_x0016_]J_x0015_éuÃ@,´ßn¥Ó@¶¯åË×É@®}_x0003_"²¢È@µ_x0007_5¾uÃ¾@ z_x0007_x_x0006_È@_x001E__x0005_¯DQÛ½@7Æ_x001E_«®Ã@v_x0015_tóÄ@ò§0_x0005_n0Æ@4&lt;üS&amp;ÞÅ@Ú¼_x0019_í°Â@ é_x0015_¼_x000C__x0007_Ì@FùüµyÔ@#Û ÊKÆ@Ðs'¹Å@b"ñÀÏÆÐ@4IÞ]Hì@axW¥òµï@lý0_x000B_fç@ògv8_x000E_7é@âä·dPè@6°F_x0004_ó_x0002_õ@Ìõ­_x0002_ö@_x0010_Z¾*_x0005_ã@\Â¾_x0001__x0005_¿ªâ@_x001A_eË[@ö@Rß¸ñlí@¢ÔÀ_x000F_Toó@_x0011_B³ÓnÃê@þ)â26ñ@à;	!ã@_x0017_Q¡7B,ï@¦_x0017_#&gt;GÞ@M^¶ìÖ8ä@vK'Èë@mlN_x0003_ÄÎí@PÇù²5Öè@Ð_x000E_Y_x0014_gqæ@6&gt;_x0014_öéî@_x0012_a¯ãÏ_x0002_â@ÆîX_x001A_¦ë@c,6Úáã@Eä_x000F_`-yï@Æµå¸ÞPí@lþ1Â²_x001A_ô@Iô"/4Ðô@ôü_x001F__x0005_x_x0013_ð@Zx85Øìò@_x0002_Vv_x0004_CÖê@Ï5ÿõYÌî@RZ«8m"ð@._x0016_3_x000C_eéë@×ø_x0003_^z?å@_x0012_#aÝùä@Ä37à_x0018_ó@ÚOYI(ë@_x0001__x0005_&gt;'"»ó@Z'#¤'ñ@Z(_x000C__x0002_\_x0014_î@&gt;í¥Vìà@ë_x0001_hG_x0004_¬ð@g%¡_x0018_uë@\_x0019_·Êf­å@Ê_x0015_î¯ì@^Ðÿ_x001B_Ûé@"NhXCó@4|Ü =ð@L_x0005_Ïn_x0019_é@6,_x000D_-î@_x001D__x0011_äéò@â]öywô@n²_x0007_Øî@ºD±¼Äõð@_x001E_ðH¢_x001E_è@åWùýå@Ú_x0003_'}ß½ò@ÿ_x0011_ø&lt;1öç@°.Pbiñ@PæZXòñ@aq«o"á@¤)°_x0003_þ¥è@*¦êÖ° ê@^=_x000F_.Âæ@p_x001B_¿vÐä@Üc39$ê@¯¿Pýæ@_x0003_ìæ+_x0004_ìà@Æk_x0017_+_x0003__x0004_dé@¤@®_x0011_²ð@'_x0007_me=æ@OiyËÀñ@äv+øæfê@3%eQóé@¸°dÐ5¨÷@O_x0005_«/Ñ1ì@gK_x0008__x0015_®í@ÂróônÏï@t_x0015_0»Cô@&amp;{_x001D_¸Ñìó@r.:0Tõ@´üK_x0001_L9ç@¯-¼CüÆç@_x0008__x0016_SÜÛð@*/_x0002_x-:ò@6sy_x0011_¹ì@_x001E_Çwkëì@_x0011__x001C_Ç^rñ@&lt;ß¿x ³é@N_x0004_L_x0014_ð@_x0011_ªhò@Ê_x0004_¼_x001B__x001B_hð@*Â_x000D_ò@~ÊDÎ~Vë@Öv_x0003__x0011__x0007_í@pÑ¡_x001C_Ökî@_x001E_Vg*làñ@åÝ_x0010__x001A__x0004_´í@+EPXë@ßü!Í«xê@_x0002__x0003__x000E_zÇ§Ãì@³_x000B_f­ê@_x001C_ägÀêãì@_x0010_§_x001E__x000D_Rê@*ÏJÁ_x000E_¬ì@Z^Móí@$_x000F_¥OÍì@$¤íK_x0018_î@@_x0012_ä_x0010_Ë,î@T2¥_x0016__x0015_¤ë@¸´9äà_x0003_î@_x0002_ö_x000D_`#&amp;ï@_x001F_ð_x001A_ë@²êªa_x0016_Kï@Ü_x001D_RMë@l#ú|Ë8ï@¸_x001E__x0016_-\ê@&gt;h_x0002_¸Ö¨ë@Ñny_x0011_i6î@¹ÐXçE_x0015_ð@ÐìÏ,Òéê@0_x0019_~Ç¨ì@ÛýqþTî@ÝoÕ¤4cí@	¶Ìîîþë@pÏwÁEê@	_x0004__x001F_ÃNFð@óÈ%_x0001_8î@]_x0004_fì@:  ø{ð@bo_x0013_X{í@ßd_x0008_N_x0002__x0003_þ¦î@ÐùCê/_x000E_ì@_x0001_¼|Øúï@EáÜ³Ò6ë@B:­jdï@DõuþGJî@[Í½"._x0017_ì@ö_x0013__x000B_ì@_x0007_3_x0013_Tøì@_x001E__x0006_=å3_x0016_ë@Ù:_x001B_oë@Ð2#q¿ë@_x0010_[­ÀÏì@bÖ&gt;_x0019_gî@F?½2ÇØë@ªõ#Þëì@£_x0004_	/Éê@X¢%[o9í@ð_x001F_uÓ|Ùê@è¾_x0014_ª¾Êî@Æ»_x001D_kë@ä÷¼9Pë@Ì¢(sâí@3¯pYí@«?.^Ûùë@n@	#ë@_x001B_ërúí@ÿ?n_x0002_u#í@f¢'µî@¯þ¥­Aì@ä!!_x0019_÷î@F_x0001_»&lt;¶ê@_x0002__x0006_ sÏ´²ï@æêº}Öë@_x0007_æ_x0004_¹Þê@c·%sì@_x0017__x000F_o_x0003_¹Ië@¡_x0004_Cèë@T× 8ë_x001A_í@Ò[È_x0003_¤ð@A_x0007_}_x0016_Ìð@n¸8vÿê@Åö_x0005__x0008__x0019_Zð@ÂÆí@_x0013_;úÍk_x0005_ê@ kÐ»]0ð@p)&amp;¿~Âë@_x001D_×äBÐê@ðãª_x0015_Ýï@êÂQÊv­í@2_x000B_iï@_x0011_5_x0001_üNí@(û´åÐï@Î_x0002_³08ì@ëæO±Gõê@Rª+&gt;"dê@_x001B_g~_x001E_-ì@èV+ö}/ë@©l_x000F_ÏÔ»ê@Eæp¦_x0004_í@O+¯Ôéë@?íaÊêMì@«ùøSO_x000D_í@0DâÑ_x0001__x0002_=]ì@Ü_x001F__x001D_è_x000D_ë@èÇUÀOòî@íOð«Ðß@Ý_Äà@²_x0004_ìnA½â@Ã´I_x0015__x001B_á@_x0013__x0010_Ì·_x0003_cá@6Lñ_x0005_õß@ÓsHúOà@(½_x0001_7°á@0P!8×9à@û8'Þ0à@!)°èM4ã@äf@_x001A_ô`ß@	ÞÉþ_x0004_èá@_x0014_j¨£ÉØÞ@Ë¸ÿÂá@jY~Ö ´à@ ßgå_x001C__x000B_å@_x0010_ûFZ14â@ü_x0011_v_x0014_Ú_x001E_ã@]_x0015_A¦_x0017_á@ÚÁÑÒ1~ã@_x0006_à/ä@Í&gt;eX'ß@_x000B_Í¢éâ@Nr¶õôß@_x0006_"£)1Þ@jº¾_x0005__x000D_Vâ@Òôæ@ _x0011_9*LLâ@_x0004__x0006_vÙ~hç@ù)à}Dä@bfr_x000E_úâ@IþÛl_x0005__x0010_ß@1DR¦0êä@JhÙw-¶Þ@Yb_x0015_ÜÑä@ã`_x0001__x0015_ã@âð#kÞ@M_x0018__x001D_³Nß@_x001A_G0Ìªòá@ÂÆ§àÈà@ óòÁ_x0017_Ëá@R¯J ¦mâ@mu_x0002_3ß@Cc_x001D_;5Rà@Çjt_x0007_«µä@u8m-%æ@7]¯BûWå@ \Dá@S?-/ûÝ@;yý89#à@A{_x0001_°å@_x0005__x0001_ë0-ä@sgÈ¤®9á@íÉk*Ûâ@ø_x0013_VOÜ_x000B_à@_x001A_á:_x001D_Öâ@[Æ¬/_x0003_¯Ü@Þez¤ô_x001A_ä@Ó_x0002_)_x000E_ýWá@&lt;j_x0007_5_x0001__x0002_ñÐÝ@â÷û_gkà@ßc)&gt;¬Ãå@^OP¶ýß@_x0012_4F§ã@"^P´Ùã@ä",eâ@_x000C_BJw@Òã@ýÅº_x0016_"â@a·wàß@_x0012__x001B_«-"_x0005_á@æ_x0008_pj.øÞ@_x000F_®ó%lã@å_x0004__x0016_	_x0010_â@Þ} =DÃÝ@ Z¬'Há@kÁ~zAùà@_x0013__x001B_â¹bÝ@ s_x001E__x000D_-¡à@LÏú_x0010_eä@Óìüú§â@lAªïµKÝ@_x0006_ËÒÙ"à@¯í ³_x000C_bà@sÛè{ôÉà@Dî½ÍÚã@ákf_x0006__x0006_â@ð-[Dçà@yRQ_x001A_,ºß@_x0004_Aéqdå@ïØTÏY`Þ@Ö²!nº,á@_x0002__x0003_R Ø_x0011_à@_x000F_kd_x0001_äà@¬_x0004_&lt;`_x000F_á@¿4x_x0005_#Þ@ÕR_x000E_*Xxá@X÷«_x0017_à@Få7a_x0003_Wã@ÃUû;¼õã@æ%åâBê@X_x0017_Â­_x001C_ä@ê_x0003__x0019_N_x0018_æ@Zf@¼_x001D_è@Lâ½.D%å@RHÐ=æ@¡øêÇKæ@©B_x0018_§0'é@Ílh£&lt;¯å@JË¥Ý§æë@~_x000D__x0019_ûì@%Ö_x000E_úé@·ØL¦F0è@9ä8¾_x000B_æ@&lt;Æø#Îµæ@Ò_x001F_§Pê@o3§mÎä@8_x0006_$N·ré@_x0001_ç_x001A_4på@:ûþýÿÙë@ég¢5Tæ@ºq_x0018_Å_x0019_ê@¢;QXç@_x0006_ÏF_x0006__x0007_}åê@ü%_x001B_¯ké@_x0015__x0014_Gç§ì@ÑRpó®í@gÙú²¸ë@ _x0001_ê@`$4£_x0010_0í@q©zAfJì@nµ_x000E_ëç@D¾«òN_x0004_æ@á=QHiê@Ü_x0008__x001D_ç@5_x0002_xæ@Ò_¸_x0014__x000F__x0003_ç@+ö_x001B_½®é@Lq_x001A_Ù®ë@u%b_x000E_ÄÚè@´×y_x0016_Ýæ@P _x0008_ç@¿ê_x0010_^íå@¥)À_x0003_wíç@z$y®¾å@	¤_x001B_§ê@µ_x0002_6áOè@ht76I_x0005_è@ÊJ}ú)ê@ãeaÃî@{ÕûÓvç@_x0002__müè@úÍ#^Ã$î@_x001B_\¿ø­Èê@~fp¼øç@_x0001__x0005_º~%¿7_x000B_è@b|É_x000F_ø[ä@äã_x0008_=_x0007_ì@Ü_x0005_	J æ@¼RÀyñ6é@¤_x001A_ð,O¦è@2(_x0016_]ø×é@_x0002_Ë+ª¶0ë@4Es_x0005_²ç@Ô¹(é@nìç×Øç@{[_x0003_t¡å@U "¶¢Hå@ªcVGXë@-h¼5×"ë@¸ää¥~ç@È·]ÑZì@87¹È]æ@Å@q_x0004__x0016_Óæ@ôÓÓ¹	å@óÙ7ç@I+9ýê@_x0001_f_x0012_j"äå@c¹ß_x0014__x000D_ï@Â1òÉ¡ªì@P¼ê uè@py¥&amp;nsë@(GÚÓ·Íç@&amp;ã{_x000E__x0010_ìæ@úñ+ôyTè@_x001A__x000F_@¸ÓSé@_x001F_Î_x001C_´_x0001__x0003_l¶è@ðÐ_x0006_Ê-ç@¼X7îä@nô_x0006_cí@àhdCÂé@&lt;?_x001E_°Üì@ö¶!ý@_x0008_ï@ÁÅ_x0004__x0018_Jç@Þz¦_x001B_ä@é? éè@pj_x000E___x000B_é@èe_x001B__x000B_Ë_x0002_é@jNÊAgìí@¯³èµ yè@òcÆ_x0017_·@_x001B_?{¿@_x0016_Å³û0¼@¢M_x0002_!f¼@üDQcý»@&lt;0¨±#°¹@$èþ¿Y°¸@UX_x001A_S_x0007_pµ@FXEì_x000F_s¼@&amp;X¤3ç1½@bÌ§sÈÞ´@i_x001C_4tê¿@_x0019_Òwe¹@ ©ÔD_x0013_¸@:Qé!j&amp;»@ô_x0013_C$·B¼@áthEÁXº@_x0004_ &lt;µ@_x0001__x0003_ñ?MÈA:¶@ØÑ¢e»y¶@NÖàIÇ¿@(1°ä´¶@oIuÓ`ªº@_x0011_ Ä_x000D_0U¹@÷3e_x0017_'Òº@Îo_x0016_w_x0001_ó¼@ùFt½îÌ¸@_x0003_Ô©u+½@O±¿ìë»·@ê_x0003_züÞ¼@_x0007_pý3+À@.ñÉ[w7¹@Æ_x0004_pÍ;¸@ËNõMAl¸@F%ÿé*Mº@NIËótº@_x001A_2ãÙö§¼@ÿ3­|Þ¿@B0¢#eö¸@¢ë@9_x0011_Æ»@11¹i_x0012_¼@Ó_x0012_ÈSòÙ·@{Â¢§"º@MÓ`cY·@]_x0019_CB:þ¶@/¤4Æ×µ@2R}M½@O_x0002_¸T_x001E_¹@ßÚÔ_x0005_!_x001A_¸@«ÇÑ^_x0002__x0004__x000F_ï¹@òooä¬ª½@A¦ÝÐïO»@ð¢Ê¨À@&lt;m_x001A_»@Æë#_x0010_SÀ@oC¨YÁB¶@B	¨è{¸@ZÅ»©\·@Ñ_x0007_¸J_x000C_º@h+uñ)¾@ko_x0003_NüùÀ@_x0007_a_x001C__³_x0018_À@_x0019_ÝÆ_x000C_Ý¹@_x000B_U÷©e¾@_x0014_]`_x000F_«3¿@DhÒ!2»@l__x000B_~pè¸@í¦çÉ/º@O_x0001_ ½@Xô~_x0001_¿@ÂsLÎÞº@ìZÊN_x0013_Á@¨_x0018_&gt;b¾@MÄDö$¿@Óê8 _x000E_¡·@&lt;ÿw»@2 -_x0014_]»@¦¯hÏï_x0013_¼@_x0016__x001F_£2[¹@ºßXÒC_x000B_½@_x0004_ÇÔg"¹À@_x0001__x0003_`Í(_x0003__x0017_{»@²_x0014_c{¢_x0002_»@_x0001_ûêò®O½@LAôáÅ¾@ÃÝu?S´@µÁôÃ»º@¸!Þï¾@m_x0013__x0013_RóÝ»@C´_x0002_V3¿½@a_x0007_µ¡Æ¼@Ì"ZmR¾@A_x0016_w.ª»@e_x0005_ßËtÀ@-_x0012_r^»@J_x000E_æQ©_x0004_¾@Üº@çR*¼@EO_x0005_ç½@´Xò±º@pØ_x001E_:è¥¹@4Lè"å³@AÎ_x0016_EÀ1²@²_x001A_3£îK²@+yû+&lt;´@Ùq^pÅ³@8Tc_x001D__x001F_´@pà.	×Q±@¬_x0003_(Ø_x0014_Òµ@±Ò_x0008_oêà´@ÂX_x0016_3_x0008_U´@BGsEÚ_x001E_°@ä__x000C_/_x0003_³@Ñ_x000D__x0003_½_x0001__x0004_+Ãµ@\¨z]_x000C_´@t_x001B_ÁØq±@É1õÍþ|±@_x0019_äñ_x0012_¤vµ@Z¥XE[³@r¶I_x001B_Ø³@Ð_x000F_Æ¡æ±@iUÄá³@Ê_x001E_°_x0016_e±@Fl¶P!´@Hì»­fãµ@é¾Ï_x000B_þµ@.Ck¥_x0006_´@_x001C_ Únµ@F¨#Â-z³@E"õvÄ´@{ ÍJðE²@}©§%â²@!8²õï³@¸Éj²@[XzVx_x0019_²@ £¼+J´@d_x0003__x000E_&lt;Îa¶@a_x0002_K©Hi³@ç¤PsI'¶@¶Óq·Ëö³@÷_x0018_C7µ@~_x001D_Ût´@ats[³@¶ñ26¨O³@_x0013_r(ç°@_x0001__x0003_¾x),»±@D_x0019_Õ~Ø{´@Cæðý9³@_x001F_´_x0008_7_x001E_³@7h76g®²@à_x000B_èÛ9]²@|g4Ï__x0018_²@»«@×qø²@_x0001_5(/ô©µ@Ù«¼_x0008_²@_x001A_WJµ@-ú©MÊ³@qÒ¯_x0017_²@_x0004_¨÷N_x0014_,³@ióA®6´@JÀJçË²@°_x0004_¼¾_x0001_³@ÍØu£¬³@Ñm9À ´@&amp;µÑ_x0010_ÑÏ²@¤TÈ}¯±@¸ßwuR¶@îù;:&gt;¾²@NHýuê²@80_x0012_òö±@_x0002_½_x0003_ß;±@_x001E_éÅiôm³@Ýêdbæé²@?á«±«°@)ØBP_x001D_±@yR&lt;õ&amp;µ@_x0003_¨_x000B_Í_x0002__x0005__x001B_¬´@¯d®´@_x000B_	G=_x0013_±@d* ye³@_x0011_UØ:g_x0011_µ@Ìc40 9¶@]R#,K_x0006_µ@(*Õ¶Ë±@FÑ2_x0015_°@¸âï¿±´@¿;xÔ"³@àÏò¬Ì´@ë@Hê­º³@ÏF¶_x0013__°@òëtoÎ°@_x0004_ªúô¢Oµ@èUÓè´@h9¼ÙÄ³@òtcã,µ@º_x0014_YG³@ÊÙköa´@(î_x0004_dV_x0008_·@_x0016_¡_x000C_¼_x0001_²@ýÅº×¶@æ2_x0013__x000C_ò{²@ì¥_x000C_t¾Àå@_x0018_åØÄµÐä@Æ¯_x000F_ëyHä@_x0016_û_x000C__x001B_«Þå@Tß_x0003_gùÀä@J:g_x0002_ø:ä@fNR_x001A_â@_x0004__x0007__x0014_à¢}_x0013_ºã@ Bg]_x0005_æ@y56Á	)ç@9/g¿öã@ù+´ù±â@È!ß_x001B__x0012_hæ@7ô_x0006_@kyä@2ÒPáîã@[N)ÊOºâ@òë9¯#´ã@_x001B_F_x000D_9iã@Zº_x0010_^[Õâ@qØÊ_ _x0013_æ@?_x0002_*_x0010_	.ã@+Æã_x001B_Åæ@k?ÝDDå@_x0012__x001D_¿yÖ(ä@Yv u[ä@_x0016_;_x001A_èQHã@À×v_x0011_cç@lîDb_x0006_øâ@_x0003_zF_x0011_Û©ä@&lt;l}»øÔã@=KÌC_x001F_]å@ÿU¸._x001F_å@µäfóä@[ô~_x001C_Ø_x0010_å@èò?x5æ@HÖ_x0002_ä@X»ôGh¨ã@_x0001_Ãë_x000C_oä@×í¼ì_x0003__x0005_)å@°/6Må@ßtòW$ä@$R¤£Çä@,Ac¡&lt;å@â¤[ô}zã@ÐÑQù©?è@_x0010_Ys¹ä@ü&gt;°ììöæ@à[óo_x0003_å@_x0017_(ê½å@mKªgÜã@âÊ~Z¤å@Fe_x000C_Ösâ@vt_x0012_7aüå@kö©_x0008_îXæ@jO_x0018_Ú&amp;ã@,©Üwæ@Z)¢æ@uvÌQ`ýä@ _x0001_Ù+n_x0004_ã@ç¤gPãâ@k!¯'_x000B_ôè@ Ò¹zWQæ@_x001C_|¾_x000F_9ã@nØ_x0007_Jj_x0010_ä@sÌÄË°ä@_x0013_-J_x000E_ã@ ¼ û_x0002_ã@«uÑ¢uäã@_x0017__x0006_¤-·nã@×òÙ2èä@_x0002__x0004_3JÄ4_x0005_dä@d­¡b&lt;ä@¼ÚN¸_x001E_¤ã@ùVBE¹wå@_x0005_æ0½¦´å@Ì[_x001E__x0006_å@,¸×ç@ä¢¶;øtâ@ÈÒXD?Çã@Vñ_x0017_÷dºè@$ä_x001D_Úä@#xO×@ç@4JÑ%Tã@[Áª7\Òç@ú!V_x0001__x0001_qå@Ö8&lt;äÑCè@F_x000B_¸?_x0007_×å@,f&gt;Cô]ã@cÇ	_x0002__x001D_æ@|ÃÚ('æ@hTìÂqÔæ@ñ©Ë_x0017__x0017_ç@Ä_x000B_hã@ÜÁ;WÜæ@§/_x0017_ä@Ôô:_x0018_ä@J¹Ù_x0013_¶Xç@_x0006_¿ê_x000B_»¨ç@«_x0012_.A_x0003_è@¬½Õ:ã@3	Iz,_x0003_Ý@õQðp_x0002__x0004_ÐÛ@}Ùå_x0017_á_x001B_Ý@JeOAvmà@§_x0003_o$_x0003_à@nb_x001C_Ë%Ý@_x000D_ö_x000F_ÈÁ|Ú@_x000C_,~_x001B_h_x000E_Þ@n_x0018_GzÜß@á¼Ûo=¸Ý@¿Âý8oÛ@iÈC/d&gt;Þ@Æ»_x0008__x0015_2SÝ@_x000C_w»n_x0012_BÝ@9)g°éß@êÚM_x0016_ ß@îËlíÛÞ@(·_ï_x0002_ÕÛ@oæRm_x0018_Ý@PÿTqà@_x0012_E¸ 6¦ß@ºB§*ñIÞ@&gt;¹_x0005_Ö_x001F_Þ@_x0010_Íeð_x0019_9Û@Q7¾Ã÷ÔÞ@¢¦þN¨Þ@¿}Q@_x0005_Þ@ô_x0001_ÄnN_x0018_ß@{ÛOn}Ý@iî¡É­Ü@º_x000B_QÂö_x0006_ß@_x0013_xcRÞ@!£Ê_x0014_ß@_x0001__x0003_ ù6³xÜ@;²_x0017_v´ÌÜ@s=yîîÇà@¼¸&lt;¿7Ý@=ñ£@Ü@S#­ã­qÝ@ºþ ¥¥Þ@_#'_x000D_4Eà@ª_x0002__x000C_¾_x000C__x001B_Ü@óT19ÁÜ@¹â¿4Ü@'¶¤kaÚ@_x0012__x001E_«)F6ß@ù¦·m âÛ@Ü'_x0016_lm]Ü@öé&gt;5ÝÝ@_x001A_~CÐ_x0016_wß@_´ÃÏaFÜ@ ÆËWà@Å_x0015_hØ_x0014_Û@¿¶+É+Þ@O_x0019_c&lt;LçÚ@|Ýä=blÞ@Y&amp;f¼SÜ@_x0016_G3x¬íÞ@S"ïÆß@Fl&gt;%Ú@K®Àä1Ý@§ödTõÜ@«×¨Ë»"Þ@_x000F_Ð[UWÛ@Öõ_x0003__x0007_ÓfÝ@ªí_x001E_\&gt;°Û@,p½¾Jß@È¡ý.Xß@_x000B_4_x0017_8òóÚ@)å£õçà@Êiï"5ÈÝ@2[ÆåN_x001B_à@H4(Þ@Õ/íÔZØÜ@_x0018_ÜÓ|Ê«Ý@H"ê£à@&lt;_x0010__x0005_Õ_x0004_Ü@«Á_x0011_mcÜÜ@åi:_x001F_èÝ@áë4oÜ@YGìÈÛ@AMlò30à@Áqr¢ôÝ@_x0010_É _x0004_iÞ@_x001B__Àß,Ü@ªC_x0014_'uÚ@ì¥ö8Ü@ÚQ)¤ß@_x0017_Ñ/_x0013_]Ý@¬æ_x0018_ à@_x0001_óøº¼Þ@À_x0018_M.ÏÝ@_x0002_\$_x0016_cþÛ@Ðx_x0011_QÝ@_x0006__x0018_µ	,ÒÚ@ÓÜ÷sÆÙ@_x0001__x0003_N)Ç_x0017_£ìÜ@_x0013_\*&amp;gÛ@ªé2¢(CÛ@²_x0011_o_x0019__x000F_Ý@_x0010_'¶è@r_x001B_ËZjè@4'æSºOì@?½Úâ×Ãè@Bij¿­î@k3W{Núì@ã°_x0004_Ëï@¢&lt;+_x0003__x001A__x0013_è@äpÞ|_x0006_bç@t_x0018__x001D_uÕê@QøB'Hï@Ùñ4Éê@j_x0011__x0012_þ_x001B_ë@_x001F_XGôQèç@nR¸Øê@=,bé@_x0002__x001C_yZPí@ Ô8¾ Âð@¡[+ï_x001B_î@_x0016_ym_x001D_ í@:8&lt;×ç@VEäæï@ñèò©,±ë@_x001C_ã3ãTIæ@­xç_x0012_ê@êü{B%Dî@Ò³ _x0017_ø3ó@êg_x0001__x0002_`oæ@NübGë@ÿªñE:ñè@ý$sTò_x0015_ð@÷FA_x0010_®öð@Öÿ±©é@öOTèû_x0010_ï@èç¡aËíë@_x001B_.­¡_ì@,c%Òã_x0001_ì@ÚuáVryí@_x0012__x0013_V¿GÌî@^!i_x0004_Ãé@e½Ãvð@×_x0016__x0016__x0013_ØMê@ëçodñ@vyÿýBYð@M¦þ_x001A_P1ê@®W¬«VÇæ@zÏ÷ì'å@XE_x0006_hÞí@VZ_x001D_Íg²í@BÄ:Nq_x001D_ñ@eó:ñ@\70kä@û÷kØê@ÿåá¾Ìì@§¯{·Ð5ç@Õæ6_x001E_ìê@þ0(Q_x0015_ë@¯¦Ú}(dè@&gt;å _x0015_õÜñ@_x0001__x0002_Àv:2î@_x0003_#±vØßé@Ök_x0016_c,õå@:¸T¬dê@Fj_x001F_mò@_x0011_¡_x0002__x001C_Xë@uüøÓ\é@R_x000C_Æd:_x0011_å@7_x0012_Ùïé@À¤_x0016__x0001_'_x0005_ä@&lt;8f;._x001D_ì@ºéf_x000B__x0019_	ç@¶Ah_x0003_5Øæ@*½U&lt;é@P_x0013_Ë½Óè@*`L1&amp;ë@{Æ ×å@#0zÅ«Að@_x000B_Ú¥æ:_x0006_é@Ö8 ¯ëtì@õÚ¼_x0002_'%è@&amp;ø	_x0004_;ð@¦]áH_x0019__x0015_ò@K.äz_x000D_ëé@æª¡Âí@_x0014__x001D__x001E_÷¹ßî@TQ£eï@°a~ãÔì@Ðµ­_x0017_ï ð@K¹óùå@Êüät4µç@láíÁ_x0001__x0003__x000B_î@_x001C_;h:í@F_x001A_ß_x001D_§ì@@o,Ûa_x0002_ñ@é"_x001D_në@2ç±_x0014_¶¶ñ@ÎËã_x000E_¯ð@£¹_x0011_ä_x000C_ºê@Èæ_x0006_Û±zï@éKùwßë@Âýí_x0007_ºÙ@íOÑ©9_x0006_Õ@0pÐ_x000F__x001E_Ú@ÍU³ï_x0011_×@ðKà_x001A_Ô@k_x0014_5NÛ@3tÓ§Õ@½#ÒÔ@¢Îñô$Ü@yã_x0018_À_x000E_Ö@í-¤O·ÌÓ@§±'Ù@±o&gt;MlPÖ@ä8¥ÖxÚ@à¸6ë+Õ@hÃ_x0003_R	ZØ@'¡mÝõgÖ@ñHø~sÖ@,ÿ×±ÄþÔ@¦'E¸	 Û@á_1Lþ;Û@_¹rä-Ô@_x0001__x0003_$ÜTóÔ@}Ï4³Ù@ß_x0004_·WkÕ@Ñ³_x0008_öêÓ@ç§#m¿ZÕ@'_x000E_ñqÔ@Á­_x0013__x001F_ýaÙ@Ú'Æ_x0013_4!Ù@_x0002_µZëÙèÕ@S¢¥©×Ø@A«»Î	×@5õ×ÛÙ*×@ªVÝÝÔ@_x0008_%c´®oØ@=ñú¼Ô@õ_x0018__x0002_]ÓÖ@¶:SµºÜ@ºûX_x000B_ØðÚ@_x0007_E¯ÊÛ@kdíO°Ô@··_x0018_uà_x0015_Ø@¯ù©DÖ@BGáË8l×@C7s¸ÉÚ@{_x000D_¬¬¦Ú@_x0014_Õì0Ö@l²|ñ#Ø@Áßï&lt;Õ@!_x0004_µ_x001E_y×@Ñ_x001D_èh_x0001_Ö@Eâý_x001D_+Ò×@:¬_x0003__x0005_Z_x0013_Ú@¬~¥ÍÖ@¸º|`ô­Ö@Åé¨ò_x0002_×@à¬kQ¬Õ@_x0001__x0005_&amp;ì6Ô@ÿhWË_x001C_Ø@_x0010_ãUÈ)÷×@¤_x0012_fð_x0018_Õ@WJÍ#¦·Ø@_x0005_e_x0018_ÝÙ@¦ô	Ð'éØ@dÃÿØZ×@&lt;Óâ\ÅÕ@P~åd°Ö@_x0003_1»íÙ@ïÁ_x0013_)ý&gt;×@^×;}ûØ@Ol[pJÙ@Kí§Í_x0004_Ô@_x0002_Rds_x0017_Ì×@dI¹´ÔÔ@ËÌ%¤SÕ@nÈìýfCÔ@¶v±.Ô@Ø_x0007_ñsFÍØ@àúbÆòÔ@P¢&gt;_x000B_WÕ@½k+R+&gt;Ú@Ôv_x0017__x001D_&amp;×@+V_x0003_mû×@x_x0010_ø.AØ@_x0001__x0002_D3_x0008_ÞáÃÔ@_x0018_8ñã_x001B_NÔ@ÃyÂ_x000D_NÖ@6ÄÑöcÔ@Å%ÔÕ@_x0014_N_x0003_×DÕ@h^q¨·Õ@À®N¸úuÕ@_x001F_azâ×@Ô_x0006_Â&lt;ÇBÖ@	Kä_x001C_¦¶×@ÈJXÑ¡"Ö@xÎ_x0001_»_x0011__x0016_Ö@¬íÃpððÖ@¨Â&amp;´2$Õ@ Sr¨ö@æ|ÀÕÖ@ü@j@þm¡ü@¾­õñÉû@_x0004_,H_x0003_Øû÷@`R`Q"_x0002_÷@á8_x0018_Îõ@_x0017_q_x0010_|_x001A_ù@=[ê?Éüó@ ÜAWtû@_x0013_#m'°ö@ð_x0015_ë_x0015__x000B_ïø@ºUÞú@à.&amp;¢Áú@o35ø@2ì°HÅøô@o~ÁÇ_x0002__x0004_dWõ@qW¼¬)ùù@_x0010__x000C_¬°ÿû@ôÏ_x001E_Úúô@\?ú[Iû@_x0001_×±yfó@g¡GÃ®ø@¾£¡_x0014_³ó@$t_x0018_]õ@Í_x000F_/&gt;ó@ß)_x0003_ñaûø@&amp;Å~m¿ù@vÿF_x001D_ÎÇ÷@Û$zÌ_x0010_û@_x0017_k+p_x000C_Îô@ù§W÷,Vø@j_x0004_b-û@&gt;§Ú_x001A_ô@_x001B_uí/p)ö@§_x001F_xV÷@¨_x0012_ø@ã^o*£Iõ@ü_x0012_q_x001F_¿öõ@4ö¨èù@ø@´_x000F__x0016_ásõ@Hé²P_x0006_ìù@¾³zM_x000E_Òø@¾ß_x0001__x0010_ê-ø@_x0018__x000B_³Ðâþ@Ü_x0006_ _x0017_+æõ@Ò]_x001D_Ï;ú@êµ_x001B_µKx÷@_x0004__x0007_2¡[ù{_x0008_õ@x_x0016_ô¼âûû@_x0018_`iÒ_x000C_ø@Û_x0012_FÑ1ö@LÒ_x0006__x0002_pú@MéÛ½gù@Ý0Ë*_x0012_ú@_x0005_VÌôbLù@_x0003__x0006__x0016_»!oö@o'y&amp;Äù@_S¨¶ö@PKQ!Óü@½_x001A_D_x0017_Ýò@È@E6ü@#EK_x0015_Lóö@c_x000F_Ä_x001A_Ú@÷@ª¼/_x0002_Sú@äþ1Àú@H.Ým»Eô@0	¨Éþ@×`G?´÷@&amp;ªç|_x0007_¦÷@_x0001_T_x001E_¾Y	ö@_x0019_T1¿_x000F_ý@÷|æuõ@Æ_x0013__x0004_{¬õ@ÒJ×·ö@°¼ÿjRNö@Ù_x0017_¡÷@&amp;º_x0015_Rû8ý@þþ/4õ@bQq_x0001__x0002_¡²ô@Å__x0016_Û÷@~Sÿqñkø@Z0÷°¶õ@¿jÇpý@!ý°ù@L_x000E_äóarô@@J§&gt;_x0019_ö@Ñ¼_x000E_èÛ_x001E_õ@Äÿë: ÷@nC¨±çó@êXÛ§9ù@ë_x000F_»eö@öqà%zæö@DÒ"_x0015_Y÷@Ö¥Í±©õ@ýÝ_x0007_ßô@ì_x000D_JÏ~&gt;þ@Ä¿=dÎÚý@Z¾URn\ô@]_x0005_ÞrØö@X_x0006_ÎÀF@M__x0011_"Û_x0013_y@/æç_x001C__x0007_z@6Ç§_x0011_ÐÜy@YxÈ¸´x@OÎ¡_x0018_èy@k:PF{}@ýØú y@Þ¡*_x000F_;à@_x001E__x0003_ q°_x000D_|@²«¥¯__x000D_@_x0003__x0005_P»'µ_x0004_Ev@­Â_x0005_	gux@Z_x0011_ûÁ}_x0011_z@Ü|_x000B_ÖäÁz@ªV_x0010_m_x0013_=@·¹jr_x001E_{@(TÓÚ{@Òé	Qø4u@nAÞ_x000B_y@_x0001_ëvØ½}@_x0006__x0002__x000B_( @&amp;ùY¸~@¿b¾»ñv@VR:¤{@eñfyiÁu@_x0012_§(6ÉÓz@zñG_x0003_ÿ}@tH kØ_x001F_~@_x0017_¯(y|T~@´åé}©w@_x0001_;.~@ ²ÁÌv@ì´æA_Çx@FK7Á¿ßw@$Z¿1~@vF_x0002_fÙ{@_x000C_[Û$Ie@o_x0006_¹¿vu@Ñ_x001A_æÐYè}@SþAÎ|@Û_x0017_ÇGAïz@_x0008_&amp;.[_x0001__x0002_(Qx@Å¸Ï_x0011_Ñù|@ñûëû_x000D_w@Íj_x000E_ä¬t@_x0016_;N}@_x0014_Ñ!d¿É}@·B­d_x0013_@_x0013_6_x001A_·@6_x001E__x0010_ó÷×}@_x001B_äÂ-_x001E_ý}@ë' #¯Q|@öt¡©_x001C_\}@O"Ï_x001C_~@Ôá5lZöy@¢ôQØó~@Nýdrèy@Âe3~/w@÷Æ5X~@­´|I_x0014_ü~@N)m_x0017_8y@X´¶(e^u@MÄ+ðx@»_x0005_ªíaz@q[±³Ü$}@Á_x000E_ï9©z@ê¿»Íðdu@Ã_x0008_{V!ìv@fT?(y@èL ô­z@_x001E_gÆRs@LKÛ~Í{@T_x0002_ÿ³_x0006_|@_x0004__x0007_= _x0006_w@oýz@_x0014_5*f}@ÄÆ_x0012_ =´@_x0003_øFþò]@v2±-Nz@_x0014__x001D_¶1Ï_x001D_x@¼Ç²&lt;|@$OÙçM@1  Îº@Ä [|@PLPVé_x001D_|@ÆLÓÙ§x@M-T¹@È¹_x0002_ÈeÃ|@_x0006_6£ðKv@~Î)\@§Ö`ajÐ@_x0006_Ñ·ÞY@½ÄÃ_x000E__x0017_»x@tY¾.ôõr@Ià¨S@L_x0015_§C_:w@ ° ëÒó|@_x0005_øðÙá}@_x0001_QUª_x0001_@_x0004__x0004__x0004__x0004__x0004__x0004_ð?_x0004__x0004__x0004__x0004__x0004__x0004_ð?_x0004__x0004__x0004__x0004__x0004__x0004_ð?_x0004__x0004__x0004__x0004__x0004__x0004_ð?_x0004__x0004__x0004__x0004__x0004__x0004_ð?_x0004__x0004__x0004__x0004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0002_Ú{ú¢V_x000B_ë@KlxÓ¼ô@%_x0016_ØÅbí@pà¢v+õ@_x0008_ûZ¶3ç@_x0015_¼4h_x0012_£ñ@:}~¿ó@_x000C__x001E__x001F_Ä_x001D_Tñ@_x0008_Ö®òFvð@X&amp;}æYBô@«Sì_x0006_Tbð@gó_x0004_0ô@æ°í:=ñ@ZMÁ|ó@´F@_x0010_ð@É·Ú_x0010_ñ@ôy;Üñ@nm_x0010_{wò@DC_x0007_`_x000C_2ñ@;HÎÀ_x0015_ì@[_x0005_Ð_x000B_Ïð@ª&amp;_x0017_u©¯ð@_x0001_³`Í»î@7÷Ç_x0018_¨ñð@ºÄ¯øaì@_x0015__x000B_åõáÓì@Ùn/Ãó@þëb2võ@zv.wA,ð@ºýÉ]ªñ@¬_x0019_Pdzî@[ÝV_x0003__x0008_æë@_x0002_µ'ÚEó@ö#_x0016_¾ïè@7_x001B_%ßðÄñ@ 93äð@aÛèÍLð@Æ_x0004_wT	_x0018_ë@_x000B_äÅcIUò@¬|_x001C_n_x000F_ô@ý¡_x0001__x001B_£_x0001_ð@u_x001E_ý¶Ë:ï@*oüºò@xB)0¶\ô@©`â]fô@î¸iÏ_x000B_¬ñ@8ì{·_x000C_,î@(V¯®üð@Þ¡ë­_x0016_`ï@Q9Ç3ÔÞð@E_x001B_ËÖyþë@®×U_x001B_Sí@bv¾Þ'(ò@uô_x0005_ Ìêñ@¼J½0pSð@ý_x0006_ð_x001E_¯ð@_x0015_$ónç@N|§bmï@J_x0008_Hòò@wÊß_x001B_&gt;ð@hþà$_x0007_ó@óMX,·ñ@_x0018_y#Lî@_x0001__x0002__x0014__x0019_y_x0006_tTñ@a¶ Ö_ré@ ë_x0002_·ÍMò@F(aÚc¥ò@î&amp;Zúó@¤_x000C_ýÚå@?_x001E__x0001__x0005_ÙVò@,6ÇÀxÁð@²K¿u©Sñ@ø5pÈ&amp;~ò@òUaaò@¤þcú_x0013_î@{µ3p_x000D__x0005_ð@pÏ´#Éò@-ªÆ°¸õî@áHÍ©ð@_x0016_ÛaÀ@ò@^W¬Æ²ï@_x0010_wTÝý¸ò@_x000E_¿O_w~í@­_x0011_³Oð@qùæÄEõ@_x0012_å_x0002_ã_x0008_èð@ì]Eº_x0004_ãí@A_L'ßnï@ÏËOê-ð@C¿j­§ðò@B)á2î@âÙ¥¡¥Ié@(»Òr_x0002_ýò@Þv¡Ë'æè@øÑ_x0001__x0002_Hñ@uÃ ì@_x000B_ïzy`Xö@e$^ê1í@iý~þ_x000B_5ê@j¸^h9¶ô@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0002__x0003__x0002__x0002__x0002__x0002__x0002__x0002_ð?_x0002__x0002__x0002__x0002__x0002__x0002_ð?_x0002__x0002__x0002__x0002__x0002__x0002_ð?_x0002__x0002__x0002__x0002__x0002__x0002_ð?_x0002__x0002__x0002__x0002__x0002__x0002_ð?_x0002__x0002__x0002__x0002__x0002__x0002_ð?_x0002__x0002__x0002__x0002__x0002__x0002_ð?_x0002__x0002__x0002__x0002__x0002__x0002__x0002__x0002__x0002__x0002__x0002__x0002__x0002__x0002_ð?_x0002__x0002__x0002__x0002__x0002__x0002_ð?_x0002__x0002__x0002__x0002__x0002__x0002_ð?^Þ)Ôõü@M_x0001__x0001_·Õù@+ _Bnµü@ÛCI[ü@ 	_x0003_ú@!±".{û@£±v_x0001_¬Bú@Ry¥ýÙäû@¢Üü(øÄû@Èá¯åbý@_x001B_ÜGÖÍXþ@½§D^4_x0018_ý@Vüb6ü@älúÊ"û@¼q¥_x0001_9û@_x0012_ø_x0005_E]ý@ y95g,ü@ ký5\Éü@HPCí_x000D_ëú@Töf¨þ@ÏÔS5_x0002__x0003_7Ðý@_x0004_Û£Ó¤Ëý@$ùê½FHú@no,ËSºþ@	DT´UÐû@î­ªÇ­ü@_x0008_µ·CÉåþ@_x000B_k4_x000D__x0002_A¥;pf%ûý@È_x0014__x000C_ïC1_x0001_AöÄãË_x000E_Çÿ@©à`ê_x0002_ý@ÐÉ!(0ú@C_x0013_'[ûþ@Z_x0010_Ò:_x0018_ú@¶¥ÿ»shý@Ë.åKÆ_x0005_ü@_x000B_A1¹+ü@jJb3_x0019_Wþ@ð³Nßý@ÐÈéæ¹ü@_x0003_&amp;ZF_x0013_û@®í_x000C_°$Õû@ÚûË]Ùú@DGx±cSú@F_x001B_àC¾ÿ@×&lt;Ë ¹ÿ@_x001B_.Ô@¯Ìý@~Æê,_x0002_£ý@_x0019_Û+ÅËý@bßpýû@é;_x0010_&lt;_x0018_Oþ@_x0001__x0004__x0011_F³_x0002_í_x0001_A0©¯Í«7þ@£Rá_x000F_Zñü@&gt;|÷43_x001B_û@ÃjÊ×áú@gçF&gt;_x0010_ü@_x001A_´Ë_x0003_2#ü@¾×ñÝOý@Îßmäû@Ô Fl_x0002_kü@¤áÅäõ"_x0001_Acî_x001A_H²	ü@Ò1_x001C_¼Äþ@¥3ü_x001F_·&gt;ý@ö[¬|a_x000E_û@)tnÜû@²°îÔç_x0010_ÿ@àß·`Iý@ø¼D¢1ü@0õ¢9z`þ@§öpº{Ìû@òsÒäVü@Cñ_x0011_ì¤ø@å@6Nû@xú&lt;_x001A_Äü@l"E_x0004_,ù@i%a4äÿ@;Í_x0006_Q2ÿ@äµ^2_x0015_ý@Ø´jÔàSý@_x0017_ØpÄ_x001E_£û@¥-}k_x0004__x0005_ðzû@énQÔÛü@\ixTn_x0011_ý@aÅ|_x001D_ü@ýÿRïÙû@2UÅ­&lt;ù@ñÄ@h\Z_x0004_A½_x0018_6_x0002_Øû@ Æ_x0019_kÆWþ@n»Ùc.¥þ@V_x000E_ÿÎ_x0006_ü@mø¬if_x001B_ú@Ë_x0005_ºËû@_x0002__x0006_?)ü@F:_x000E_æ(ü@_x001F_Ïk_x0006_p_x0003__x0004_Aê¢©_x0019__x001B_ý@^Þ)Ôõü@M_x0001__x0001_·Õù@+ _Bnµü@ÛCI[ü@ 	_x0005_ú@!±".{û@£±v_x0001_¬Bú@Ry¥ýÙäû@¢Üü(øÄû@Èá¯åbý@_x001B_ÜGÖÍXþ@½§D^4_x0018_ý@Vüb6ü@älúÊ"û@¼q¥_x0001_9û@_x0002__x0003__x0012_ø_x0005_E]ý@ y95g,ü@ ký5\Éü@HPCí_x000D_ëú@Töf¨þ@ÏÔS57Ðý@_x0004_Û£Ó¤Ëý@$ùê½FHú@no,ËSºþ@	DT´UÐû@î­ªÇ­ü@_x0008_µ·CÉåþ@_x000B_k4_x000D__x0002_A¥;pf%ûý@È_x0014__x000C_ïC1_x0001_AöÄãË_x000E_Çÿ@©à`ê_x0002_ý@ÐÉ!(0ú@C_x0013_'[ûþ@Z_x0010_Ò:_x0018_ú@¶¥ÿ»shý@Ë.åKÆ_x0005_ü@_x000B_A1¹+ü@jJb3_x0019_Wþ@ð³Nßý@ÐÈéæ¹ü@_x0003_&amp;ZF_x0013_û@®í_x000C_°$Õû@ÚûË]Ùú@DGx±cSú@F_x001B_àC¾ÿ@×&lt;Ë_x0001__x0004_ ¹ÿ@_x001B_.Ô@¯Ìý@~Æê,_x0001_£ý@_x0019_Û+ÅËý@bßpýû@é;_x0010_&lt;_x0018_Oþ@_x0011_F³_x0002_í_x0001_A0©¯Í«7þ@£Rá_x000F_Zñü@&gt;|÷43_x001B_û@ÃjÊ×áú@gçF&gt;_x0010_ü@_x001A_´Ë_x0003_2#ü@¾×ñÝOý@Îßmäû@Ô Fl_x0002_kü@¤áÅäõ"_x0001_Acî_x001A_H²	ü@Ò1_x001C_¼Äþ@¥3ü_x001F_·&gt;ý@ö[¬|a_x000E_û@)tnÜû@²°îÔç_x0010_ÿ@àß·`Iý@ø¼D¢1ü@0õ¢9z`þ@§öpº{Ìû@òsÒäVü@Cñ_x0011_ì¤ø@å@6Nû@xú&lt;_x001A_Äü@l"E_x0004_,ù@_x0001__x0004_i%a4äÿ@;Í_x0006_Q2ÿ@äµ^2_x0015_ý@Ø´jÔàSý@_x0017_ØpÄ_x001E_£û@¥-}kðzû@énQÔÛü@\ixTn_x0011_ý@aÅ|_x001D_ü@ýÿRïÙû@2UÅ­&lt;ù@ñÄ@h\Z_x0001_A½_x0018_6_x0002_Øû@ Æ_x0019_kÆWþ@n»Ùc.¥þ@V_x000E_ÿÎ_x0006_ü@mø¬if_x001B_ú@Ë_x0004_ºËû@_x0002__x0006_?)ü@F:_x000E_æ(ü@_x001F_Ïk_x0006_p_x0003__x0001_Aê¢©_x0019__x001B_ý@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_x0001__x0001_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0002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t>
  </si>
  <si>
    <t>dec8a16103d10dd852c1020d14c6107d_x0001__x0002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ð?_x0001__x0001__x0001__x0001__x0001__x0001__x0001__x0001__x0001__x0001__x0001__x0001__x0001__x0001_ð?_x0001__x0001__x0001__x0001__x0002__x0003__x0002__x0002_ð?_x0002__x0002__x0002__x0002__x0002__x0002_ð?^Þ)Ôõü@M_x0001__x0001_·Õù@+ _Bnµü@ÛCI[ü@ 	_x0003_ú@!±".{û@£±v_x0001_¬Bú@Ry¥ýÙäû@¢Üü(øÄû@Èá¯åbý@_x001B_ÜGÖÍXþ@½§D^4_x0018_ý@Vüb6ü@älúÊ"û@¼q¥_x0001_9û@_x0012_ø_x0005_E]ý@ y95g,ü@ ký5\Éü@HPCí_x000D_ëú@Töf¨þ@ÏÔS57Ðý@_x0004_Û£Ó¤Ëý@$ùê½FHú@no,ËSºþ@	DT´UÐû@î­ªÇ­ü@_x0008_µ·CÉåþ@_x000B_k4_x000D__x0002_A¥;pf%ûý@È_x0014__x000C_ïC1_x0001_A_x0001__x0004_öÄãË_x000E_Çÿ@©à`ê_x0001_ý@ÐÉ!(0ú@C_x0013_'[ûþ@Z_x0010_Ò:_x0018_ú@¶¥ÿ»shý@Ë.åKÆ_x0005_ü@_x000B_A1¹+ü@jJb3_x0019_Wþ@ð³Nßý@ÐÈéæ¹ü@_x0004_&amp;ZF_x0013_û@®í_x000C_°$Õû@ÚûË]Ùú@DGx±cSú@F_x001B_àC¾ÿ@×&lt;Ë ¹ÿ@_x001B_.Ô@¯Ìý@~Æê,_x0001_£ý@_x0019_Û+ÅËý@bßpýû@é;_x0010_&lt;_x0018_Oþ@_x0011_F³_x0002_í_x0001_A0©¯Í«7þ@£Rá_x000F_Zñü@&gt;|÷43_x001B_û@ÃjÊ×áú@gçF&gt;_x0010_ü@_x001A_´Ë_x0003_2#ü@¾×ñÝOý@Îßmäû@Ô Fl_x0001__x0003__x0002_kü@¤áÅäõ"_x0001_Acî_x001A_H²	ü@Ò1_x001C_¼Äþ@¥3ü_x001F_·&gt;ý@ö[¬|a_x000E_û@)tnÜû@²°îÔç_x0010_ÿ@àß·`Iý@ø¼D¢1ü@0õ¢9z`þ@§öpº{Ìû@òsÒäVü@Cñ_x0011_ì¤ø@å@6Nû@xú&lt;_x001A_Äü@l"E_x0003_,ù@i%a4äÿ@;Í_x0006_Q2ÿ@äµ^2_x0015_ý@Ø´jÔàSý@_x0017_ØpÄ_x001E_£û@¥-}kðzû@énQÔÛü@\ixTn_x0011_ý@aÅ|_x001D_ü@ýÿRïÙû@2UÅ­&lt;ù@ñÄ@h\Z_x0001_A½_x0018_6_x0002_Øû@ Æ_x0019_kÆWþ@n»Ùc.¥þ@_x0004__x0005_V_x000E_ÿÎ_x0006_ü@mø¬if_x001B_ú@Ë_x0005_ºËû@_x0002__x0006_?)ü@F:_x000E_æ(ü@_x001F_Ïk_x0006_p_x0003__x0004_Aê¢©_x0019__x001B_ý@_x0001__x0004__x0004__x0004__x0011__x0004__x0004__x0004_Presupuestos.xlsx_x0006__x0004__x0004__x0004__x000D__x0004__x0004__x0004_Modelo Verbal_x0004__x0004__x0004__x0004__x000D__x0004__x0004__x0004_rsklibSimData_x0004__x0004__x0004__x0004__x0015__x0004__x0004__x0004_RiskSerializationData_x0004__x0004__x0004__x0004__x0006__x0004__x0004__x0004_Modelo&amp;_x0004__x0004__x0004__x0002__x0004__x0004__x0004_C8_x0018__x0004__x0004__x0004_=RiskTriang(100;220;400)_x0018__x0004__x0004__x0004_Recursos humanos_x0001_B8_x0001_C7_x0001_1_x0001__x0004__x0004__x0004__x0004__x0004__x0004__x0004__x0004__x0004__x0004__x0004__x0001__x0004__x0004__x0004__x0018__x0004__x0004__x0004__x0003__x0004__x0014__x0003__x0003__x0003_Recursos humanos / 1_x0001__x0003__x0003__x0003__x0003__x0003__x0003__x0003__x0003__x0003__x0003__x0003__x0003__x0003__x0003__x0003__x0003__x0003__x0003__x0003__x0002__x0003__x0003__x0003_D8_x0016__x0003__x0003__x0003_=RiskTriang(30;50;160)_x0018__x0003__x0003__x0003_Recursos humanos_x0001_B8_x0001_D7_x0001_2_x0001__x0003__x0003__x0003__x0003__x0003__x0003__x0003__x0001__x0003__x0003__x0003__x0001__x0003__x0003__x0003__x0016__x0003__x0003__x0003__x0014__x0003__x0003__x0003_Recursos humanos / 2_x0001__x0003__x0003__x0003__x0003__x0003__x0003__x0003__x0003__x0003__x0003__x0003__x0003__x0003__x0003__x0003__x0003__x0003__x0003__x0003__x0002__x0003__x0003__x0003_E8_x0018__x0003__x0003__x0003_=RiskTriang(120;210;300)_x0018__x0003__x0003__x0003_Recursos humanos_x0001_B8_x0001_E7_x0001_3_x0001__x0003__x0003__x0003__x0003__x0003__x0003__x0003__x0002__x0003__x0003__x0003__x0001__x0003__x0003__x0003__x0018__x0003__x0003__x0003__x0014__x0003__x0005__x0006__x0005__x0005_Recursos humanos / 3_x0001__x0005__x0005__x0005__x0005__x0005__x0005__x0005__x0005__x0005__x0005__x0005__x0005__x0005__x0005__x0005__x0005__x0005__x0005__x0005__x0002__x0005__x0005__x0005_F8_x0015__x0005__x0005__x0005_=RiskTriang(30;50;70)_x0018__x0005__x0005__x0005_Recursos humanos_x0001_B8_x0001_F7_x0001_4_x0001__x0005__x0005__x0005__x0005__x0005__x0005__x0005__x0003__x0005__x0005__x0005__x0001__x0005__x0005__x0005__x0015__x0005__x0005__x0005__x0014__x0005__x0005__x0005_Recursos humanos / 4_x0001__x0005__x0005__x0005__x0005__x0005__x0005__x0005__x0005__x0005__x0005__x0005__x0005__x0005__x0005__x0005__x0005__x0005__x0005__x0005__x0002__x0005__x0005__x0005_G8_x0015__x0005__x0005__x0005_=RiskTriang(20;40;60)_x0018__x0005__x0005__x0005_Recursos humanos_x0001_B8_x0001_G7_x0001_5_x0001__x0005__x0005__x0005__x0005__x0005__x0005__x0005__x0004__x0005__x0005__x0005__x0001__x0005__x0005__x0005__x0015__x0005__x0005__x0005__x0014__x0005__x0005__x0005_Recu_x0003__x0004_rsos humanos / 5_x0001__x0003__x0003__x0003__x0003__x0003__x0003__x0003__x0003__x0003__x0003__x0003__x0003__x0003__x0003__x0003__x0003__x0003__x0003__x0003__x0002__x0003__x0003__x0003_H8_x0017__x0003__x0003__x0003_=RiskTriang(90;180;200)_x0018__x0003__x0003__x0003_Recursos humanos_x0001_B8_x0001_H7_x0001_6_x0001__x0003__x0003__x0003__x0003__x0003__x0003__x0003__x0005__x0003__x0003__x0003__x0001__x0003__x0003__x0003__x0017__x0003__x0003__x0003__x0014__x0003__x0003__x0003_Recursos humanos / 6_x0001__x0003__x0003__x0003__x0003__x0003__x0003__x0003__x0003__x0003__x0003__x0003__x0003__x0003__x0003__x0003__x0003__x0003__x0003__x0003__x0002__x0003__x0003__x0003_I8_x0017__x0003__x0003__x0003_=RiskTriang(80;100;120)_x0018__x0003__x0003__x0003_Recursos humanos_x0001_B8_x0001_I7_x0001_7_x0001__x0003__x0003__x0003__x0003__x0003__x0003__x0003__x0006__x0003__x0003__x0003__x0001__x0003__x0003__x0003__x0017__x0003__x0003__x0003__x0014__x0003__x0003__x0003_Recurs_x0003__x0004_os humanos / 7_x0001__x0003__x0003__x0003__x0003__x0003__x0003__x0003__x0003__x0003__x0003__x0003__x0003__x0003__x0003__x0003__x0003__x0003__x0003__x0003__x0002__x0003__x0003__x0003_J8_x0018__x0003__x0003__x0003_=RiskTriang(120;240;400)_x0018__x0003__x0003__x0003_Recursos humanos_x0001_B8_x0001_J7_x0001_8_x0001__x0003__x0003__x0003__x0003__x0003__x0003__x0003__x0007__x0003__x0003__x0003__x0001__x0003__x0003__x0003__x0018__x0003__x0003__x0003__x0014__x0003__x0003__x0003_Recursos humanos / 8_x0001__x0003__x0003__x0003__x0003__x0003__x0003__x0003__x0003__x0003__x0003__x0003__x0003__x0003__x0003__x0003__x0003__x0003__x0003__x0003__x0002__x0003__x0003__x0003_K8_x0016__x0003__x0003__x0003_=RiskTriang(60;60;200)_x0018__x0003__x0003__x0003_Recursos humanos_x0001_B8_x0001_K7_x0001_9_x0001__x0003__x0003__x0003__x0003__x0003__x0003__x0003__x0008__x0003__x0003__x0003__x0001__x0003__x0003__x0003__x0016__x0003__x0003__x0003__x0014__x0003__x0003__x0003_Recursos_x0003__x0004_ humanos / 9_x0001__x0003__x0003__x0003__x0003__x0003__x0003__x0003__x0003__x0003__x0003__x0003__x0003__x0003__x0003__x0003__x0003__x0003__x0003__x0003__x0002__x0003__x0003__x0003_L8_x0018__x0003__x0003__x0003_=RiskTriang(190;320;500)_x0019__x0003__x0003__x0003_Recursos humanos_x0001_B8_x0001_L7_x0001_10_x0001__x0003__x0003__x0003__x0003__x0003__x0003__x0003_	_x0003__x0003__x0003__x0001__x0003__x0003__x0003__x0018__x0003__x0003__x0003__x0015__x0003__x0003__x0003_Recursos humanos / 10_x0001__x0003__x0003__x0003__x0003__x0003__x0003__x0003__x0003__x0003__x0003__x0003__x0003__x0003__x0003__x0003__x0003__x0003__x0003__x0003__x0002__x0003__x0003__x0003_C9_x001E__x0003__x0003__x0003_=RiskTriang(14000;35000;55000)_x000F__x0003__x0003__x0003_Capital_x0001_B9_x0001_C7_x0001_1_x0001__x0003__x0003__x0003__x0003__x0003__x0003__x0003__x0004__x0003__x0003__x0003__x0001__x0003__x0003__x0003__x001E__x0003__x0003__x0003__x000B__x0003__x0003__x0003_Capital /_x0003__x0004_ 1_x0001__x0003__x0003__x0003__x0003__x0003__x0003__x0003__x0003__x0003__x0003__x0003__x0003__x0003__x0003__x0003__x0003__x0003__x0003__x0003__x0002__x0003__x0003__x0003_D9_x001E__x0003__x0003__x0003_=RiskTriang(10000;21000;32000)_x000F__x0003__x0003__x0003_Capital_x0001_B9_x0001_D7_x0001_2_x0001__x0003__x0003__x0003__x0003__x0003__x0003__x0003__x000B__x0003__x0003__x0003__x0001__x0003__x0003__x0003__x001E__x0003__x0003__x0003__x000B__x0003__x0003__x0003_Capital / 2_x0001__x0003__x0003__x0003__x0003__x0003__x0003__x0003__x0003__x0003__x0003__x0003__x0003__x0003__x0003__x0003__x0003__x0003__x0003__x0003__x0002__x0003__x0003__x0003_E9_x001E__x0003__x0003__x0003_=RiskTriang(12000;30000;47000)_x000F__x0003__x0003__x0003_Capital_x0001_B9_x0001_E7_x0001_3_x0001__x0003__x0003__x0003__x0003__x0003__x0003__x0003__x000C__x0003__x0003__x0003__x0001__x0003__x0003__x0003__x001E__x0003__x0003__x0003__x000B__x0003__x0003__x0003_Capital / 3_x0001__x0003__x0003__x0003__x0003__x0003__x0003__x0003__x0003__x0003__x0003__x0003__x0003__x0003__x0003__x0003__x0003__x0003__x0003__x0003__x0002__x0003__x0003__x0004__x0003__x0003_F9_x001B__x0003__x0003__x0003_=RiskTriang(4000;5000;8000)_x000F__x0003__x0003__x0003_Capital_x0001_B9_x0001_F7_x0001_4_x0001__x0003__x0003__x0003__x0003__x0003__x0003__x0003__x000D__x0003__x0003__x0003__x0001__x0003__x0003__x0003__x001B__x0003__x0003__x0003__x000B__x0003__x0003__x0003_Capital / 4_x0001__x0003__x0003__x0003__x0003__x0003__x0003__x0003__x0003__x0003__x0003__x0003__x0003__x0003__x0003__x0003__x0003__x0003__x0003__x0003__x0002__x0003__x0003__x0003_G9_x001C__x0003__x0003__x0003_=RiskTriang(4000;4000;10000)_x000F__x0003__x0003__x0003_Capital_x0001_B9_x0001_G7_x0001_5_x0001__x0003__x0003__x0003__x0003__x0003__x0003__x0003__x000E__x0003__x0003__x0003__x0001__x0003__x0003__x0003__x001C__x0003__x0003__x0003__x000B__x0003__x0003__x0003_Capital / 5_x0001__x0003__x0003__x0003__x0003__x0003__x0003__x0003__x0003__x0003__x0003__x0003__x0003__x0003__x0003__x0003__x0003__x0003__x0003__x0003__x0002__x0003__x0003__x0003_H9_x001E__x0003__x0003__x0003_=RiskTriang(14000;260_x0003__x0004_00;50000)_x000F__x0003__x0003__x0003_Capital_x0001_B9_x0001_H7_x0001_6_x0001__x0003__x0003__x0003__x0003__x0003__x0003__x0003__x000F__x0003__x0003__x0003__x0001__x0003__x0003__x0003__x001E__x0003__x0003__x0003__x000B__x0003__x0003__x0003_Capital / 6_x0001__x0003__x0003__x0003__x0003__x0003__x0003__x0003__x0003__x0003__x0003__x0003__x0003__x0003__x0003__x0003__x0003__x0003__x0003__x0003__x0002__x0003__x0003__x0003_I9_x001E__x0003__x0003__x0003_=RiskTriang(11000;16000;34000)_x000F__x0003__x0003__x0003_Capital_x0001_B9_x0001_I7_x0001_7_x0001__x0003__x0003__x0003__x0003__x0003__x0003__x0003__x0010__x0003__x0003__x0003__x0001__x0003__x0003__x0003__x001E__x0003__x0003__x0003__x000B__x0003__x0003__x0003_Capital / 7_x0001__x0003__x0003__x0003__x0003__x0003__x0003__x0003__x0003__x0003__x0003__x0003__x0003__x0003__x0003__x0003__x0003__x0003__x0003__x0003__x0002__x0003__x0003__x0003_J9_x001E__x0003__x0003__x0003_=RiskTriang(19000;30000;56000)_x000F__x0003__x0003__x0003_Capital_x0001_B9_x0001__x0003__x0004_J7_x0001_8_x0001__x0003__x0003__x0003__x0003__x0003__x0003__x0003__x0011__x0003__x0003__x0003__x0001__x0003__x0003__x0003__x001E__x0003__x0003__x0003__x000B__x0003__x0003__x0003_Capital / 8_x0001__x0003__x0003__x0003__x0003__x0003__x0003__x0003__x0003__x0003__x0003__x0003__x0003__x0003__x0003__x0003__x0003__x0003__x0003__x0003__x0002__x0003__x0003__x0003_K9_x001D__x0003__x0003__x0003_=RiskTriang(5000;10000;23000)_x000F__x0003__x0003__x0003_Capital_x0001_B9_x0001_K7_x0001_9_x0001__x0003__x0003__x0003__x0003__x0003__x0003__x0003__x0012__x0003__x0003__x0003__x0001__x0003__x0003__x0003__x001D__x0003__x0003__x0003__x000B__x0003__x0003__x0003_Capital / 9_x0001__x0003__x0003__x0003__x0003__x0003__x0003__x0003__x0003__x0003__x0003__x0003__x0003__x0003__x0003__x0003__x0003__x0003__x0003__x0003__x0002__x0003__x0003__x0003_L9_x001E__x0003__x0003__x0003_=RiskTriang(28000;56000;98000)_x0010__x0003__x0003__x0003_Capital_x0001_B9_x0001_L7_x0001_10_x0001__x0003__x0003__x0003__x0003__x0003__x0003__x0003__x0013__x0003__x0003__x0003__x0001__x0003__x0003__x0003__x001E__x0003__x0003__x0003__x0002__x0004__x000C__x0002__x0002__x0002_Capital / 10_x0001__x0002__x0002__x0002__x0002__x0002__x0002__x0002__x0002__x0002__x0002__x0002__x0002__x0002__x0002__x0002__x0002__x0002__x0002__x0002__x0003__x0002__x0002__x0002_C10_x001E__x0002__x0002__x0002_=RiskTriang(53000;55000;70000)_x000C__x0002__x0002__x0002_VAN_x0001_B10_x0001_C7_x0001_1_x0001__x0002__x0002__x0002__x0002__x0002__x0002__x0002__x0014__x0002__x0002__x0002__x0001__x0002__x0002__x0002__x001E__x0002__x0002__x0002__x0007__x0002__x0002__x0002_VAN / 1_x0001__x0002__x0002__x0002__x0002__x0002__x0002__x0002__x0002__x0002__x0002__x0002__x0002__x0002__x0002__x0002__x0002__x0002__x0002__x0002__x0003__x0002__x0002__x0002_D10_x001E__x0002__x0002__x0002_=RiskTriang(29000;32000;48000)_x000C__x0002__x0002__x0002_VAN_x0001_B10_x0001_D7_x0001_2_x0001__x0002__x0002__x0002__x0002__x0002__x0002__x0002__x0015__x0002__x0002__x0002__x0001__x0002__x0002__x0002__x001E__x0002__x0002__x0002__x0007__x0002__x0002__x0002_VAN / 2_x0001__x0002__x0002__x0002__x0002__x0002__x0002__x0002__x0002__x0002__x0002__x0002__x0002__x0002__x0002__x0002__x0002__x0002__x0002__x0002__x0002__x0004__x0003__x0002__x0002__x0002_E10_x001E__x0002__x0002__x0002_=RiskTriang(40000;47000;66000)_x000C__x0002__x0002__x0002_VAN_x0001_B10_x0001_E7_x0001_3_x0001__x0002__x0002__x0002__x0002__x0002__x0002__x0002__x0016__x0002__x0002__x0002__x0001__x0002__x0002__x0002__x001E__x0002__x0002__x0002__x0007__x0002__x0002__x0002_VAN / 3_x0001__x0002__x0002__x0002__x0002__x0002__x0002__x0002__x0002__x0002__x0002__x0002__x0002__x0002__x0002__x0002__x0002__x0002__x0002__x0002__x0003__x0002__x0002__x0002_F10_x001B__x0002__x0002__x0002_=RiskTriang(5000;7000;9000)_x000C__x0002__x0002__x0002_VAN_x0001_B10_x0001_F7_x0001_4_x0001__x0002__x0002__x0002__x0002__x0002__x0002__x0002__x0017__x0002__x0002__x0002__x0001__x0002__x0002__x0002__x001B__x0002__x0002__x0002__x0007__x0002__x0002__x0002_VAN / 4_x0001__x0002__x0002__x0002__x0002__x0002__x0002__x0002__x0002__x0002__x0002__x0002__x0002__x0002__x0002__x0002__x0002__x0002__x0002__x0002__x0003__x0002__x0002__x0002_G10_x001B__x0002__x0002__x0002_=RiskTriang(4000;5000;6000)_x000C__x0002__x0004__x0002__x0002__x0002_VAN_x0001_B10_x0001_G7_x0001_5_x0001__x0002__x0002__x0002__x0002__x0002__x0002__x0002__x0018__x0002__x0002__x0002__x0001__x0002__x0002__x0002__x001B__x0002__x0002__x0002__x0007__x0002__x0002__x0002_VAN / 5_x0001__x0002__x0002__x0002__x0002__x0002__x0002__x0002__x0002__x0002__x0002__x0002__x0002__x0002__x0002__x0002__x0002__x0002__x0002__x0002__x0003__x0002__x0002__x0002_H10_x001E__x0002__x0002__x0002_=RiskTriang(37000;40000;52000)_x000C__x0002__x0002__x0002_VAN_x0001_B10_x0001_H7_x0001_6_x0001__x0002__x0002__x0002__x0002__x0002__x0002__x0002__x0019__x0002__x0002__x0002__x0001__x0002__x0002__x0002__x001E__x0002__x0002__x0002__x0007__x0002__x0002__x0002_VAN / 6_x0001__x0002__x0002__x0002__x0002__x0002__x0002__x0002__x0002__x0002__x0002__x0002__x0002__x0002__x0002__x0002__x0002__x0002__x0002__x0002__x0003__x0002__x0002__x0002_I10_x001E__x0002__x0002__x0002_=RiskTriang(26000;30000;35000)_x000C__x0002__x0002__x0002_VAN_x0001_B10_x0001_I7_x0001_7_x0001__x0002__x0002__x0002__x0002__x0002__x0002__x0002__x001A__x0002__x0002__x0002__x0001__x0002__x0002__x0002__x001E__x0002__x0002__x0002__x0007__x0002__x0004__x0002__x0002__x0002_VAN / 7_x0001__x0002__x0002__x0002__x0002__x0002__x0002__x0002__x0002__x0002__x0002__x0002__x0002__x0002__x0002__x0002__x0002__x0002__x0002__x0002__x0003__x0002__x0002__x0002_J10_x001E__x0002__x0002__x0002_=RiskTriang(39000;54000;79000)_x000C__x0002__x0002__x0002_VAN_x0001_B10_x0001_J7_x0001_8_x0001__x0002__x0002__x0002__x0002__x0002__x0002__x0002__x001B__x0002__x0002__x0002__x0001__x0002__x0002__x0002__x001E__x0002__x0002__x0002__x0007__x0002__x0002__x0002_VAN / 8_x0001__x0002__x0002__x0002__x0002__x0002__x0002__x0002__x0002__x0002__x0002__x0002__x0002__x0002__x0002__x0002__x0002__x0002__x0002__x0002__x0003__x0002__x0002__x0002_K10_x001E__x0002__x0002__x0002_=RiskTriang(20000;21000;30000)_x000C__x0002__x0002__x0002_VAN_x0001_B10_x0001_K7_x0001_9_x0001__x0002__x0002__x0002__x0002__x0002__x0002__x0002__x001C__x0002__x0002__x0002__x0001__x0002__x0002__x0002__x001E__x0002__x0002__x0002__x0007__x0002__x0002__x0002_VAN / 9_x0001__x0002__x0002__x0002__x0002__x0002__x0002__x0002__x0002__x0002__x0002__x0002__x0002__x0002__x0002__x0002__x0002__x0002__x0002__x0002__x0003__x0002__x0002__x0002_L1_x0002__x0004_0_x001F__x0002__x0002__x0002_=RiskTriang(76000;88000;131000)_x000D__x0002__x0002__x0002_VAN_x0001_B10_x0001_L7_x0001_10_x0001__x0002__x0002__x0002__x0002__x0002__x0002__x0002__x001D__x0002__x0002__x0002__x0001__x0002__x0002__x0002__x001F__x0002__x0002__x0002__x0008__x0002__x0002__x0002_VAN / 10_x0001__x0002__x0002__x0002__x0002__x0002__x0002__x0002__x0002__x0002__x0002__x0002__x0002__x0002__x0002__x0002__x0002__x0002__x0002__x0002__x0003__x0002__x0002__x0002_C14+_x0002__x0002__x0002_=RiskOutput()+SUMAPRODUCTO($C$4:$L$4;C8:L8)"_x0002__x0002__x0002_Recursos humanos_x0001_B14_x0001_C13_x0001_Utilizado_x0002__x0002__x0002__x0002__x0001__x0002__x0002__x0002__x0002__x0002__x0002__x0002__x0001__x0002__x0002__x0002__x000D__x0002__x0002__x0002__x0002__x0002__x0002__x0002__x001C__x0002__x0002__x0002_Recursos humanos / Utilizad_x0002__x0004_o_x0002__x0002__x0002__x0002__x0002__x0002__x0002__x0002__x0001__x0002_ÿÿÿÿÿÿÿÿÿÿÿÿÿÿÿÿÿÿÿÿÿÿÿÿÿÿÿÿÿÿÿÿÿÿÿÿÿÿÿÿÿÿ_x0002__x0002__x0003__x0002__x0002__x0002_G14_x001E__x0002__x0002__x0002_=RiskOutput()+SI(C14&lt;=E14;1;0)#_x0002__x0002__x0002_Recursos humanos_x0001_B14_x0001_G13_x0001_Satisfecho_x0002__x0002__x0002__x0002__x0001__x0002__x0002__x0002__x0001__x0002__x0002__x0002__x0001__x0002__x0002__x0002__x000D__x0002__x0002__x0002__x0002__x0002__x0002__x0002__x001D__x0002__x0002__x0002_Recursos humanos / Satisfecho_x0002__x0002__x0002__x0002__x0002__x0002__x0002__x0002__x0001__x0002_ÿÿÿÿÿÿÿÿÿÿÿÿÿÿÿÿÿÿÿÿÿÿÿÿÿÿÿÿÿÿÿÿÿÿÿÿÿÿÿÿÿÿ_x0002__x0002__x0003__x0002__x0002__x0002_C1_x0004__x0005_5+_x0004__x0004__x0004_=RiskOutput()+SUMAPRODUCTO($C$4:$L$4;C9:L9)_x0019__x0004__x0004__x0004_Capital_x0001_B15_x0001_C13_x0001_Utilizado_x0004__x0004__x0004__x0004__x0001__x0004__x0004__x0004__x0002__x0004__x0004__x0004__x0001__x0004__x0004__x0004__x000D__x0004__x0004__x0004__x0004__x0004__x0004__x0004__x0013__x0004__x0004__x0004_Capital / Utilizado_x0004__x0004__x0004__x0004__x0004__x0004__x0004__x0004__x0001__x0004_ÿÿÿÿÿÿÿÿÿÿÿÿÿÿÿÿÿÿÿÿÿÿÿÿÿÿÿÿÿÿÿÿÿÿÿÿÿÿÿÿÿÿ_x0004__x0004__x0003__x0004__x0004__x0004_G15_x001E__x0004__x0004__x0004_=RiskOutput()+SI(C15&lt;=E15;1;0)_x001A__x0004__x0004__x0004_Capital_x0001_B15_x0001_G13_x0001_Satisfecho_x0004__x0004__x0004__x0002__x0005__x0002__x0001__x0002__x0002__x0002__x0003__x0002__x0002__x0002__x0001__x0002__x0002__x0002__x000D__x0002__x0002__x0002__x0002__x0002__x0002__x0002__x0014__x0002__x0002__x0002_Capital / Satisfecho_x0002__x0002__x0002__x0002__x0002__x0002__x0002__x0002__x0001__x0002_ÿÿÿÿÿÿÿÿÿÿÿÿÿÿÿÿÿÿÿÿÿÿÿÿÿÿÿÿÿÿÿÿÿÿÿÿÿÿÿÿÿÿ_x0002__x0002__x0003__x0002__x0002__x0002_C18;_x0002__x0002__x0002_=RiskOutput("VAN obtenido")+SUMAPRODUCTO($C$4:$L$4;C10:L10)_x0002__x0002__x0002__x0002__x0002__x0002__x0002__x0002__x0001__x0002__x0002__x0002__x0004__x0002__x0002__x0002__x0001__x0002__x0002__x0002__x001B__x0002__x0002__x0002__x0002__x0002__x0002__x0002__x000C__x0002__x0002__x0002_VAN obtenido_x0002__x0002__x0002__x0002__x0002__x0002__x0002__x0002__x0002__x0002_ÿÿÿÿÿÿÿÿÿÿÿÿÿÿÿÿÿÿÿÿÿÿÿÿÿÿÿÿÿ_x0001__x0004_ÿÿÿÿÿÿÿÿÿÿÿÿÿ_x0001__x0001__x0003__x0001__x0001__x0001_C21_x000E__x0001__x0001__x0001_=RiskMean(C18)_x0001__x0001__x0001__x0001__x0001__x0001__x0001__x0001__x0001__x0001__x0001__x0001__x0003__x0001__x0001__x0001_C22_x000E__x0001__x0001__x0001_=RiskMean(G14)_x0001__x0001__x0001__x0001__x0001__x0001__x0001__x0001__x0001__x0001__x0001__x0001__x0003__x0001__x0001__x0001_C23_x000E__x0001__x0001__x0001_=RiskMean(G15)_x0001__x0001__x0001__x0001__x0001__x0001__x0001__x0001__x0001__x0001__x0001__x0001__x0015__x0001__x0001__x0001__PalUtilTempWorksheet_x0001__x0001__x0001__x0001__x000D__x0001__x0001__x0001_ro_HiddenInfo_x0007__x0001__x0001__x0001__x0002__x0001__x0001__x0001_E1_x0017__x0001__x0001__x0001_=RiskMean(Modelo!$C$18)_x0001__x0001__x0001__x0001__x0001__x0001__x0001__x0001__x0001__x0001__x0001__x0001__x0002__x0001__x0001__x0001_P2_x000F__x0001__x0001__x0001_=RiskMean($B$1)_x0001__x0001__x0001__x0001__x0001__x0001__x0001__x0003__x0001__x0001__x0001__x0001__x0001__x0001__x0002__x0001__x0001__x0001_P3_x0011__x0001__x0001__x0001_=RiskStdDev($B$1)_x0001__x0001__x0001__x0001__x0001__x0001__x0001__x0001__x0001__x0001__x0001__x0001__x0002__x0001__x0001__x0001_P4_x000E__x0001__x0001__x0001_=RiskMin($B$1)_x0001__x0001__x0001__x0001__x0001__x0001__x0001__x0001__x0001__x0001__x0001__x0001__x0002__x0001__x0001__x0001_P5_x000E__x0001__x0001__x0001_=RiskMax($B$1)_x0001__x0001__x0001__x0001__x0001__x0001__x0001__x0001__x0001__x0001__x0001__x0001__x0004__x0001__x0001__x0001_GY16_x0017__x0001__x0001__x0001_=RiskMean(Modelo!$G$14)_x0001__x0001__x0001__x0001__x0001__x0001__x0001__x0001__x0001__x0001__x0001__x0001__x0004__x0001__x0001__x0001_GY17_x0017__x0001__x0001__x0001_=RiskMean(Modelo!$G$15)_x0001__x0001__x0001__x0001__x0001__x0001__x0001__x0001__x0001__x0001__x0001__x0001__x0004__x0001__x0001__x0001__x001F__x0001__x0001__x0001_'[Presupuestos.xlsx]Modelo'!C18_x001F__x0001__x0002__x0003__x0002__x0002_'[Presupuestos.xlsx]Modelo'!G14_x001F__x0002__x0002__x0002_'[Presupuestos.xlsx]Modelo'!G15%_x0002__x0002__x0002_'[Presupuestos.xlsx]ro_HiddenInfo'!B1_x0002__x0002__x0002__x0002__x0002__x0002__x0002__x0002__x0002__x0002__x0008__x0002__x0002__x0002_EI1U62IM_x0005__x0002__x0002__x0002__x0006__x0002__x0002__x0002_	_x0002__x0002_ÿÀ_x0006__x0002__x0002__x0002_	_x0002__x0002_ÿÀ_x0007__x0002__x0002__x0002__x0013__x0002__x0002__x0002_?ð_x0007__x0002__x0002__x0002__x0013__x0002__x0002__x0002_?ð_x0008__x0002__x0002__x0002__x001D__x0002__x0002__x0002__x0002__x000F_ü_x0006__x0002__x0001__x0002__x0002_ý_x0002__x0002__x0002_2ZCV84VN7EFTSA14ET1ET17A_x0002__x0002__x0002_ÿÿÿÿ_x0002__x0002_ÿÿÿÿ_x0002__x0002_ÿÿÿÿ_x0002__x0002_ÿÿÿÿ_x0002__x0002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_x0002__x0002_ÿÿ_x0002__x0002_ÿÿ_x0002__x0002_ÿÿ_x0002__x0002_ÿÿ_x0002__x0002__x0002__x0002__x0002__x0002__x0002__x0002__x0002__x0002__x0002__x0002__x0002__x0002__x0002__x0002__x0002__x0002__x0002__x0002__x0010_'_x0002__x0002_ã_x0013__x0002__x0002__x0002__x0018__x0002__x0002__x0002__x0001__x0002__x0002__x0002__x0002__x0011__x0002__x0002_Presupuestos.xlsx_x0018__x0002__x0002__x0002_2ZCV84VN7EFTSA14E_x0004__x0005_T1ET17A_x0006__x0004__x0004__x0004__x0004__x000D__x0004__x0004_Modelo Verbal_x0004__x0004__x0004__x0004__x0004__x000D__x0004__x0004_rsklibSimData_x0004__x0004__x0004__x0004__x0004__x0015__x0004__x0004_RiskSerializationData_x0004__x0004__x0004__x0004__x0004__x0006__x0004__x0004_Modelo&amp;_x0004__x0004__x0004__x0004__x0007__x0004__x0004__x0004__x0002__x0004__x0018__x0004__x0004_=RiskTriang(100;220;400)_x0018__x0004__x0004_Recursos humanos_x0001_B8_x0001_C7_x0001_1_x0004__x0001__x0004__x0004__x0004__x0004__x0004__x0004__x0004__x0004__x0001__x0004__x0004__x0004__x0018__x0004__x0004__x0004__x0004__x0004__x0004__x0001__x0004_ÿÿÿÿ_x0004__x0004__x0004__x0004__x0004__x0004__x0004__x0004__x0004__x0004__x0004__x0004__x0004__x0004__x0004__x0004__x0004__x0007__x0004__x0004__x0004__x0003__x0004__x0016__x0004__x0004_=RiskTriang(30;50;160)_x0018__x0004__x0004_Recu_x0006__x0008_rsos humanos_x0001_B8_x0001_D7_x0001_2_x0006__x0001__x0006__x0006__x0006__x0006__x0001__x0006__x0006__x0006__x0001__x0006__x0006__x0006__x0016__x0006__x0006__x0006__x0006__x0006__x0006__x0001__x0006_ÿÿÿÿ_x0006__x0006__x0006__x0006__x0006__x0006__x0006__x0006__x0006__x0006__x0006__x0006__x0006__x0006__x0006__x0006__x0006__x0007__x0006__x0006__x0006__x0004__x0006__x0018__x0006__x0006_=RiskTriang(120;210;300)_x0018__x0006__x0006_Recursos humanos_x0001_B8_x0001_E7_x0001_3_x0006__x0001__x0006__x0006__x0006__x0006__x0002__x0006__x0006__x0006__x0001__x0006__x0006__x0006__x0018__x0006__x0006__x0006__x0006__x0006__x0006__x0001__x0006_ÿÿÿÿ_x0006__x0006__x0006__x0006__x0006__x0006__x0006__x0006__x0006__x0006__x0006__x0006__x0006__x0006__x0006__x0006__x0006__x0007__x0006__x0006__x0006__x0005__x0006__x0015__x0006__x0006_=RiskTriang(30;50;70)_x0018__x0006__x0006_Recursos humanos_x0001_B8_x0001_F7_x0001_4_x0006__x0001__x0006__x0006__x0006__x0006__x0003__x0006__x0006__x0006__x0001__x0006__x0006__x0002__x0003__x0002__x0015__x0002__x0002__x0002__x0002__x0002__x0002__x0001__x0002_ÿÿÿÿ_x0002__x0002__x0002__x0002__x0002__x0002__x0002__x0002__x0002__x0002__x0002__x0002__x0002__x0002__x0002__x0002__x0002__x0007__x0002__x0002__x0002__x0006__x0002__x0015__x0002__x0002_=RiskTriang(20;40;60)_x0018__x0002__x0002_Recursos humanos_x0001_B8_x0001_G7_x0001_5_x0002__x0001__x0002__x0002__x0002__x0002__x0004__x0002__x0002__x0002__x0001__x0002__x0002__x0002__x0015__x0002__x0002__x0002__x0002__x0002__x0002__x0001__x0002_ÿÿÿÿ_x0002__x0002__x0002__x0002__x0002__x0002__x0002__x0002__x0002__x0002__x0002__x0002__x0002__x0002__x0002__x0002__x0002__x0007__x0002__x0002__x0002__x0007__x0002__x0017__x0002__x0002_=RiskTriang(90;180;200)_x0018__x0002__x0002_Recursos humanos_x0001_B8_x0001_H7_x0001_6_x0002__x0001__x0002__x0002__x0002__x0002__x0005__x0002__x0002__x0002__x0001__x0002__x0002__x0002__x0017__x0002__x0002__x0002__x0002__x0002__x0002__x0001__x0002_ÿÿÿÿ_x0002__x0002__x0002__x0002__x0002__x0002__x0002__x0002__x0002__x0002__x0002__x0002__x0002__x0002__x0002__x0002__x0003__x0002__x0002__x0007__x0002__x0002__x0002__x0008__x0002__x0017__x0002__x0002_=RiskTriang(80;100;120)_x0018__x0002__x0002_Recursos humanos_x0001_B8_x0001_I7_x0001_7_x0002__x0001__x0002__x0002__x0002__x0002__x0006__x0002__x0002__x0002__x0001__x0002__x0002__x0002__x0017__x0002__x0002__x0002__x0002__x0002__x0002__x0001__x0002_ÿÿÿÿ_x0002__x0002__x0002__x0002__x0002__x0002__x0002__x0002__x0002__x0002__x0002__x0002__x0002__x0002__x0002__x0002__x0002__x0007__x0002__x0002__x0002_	_x0002__x0018__x0002__x0002_=RiskTriang(120;240;400)_x0018__x0002__x0002_Recursos humanos_x0001_B8_x0001_J7_x0001_8_x0002__x0001__x0002__x0002__x0002__x0002__x0007__x0002__x0002__x0002__x0001__x0002__x0002__x0002__x0018__x0002__x0002__x0002__x0002__x0002__x0002__x0001__x0002_ÿÿÿÿ_x0002__x0002__x0002__x0002__x0002__x0002__x0002__x0002__x0002__x0002__x0002__x0002__x0002__x0002__x0002__x0002__x0002__x0007__x0002__x0002__x0002__x0003__x0002__x0016__x0002__x0002_=RiskTriang(60;60;2_x0003__x0004_00)_x0018__x0003__x0003_Recursos humanos_x0001_B8_x0001_K7_x0001_9_x0003__x0001__x0003__x0003__x0003__x0003__x0008__x0003__x0003__x0003__x0001__x0003__x0003__x0003__x0016__x0003__x0003__x0003__x0003__x0003__x0003__x0001__x0003_ÿÿÿÿ_x0003__x0003__x0003__x0003__x0003__x0003__x0003__x0003__x0003__x0003__x0003__x0003__x0003__x0003__x0003__x0003__x0003__x0007__x0003__x0003__x0003__x000B__x0003__x0018__x0003__x0003_=RiskTriang(190;320;500)_x0019__x0003__x0003_Recursos humanos_x0001_B8_x0001_L7_x0001_10_x0003__x0001__x0003__x0003__x0003__x0003_	_x0003__x0003__x0003__x0001__x0003__x0003__x0003__x0018__x0003__x0003__x0003__x0003__x0003__x0003__x0001__x0003_ÿÿÿÿ_x0003__x0003__x0003__x0003__x0003__x0003__x0003__x0003__x0003__x0003__x0003__x0003__x0003__x0003__x0003__x0003__x0003__x0008__x0003__x0003__x0003__x0002__x0003__x001E__x0003__x0003_=RiskTriang(14000;35000;55000)_x000F__x0003__x0003_Capital_x0001_B9_x0001_C7_x0001_1_x0003__x0002__x0005__x0001__x0002__x0002__x0002__x0002__x0005__x0002__x0002__x0002__x0001__x0002__x0002__x0002__x001E__x0002__x0002__x0002__x0002__x0002__x0002__x0001__x0002_ÿÿÿÿ_x0002__x0002__x0002__x0002__x0002__x0002__x0002__x0002__x0002__x0002__x0002__x0002__x0002__x0002__x0002__x0002__x0002__x0008__x0002__x0002__x0002__x0003__x0002__x001E__x0002__x0002_=RiskTriang(10000;21000;32000)_x000F__x0002__x0002_Capital_x0001_B9_x0001_D7_x0001_2_x0002__x0001__x0002__x0002__x0002__x0002__x000B__x0002__x0002__x0002__x0001__x0002__x0002__x0002__x001E__x0002__x0002__x0002__x0002__x0002__x0002__x0001__x0002_ÿÿÿÿ_x0002__x0002__x0002__x0002__x0002__x0002__x0002__x0002__x0002__x0002__x0002__x0002__x0002__x0002__x0002__x0002__x0002__x0008__x0002__x0002__x0002__x0004__x0002__x001E__x0002__x0002_=RiskTriang(12000;30000;47000)_x000F__x0002__x0002_Capital_x0001_B9_x0001_E7_x0001_3_x0002__x0001__x0002__x0002__x0002__x0002__x000C__x0002__x0002__x0002__x0001__x0002__x0002__x0002__x001E__x0002__x0002__x0002__x0002__x0002__x0002__x0001__x0002_ÿÿÿÿ_x0002__x0002__x0002__x0002__x0002__x0002__x0002__x0002__x0003__x0002__x0002__x0002__x0002__x0002__x0002__x0002__x0002__x0002__x0002__x0008__x0002__x0002__x0002__x0005__x0002__x001B__x0002__x0002_=RiskTriang(4000;5000;8000)_x000F__x0002__x0002_Capital_x0001_B9_x0001_F7_x0001_4_x0002__x0001__x0002__x0002__x0002__x0002__x000D__x0002__x0002__x0002__x0001__x0002__x0002__x0002__x001B__x0002__x0002__x0002__x0002__x0002__x0002__x0001__x0002_ÿÿÿÿ_x0002__x0002__x0002__x0002__x0002__x0002__x0002__x0002__x0002__x0002__x0002__x0002__x0002__x0002__x0002__x0002__x0002__x0008__x0002__x0002__x0002__x0006__x0002__x001C__x0002__x0002_=RiskTriang(4000;4000;10000)_x000F__x0002__x0002_Capital_x0001_B9_x0001_G7_x0001_5_x0002__x0001__x0002__x0002__x0002__x0002__x000E__x0002__x0002__x0002__x0001__x0002__x0002__x0002__x001C__x0002__x0002__x0002__x0002__x0002__x0002__x0001__x0002_ÿÿÿÿ_x0002__x0002__x0002__x0002__x0002__x0002__x0002__x0002__x0002__x0002__x0002__x0002__x0002__x0002__x0002__x0002__x0002__x0008__x0002__x0002__x0002__x0007__x0002__x001E__x0002__x0002_=RiskTriang(14000;2_x0002__x0003_6000;50000)_x000F__x0002__x0002_Capital_x0001_B9_x0001_H7_x0001_6_x0002__x0001__x0002__x0002__x0002__x0002__x000F__x0002__x0002__x0002__x0001__x0002__x0002__x0002__x001E__x0002__x0002__x0002__x0002__x0002__x0002__x0001__x0002_ÿÿÿÿ_x0002__x0002__x0002__x0002__x0002__x0002__x0002__x0002__x0002__x0002__x0002__x0002__x0002__x0002__x0002__x0002__x0002__x0008__x0002__x0002__x0002__x0008__x0002__x001E__x0002__x0002_=RiskTriang(11000;16000;34000)_x000F__x0002__x0002_Capital_x0001_B9_x0001_I7_x0001_7_x0002__x0001__x0002__x0002__x0002__x0002__x0010__x0002__x0002__x0002__x0001__x0002__x0002__x0002__x001E__x0002__x0002__x0002__x0002__x0002__x0002__x0001__x0002_ÿÿÿÿ_x0002__x0002__x0002__x0002__x0002__x0002__x0002__x0002__x0002__x0002__x0002__x0002__x0002__x0002__x0002__x0002__x0002__x0008__x0002__x0002__x0002_	_x0002__x001E__x0002__x0002_=RiskTriang(19000;30000;56000)_x000F__x0002__x0002_Capital_x0001_B9_x0001_J7_x0001_8_x0002__x0001__x0002__x0002__x0002__x0002__x0002__x0003__x0011__x0002__x0002__x0002__x0001__x0002__x0002__x0002__x001E__x0002__x0002__x0002__x0002__x0002__x0002__x0001__x0002_ÿÿÿÿ_x0002__x0002__x0002__x0002__x0002__x0002__x0002__x0002__x0002__x0002__x0002__x0002__x0002__x0002__x0002__x0002__x0002__x0008__x0002__x0002__x0002__x0003__x0002__x001D__x0002__x0002_=RiskTriang(5000;10000;23000)_x000F__x0002__x0002_Capital_x0001_B9_x0001_K7_x0001_9_x0002__x0001__x0002__x0002__x0002__x0002__x0012__x0002__x0002__x0002__x0001__x0002__x0002__x0002__x001D__x0002__x0002__x0002__x0002__x0002__x0002__x0001__x0002_ÿÿÿÿ_x0002__x0002__x0002__x0002__x0002__x0002__x0002__x0002__x0002__x0002__x0002__x0002__x0002__x0002__x0002__x0002__x0002__x0008__x0002__x0002__x0002__x000B__x0002__x001E__x0002__x0002_=RiskTriang(28000;56000;98000)_x0010__x0002__x0002_Capital_x0001_B9_x0001_L7_x0001_10_x0002__x0001__x0002__x0002__x0002__x0002__x0013__x0002__x0002__x0002__x0001__x0002__x0002__x0002__x001E__x0002__x0002__x0002__x0002__x0002__x0002__x0001__x0002_ÿÿÿÿ_x0002__x0002__x0002__x0002__x0002__x0002__x0002__x0002__x0002__x0002__x0002__x0005__x0006__x0005__x0005__x0005__x0005__x0005__x0005_	_x0005__x0005__x0005__x0002__x0005__x001E__x0005__x0005_=RiskTriang(53000;55000;70000)_x000C__x0005__x0005_VAN_x0001_B10_x0001_C7_x0001_1_x0005__x0001__x0005__x0005__x0005__x0005__x0014__x0005__x0005__x0005__x0001__x0005__x0005__x0005__x001E__x0005__x0005__x0005__x0005__x0005__x0005__x0001__x0005_ÿÿÿÿ_x0005__x0005__x0005__x0005__x0005__x0005__x0005__x0005__x0005__x0005__x0005__x0005__x0005__x0005__x0005__x0005__x0005_	_x0005__x0005__x0005__x0003__x0005__x001E__x0005__x0005_=RiskTriang(29000;32000;48000)_x000C__x0005__x0005_VAN_x0001_B10_x0001_D7_x0001_2_x0005__x0001__x0005__x0005__x0005__x0005__x0015__x0005__x0005__x0005__x0001__x0005__x0005__x0005__x001E__x0005__x0005__x0005__x0005__x0005__x0005__x0001__x0005_ÿÿÿÿ_x0005__x0005__x0005__x0005__x0005__x0005__x0005__x0005__x0005__x0005__x0005__x0005__x0005__x0005__x0005__x0005__x0005_	_x0005__x0005__x0005__x0004__x0005__x001E__x0005__x0005_=RiskTriang(40000;47000;6_x0002__x0003_6000)_x000C__x0002__x0002_VAN_x0001_B10_x0001_E7_x0001_3_x0002__x0001__x0002__x0002__x0002__x0002__x0016__x0002__x0002__x0002__x0001__x0002__x0002__x0002__x001E__x0002__x0002__x0002__x0002__x0002__x0002__x0001__x0002_ÿÿÿÿ_x0002__x0002__x0002__x0002__x0002__x0002__x0002__x0002__x0002__x0002__x0002__x0002__x0002__x0002__x0002__x0002__x0002_	_x0002__x0002__x0002__x0005__x0002__x001B__x0002__x0002_=RiskTriang(5000;7000;9000)_x000C__x0002__x0002_VAN_x0001_B10_x0001_F7_x0001_4_x0002__x0001__x0002__x0002__x0002__x0002__x0017__x0002__x0002__x0002__x0001__x0002__x0002__x0002__x001B__x0002__x0002__x0002__x0002__x0002__x0002__x0001__x0002_ÿÿÿÿ_x0002__x0002__x0002__x0002__x0002__x0002__x0002__x0002__x0002__x0002__x0002__x0002__x0002__x0002__x0002__x0002__x0002_	_x0002__x0002__x0002__x0006__x0002__x001B__x0002__x0002_=RiskTriang(4000;5000;6000)_x000C__x0002__x0002_VAN_x0001_B10_x0001_G7_x0001_5_x0002__x0001__x0002__x0002__x0002__x0002__x0018__x0002__x0002__x0002__x0001__x0002__x0002__x0002__x001B__x0002__x0002__x0002__x0002__x0002__x0002__x0001__x0002_ÿÿÿ_x0002__x0003_ÿ_x0002__x0002__x0002__x0002__x0002__x0002__x0002__x0002__x0002__x0002__x0002__x0002__x0002__x0002__x0002__x0002__x0002_	_x0002__x0002__x0002__x0007__x0002__x001E__x0002__x0002_=RiskTriang(37000;40000;52000)_x000C__x0002__x0002_VAN_x0001_B10_x0001_H7_x0001_6_x0002__x0001__x0002__x0002__x0002__x0002__x0019__x0002__x0002__x0002__x0001__x0002__x0002__x0002__x001E__x0002__x0002__x0002__x0002__x0002__x0002__x0001__x0002_ÿÿÿÿ_x0002__x0002__x0002__x0002__x0002__x0002__x0002__x0002__x0002__x0002__x0002__x0002__x0002__x0002__x0002__x0002__x0002_	_x0002__x0002__x0002__x0008__x0002__x001E__x0002__x0002_=RiskTriang(26000;30000;35000)_x000C__x0002__x0002_VAN_x0001_B10_x0001_I7_x0001_7_x0002__x0001__x0002__x0002__x0002__x0002__x001A__x0002__x0002__x0002__x0001__x0002__x0002__x0002__x001E__x0002__x0002__x0002__x0002__x0002__x0002__x0001__x0002_ÿÿÿÿ_x0002__x0002__x0002__x0002__x0002__x0002__x0002__x0002__x0002__x0002__x0002__x0002__x0002__x0002__x0002__x0002__x0002_	_x0002__x0002__x0002_	_x0002__x001E__x0002__x0002_=RiskTrian_x0002__x0003_g(39000;54000;79000)_x000C__x0002__x0002_VAN_x0001_B10_x0001_J7_x0001_8_x0002__x0001__x0002__x0002__x0002__x0002__x001B__x0002__x0002__x0002__x0001__x0002__x0002__x0002__x001E__x0002__x0002__x0002__x0002__x0002__x0002__x0001__x0002_ÿÿÿÿ_x0002__x0002__x0002__x0002__x0002__x0002__x0002__x0002__x0002__x0002__x0002__x0002__x0002__x0002__x0002__x0002__x0002_	_x0002__x0002__x0002__x0003__x0002__x001E__x0002__x0002_=RiskTriang(20000;21000;30000)_x000C__x0002__x0002_VAN_x0001_B10_x0001_K7_x0001_9_x0002__x0001__x0002__x0002__x0002__x0002__x001C__x0002__x0002__x0002__x0001__x0002__x0002__x0002__x001E__x0002__x0002__x0002__x0002__x0002__x0002__x0001__x0002_ÿÿÿÿ_x0002__x0002__x0002__x0002__x0002__x0002__x0002__x0002__x0002__x0002__x0002__x0002__x0002__x0002__x0002__x0002__x0002_	_x0002__x0002__x0002__x000B__x0002__x001F__x0002__x0002_=RiskTriang(76000;88000;131000)_x000D__x0002__x0002_VAN_x0001_B10_x0001_L7_x0001_10_x0002__x0001__x0002__x0002__x0003__x0004__x0003__x0003__x001D__x0003__x0003__x0003__x0001__x0003__x0003__x0003__x001F__x0003__x0003__x0003__x0003__x0003__x0003__x0001__x0003_ÿÿÿÿ_x0003__x0003__x0003__x0003__x0003__x0003__x0003__x0003__x0003__x0003__x0003__x0003__x0003__x0003__x0003__x0003__x0003__x000D__x0003__x0003__x0003__x0002__x0003_+_x0003__x0003_=RiskOutput()+SUMAPRODUCTO($C$4:$L$4;C8:L8)"_x0003__x0003_Recursos humanos_x0001_B14_x0001_C13_x0001_Utilizado_x0003__x0003__x0003__x0003__x0003__x0001__x0003__x0003__x0003__x0003__x0003__x0003__x0003__x0003__x0001__x0003__x0003__x0003__x000D__x0003__x0003__x0003__x0003__x0003__x0003__x0003__x0003__x0003__x0003__x0003__x0003__x0003__x0003__x0003__x0001_ÿÿÿÿÿÿÿÿÿÿÿÿÿÿÿÿÿÿÿÿÿÿÿÿÿÿÿÿÿÿÿÿÿÿÿÿÿÿÿÿÿÿ_x0003_ÿÿ_x0003__x000D__x0003__x0003__x0003__x0006__x0003__x001E__x0003__x0003_=RiskOutput()+SI(C14&lt;=E_x0003__x0004_14;1;0)#_x0003__x0003_Recursos humanos_x0001_B14_x0001_G13_x0001_Satisfecho_x0003__x0003__x0003__x0003__x0003__x0001__x0003__x0003__x0003__x0003__x0001__x0003__x0003__x0003__x0001__x0003__x0003__x0003__x000D__x0003__x0003__x0003__x0003__x0003__x0003__x0003__x0003__x0003__x0003__x0003__x0003__x0003__x0003__x0003__x0001_ÿÿÿÿÿÿÿÿÿÿÿÿÿÿÿÿÿÿÿÿÿÿÿÿÿÿÿÿÿÿÿÿÿÿÿÿÿÿÿÿÿÿ_x0003_ÿÿ_x0003__x000E__x0003__x0003__x0003__x0002__x0003_+_x0003__x0003_=RiskOutput()+SUMAPRODUCTO($C$4:$L$4;C9:L9)_x0019__x0003__x0003_Capital_x0001_B15_x0001_C13_x0001_Utilizado_x0003__x0003__x0003__x0003__x0003__x0001__x0003__x0003__x0003__x0003__x0002__x0003__x0003__x0003__x0001__x0003__x0003__x0003__x000D__x0003__x0003__x0003__x0003__x0003__x0003__x0003__x0003__x0003__x0003__x0003__x0003__x0003__x0003__x0003__x0001_ÿÿÿÿ_x0004__x0005_ÿÿÿÿÿÿÿÿÿÿÿÿÿÿÿÿÿÿÿÿÿÿÿÿÿÿÿÿÿÿÿÿÿÿÿÿÿÿ_x0004_ÿÿ_x0004__x000E__x0004__x0004__x0004__x0006__x0004__x001E__x0004__x0004_=RiskOutput()+SI(C15&lt;=E15;1;0)_x001A__x0004__x0004_Capital_x0001_B15_x0001_G13_x0001_Satisfecho_x0004__x0004__x0004__x0004__x0004__x0001__x0004__x0004__x0004__x0004__x0003__x0004__x0004__x0004__x0001__x0004__x0004__x0004__x000D__x0004__x0004__x0004__x0004__x0004__x0004__x0004__x0004__x0004__x0004__x0004__x0004__x0004__x0004__x0004__x0001_ÿÿÿÿÿÿÿÿÿÿÿÿÿÿÿÿÿÿÿÿÿÿÿÿÿÿÿÿÿÿÿÿÿÿÿÿÿÿÿÿÿÿ_x0004_ÿÿ_x0004__x0011__x0004__x0004__x0004__x0002__x0004_;_x0004__x0004_=RiskOutput("VAN obtenido")+SUMAPRODUCTO($C$4:$_x0003__x0005_L$4;C10:L10)_x0003__x0003__x0003__x0003__x0003__x0003__x0003__x0003__x0001__x0003__x0003__x0003__x0003__x0004__x0003__x0003__x0003__x0001__x0003__x0003__x0003__x001B__x0003__x0003__x0003__x0003__x0003__x000C__x0003__x0003_VAN obtenido_x0003__x0003__x0003__x0003__x0003__x0003__x0003__x0003_ÿÿÿÿÿÿÿÿÿÿÿÿÿÿÿÿÿÿÿÿÿÿÿÿÿÿÿÿÿÿÿÿÿÿÿÿÿÿÿÿÿÿ_x0003_ÿÿ_x0003__x0014__x0003__x0003__x0003__x0002__x0003__x000E__x0003__x0003_=RiskMean(C18)_x0003__x0003__x0003__x0003__x0003__x0003__x0003__x0003__x0003__x0003__x0003__x0003__x0003__x0015__x0003__x0003__x0003__x0002__x0003__x000E__x0003__x0003_=RiskMean(G14)_x0003__x0003__x0003__x0003__x0003__x0003__x0003__x0003__x0003__x0003__x0003__x0003__x0003__x0016__x0003__x0003__x0003__x0002__x0003__x000E__x0003__x0003_=RiskMean(G15)_x0003__x0003__x0003__x0003__x0003__x0003__x0003__x0003__x0003__x0003__x0003__x0003__x0003__x0015__x0003__x0003__PalUtilTempWorksheet_x0003__x0003__x0005__x0006__x0005__x0005__x0005__x000D__x0005__x0005_ro_HiddenInfo_x0007__x0005__x0005__x0005__x0005__x0005__x0005__x0005__x0005__x0004__x0005__x0017__x0005__x0005_=RiskMean(Modelo!$C$18)_x0005__x0005__x0005__x0005__x0005__x0005__x0005__x0005__x0005__x0005__x0005__x0005__x0005__x0001__x0005__x0005__x0005__x000F__x0005__x000F__x0005__x0005_=RiskMean($B$1)_x0005__x0005__x0005__x0005__x0005__x0005__x0005__x0005__x0005__x0005__x0005__x0005__x0005__x0002__x0005__x0005__x0005__x000F__x0005__x0011__x0005__x0005_=RiskStdDev($B$1)_x0005__x0005__x0005__x0005__x0005__x0005__x0005__x0005__x0005__x0005__x0005__x0005__x0005__x0003__x0005__x0005__x0005__x000F__x0005__x000E__x0005__x0005_=RiskMin($B$1)_x0005__x0005__x0005__x0005__x0005__x0005__x0005__x0005__x0005__x0005__x0005__x0005__x0005__x0004__x0005__x0005__x0005__x000F__x0005__x000E__x0005__x0005_=RiskMax($B$1)_x0005__x0005__x0005__x0005__x0005__x0005__x0005__x0005__x0005__x0005__x0005__x0005__x0005__x000F__x0005__x0005__x0005_Î_x0005__x0017__x0005__x0005_=RiskMean(Mode_x0011__x0012_lo!$G$14)_x0011__x0011__x0011__x0011__x0011__x0011__x0011__x0011__x0011__x0011__x0011__x0011__x0011__x0010__x0011__x0011__x0011_Î_x0011__x0017__x0011__x0011_=RiskMean(Modelo!$G$15)_x0011__x0011__x0011__x0011__x0011__x0011__x0011__x0011__x0011__x0011__x0011__x0011__x001E__x0011__x0011__x0011__x0011__x0011__x0011__x0011__x0005__x0011__x0011__x0011__x0012__x0011__x0011__x0011__x001E__x0011__x0011__x0011__x0011__x0011__x0003__x0011__x0011__x0011__x0011__x0011__x0011__x0011__x0011__x0011__x0003__x0011__x0001__x0011__x0011__x0011__x0011__x0011__x0011__x0011__x0003__x0011__x0002__x0011__x0011__x0011__x0011__x0011__x0011__x0011__x0003__x0011__x0003__x0011__x0011__x0011__x0011__x0011__x0011__x0011__x0003__x0011__x0004__x0011__x0011__x0011__x0011__x0011__x0011__x0011__x0003__x0011__x0005__x0011__x0011__x0011__x0011__x0011__x0011__x0011__x0003__x0011__x0006__x0011__x0011__x0011__x0011__x0011__x0011__x0011__x0003__x0011__x0007__x0011__x0011__x0011__x0011__x0011__x0011__x0011__x0003__x0011__x0008__x0011__x0011__x0011__x0011__x0011__x0011__x0011__x0003__x0011_	_x0011__x0011__x0011__x0011__x0011__x0011__x0011__x0003__x0011__x0012__x0011__x0011__x0011__x0011__x0011__x0011__x0011__x0003__x0011__x000B__x0011__x0011__x0011__x0011__x0011__x0011__x0011__x0003__x0011__x000C__x0011__x0011__x0011__x0011__x0011__x0011__x0011__x0003__x0011__x000D__x0011__x0011__x0011__x0011__x0011__x0011__x0011__x0003__x0011__x000E__x0011__x0011__x0011__x0011__x0011__x0011__x0011__x0003__x0011__x000F__x0011__x0011__x0011__x0011__x0011__x0011__x0011__x0003__x0007__x0008__x0007__x0010__x0007__x0007__x0007__x0007__x0007__x0007__x0007__x0003__x0007__x0011__x0007__x0007__x0007__x0007__x0007__x0007__x0007__x0003__x0007__x0012__x0007__x0007__x0007__x0007__x0007__x0007__x0007__x0003__x0007__x0013__x0007__x0007__x0007__x0007__x0007__x0007__x0007__x0003__x0007__x0014__x0007__x0007__x0007__x0007__x0007__x0007__x0007__x0003__x0007__x0015__x0007__x0007__x0007__x0007__x0007__x0007__x0007__x0003__x0007__x0016__x0007__x0007__x0007__x0007__x0007__x0007__x0007__x0003__x0007__x0017__x0007__x0007__x0007__x0007__x0007__x0007__x0007__x0003__x0007__x0018__x0007__x0007__x0007__x0007__x0007__x0007__x0007__x0003__x0007__x0019__x0007__x0007__x0007__x0007__x0007__x0007__x0007__x0003__x0007__x001A__x0007__x0007__x0007__x0007__x0007__x0007__x0007__x0003__x0007__x001B__x0007__x0007__x0007__x0007__x0007__x0007__x0007__x0003__x0007__x001C__x0007__x0007__x0007__x0007__x0007__x0007__x0007__x0003__x0007__x001D__x0007__x0007__x0007__x0007__x0007__x0005__x0007__x0007__x0007__x0007__x0007__x0003__x0007__x001E__x0007__x0007__x0007__x0007__x0007__x0007__x0007__x0003__x0007__x001F__x0007__x0007__x0007__x0007__x0007__x0007__x0007__x0003__x0007_ _x0007__x0007__x0007__x0007__x0007__x0007__x0007__x0003__x0007_!_x0007__x0007__x0007__x0007__x0007__x0007__x0007__x0003__x0007_"_x0007__x0007__x0007__x0007__x0007__x0007__x0007__x0007__x0007__x0004__x0007__x0007__x0007__x0007__x0007__x0007__x0003__x0007__x0011__x0007__x0007__x0007__x0002__x0007__x0007__x0007__x0007__x0003__x0007__x000D__x0007__x0007__x0007__x0006__x0007__x0007__x0007__x0007__x0003__x0007__x000E__x0007__x0007__x0007__x0006__x0007__x0007__x0007__x0007__x0005__x0007__x0007__x0007__x0007__x0007__x0001__x0007__x0012_'_x0007__x0007_ü_x0007__x0007__x0007_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 N_x0001__x0001_F_x0002__x0001__x0001__x0001__x0004__x0005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_x0004__x0004__x0004__x0004__x0010__x0004__x0004__x0002__x0004__x0004__x0004__x0004__x0004__x0001__x0004__x0004__x0004__x000E__x0004__x0004__x0004__x0001__x0004__x0004__x0004__x0004__x0010__x0004__x0004__x0002__x0004__x0001__x0004__x0004__x0004__x0001__x0004__x0004__x0004__x000E__x0004__x0004__x0004__x0001__x0004__x0004__x0004__x0004__x0010__x0004__x0004__x0002__x0004__x0002__x0004__x0004__x0004__x0001__x0004__x0004__x0004__x000E__x0004__x0004__x0004__x0001__x0004__x0004__x0004__x0004__x0010__x0004__x0004__x0002__x0004__x0004__x0004__x0004__x0004__x0001__x0004__x0004__x0004__x0017__x0004__x0004__x0004__x0001__x0004__x0004__x0004__x0004__x0010__x0004__x0004__x0002__x0004__x0003__x0004__x0004__x0004__x0001__x0004__x0004__x0004__x000F__x0004__x0004__x0004__x0001__x0004__x0004__x0004__x0005__x0004__x0004__x0010__x0004__x0004__x0002__x0004__x0003__x0004__x0004__x0004__x0001__x0004__x0004__x0004__x0011__x0004__x0004__x0004__x0001__x0004__x0004__x0004__x0004__x0010__x0004__x0004__x0002__x0004__x0003__x0004__x0004__x0004__x0001__x0004__x0004__x0004__x000E__x0004__x0004__x0004__x0001__x0004__x0004__x0004__x0004__x0010__x0004__x0004__x0002__x0004__x0003__x0004__x0004__x0004__x0001__x0004__x0004__x0004__x000E__x0004__x0004__x0004__x0001__x0004__x0004__x0004__x0004__x0010__x0004__x0004__x0002__x0004__x0001__x0004__x0004__x0004__x0001__x0004__x0004__x0004__x0017__x0004__x0004__x0004__x0001__x0004__x0004__x0004__x0004__x0010__x0004__x0004__x0002__x0004__x0002__x0004__x0004__x0004__x0001__x0004__x0004__x0004__x0017__x0004__x0004__x0004__x001E__x0004__x0004_VAN obtenido_x0001_B18_x0001_C13_x0001_Utilizado#_x0004__x0004_Recursos humanos_x0001_B14_x0001_G13_x0001_Satisfecho_x001A__x0004__x0004_Capital_x0001_B15_x0001_G13_x0001_Satisfecho_x0003__x0004__x0004__x0001__x0001__x0001__x0005__x0004__x0004__x0004__x0004__x0004__x0003__x0004_#_x0004__x0004__x0004__x0004__x0004__x0004__x0004__x0003__x0004_$_x0004__x0004__x0004__x0004__x0004__x0004__x0004__x0003__x0004_%_x0004__x0004__x0004__x0004__x0004__x0004__x0007__x0008__x0007__x0005__x0007__x0007__x0007__x0007__x0007__x0007__x0007__x0007__x0007__x0005__x0007__x0001__x0007__x0007__x0007__x0007__x0007__x0007__x0007__x0005__x0007__x0002__x0007__x0007__x0007__x0007__x0007__x0007__x0007__x0005__x0007__x0003__x0007__x0007__x0007__x0007__x0007__x0007__x0007__x0005__x0007__x0004__x0007__x0007__x0007__x0007__x0007__x0007__x0007__x0005__x0007__x0005__x0007__x0007__x0007__x0007__x0007__x0007__x0007__x0005__x0007__x0006__x0007__x0007__x0007__x0007__x0007__x0011_'_x0007__x0007__x000C__x0007__x0007__x0007__x0007__x0007__x0007__x0007__x0013_'_x0007__x0007__x0010__x0007__x0007__x0007__x0001__x0007__x0007__x0007_~;Aw_x0001__x0007__x0007_ÿÿÿÿ</t>
  </si>
  <si>
    <t>adb153c4f6a1847cc5b645b8c58fb7700|1|44709|bdf51f4a55420e84131471040ba25428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</si>
</sst>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quot;$&quot;#,##0"/>
    <numFmt numFmtId="166" formatCode="0.0000"/>
  </numFmts>
  <fonts count="8">
    <font>
      <sz val="11"/>
      <color theme="1"/>
      <name val="Calibri"/>
      <family val="2"/>
      <scheme val="minor"/>
    </font>
    <font>
      <sz val="11"/>
      <name val="Calibri"/>
      <family val="2"/>
    </font>
    <font>
      <sz val="11"/>
      <name val="Calibri"/>
      <family val="2"/>
    </font>
    <font>
      <b/>
      <sz val="11"/>
      <name val="Calibri"/>
      <family val="2"/>
    </font>
    <font>
      <b/>
      <sz val="11"/>
      <name val="Calibri"/>
      <family val="2"/>
    </font>
    <font>
      <sz val="11"/>
      <name val="Calibri"/>
      <family val="2"/>
      <scheme val="minor"/>
    </font>
    <font>
      <b/>
      <sz val="11"/>
      <name val="Calibri"/>
    </font>
    <font>
      <sz val="11"/>
      <name val="Calibri"/>
    </font>
  </fonts>
  <fills count="9">
    <fill>
      <patternFill patternType="none"/>
    </fill>
    <fill>
      <patternFill patternType="gray125"/>
    </fill>
    <fill>
      <patternFill patternType="solid">
        <fgColor rgb="FFFFFF9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s>
  <borders count="2">
    <border>
      <left/>
      <right/>
      <top/>
      <bottom/>
      <diagonal/>
    </border>
    <border>
      <left/>
      <right/>
      <top style="thick">
        <color indexed="64"/>
      </top>
      <bottom/>
      <diagonal/>
    </border>
  </borders>
  <cellStyleXfs count="1">
    <xf numFmtId="0" fontId="0" fillId="0" borderId="0"/>
  </cellStyleXfs>
  <cellXfs count="29">
    <xf numFmtId="0" fontId="0" fillId="0" borderId="0" xfId="0"/>
    <xf numFmtId="0" fontId="1" fillId="0" borderId="0" xfId="0" applyFont="1"/>
    <xf numFmtId="2" fontId="1" fillId="0" borderId="0" xfId="0" applyNumberFormat="1" applyFont="1"/>
    <xf numFmtId="0" fontId="2" fillId="0" borderId="0" xfId="0" applyFont="1" applyFill="1" applyBorder="1"/>
    <xf numFmtId="164" fontId="2" fillId="0" borderId="0" xfId="0" applyNumberFormat="1" applyFont="1" applyFill="1" applyBorder="1"/>
    <xf numFmtId="0" fontId="2" fillId="0" borderId="0" xfId="0" applyFont="1" applyFill="1" applyBorder="1" applyAlignment="1">
      <alignment horizontal="right"/>
    </xf>
    <xf numFmtId="0" fontId="2" fillId="0" borderId="0" xfId="0" applyFont="1" applyFill="1" applyBorder="1" applyAlignment="1">
      <alignment horizontal="center"/>
    </xf>
    <xf numFmtId="165" fontId="2" fillId="0" borderId="0" xfId="0" applyNumberFormat="1" applyFont="1" applyFill="1" applyBorder="1"/>
    <xf numFmtId="0" fontId="0" fillId="0" borderId="0" xfId="0" applyAlignment="1">
      <alignment horizontal="left"/>
    </xf>
    <xf numFmtId="0" fontId="0" fillId="0" borderId="1" xfId="0" applyBorder="1" applyAlignment="1">
      <alignment horizontal="left"/>
    </xf>
    <xf numFmtId="0" fontId="0" fillId="0" borderId="0" xfId="0" quotePrefix="1" applyAlignment="1">
      <alignment horizontal="left"/>
    </xf>
    <xf numFmtId="0" fontId="0" fillId="0" borderId="0" xfId="0" applyAlignment="1">
      <alignment horizontal="center"/>
    </xf>
    <xf numFmtId="166" fontId="2" fillId="0" borderId="0" xfId="0" applyNumberFormat="1" applyFont="1" applyFill="1" applyBorder="1"/>
    <xf numFmtId="0" fontId="3" fillId="0" borderId="0" xfId="0" applyFont="1" applyFill="1" applyBorder="1"/>
    <xf numFmtId="0" fontId="4" fillId="0" borderId="0" xfId="0" applyFont="1"/>
    <xf numFmtId="0" fontId="1" fillId="2" borderId="0" xfId="0" applyFont="1" applyFill="1" applyBorder="1"/>
    <xf numFmtId="1" fontId="5" fillId="3" borderId="0" xfId="0" applyNumberFormat="1" applyFont="1" applyFill="1" applyBorder="1"/>
    <xf numFmtId="165" fontId="5" fillId="3" borderId="0" xfId="0" applyNumberFormat="1" applyFont="1" applyFill="1" applyBorder="1"/>
    <xf numFmtId="1" fontId="1" fillId="4" borderId="0" xfId="0" applyNumberFormat="1" applyFont="1" applyFill="1" applyBorder="1"/>
    <xf numFmtId="165" fontId="1" fillId="4" borderId="0" xfId="0" applyNumberFormat="1" applyFont="1" applyFill="1" applyBorder="1"/>
    <xf numFmtId="0" fontId="1" fillId="4" borderId="0" xfId="0" applyFont="1" applyFill="1" applyBorder="1"/>
    <xf numFmtId="165" fontId="1" fillId="5" borderId="0" xfId="0" applyNumberFormat="1" applyFont="1" applyFill="1" applyBorder="1"/>
    <xf numFmtId="164" fontId="1" fillId="5" borderId="0" xfId="0" applyNumberFormat="1" applyFont="1" applyFill="1" applyBorder="1"/>
    <xf numFmtId="0" fontId="0" fillId="6" borderId="0" xfId="0" applyFill="1" applyAlignment="1">
      <alignment horizontal="left"/>
    </xf>
    <xf numFmtId="0" fontId="0" fillId="6" borderId="0" xfId="0" quotePrefix="1" applyFill="1" applyAlignment="1">
      <alignment horizontal="left"/>
    </xf>
    <xf numFmtId="0" fontId="0" fillId="7" borderId="0" xfId="0" applyFill="1" applyAlignment="1">
      <alignment horizontal="left"/>
    </xf>
    <xf numFmtId="0" fontId="0" fillId="8" borderId="0" xfId="0" applyFill="1" applyAlignment="1">
      <alignment horizontal="left"/>
    </xf>
    <xf numFmtId="165" fontId="0" fillId="6" borderId="0" xfId="0" applyNumberFormat="1" applyFill="1" applyAlignment="1">
      <alignment horizontal="left"/>
    </xf>
    <xf numFmtId="0" fontId="0" fillId="0" borderId="0" xfId="0" quotePrefix="1"/>
  </cellXfs>
  <cellStyles count="1">
    <cellStyle name="Normal" xfId="0" builtinId="0"/>
  </cellStyles>
  <dxfs count="56">
    <dxf>
      <font>
        <color rgb="FFFFFFFF"/>
      </font>
      <fill>
        <patternFill>
          <bgColor rgb="FFDC143C"/>
        </patternFill>
      </fill>
    </dxf>
    <dxf>
      <fill>
        <patternFill>
          <bgColor indexed="27"/>
        </patternFill>
      </fill>
      <border>
        <left style="thin">
          <color rgb="FFFF0000"/>
        </left>
        <right style="thin">
          <color rgb="FFFF0000"/>
        </right>
        <top style="thin">
          <color rgb="FFFF0000"/>
        </top>
        <bottom style="thin">
          <color rgb="FFFF0000"/>
        </bottom>
      </border>
    </dxf>
    <dxf>
      <fill>
        <patternFill>
          <bgColor indexed="26"/>
        </patternFill>
      </fill>
    </dxf>
    <dxf>
      <fill>
        <patternFill>
          <bgColor indexed="26"/>
        </patternFill>
      </fill>
    </dxf>
    <dxf>
      <font>
        <color rgb="FFFFFFFF"/>
      </font>
      <fill>
        <patternFill>
          <bgColor rgb="FF0000FF"/>
        </patternFill>
      </fill>
    </dxf>
    <dxf>
      <fill>
        <patternFill>
          <bgColor indexed="27"/>
        </patternFill>
      </fill>
      <border>
        <left style="thin">
          <color rgb="FFFF0000"/>
        </left>
        <right style="thin">
          <color rgb="FFFF0000"/>
        </right>
        <top style="thin">
          <color rgb="FFFF0000"/>
        </top>
        <bottom style="thin">
          <color rgb="FFFF0000"/>
        </bottom>
      </border>
    </dxf>
    <dxf>
      <font>
        <color rgb="FFFFFFFF"/>
      </font>
      <fill>
        <patternFill>
          <bgColor rgb="FFDC143C"/>
        </patternFill>
      </fill>
    </dxf>
    <dxf>
      <fill>
        <patternFill>
          <bgColor indexed="27"/>
        </patternFill>
      </fill>
      <border>
        <left style="thin">
          <color rgb="FFFF0000"/>
        </left>
        <right style="thin">
          <color rgb="FFFF0000"/>
        </right>
        <top style="thin">
          <color rgb="FFFF0000"/>
        </top>
        <bottom style="thin">
          <color rgb="FFFF0000"/>
        </bottom>
      </border>
    </dxf>
    <dxf>
      <font>
        <color rgb="FFFFFFFF"/>
      </font>
      <fill>
        <patternFill>
          <bgColor rgb="FFDC143C"/>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000000"/>
      </font>
      <fill>
        <patternFill>
          <bgColor rgb="FFFFD700"/>
        </patternFill>
      </fill>
    </dxf>
    <dxf>
      <font>
        <color rgb="FFFFFFFF"/>
      </font>
      <fill>
        <patternFill>
          <bgColor rgb="FF008000"/>
        </patternFill>
      </fill>
    </dxf>
    <dxf>
      <font>
        <color rgb="FFFFFFFF"/>
      </font>
      <fill>
        <patternFill>
          <bgColor rgb="FF008000"/>
        </patternFill>
      </fill>
    </dxf>
    <dxf>
      <font>
        <color rgb="FFFFFFFF"/>
      </font>
      <fill>
        <patternFill>
          <bgColor rgb="FF008000"/>
        </patternFill>
      </fill>
    </dxf>
    <dxf>
      <font>
        <color rgb="FFFFFFFF"/>
      </font>
      <fill>
        <patternFill>
          <bgColor rgb="FFDC143C"/>
        </patternFill>
      </fill>
    </dxf>
    <dxf>
      <font>
        <color rgb="FFFFFFFF"/>
      </font>
      <fill>
        <patternFill>
          <bgColor rgb="FFDC143C"/>
        </patternFill>
      </fill>
    </dxf>
    <dxf>
      <font>
        <color rgb="FFFFFFFF"/>
      </font>
      <fill>
        <patternFill>
          <bgColor rgb="FFDC143C"/>
        </patternFill>
      </fill>
    </dxf>
    <dxf>
      <font>
        <color rgb="FFFFFFFF"/>
      </font>
      <fill>
        <patternFill>
          <bgColor rgb="FFDC143C"/>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
      <font>
        <color rgb="FFFFFFFF"/>
      </font>
      <fill>
        <patternFill>
          <bgColor rgb="FF00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302657</xdr:colOff>
      <xdr:row>19</xdr:row>
      <xdr:rowOff>180974</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0" y="0"/>
          <a:ext cx="8227457" cy="3800474"/>
        </a:xfrm>
        <a:prstGeom prst="roundRect">
          <a:avLst>
            <a:gd name="adj" fmla="val 11495"/>
          </a:avLst>
        </a:prstGeom>
        <a:ln>
          <a:noFill/>
          <a:headEnd/>
          <a:tailEnd/>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style>
        <a:lnRef idx="2">
          <a:schemeClr val="accent2"/>
        </a:lnRef>
        <a:fillRef idx="1">
          <a:schemeClr val="lt1"/>
        </a:fillRef>
        <a:effectRef idx="0">
          <a:schemeClr val="accent2"/>
        </a:effectRef>
        <a:fontRef idx="minor">
          <a:schemeClr val="dk1"/>
        </a:fontRef>
      </xdr:style>
      <xdr:txBody>
        <a:bodyPr vertOverflow="clip" wrap="square" lIns="182880" tIns="182880" rIns="182880" bIns="182880" anchor="t" upright="1"/>
        <a:lstStyle/>
        <a:p>
          <a:r>
            <a:rPr lang="en-US" sz="1400" b="1">
              <a:latin typeface="Cambria"/>
            </a:rPr>
            <a:t>Presupuestos</a:t>
          </a:r>
          <a:endParaRPr lang="en-US" sz="1100"/>
        </a:p>
        <a:p>
          <a:endParaRPr lang="en-US"/>
        </a:p>
        <a:p>
          <a:r>
            <a:rPr lang="en-US"/>
            <a:t>Este modelo es un modelo de presupuestos en el que los "costos" (recursos humanos y capital), así como los VAN son inciertos. Una compañía debe decidir cuáles de los 10 proyectos lleva a cabo: todo o nada para cada uno de ellos. El objetivo es maximizar el VAN total medio y hay restricciones de recursos humanos y capital, cada uno de los cuales tiene una probabilidad de 0.95 como mínimo de que se satisfaga. Es decir, una determinada iteración del presupuesto puede infringir cualquiera de las restricciones, pero al menos el 95% de las iteraciones deben satisfacer ambas restricciones.</a:t>
          </a:r>
        </a:p>
        <a:p>
          <a:endParaRPr lang="en-US" sz="1100"/>
        </a:p>
        <a:p>
          <a:r>
            <a:rPr lang="en-US"/>
            <a:t>El cuadro de diálogo del modelo de RISKOptimizer ya se ha rellenado. Observe en concreto cómo se han especificado las restricciones, que indican que las variables 0-1 de las celdas G14 y G15 deben tener </a:t>
          </a:r>
          <a:r>
            <a:rPr lang="en-US" i="1"/>
            <a:t>medias</a:t>
          </a:r>
          <a:r>
            <a:rPr lang="en-US"/>
            <a:t> de como mínimo 0.95, lo que ilustra la flexibilidad de las restricciones en RISKOptimizer.</a:t>
          </a:r>
          <a:endParaRPr lang="en-US" sz="1100"/>
        </a:p>
        <a:p>
          <a:endParaRPr lang="en-US" sz="1100"/>
        </a:p>
        <a:p>
          <a:r>
            <a:rPr lang="en-US"/>
            <a:t>La solución mostrada (llevar a cabo los tres primeros proyectos) tiene carácter meramente ilustrativo. </a:t>
          </a:r>
          <a:r>
            <a:rPr lang="en-US" i="1"/>
            <a:t>No</a:t>
          </a:r>
          <a:r>
            <a:rPr lang="en-US"/>
            <a:t> es óptima. De hecho, si ejecuta la simulación con estos valores, las medias de las celdas C22 y C23 indicarán que esta solución no cumple las restricciones.</a:t>
          </a:r>
        </a:p>
        <a:p>
          <a:endParaRPr lang="en-US" sz="1100"/>
        </a:p>
        <a:p>
          <a:r>
            <a:rPr lang="en-US" b="1" i="1"/>
            <a:t>Nota:  </a:t>
          </a:r>
          <a:r>
            <a:rPr lang="en-US" i="1"/>
            <a:t>Se requiere la edición Industrial para utilizar la función RISKOptimizer de @RISK.</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
  <sheetViews>
    <sheetView showGridLines="0" workbookViewId="0"/>
  </sheetViews>
  <sheetFormatPr baseColWidth="10" defaultColWidth="9.1406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067E-C663-456D-BB78-4C7C9999FA3E}">
  <dimension ref="A1:AN11"/>
  <sheetViews>
    <sheetView workbookViewId="0"/>
  </sheetViews>
  <sheetFormatPr baseColWidth="10" defaultRowHeight="15"/>
  <sheetData>
    <row r="1" spans="1:40">
      <c r="A1">
        <v>1</v>
      </c>
      <c r="B1">
        <v>0</v>
      </c>
    </row>
    <row r="2" spans="1:40">
      <c r="A2">
        <v>0</v>
      </c>
    </row>
    <row r="3" spans="1:40">
      <c r="A3">
        <f ca="1">Modelo!$C$18</f>
        <v>118000.00000000001</v>
      </c>
      <c r="B3" t="b">
        <v>1</v>
      </c>
      <c r="C3">
        <v>0</v>
      </c>
      <c r="D3">
        <v>1</v>
      </c>
      <c r="E3" t="s">
        <v>150</v>
      </c>
      <c r="F3">
        <v>1</v>
      </c>
      <c r="G3">
        <v>0</v>
      </c>
      <c r="H3">
        <v>0</v>
      </c>
      <c r="J3" t="s">
        <v>151</v>
      </c>
      <c r="K3" t="s">
        <v>152</v>
      </c>
      <c r="L3" t="s">
        <v>153</v>
      </c>
      <c r="AG3">
        <f ca="1">Modelo!$C$18</f>
        <v>118000.00000000001</v>
      </c>
      <c r="AH3">
        <v>5</v>
      </c>
      <c r="AI3">
        <v>1</v>
      </c>
      <c r="AJ3" t="b">
        <v>0</v>
      </c>
      <c r="AK3" t="b">
        <v>1</v>
      </c>
      <c r="AL3">
        <v>0</v>
      </c>
      <c r="AM3" t="b">
        <v>0</v>
      </c>
      <c r="AN3" t="e">
        <f>_</f>
        <v>#NAME?</v>
      </c>
    </row>
    <row r="4" spans="1:40">
      <c r="A4">
        <v>0</v>
      </c>
    </row>
    <row r="5" spans="1:40">
      <c r="A5" t="b">
        <v>0</v>
      </c>
      <c r="B5">
        <v>14560</v>
      </c>
      <c r="C5">
        <v>6215</v>
      </c>
      <c r="D5">
        <v>5930</v>
      </c>
      <c r="E5">
        <v>0</v>
      </c>
    </row>
    <row r="6" spans="1:40">
      <c r="A6" t="b">
        <v>0</v>
      </c>
      <c r="B6">
        <v>14560</v>
      </c>
      <c r="C6">
        <v>6215</v>
      </c>
      <c r="D6">
        <v>5930</v>
      </c>
      <c r="E6">
        <v>0</v>
      </c>
    </row>
    <row r="7" spans="1:40">
      <c r="A7" t="b">
        <v>0</v>
      </c>
      <c r="B7">
        <v>14560</v>
      </c>
      <c r="C7">
        <v>6215</v>
      </c>
      <c r="D7">
        <v>5930</v>
      </c>
      <c r="E7">
        <v>0</v>
      </c>
    </row>
    <row r="8" spans="1:40">
      <c r="A8" t="b">
        <v>0</v>
      </c>
      <c r="B8">
        <v>14560</v>
      </c>
      <c r="C8">
        <v>6215</v>
      </c>
      <c r="D8">
        <v>5930</v>
      </c>
      <c r="E8">
        <v>0</v>
      </c>
    </row>
    <row r="9" spans="1:40">
      <c r="A9" t="b">
        <v>0</v>
      </c>
      <c r="B9">
        <v>14560</v>
      </c>
      <c r="C9">
        <v>6215</v>
      </c>
      <c r="D9">
        <v>5930</v>
      </c>
      <c r="E9">
        <v>0</v>
      </c>
    </row>
    <row r="10" spans="1:40">
      <c r="A10">
        <v>0</v>
      </c>
    </row>
    <row r="11" spans="1:40">
      <c r="A11">
        <v>0</v>
      </c>
      <c r="B11" t="b">
        <v>0</v>
      </c>
      <c r="C11" t="b">
        <v>0</v>
      </c>
      <c r="D11">
        <v>10</v>
      </c>
      <c r="E11" t="s">
        <v>154</v>
      </c>
      <c r="F1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F97BD-3BD0-498C-8850-C9F62687E357}">
  <dimension ref="A1:C1"/>
  <sheetViews>
    <sheetView workbookViewId="0"/>
  </sheetViews>
  <sheetFormatPr baseColWidth="10" defaultRowHeight="15"/>
  <sheetData>
    <row r="1" spans="1:3">
      <c r="A1" s="28" t="s">
        <v>157</v>
      </c>
      <c r="B1" s="28" t="s">
        <v>155</v>
      </c>
      <c r="C1" s="28"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L44"/>
  <sheetViews>
    <sheetView tabSelected="1" workbookViewId="0">
      <selection activeCell="C18" sqref="C18"/>
    </sheetView>
  </sheetViews>
  <sheetFormatPr baseColWidth="10" defaultColWidth="9.140625" defaultRowHeight="15"/>
  <cols>
    <col min="1" max="1" width="1.7109375" customWidth="1"/>
    <col min="2" max="2" width="35.5703125" customWidth="1"/>
    <col min="5" max="5" width="10.5703125" bestFit="1" customWidth="1"/>
    <col min="7" max="7" width="10.140625" bestFit="1" customWidth="1"/>
    <col min="9" max="9" width="12.28515625" bestFit="1" customWidth="1"/>
  </cols>
  <sheetData>
    <row r="1" spans="2:12" ht="5.0999999999999996" customHeight="1"/>
    <row r="2" spans="2:12">
      <c r="B2" s="13" t="s">
        <v>0</v>
      </c>
      <c r="C2" s="3"/>
      <c r="D2" s="3"/>
      <c r="E2" s="3"/>
      <c r="F2" s="3"/>
      <c r="G2" s="3"/>
      <c r="H2" s="3"/>
      <c r="I2" s="3"/>
      <c r="J2" s="3"/>
      <c r="K2" s="3"/>
      <c r="L2" s="3"/>
    </row>
    <row r="3" spans="2:12">
      <c r="B3" s="3" t="s">
        <v>1</v>
      </c>
      <c r="C3" s="3">
        <v>1</v>
      </c>
      <c r="D3" s="3">
        <v>2</v>
      </c>
      <c r="E3" s="3">
        <v>3</v>
      </c>
      <c r="F3" s="3">
        <v>4</v>
      </c>
      <c r="G3" s="3">
        <v>5</v>
      </c>
      <c r="H3" s="3">
        <v>6</v>
      </c>
      <c r="I3" s="3">
        <v>7</v>
      </c>
      <c r="J3" s="3">
        <v>8</v>
      </c>
      <c r="K3" s="3">
        <v>9</v>
      </c>
      <c r="L3" s="3">
        <v>10</v>
      </c>
    </row>
    <row r="4" spans="2:12">
      <c r="B4" s="3" t="s">
        <v>2</v>
      </c>
      <c r="C4" s="15">
        <v>0</v>
      </c>
      <c r="D4" s="15">
        <v>1</v>
      </c>
      <c r="E4" s="15">
        <v>1</v>
      </c>
      <c r="F4" s="15">
        <v>1</v>
      </c>
      <c r="G4" s="15">
        <v>0</v>
      </c>
      <c r="H4" s="15">
        <v>0</v>
      </c>
      <c r="I4" s="15">
        <v>0</v>
      </c>
      <c r="J4" s="15">
        <v>0</v>
      </c>
      <c r="K4" s="15">
        <v>1</v>
      </c>
      <c r="L4" s="15">
        <v>0</v>
      </c>
    </row>
    <row r="5" spans="2:12">
      <c r="B5" s="3"/>
      <c r="C5" s="3"/>
      <c r="D5" s="3"/>
      <c r="E5" s="3"/>
      <c r="F5" s="3"/>
      <c r="G5" s="3"/>
      <c r="H5" s="3"/>
      <c r="I5" s="3"/>
      <c r="J5" s="3"/>
      <c r="K5" s="3"/>
      <c r="L5" s="3"/>
    </row>
    <row r="6" spans="2:12">
      <c r="B6" s="13" t="s">
        <v>3</v>
      </c>
      <c r="C6" s="3"/>
      <c r="D6" s="3"/>
      <c r="E6" s="3"/>
      <c r="F6" s="3"/>
      <c r="G6" s="3"/>
      <c r="H6" s="3"/>
      <c r="I6" s="3"/>
      <c r="J6" s="3"/>
      <c r="K6" s="3"/>
      <c r="L6" s="3"/>
    </row>
    <row r="7" spans="2:12">
      <c r="B7" s="3" t="s">
        <v>4</v>
      </c>
      <c r="C7" s="3">
        <v>1</v>
      </c>
      <c r="D7" s="3">
        <v>2</v>
      </c>
      <c r="E7" s="3">
        <v>3</v>
      </c>
      <c r="F7" s="3">
        <v>4</v>
      </c>
      <c r="G7" s="3">
        <v>5</v>
      </c>
      <c r="H7" s="3">
        <v>6</v>
      </c>
      <c r="I7" s="3">
        <v>7</v>
      </c>
      <c r="J7" s="3">
        <v>8</v>
      </c>
      <c r="K7" s="3">
        <v>9</v>
      </c>
      <c r="L7" s="3">
        <v>10</v>
      </c>
    </row>
    <row r="8" spans="2:12">
      <c r="B8" s="3" t="s">
        <v>5</v>
      </c>
      <c r="C8" s="16">
        <f ca="1">_xll.RiskTriang(100,220,400)</f>
        <v>240</v>
      </c>
      <c r="D8" s="16">
        <f ca="1">_xll.RiskTriang(30,50,160)</f>
        <v>80</v>
      </c>
      <c r="E8" s="16">
        <f ca="1">_xll.RiskTriang(120,210,300)</f>
        <v>210</v>
      </c>
      <c r="F8" s="16">
        <f ca="1">_xll.RiskTriang(30,50,70)</f>
        <v>50</v>
      </c>
      <c r="G8" s="16">
        <f ca="1">_xll.RiskTriang(20,40,60)</f>
        <v>40</v>
      </c>
      <c r="H8" s="16">
        <f ca="1">_xll.RiskTriang(90,180,200)</f>
        <v>156.66666666666666</v>
      </c>
      <c r="I8" s="16">
        <f ca="1">_xll.RiskTriang(80,100,120)</f>
        <v>100</v>
      </c>
      <c r="J8" s="16">
        <f ca="1">_xll.RiskTriang(120,240,400)</f>
        <v>253.33333333333334</v>
      </c>
      <c r="K8" s="16">
        <f ca="1">_xll.RiskTriang(60,60,200)</f>
        <v>106.66666666666667</v>
      </c>
      <c r="L8" s="16">
        <f ca="1">_xll.RiskTriang(190,320,500)</f>
        <v>336.66666666666669</v>
      </c>
    </row>
    <row r="9" spans="2:12">
      <c r="B9" s="3" t="s">
        <v>6</v>
      </c>
      <c r="C9" s="17">
        <f ca="1">_xll.RiskTriang(14000,35000,55000)</f>
        <v>34666.666666666664</v>
      </c>
      <c r="D9" s="17">
        <f ca="1">_xll.RiskTriang(10000,21000,32000)</f>
        <v>21000</v>
      </c>
      <c r="E9" s="17">
        <f ca="1">_xll.RiskTriang(12000,30000,47000)</f>
        <v>29666.666666666668</v>
      </c>
      <c r="F9" s="17">
        <f ca="1">_xll.RiskTriang(4000,5000,8000)</f>
        <v>5666.666666666667</v>
      </c>
      <c r="G9" s="17">
        <f ca="1">_xll.RiskTriang(4000,4000,10000)</f>
        <v>6000</v>
      </c>
      <c r="H9" s="17">
        <f ca="1">_xll.RiskTriang(14000,26000,50000)</f>
        <v>30000</v>
      </c>
      <c r="I9" s="17">
        <f ca="1">_xll.RiskTriang(11000,16000,34000)</f>
        <v>20333.333333333332</v>
      </c>
      <c r="J9" s="17">
        <f ca="1">_xll.RiskTriang(19000,30000,56000)</f>
        <v>35000</v>
      </c>
      <c r="K9" s="17">
        <f ca="1">_xll.RiskTriang(5000,10000,23000)</f>
        <v>12666.666666666666</v>
      </c>
      <c r="L9" s="17">
        <f ca="1">_xll.RiskTriang(28000,56000,98000)</f>
        <v>60666.666666666664</v>
      </c>
    </row>
    <row r="10" spans="2:12">
      <c r="B10" s="3" t="s">
        <v>7</v>
      </c>
      <c r="C10" s="17">
        <f ca="1">_xll.RiskTriang(53000,55000,70000)</f>
        <v>59333.333333333336</v>
      </c>
      <c r="D10" s="17">
        <f ca="1">_xll.RiskTriang(29000,32000,48000)</f>
        <v>36333.333333333336</v>
      </c>
      <c r="E10" s="17">
        <f ca="1">_xll.RiskTriang(40000,47000,66000)</f>
        <v>51000</v>
      </c>
      <c r="F10" s="17">
        <f ca="1">_xll.RiskTriang(5000,7000,9000)</f>
        <v>7000</v>
      </c>
      <c r="G10" s="17">
        <f ca="1">_xll.RiskTriang(4000,5000,6000)</f>
        <v>5000</v>
      </c>
      <c r="H10" s="17">
        <f ca="1">_xll.RiskTriang(37000,40000,52000)</f>
        <v>43000</v>
      </c>
      <c r="I10" s="17">
        <f ca="1">_xll.RiskTriang(26000,30000,35000)</f>
        <v>30333.333333333332</v>
      </c>
      <c r="J10" s="17">
        <f ca="1">_xll.RiskTriang(39000,54000,79000)</f>
        <v>57333.333333333336</v>
      </c>
      <c r="K10" s="17">
        <f ca="1">_xll.RiskTriang(20000,21000,30000)</f>
        <v>23666.666666666668</v>
      </c>
      <c r="L10" s="17">
        <f ca="1">_xll.RiskTriang(76000,88000,131000)</f>
        <v>98333.333333333328</v>
      </c>
    </row>
    <row r="11" spans="2:12">
      <c r="B11" s="3"/>
      <c r="C11" s="3"/>
      <c r="D11" s="3"/>
      <c r="E11" s="3"/>
      <c r="F11" s="3"/>
      <c r="G11" s="3"/>
      <c r="H11" s="3"/>
      <c r="I11" s="3"/>
      <c r="J11" s="3"/>
      <c r="K11" s="3"/>
      <c r="L11" s="3"/>
    </row>
    <row r="12" spans="2:12">
      <c r="B12" s="13" t="s">
        <v>8</v>
      </c>
      <c r="C12" s="3"/>
      <c r="D12" s="3"/>
      <c r="E12" s="3"/>
      <c r="F12" s="3"/>
      <c r="G12" s="3"/>
      <c r="H12" s="3"/>
      <c r="I12" s="3"/>
      <c r="J12" s="3"/>
      <c r="K12" s="3"/>
      <c r="L12" s="3"/>
    </row>
    <row r="13" spans="2:12">
      <c r="B13" s="3"/>
      <c r="C13" s="5" t="s">
        <v>9</v>
      </c>
      <c r="E13" s="5" t="s">
        <v>10</v>
      </c>
      <c r="F13" s="5"/>
      <c r="G13" s="5" t="s">
        <v>11</v>
      </c>
      <c r="H13" s="5"/>
      <c r="I13" s="3" t="s">
        <v>12</v>
      </c>
      <c r="J13" s="3"/>
      <c r="K13" s="3"/>
      <c r="L13" s="3"/>
    </row>
    <row r="14" spans="2:12">
      <c r="B14" s="3" t="s">
        <v>13</v>
      </c>
      <c r="C14" s="18">
        <f ca="1">_xll.RiskOutput()+SUMPRODUCT($C$4:$L$4,C8:L8)</f>
        <v>446.66666666666669</v>
      </c>
      <c r="D14" s="6" t="s">
        <v>14</v>
      </c>
      <c r="E14" s="3">
        <v>600</v>
      </c>
      <c r="F14" s="3"/>
      <c r="G14" s="20">
        <f ca="1">_xll.RiskOutput()+IF(C14&lt;=E14,1,0)</f>
        <v>1</v>
      </c>
      <c r="H14" s="11"/>
      <c r="I14" s="4">
        <v>0.95</v>
      </c>
      <c r="J14" s="3"/>
      <c r="K14" s="12"/>
      <c r="L14" s="3"/>
    </row>
    <row r="15" spans="2:12">
      <c r="B15" s="3" t="s">
        <v>15</v>
      </c>
      <c r="C15" s="19">
        <f ca="1">_xll.RiskOutput()+SUMPRODUCT($C$4:$L$4,C9:L9)</f>
        <v>69000</v>
      </c>
      <c r="D15" s="6" t="s">
        <v>16</v>
      </c>
      <c r="E15" s="7">
        <v>85000</v>
      </c>
      <c r="F15" s="3"/>
      <c r="G15" s="20">
        <f ca="1">_xll.RiskOutput()+IF(C15&lt;=E15,1,0)</f>
        <v>1</v>
      </c>
      <c r="H15" s="11"/>
      <c r="I15" s="4">
        <v>0.95</v>
      </c>
      <c r="J15" s="3"/>
      <c r="K15" s="12"/>
      <c r="L15" s="3"/>
    </row>
    <row r="16" spans="2:12">
      <c r="B16" s="3"/>
      <c r="C16" s="3"/>
      <c r="D16" s="3"/>
      <c r="E16" s="3"/>
      <c r="F16" s="3"/>
      <c r="G16" s="3"/>
      <c r="H16" s="3"/>
      <c r="I16" s="3"/>
      <c r="J16" s="3"/>
      <c r="K16" s="3"/>
      <c r="L16" s="3"/>
    </row>
    <row r="17" spans="2:12">
      <c r="B17" s="13" t="s">
        <v>17</v>
      </c>
      <c r="C17" s="3"/>
      <c r="D17" s="3"/>
      <c r="E17" s="3"/>
      <c r="F17" s="3"/>
      <c r="G17" s="3"/>
      <c r="H17" s="3"/>
      <c r="I17" s="3"/>
      <c r="J17" s="3"/>
      <c r="K17" s="3"/>
      <c r="L17" s="3"/>
    </row>
    <row r="18" spans="2:12">
      <c r="B18" s="3" t="s">
        <v>18</v>
      </c>
      <c r="C18" s="19">
        <f ca="1">_xll.RiskOutput("VAN obtenido")+SUMPRODUCT($C$4:$L$4,C10:L10)</f>
        <v>118000.00000000001</v>
      </c>
      <c r="D18" s="3"/>
      <c r="E18" s="3"/>
      <c r="F18" s="3"/>
      <c r="G18" s="3"/>
      <c r="H18" s="3"/>
      <c r="I18" s="3"/>
      <c r="J18" s="3"/>
      <c r="K18" s="3"/>
      <c r="L18" s="3"/>
    </row>
    <row r="19" spans="2:12">
      <c r="B19" s="1"/>
      <c r="C19" s="1"/>
      <c r="D19" s="1"/>
      <c r="E19" s="1"/>
      <c r="F19" s="1"/>
      <c r="G19" s="2"/>
      <c r="H19" s="1"/>
      <c r="I19" s="1"/>
      <c r="J19" s="1"/>
      <c r="K19" s="1"/>
    </row>
    <row r="20" spans="2:12">
      <c r="B20" s="14" t="s">
        <v>19</v>
      </c>
      <c r="C20" s="1"/>
      <c r="D20" s="1"/>
      <c r="E20" s="1"/>
      <c r="F20" s="1"/>
      <c r="G20" s="2"/>
      <c r="H20" s="1"/>
      <c r="I20" s="1"/>
      <c r="J20" s="1"/>
      <c r="K20" s="1"/>
    </row>
    <row r="21" spans="2:12">
      <c r="B21" s="1" t="s">
        <v>20</v>
      </c>
      <c r="C21" s="21">
        <f ca="1">_xll.RiskMean(C18)</f>
        <v>118010.79734340282</v>
      </c>
      <c r="D21" s="1"/>
      <c r="E21" s="1"/>
      <c r="F21" s="1"/>
      <c r="G21" s="2"/>
      <c r="H21" s="1"/>
      <c r="I21" s="1"/>
      <c r="J21" s="1"/>
      <c r="K21" s="1"/>
    </row>
    <row r="22" spans="2:12">
      <c r="B22" s="1" t="s">
        <v>21</v>
      </c>
      <c r="C22" s="22">
        <f ca="1">_xll.RiskMean(G14)</f>
        <v>0.99</v>
      </c>
      <c r="D22" s="1"/>
      <c r="E22" s="1"/>
      <c r="F22" s="1"/>
      <c r="G22" s="2"/>
      <c r="H22" s="1"/>
      <c r="I22" s="1"/>
      <c r="J22" s="1"/>
      <c r="K22" s="1"/>
    </row>
    <row r="23" spans="2:12">
      <c r="B23" s="1" t="s">
        <v>22</v>
      </c>
      <c r="C23" s="22">
        <f ca="1">_xll.RiskMean(G15)</f>
        <v>0.96</v>
      </c>
      <c r="D23" s="1"/>
      <c r="E23" s="1"/>
      <c r="F23" s="1"/>
      <c r="G23" s="2"/>
      <c r="H23" s="1"/>
      <c r="I23" s="1"/>
      <c r="J23" s="1"/>
      <c r="K23" s="1"/>
    </row>
    <row r="24" spans="2:12">
      <c r="B24" s="1"/>
      <c r="C24" s="1"/>
      <c r="D24" s="1"/>
      <c r="E24" s="1"/>
      <c r="F24" s="1"/>
      <c r="G24" s="2"/>
      <c r="H24" s="1"/>
      <c r="I24" s="1"/>
      <c r="J24" s="1"/>
      <c r="K24" s="1"/>
    </row>
    <row r="25" spans="2:12">
      <c r="B25" s="1"/>
      <c r="C25" s="1"/>
      <c r="D25" s="1"/>
      <c r="E25" s="1"/>
      <c r="F25" s="1"/>
      <c r="G25" s="2"/>
      <c r="H25" s="1"/>
      <c r="I25" s="1"/>
      <c r="J25" s="1"/>
      <c r="K25" s="1"/>
    </row>
    <row r="26" spans="2:12">
      <c r="B26" s="1"/>
      <c r="C26" s="1"/>
      <c r="D26" s="1"/>
      <c r="E26" s="1"/>
      <c r="F26" s="1"/>
      <c r="G26" s="2"/>
      <c r="H26" s="1"/>
      <c r="I26" s="1"/>
      <c r="J26" s="1"/>
      <c r="K26" s="1"/>
    </row>
    <row r="27" spans="2:12">
      <c r="B27" s="1"/>
      <c r="C27" s="1"/>
      <c r="D27" s="1"/>
      <c r="E27" s="1"/>
      <c r="F27" s="1"/>
      <c r="G27" s="2"/>
      <c r="H27" s="1"/>
      <c r="I27" s="1"/>
      <c r="J27" s="1"/>
      <c r="K27" s="1"/>
    </row>
    <row r="28" spans="2:12">
      <c r="B28" s="1"/>
      <c r="C28" s="1"/>
      <c r="D28" s="1"/>
      <c r="E28" s="1"/>
      <c r="F28" s="1"/>
      <c r="G28" s="2"/>
      <c r="H28" s="1"/>
      <c r="I28" s="1"/>
      <c r="J28" s="1"/>
      <c r="K28" s="1"/>
    </row>
    <row r="29" spans="2:12">
      <c r="B29" s="1"/>
      <c r="C29" s="1"/>
      <c r="D29" s="1"/>
      <c r="E29" s="1"/>
      <c r="F29" s="1"/>
      <c r="G29" s="2"/>
      <c r="H29" s="1"/>
      <c r="I29" s="1"/>
      <c r="J29" s="1"/>
      <c r="K29" s="1"/>
    </row>
    <row r="30" spans="2:12">
      <c r="B30" s="1"/>
      <c r="C30" s="1"/>
      <c r="D30" s="1"/>
      <c r="E30" s="1"/>
      <c r="F30" s="1"/>
      <c r="G30" s="2"/>
      <c r="H30" s="1"/>
      <c r="I30" s="1"/>
      <c r="J30" s="1"/>
      <c r="K30" s="1"/>
    </row>
    <row r="31" spans="2:12">
      <c r="B31" s="1"/>
      <c r="C31" s="1"/>
      <c r="D31" s="1"/>
      <c r="E31" s="1"/>
      <c r="F31" s="1"/>
      <c r="G31" s="2"/>
      <c r="H31" s="1"/>
      <c r="I31" s="1"/>
      <c r="J31" s="1"/>
      <c r="K31" s="1"/>
    </row>
    <row r="32" spans="2:12">
      <c r="B32" s="1"/>
      <c r="C32" s="1"/>
      <c r="D32" s="1"/>
      <c r="E32" s="1"/>
      <c r="F32" s="1"/>
      <c r="G32" s="2"/>
      <c r="H32" s="1"/>
      <c r="I32" s="1"/>
      <c r="J32" s="1"/>
      <c r="K32" s="1"/>
    </row>
    <row r="33" spans="2:11">
      <c r="B33" s="1"/>
      <c r="C33" s="1"/>
      <c r="D33" s="1"/>
      <c r="E33" s="1"/>
      <c r="F33" s="1"/>
      <c r="G33" s="2"/>
      <c r="H33" s="1"/>
      <c r="I33" s="1"/>
      <c r="J33" s="1"/>
      <c r="K33" s="1"/>
    </row>
    <row r="34" spans="2:11">
      <c r="B34" s="1"/>
      <c r="C34" s="1"/>
      <c r="D34" s="1"/>
      <c r="E34" s="1"/>
      <c r="F34" s="1"/>
      <c r="G34" s="2"/>
      <c r="H34" s="1"/>
      <c r="I34" s="1"/>
      <c r="J34" s="1"/>
      <c r="K34" s="1"/>
    </row>
    <row r="35" spans="2:11">
      <c r="B35" s="1"/>
      <c r="C35" s="1"/>
      <c r="D35" s="1"/>
      <c r="E35" s="1"/>
      <c r="F35" s="1"/>
      <c r="G35" s="2"/>
      <c r="H35" s="1"/>
      <c r="I35" s="1"/>
      <c r="J35" s="1"/>
      <c r="K35" s="1"/>
    </row>
    <row r="36" spans="2:11">
      <c r="B36" s="1"/>
      <c r="C36" s="1"/>
      <c r="D36" s="1"/>
      <c r="E36" s="1"/>
      <c r="F36" s="1"/>
      <c r="G36" s="2"/>
      <c r="H36" s="1"/>
      <c r="I36" s="1"/>
      <c r="J36" s="1"/>
      <c r="K36" s="1"/>
    </row>
    <row r="37" spans="2:11">
      <c r="B37" s="1"/>
      <c r="C37" s="1"/>
      <c r="D37" s="1"/>
      <c r="E37" s="1"/>
      <c r="F37" s="1"/>
      <c r="G37" s="1"/>
      <c r="H37" s="1"/>
      <c r="I37" s="1"/>
      <c r="J37" s="1"/>
      <c r="K37" s="1"/>
    </row>
    <row r="38" spans="2:11">
      <c r="B38" s="1"/>
      <c r="C38" s="1"/>
      <c r="D38" s="1"/>
      <c r="E38" s="1"/>
      <c r="F38" s="1"/>
      <c r="G38" s="1"/>
      <c r="H38" s="1"/>
      <c r="I38" s="1"/>
      <c r="J38" s="1"/>
      <c r="K38" s="1"/>
    </row>
    <row r="39" spans="2:11">
      <c r="B39" s="1"/>
      <c r="C39" s="1"/>
      <c r="D39" s="1"/>
      <c r="E39" s="1"/>
      <c r="F39" s="1"/>
      <c r="G39" s="1"/>
      <c r="H39" s="1"/>
      <c r="I39" s="1"/>
      <c r="J39" s="1"/>
      <c r="K39" s="1"/>
    </row>
    <row r="40" spans="2:11">
      <c r="B40" s="1"/>
      <c r="C40" s="1"/>
      <c r="D40" s="1"/>
      <c r="E40" s="1"/>
      <c r="F40" s="1"/>
      <c r="G40" s="1"/>
      <c r="H40" s="1"/>
      <c r="I40" s="1"/>
      <c r="J40" s="1"/>
      <c r="K40" s="1"/>
    </row>
    <row r="41" spans="2:11">
      <c r="B41" s="1"/>
      <c r="C41" s="1"/>
      <c r="D41" s="1"/>
      <c r="E41" s="1"/>
      <c r="F41" s="1"/>
      <c r="G41" s="1"/>
      <c r="H41" s="1"/>
      <c r="I41" s="1"/>
      <c r="J41" s="1"/>
      <c r="K41" s="1"/>
    </row>
    <row r="42" spans="2:11">
      <c r="B42" s="1"/>
      <c r="C42" s="1"/>
      <c r="D42" s="1"/>
      <c r="E42" s="1"/>
      <c r="F42" s="1"/>
      <c r="G42" s="1"/>
      <c r="H42" s="1"/>
      <c r="I42" s="1"/>
      <c r="J42" s="1"/>
      <c r="K42" s="1"/>
    </row>
    <row r="43" spans="2:11">
      <c r="B43" s="1"/>
      <c r="C43" s="1"/>
      <c r="D43" s="1"/>
      <c r="E43" s="1"/>
      <c r="F43" s="1"/>
      <c r="G43" s="1"/>
      <c r="H43" s="1"/>
      <c r="I43" s="1"/>
      <c r="J43" s="1"/>
      <c r="K43" s="1"/>
    </row>
    <row r="44" spans="2:11">
      <c r="B44" s="1"/>
      <c r="C44" s="1"/>
      <c r="D44" s="1"/>
      <c r="E44" s="1"/>
      <c r="F44" s="1"/>
      <c r="G44" s="1"/>
      <c r="H44" s="1"/>
      <c r="I44" s="1"/>
      <c r="J44" s="1"/>
      <c r="K44" s="1"/>
    </row>
  </sheetData>
  <phoneticPr fontId="0" type="noConversion"/>
  <conditionalFormatting sqref="C8">
    <cfRule type="expression" dxfId="55" priority="1" stopIfTrue="1">
      <formula>RiskIsInput</formula>
    </cfRule>
  </conditionalFormatting>
  <conditionalFormatting sqref="D8">
    <cfRule type="expression" dxfId="54" priority="2" stopIfTrue="1">
      <formula>RiskIsInput</formula>
    </cfRule>
  </conditionalFormatting>
  <conditionalFormatting sqref="E8">
    <cfRule type="expression" dxfId="53" priority="3" stopIfTrue="1">
      <formula>RiskIsInput</formula>
    </cfRule>
  </conditionalFormatting>
  <conditionalFormatting sqref="F8">
    <cfRule type="expression" dxfId="52" priority="4" stopIfTrue="1">
      <formula>RiskIsInput</formula>
    </cfRule>
  </conditionalFormatting>
  <conditionalFormatting sqref="G8">
    <cfRule type="expression" dxfId="51" priority="5" stopIfTrue="1">
      <formula>RiskIsInput</formula>
    </cfRule>
  </conditionalFormatting>
  <conditionalFormatting sqref="H8">
    <cfRule type="expression" dxfId="50" priority="6" stopIfTrue="1">
      <formula>RiskIsInput</formula>
    </cfRule>
  </conditionalFormatting>
  <conditionalFormatting sqref="I8">
    <cfRule type="expression" dxfId="49" priority="7" stopIfTrue="1">
      <formula>RiskIsInput</formula>
    </cfRule>
  </conditionalFormatting>
  <conditionalFormatting sqref="J8">
    <cfRule type="expression" dxfId="48" priority="8" stopIfTrue="1">
      <formula>RiskIsInput</formula>
    </cfRule>
  </conditionalFormatting>
  <conditionalFormatting sqref="K8">
    <cfRule type="expression" dxfId="47" priority="9" stopIfTrue="1">
      <formula>RiskIsInput</formula>
    </cfRule>
  </conditionalFormatting>
  <conditionalFormatting sqref="L8">
    <cfRule type="expression" dxfId="46" priority="10" stopIfTrue="1">
      <formula>RiskIsInput</formula>
    </cfRule>
  </conditionalFormatting>
  <conditionalFormatting sqref="C9">
    <cfRule type="expression" dxfId="45" priority="11" stopIfTrue="1">
      <formula>RiskIsInput</formula>
    </cfRule>
  </conditionalFormatting>
  <conditionalFormatting sqref="D9">
    <cfRule type="expression" dxfId="44" priority="12" stopIfTrue="1">
      <formula>RiskIsInput</formula>
    </cfRule>
  </conditionalFormatting>
  <conditionalFormatting sqref="E9">
    <cfRule type="expression" dxfId="43" priority="13" stopIfTrue="1">
      <formula>RiskIsInput</formula>
    </cfRule>
  </conditionalFormatting>
  <conditionalFormatting sqref="F9">
    <cfRule type="expression" dxfId="42" priority="14" stopIfTrue="1">
      <formula>RiskIsInput</formula>
    </cfRule>
  </conditionalFormatting>
  <conditionalFormatting sqref="G9">
    <cfRule type="expression" dxfId="41" priority="15" stopIfTrue="1">
      <formula>RiskIsInput</formula>
    </cfRule>
  </conditionalFormatting>
  <conditionalFormatting sqref="H9">
    <cfRule type="expression" dxfId="40" priority="16" stopIfTrue="1">
      <formula>RiskIsInput</formula>
    </cfRule>
  </conditionalFormatting>
  <conditionalFormatting sqref="I9">
    <cfRule type="expression" dxfId="39" priority="17" stopIfTrue="1">
      <formula>RiskIsInput</formula>
    </cfRule>
  </conditionalFormatting>
  <conditionalFormatting sqref="J9">
    <cfRule type="expression" dxfId="38" priority="18" stopIfTrue="1">
      <formula>RiskIsInput</formula>
    </cfRule>
  </conditionalFormatting>
  <conditionalFormatting sqref="K9">
    <cfRule type="expression" dxfId="37" priority="19" stopIfTrue="1">
      <formula>RiskIsInput</formula>
    </cfRule>
  </conditionalFormatting>
  <conditionalFormatting sqref="L9">
    <cfRule type="expression" dxfId="36" priority="20" stopIfTrue="1">
      <formula>RiskIsInput</formula>
    </cfRule>
  </conditionalFormatting>
  <conditionalFormatting sqref="C10">
    <cfRule type="expression" dxfId="35" priority="21" stopIfTrue="1">
      <formula>RiskIsInput</formula>
    </cfRule>
  </conditionalFormatting>
  <conditionalFormatting sqref="D10">
    <cfRule type="expression" dxfId="34" priority="22" stopIfTrue="1">
      <formula>RiskIsInput</formula>
    </cfRule>
  </conditionalFormatting>
  <conditionalFormatting sqref="E10">
    <cfRule type="expression" dxfId="33" priority="23" stopIfTrue="1">
      <formula>RiskIsInput</formula>
    </cfRule>
  </conditionalFormatting>
  <conditionalFormatting sqref="F10">
    <cfRule type="expression" dxfId="32" priority="24" stopIfTrue="1">
      <formula>RiskIsInput</formula>
    </cfRule>
  </conditionalFormatting>
  <conditionalFormatting sqref="G10">
    <cfRule type="expression" dxfId="31" priority="25" stopIfTrue="1">
      <formula>RiskIsInput</formula>
    </cfRule>
  </conditionalFormatting>
  <conditionalFormatting sqref="H10">
    <cfRule type="expression" dxfId="30" priority="26" stopIfTrue="1">
      <formula>RiskIsInput</formula>
    </cfRule>
  </conditionalFormatting>
  <conditionalFormatting sqref="I10">
    <cfRule type="expression" dxfId="29" priority="27" stopIfTrue="1">
      <formula>RiskIsInput</formula>
    </cfRule>
  </conditionalFormatting>
  <conditionalFormatting sqref="J10">
    <cfRule type="expression" dxfId="28" priority="28" stopIfTrue="1">
      <formula>RiskIsInput</formula>
    </cfRule>
  </conditionalFormatting>
  <conditionalFormatting sqref="L10">
    <cfRule type="expression" dxfId="26" priority="30" stopIfTrue="1">
      <formula>RiskIsInput</formula>
    </cfRule>
  </conditionalFormatting>
  <conditionalFormatting sqref="C14">
    <cfRule type="expression" dxfId="25" priority="31" stopIfTrue="1">
      <formula>RiskIsOutput</formula>
    </cfRule>
  </conditionalFormatting>
  <conditionalFormatting sqref="G14">
    <cfRule type="expression" dxfId="24" priority="32" stopIfTrue="1">
      <formula>RiskIsOutput</formula>
    </cfRule>
  </conditionalFormatting>
  <conditionalFormatting sqref="C15">
    <cfRule type="expression" dxfId="23" priority="33" stopIfTrue="1">
      <formula>RiskIsOutput</formula>
    </cfRule>
  </conditionalFormatting>
  <conditionalFormatting sqref="G15">
    <cfRule type="expression" dxfId="22" priority="34" stopIfTrue="1">
      <formula>RiskIsOutput</formula>
    </cfRule>
  </conditionalFormatting>
  <conditionalFormatting sqref="C21">
    <cfRule type="expression" dxfId="21" priority="36" stopIfTrue="1">
      <formula>RiskIsStatistics</formula>
    </cfRule>
  </conditionalFormatting>
  <conditionalFormatting sqref="C22">
    <cfRule type="expression" dxfId="20" priority="37" stopIfTrue="1">
      <formula>RiskIsStatistics</formula>
    </cfRule>
  </conditionalFormatting>
  <conditionalFormatting sqref="C23">
    <cfRule type="expression" dxfId="19" priority="38" stopIfTrue="1">
      <formula>RiskIsStatistics</formula>
    </cfRule>
  </conditionalFormatting>
  <conditionalFormatting sqref="C4">
    <cfRule type="expression" dxfId="18" priority="39" stopIfTrue="1">
      <formula>RiskIsOptimization</formula>
    </cfRule>
  </conditionalFormatting>
  <conditionalFormatting sqref="D4">
    <cfRule type="expression" dxfId="17" priority="40" stopIfTrue="1">
      <formula>RiskIsOptimization</formula>
    </cfRule>
  </conditionalFormatting>
  <conditionalFormatting sqref="E4">
    <cfRule type="expression" dxfId="16" priority="41" stopIfTrue="1">
      <formula>RiskIsOptimization</formula>
    </cfRule>
  </conditionalFormatting>
  <conditionalFormatting sqref="F4">
    <cfRule type="expression" dxfId="15" priority="42" stopIfTrue="1">
      <formula>RiskIsOptimization</formula>
    </cfRule>
  </conditionalFormatting>
  <conditionalFormatting sqref="G4">
    <cfRule type="expression" dxfId="14" priority="43" stopIfTrue="1">
      <formula>RiskIsOptimization</formula>
    </cfRule>
  </conditionalFormatting>
  <conditionalFormatting sqref="H4">
    <cfRule type="expression" dxfId="13" priority="44" stopIfTrue="1">
      <formula>RiskIsOptimization</formula>
    </cfRule>
  </conditionalFormatting>
  <conditionalFormatting sqref="I4">
    <cfRule type="expression" dxfId="12" priority="45" stopIfTrue="1">
      <formula>RiskIsOptimization</formula>
    </cfRule>
  </conditionalFormatting>
  <conditionalFormatting sqref="J4">
    <cfRule type="expression" dxfId="11" priority="46" stopIfTrue="1">
      <formula>RiskIsOptimization</formula>
    </cfRule>
  </conditionalFormatting>
  <conditionalFormatting sqref="K4">
    <cfRule type="expression" dxfId="10" priority="47" stopIfTrue="1">
      <formula>RiskIsOptimization</formula>
    </cfRule>
  </conditionalFormatting>
  <conditionalFormatting sqref="L4">
    <cfRule type="expression" dxfId="9" priority="48" stopIfTrue="1">
      <formula>RiskIsOptimization</formula>
    </cfRule>
  </conditionalFormatting>
  <conditionalFormatting sqref="K10">
    <cfRule type="expression" dxfId="4" priority="52" stopIfTrue="1">
      <formula>RiskIsInput</formula>
    </cfRule>
  </conditionalFormatting>
  <conditionalFormatting sqref="C18">
    <cfRule type="expression" dxfId="0" priority="54" stopIfTrue="1">
      <formula>RiskIsOutput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C3"/>
  <sheetViews>
    <sheetView workbookViewId="0"/>
  </sheetViews>
  <sheetFormatPr baseColWidth="10" defaultColWidth="9.140625" defaultRowHeight="15"/>
  <sheetData>
    <row r="3" spans="3:3">
      <c r="C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V27"/>
  <sheetViews>
    <sheetView workbookViewId="0"/>
  </sheetViews>
  <sheetFormatPr baseColWidth="10" defaultColWidth="15.7109375" defaultRowHeight="15"/>
  <cols>
    <col min="1" max="16384" width="15.7109375" style="8"/>
  </cols>
  <sheetData>
    <row r="1" spans="1:204">
      <c r="A1" s="8" t="s">
        <v>23</v>
      </c>
      <c r="B1" s="25">
        <f ca="1">Modelo!$C$18</f>
        <v>118000.00000000001</v>
      </c>
      <c r="C1" s="26">
        <v>1</v>
      </c>
      <c r="D1" s="26">
        <v>0.5</v>
      </c>
      <c r="E1" s="23"/>
      <c r="F1" s="8" t="s">
        <v>24</v>
      </c>
      <c r="I1" s="8" t="s">
        <v>25</v>
      </c>
      <c r="J1" s="23">
        <v>4</v>
      </c>
      <c r="L1" s="8" t="s">
        <v>26</v>
      </c>
      <c r="M1" s="23" t="b">
        <v>1</v>
      </c>
      <c r="O1" s="8" t="s">
        <v>27</v>
      </c>
      <c r="Y1" s="8" t="s">
        <v>28</v>
      </c>
      <c r="AA1" s="8" t="s">
        <v>142</v>
      </c>
      <c r="AD1" s="8" t="s">
        <v>132</v>
      </c>
    </row>
    <row r="2" spans="1:204">
      <c r="A2" s="8" t="s">
        <v>29</v>
      </c>
      <c r="B2" s="25">
        <v>2</v>
      </c>
      <c r="C2" s="25">
        <v>0</v>
      </c>
      <c r="F2" s="8" t="s">
        <v>30</v>
      </c>
      <c r="G2" s="25" t="b">
        <v>0</v>
      </c>
      <c r="H2" s="25"/>
      <c r="I2" s="8" t="s">
        <v>31</v>
      </c>
      <c r="J2" s="23"/>
      <c r="L2" s="8" t="s">
        <v>32</v>
      </c>
      <c r="M2" s="26">
        <v>1000</v>
      </c>
      <c r="O2" s="8" t="s">
        <v>33</v>
      </c>
      <c r="P2" s="23"/>
      <c r="R2" s="8" t="s">
        <v>34</v>
      </c>
      <c r="S2" s="24" t="s">
        <v>35</v>
      </c>
      <c r="U2" s="8" t="s">
        <v>36</v>
      </c>
      <c r="V2" s="23"/>
      <c r="X2" s="8" t="s">
        <v>37</v>
      </c>
      <c r="Y2" s="25">
        <v>0</v>
      </c>
      <c r="AA2" s="8" t="s">
        <v>143</v>
      </c>
      <c r="AB2" s="25">
        <v>0</v>
      </c>
      <c r="AD2" s="8" t="s">
        <v>133</v>
      </c>
      <c r="AE2" s="25" t="b">
        <v>1</v>
      </c>
    </row>
    <row r="3" spans="1:204">
      <c r="A3" s="8" t="s">
        <v>38</v>
      </c>
      <c r="B3" s="25" t="b">
        <v>1</v>
      </c>
      <c r="C3" s="25">
        <v>1000</v>
      </c>
      <c r="F3" s="8" t="s">
        <v>39</v>
      </c>
      <c r="G3" s="25" t="b">
        <v>0</v>
      </c>
      <c r="H3" s="25"/>
      <c r="I3" s="8" t="s">
        <v>40</v>
      </c>
      <c r="J3" s="27">
        <v>118010.79734340282</v>
      </c>
      <c r="L3" s="8" t="s">
        <v>41</v>
      </c>
      <c r="M3" s="26">
        <v>1</v>
      </c>
      <c r="N3" s="26">
        <v>0</v>
      </c>
      <c r="O3" s="8" t="s">
        <v>42</v>
      </c>
      <c r="P3" s="23"/>
      <c r="R3" s="8" t="s">
        <v>43</v>
      </c>
      <c r="S3" s="24" t="s">
        <v>149</v>
      </c>
      <c r="U3" s="8" t="s">
        <v>44</v>
      </c>
      <c r="V3" s="23"/>
      <c r="X3" s="8" t="s">
        <v>45</v>
      </c>
      <c r="Y3" s="25">
        <v>0.1</v>
      </c>
      <c r="AA3" s="8" t="s">
        <v>144</v>
      </c>
      <c r="AB3" s="23"/>
      <c r="AD3" s="8" t="s">
        <v>134</v>
      </c>
      <c r="AE3" s="25">
        <v>250</v>
      </c>
    </row>
    <row r="4" spans="1:204">
      <c r="A4" s="8" t="s">
        <v>46</v>
      </c>
      <c r="B4" s="25" t="b">
        <v>0</v>
      </c>
      <c r="C4" s="25">
        <v>5</v>
      </c>
      <c r="D4" s="25">
        <v>2</v>
      </c>
      <c r="F4" s="8" t="s">
        <v>47</v>
      </c>
      <c r="G4" s="25" t="b">
        <v>0</v>
      </c>
      <c r="H4" s="25"/>
      <c r="L4" s="8" t="s">
        <v>48</v>
      </c>
      <c r="M4" s="26" t="b">
        <v>1</v>
      </c>
      <c r="O4" s="8" t="s">
        <v>49</v>
      </c>
      <c r="P4" s="23"/>
      <c r="R4" s="8" t="s">
        <v>50</v>
      </c>
      <c r="S4" s="24" t="s">
        <v>51</v>
      </c>
      <c r="X4" s="8" t="s">
        <v>52</v>
      </c>
      <c r="Y4" s="25">
        <v>0.5</v>
      </c>
      <c r="AA4" s="8" t="s">
        <v>145</v>
      </c>
      <c r="AB4" s="23"/>
      <c r="AD4" s="8" t="s">
        <v>135</v>
      </c>
      <c r="AE4" s="25" t="b">
        <v>0</v>
      </c>
    </row>
    <row r="5" spans="1:204">
      <c r="A5" s="8" t="s">
        <v>53</v>
      </c>
      <c r="B5" s="25" t="b">
        <v>0</v>
      </c>
      <c r="C5" s="25">
        <v>100</v>
      </c>
      <c r="D5" s="25">
        <v>0.01</v>
      </c>
      <c r="E5" s="25" t="b">
        <v>1</v>
      </c>
      <c r="F5" s="8" t="s">
        <v>54</v>
      </c>
      <c r="G5" s="25" t="b">
        <v>0</v>
      </c>
      <c r="H5" s="25"/>
      <c r="L5" s="8" t="s">
        <v>55</v>
      </c>
      <c r="M5" s="26">
        <v>3</v>
      </c>
      <c r="O5" s="8" t="s">
        <v>56</v>
      </c>
      <c r="P5" s="23"/>
      <c r="R5" s="8" t="s">
        <v>57</v>
      </c>
      <c r="S5" s="24" t="s">
        <v>148</v>
      </c>
      <c r="X5" s="8" t="s">
        <v>58</v>
      </c>
      <c r="Y5" s="25" t="s">
        <v>59</v>
      </c>
      <c r="AA5" s="8" t="s">
        <v>146</v>
      </c>
      <c r="AB5" s="23"/>
      <c r="AD5" s="8" t="s">
        <v>136</v>
      </c>
      <c r="AE5" s="25">
        <v>15</v>
      </c>
    </row>
    <row r="6" spans="1:204">
      <c r="A6" s="8" t="s">
        <v>60</v>
      </c>
      <c r="B6" s="25" t="b">
        <v>0</v>
      </c>
      <c r="C6" s="25"/>
      <c r="F6" s="8" t="s">
        <v>61</v>
      </c>
      <c r="G6" s="25" t="b">
        <v>0</v>
      </c>
      <c r="H6" s="25"/>
      <c r="L6" s="8" t="s">
        <v>62</v>
      </c>
      <c r="M6" s="26" t="b">
        <v>0</v>
      </c>
      <c r="N6" s="26"/>
      <c r="R6" s="8" t="s">
        <v>121</v>
      </c>
      <c r="S6" s="23"/>
      <c r="X6" s="8" t="s">
        <v>63</v>
      </c>
      <c r="Y6" s="26" t="b">
        <v>1</v>
      </c>
      <c r="AA6" s="8" t="s">
        <v>147</v>
      </c>
      <c r="AB6" s="23"/>
      <c r="AD6" s="8" t="s">
        <v>137</v>
      </c>
      <c r="AE6" s="25">
        <v>2</v>
      </c>
    </row>
    <row r="7" spans="1:204">
      <c r="A7" s="8" t="s">
        <v>64</v>
      </c>
      <c r="B7" s="25">
        <v>50</v>
      </c>
      <c r="L7" s="8" t="s">
        <v>65</v>
      </c>
      <c r="M7" s="26" t="b">
        <v>0</v>
      </c>
      <c r="N7" s="26"/>
      <c r="R7" s="8" t="s">
        <v>122</v>
      </c>
      <c r="S7" s="23" t="b">
        <v>1</v>
      </c>
      <c r="AD7" s="8" t="s">
        <v>138</v>
      </c>
      <c r="AE7" s="25" t="b">
        <v>0</v>
      </c>
    </row>
    <row r="8" spans="1:204">
      <c r="A8" s="8" t="s">
        <v>66</v>
      </c>
      <c r="B8" s="8" t="s">
        <v>66</v>
      </c>
      <c r="F8" s="8" t="s">
        <v>67</v>
      </c>
      <c r="G8" s="25" t="b">
        <v>1</v>
      </c>
      <c r="H8" s="25">
        <v>1</v>
      </c>
      <c r="AD8" s="8" t="s">
        <v>139</v>
      </c>
      <c r="AE8" s="25">
        <v>100</v>
      </c>
    </row>
    <row r="9" spans="1:204">
      <c r="A9" s="8" t="s">
        <v>68</v>
      </c>
      <c r="B9" s="25">
        <v>3</v>
      </c>
      <c r="F9" s="8" t="s">
        <v>69</v>
      </c>
      <c r="G9" s="25" t="b">
        <v>0</v>
      </c>
      <c r="AD9" s="8" t="s">
        <v>140</v>
      </c>
      <c r="AE9" s="25">
        <v>0.01</v>
      </c>
    </row>
    <row r="10" spans="1:204">
      <c r="A10" s="8" t="s">
        <v>70</v>
      </c>
      <c r="B10" s="25" t="b">
        <v>0</v>
      </c>
      <c r="AD10" s="8" t="s">
        <v>141</v>
      </c>
      <c r="AE10" s="25" t="b">
        <v>1</v>
      </c>
    </row>
    <row r="11" spans="1:204">
      <c r="A11" s="8" t="s">
        <v>71</v>
      </c>
      <c r="B11" s="25" t="b">
        <v>1</v>
      </c>
    </row>
    <row r="12" spans="1:204">
      <c r="A12" s="8" t="s">
        <v>72</v>
      </c>
      <c r="B12" s="25" t="b">
        <v>0</v>
      </c>
      <c r="F12" s="8" t="s">
        <v>73</v>
      </c>
      <c r="G12" s="25">
        <v>2</v>
      </c>
    </row>
    <row r="14" spans="1:204" ht="15.75" thickBot="1">
      <c r="A14" s="8" t="s">
        <v>74</v>
      </c>
      <c r="B14" s="23">
        <v>1</v>
      </c>
      <c r="AX14" s="8" t="s">
        <v>75</v>
      </c>
      <c r="AY14" s="23">
        <v>1</v>
      </c>
    </row>
    <row r="15" spans="1:204" s="9" customFormat="1" ht="15.75" thickTop="1">
      <c r="A15" s="9" t="s">
        <v>76</v>
      </c>
      <c r="B15" s="9" t="s">
        <v>77</v>
      </c>
      <c r="C15" s="9" t="s">
        <v>78</v>
      </c>
      <c r="D15" s="9" t="s">
        <v>79</v>
      </c>
      <c r="E15" s="9" t="s">
        <v>80</v>
      </c>
      <c r="F15" s="9" t="s">
        <v>81</v>
      </c>
      <c r="G15" s="9" t="s">
        <v>82</v>
      </c>
      <c r="H15" s="9" t="s">
        <v>83</v>
      </c>
      <c r="I15" s="9" t="s">
        <v>84</v>
      </c>
      <c r="J15" s="9" t="s">
        <v>85</v>
      </c>
      <c r="K15" s="9" t="s">
        <v>86</v>
      </c>
      <c r="AR15" s="9" t="s">
        <v>87</v>
      </c>
      <c r="AS15" s="9" t="s">
        <v>88</v>
      </c>
      <c r="AT15" s="9" t="s">
        <v>89</v>
      </c>
      <c r="AU15" s="9" t="s">
        <v>90</v>
      </c>
      <c r="AV15" s="9" t="s">
        <v>91</v>
      </c>
      <c r="AW15" s="9" t="s">
        <v>92</v>
      </c>
      <c r="AX15" s="9" t="s">
        <v>93</v>
      </c>
      <c r="AY15" s="9" t="s">
        <v>94</v>
      </c>
      <c r="AZ15" s="9" t="s">
        <v>95</v>
      </c>
      <c r="BA15" s="9" t="s">
        <v>79</v>
      </c>
      <c r="BB15" s="9" t="s">
        <v>96</v>
      </c>
      <c r="BC15" s="9" t="s">
        <v>97</v>
      </c>
      <c r="BD15" s="9" t="s">
        <v>98</v>
      </c>
      <c r="BE15" s="9" t="s">
        <v>99</v>
      </c>
      <c r="BF15" s="9" t="s">
        <v>100</v>
      </c>
      <c r="BG15" s="9" t="s">
        <v>101</v>
      </c>
      <c r="BH15" s="9" t="s">
        <v>102</v>
      </c>
      <c r="BI15" s="9" t="s">
        <v>103</v>
      </c>
      <c r="BJ15" s="9" t="s">
        <v>104</v>
      </c>
      <c r="BK15" s="9" t="s">
        <v>119</v>
      </c>
      <c r="BL15" s="9" t="s">
        <v>120</v>
      </c>
      <c r="BM15" s="9" t="s">
        <v>123</v>
      </c>
      <c r="BN15" s="9" t="s">
        <v>124</v>
      </c>
      <c r="BO15" s="9" t="s">
        <v>125</v>
      </c>
      <c r="BP15" s="9" t="s">
        <v>126</v>
      </c>
      <c r="BQ15" s="9" t="s">
        <v>127</v>
      </c>
      <c r="BR15" s="9" t="s">
        <v>128</v>
      </c>
      <c r="BS15" s="9" t="s">
        <v>129</v>
      </c>
      <c r="BT15" s="9" t="s">
        <v>130</v>
      </c>
      <c r="BU15" s="9" t="s">
        <v>131</v>
      </c>
    </row>
    <row r="16" spans="1:204">
      <c r="A16" s="8" t="s">
        <v>105</v>
      </c>
      <c r="B16" s="8">
        <v>0.1</v>
      </c>
      <c r="C16" s="8">
        <v>0.5</v>
      </c>
      <c r="D16" s="10" t="s">
        <v>106</v>
      </c>
      <c r="G16" s="8">
        <v>1</v>
      </c>
      <c r="H16" s="8">
        <f>Modelo!$C$4:$L$4</f>
        <v>0</v>
      </c>
      <c r="I16" s="8">
        <v>0</v>
      </c>
      <c r="J16" s="8">
        <v>1</v>
      </c>
      <c r="K16" s="8" t="s">
        <v>107</v>
      </c>
      <c r="L16" s="8">
        <v>0</v>
      </c>
      <c r="M16" s="8" t="b">
        <v>0</v>
      </c>
      <c r="AX16" s="8">
        <v>2</v>
      </c>
      <c r="AY16" s="8">
        <v>1</v>
      </c>
      <c r="BB16" s="8">
        <v>0</v>
      </c>
      <c r="BC16" s="8">
        <v>6</v>
      </c>
      <c r="BD16" s="8" t="e">
        <f>Modelo!$G$14:$G$15</f>
        <v>#VALUE!</v>
      </c>
      <c r="BE16" s="8">
        <v>4</v>
      </c>
      <c r="BF16" s="8" t="e">
        <f>Modelo!$I$14:$I$15</f>
        <v>#VALUE!</v>
      </c>
      <c r="BG16" s="8" t="e">
        <f>100*(EXP(DEVIATION/100)-1)</f>
        <v>#NAME?</v>
      </c>
      <c r="BH16" s="8">
        <v>1</v>
      </c>
      <c r="BI16" s="8">
        <v>1</v>
      </c>
      <c r="BJ16" s="8">
        <v>0</v>
      </c>
      <c r="BK16" s="8">
        <v>-1</v>
      </c>
      <c r="BL16" s="8" t="b">
        <v>1</v>
      </c>
      <c r="BM16" s="8" t="b">
        <v>0</v>
      </c>
      <c r="BN16" s="8" t="b">
        <v>0</v>
      </c>
      <c r="BZ16" s="10"/>
      <c r="GV16" s="10"/>
    </row>
    <row r="17" spans="1:204">
      <c r="A17" s="8" t="s">
        <v>108</v>
      </c>
      <c r="BZ17" s="10"/>
      <c r="GV17" s="10"/>
    </row>
    <row r="18" spans="1:204">
      <c r="A18" s="8" t="s">
        <v>109</v>
      </c>
    </row>
    <row r="19" spans="1:204">
      <c r="A19" s="8" t="s">
        <v>110</v>
      </c>
    </row>
    <row r="20" spans="1:204">
      <c r="A20" s="8" t="s">
        <v>111</v>
      </c>
    </row>
    <row r="21" spans="1:204">
      <c r="A21" s="8" t="s">
        <v>112</v>
      </c>
    </row>
    <row r="22" spans="1:204">
      <c r="A22" s="8" t="s">
        <v>113</v>
      </c>
    </row>
    <row r="23" spans="1:204">
      <c r="A23" s="8" t="s">
        <v>114</v>
      </c>
    </row>
    <row r="24" spans="1:204">
      <c r="A24" s="8" t="s">
        <v>115</v>
      </c>
    </row>
    <row r="25" spans="1:204">
      <c r="A25" s="8" t="s">
        <v>116</v>
      </c>
    </row>
    <row r="26" spans="1:204">
      <c r="A26" s="8" t="s">
        <v>117</v>
      </c>
    </row>
    <row r="27" spans="1:204">
      <c r="A27" s="8" t="s">
        <v>118</v>
      </c>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Modelo Verbal</vt:lpstr>
      <vt:lpstr>RiskSerializationData</vt:lpstr>
      <vt:lpstr>rsklibSimData</vt:lpstr>
      <vt:lpstr>Modelo</vt:lpstr>
      <vt:lpstr>_PalUtilTempWorksheet</vt:lpstr>
      <vt:lpstr>ro_HiddenInfo</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usuario</cp:lastModifiedBy>
  <dcterms:created xsi:type="dcterms:W3CDTF">2011-09-08T17:35:54Z</dcterms:created>
  <dcterms:modified xsi:type="dcterms:W3CDTF">2018-10-08T01:13:41Z</dcterms:modified>
</cp:coreProperties>
</file>