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mc:AlternateContent xmlns:mc="http://schemas.openxmlformats.org/markup-compatibility/2006">
    <mc:Choice Requires="x15">
      <x15ac:absPath xmlns:x15ac="http://schemas.microsoft.com/office/spreadsheetml/2010/11/ac" url="C:\Users\usuario\Documents\Repositorios_git\Proyecto_Optimization\Modelos_Decision\Modelo_Decision_Bajo_Incertidumbre\"/>
    </mc:Choice>
  </mc:AlternateContent>
  <xr:revisionPtr revIDLastSave="0" documentId="13_ncr:1_{9CD39C9F-B9B7-4190-A504-83DF2266D179}" xr6:coauthVersionLast="37" xr6:coauthVersionMax="37" xr10:uidLastSave="{00000000-0000-0000-0000-000000000000}"/>
  <bookViews>
    <workbookView xWindow="360" yWindow="75" windowWidth="9720" windowHeight="6480" firstSheet="2" activeTab="2" xr2:uid="{00000000-000D-0000-FFFF-FFFF00000000}"/>
  </bookViews>
  <sheets>
    <sheet name="rsklibSimData" sheetId="8" state="hidden" r:id="rId1"/>
    <sheet name="RiskSerializationData" sheetId="9" state="hidden" r:id="rId2"/>
    <sheet name="Modelo Verbal" sheetId="6" r:id="rId3"/>
    <sheet name="Modelo" sheetId="1" r:id="rId4"/>
    <sheet name="ro_HiddenInfo" sheetId="5" state="hidden" r:id="rId5"/>
    <sheet name="_PalUtilTempWorksheet" sheetId="4" state="hidden" r:id="rId6"/>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EnglishExampleName" hidden="1">"Planning House Purchase.xlsx"</definedName>
    <definedName name="OptimizationAdjustableCellAddresses" hidden="1">ro_HiddenInfo!$H$16</definedName>
    <definedName name="Pal_Workbook_GUID" hidden="1">"76T1E4DTFK4GGVKCCS8AAYXD"</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"$C$9"</definedName>
    <definedName name="RiskSelectedNameCell1" hidden="1">"$B$17"</definedName>
    <definedName name="RiskSelectedNameCell2" hidden="1">"$D$12"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62913" concurrentCalc="0"/>
</workbook>
</file>

<file path=xl/calcChain.xml><?xml version="1.0" encoding="utf-8"?>
<calcChain xmlns="http://schemas.openxmlformats.org/spreadsheetml/2006/main">
  <c r="AN3" i="9" l="1"/>
  <c r="F6" i="1"/>
  <c r="D17" i="1"/>
  <c r="D16" i="1"/>
  <c r="D15" i="1"/>
  <c r="D14" i="1"/>
  <c r="D13" i="1"/>
  <c r="BD16" i="5"/>
  <c r="H16" i="5"/>
  <c r="G13" i="1"/>
  <c r="H14" i="1"/>
  <c r="F15" i="1"/>
  <c r="H16" i="1"/>
  <c r="G17" i="1"/>
  <c r="C13" i="1"/>
  <c r="F16" i="1"/>
  <c r="E16" i="1"/>
  <c r="F14" i="1"/>
  <c r="G15" i="1"/>
  <c r="H15" i="1"/>
  <c r="H13" i="1"/>
  <c r="J13" i="1"/>
  <c r="J14" i="1"/>
  <c r="E15" i="1"/>
  <c r="F17" i="1"/>
  <c r="E17" i="1"/>
  <c r="E14" i="1"/>
  <c r="G14" i="1"/>
  <c r="H17" i="1"/>
  <c r="G16" i="1"/>
  <c r="F13" i="1"/>
  <c r="E13" i="1"/>
  <c r="J15" i="1"/>
  <c r="J16" i="1"/>
  <c r="J17" i="1"/>
  <c r="I13" i="1"/>
  <c r="C14" i="1"/>
  <c r="I14" i="1"/>
  <c r="C15" i="1"/>
  <c r="I15" i="1"/>
  <c r="C16" i="1"/>
  <c r="I16" i="1"/>
  <c r="C17" i="1"/>
  <c r="I17" i="1"/>
  <c r="C9" i="1"/>
  <c r="B1" i="5"/>
  <c r="BD17" i="5"/>
  <c r="A3" i="9"/>
  <c r="AG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author>
  </authors>
  <commentList>
    <comment ref="B9" authorId="0" shapeId="0" xr:uid="{00000000-0006-0000-0100-000001000000}">
      <text>
        <r>
          <rPr>
            <b/>
            <sz val="9"/>
            <rFont val="Tahoma"/>
            <family val="2"/>
          </rPr>
          <t>En dólares actuales</t>
        </r>
      </text>
    </comment>
  </commentList>
</comments>
</file>

<file path=xl/sharedStrings.xml><?xml version="1.0" encoding="utf-8"?>
<sst xmlns="http://schemas.openxmlformats.org/spreadsheetml/2006/main" count="165" uniqueCount="163">
  <si>
    <r>
      <rPr>
        <b/>
        <sz val="11"/>
        <rFont val="Calibri"/>
        <family val="2"/>
      </rPr>
      <t>Entrada</t>
    </r>
  </si>
  <si>
    <r>
      <rPr>
        <b/>
        <sz val="11"/>
        <rFont val="Calibri"/>
        <family val="2"/>
      </rPr>
      <t>Datos históricos y probabilidades de muestreo</t>
    </r>
  </si>
  <si>
    <r>
      <rPr>
        <sz val="11"/>
        <rFont val="Calibri"/>
        <family val="2"/>
      </rPr>
      <t>Inversión anual</t>
    </r>
  </si>
  <si>
    <r>
      <rPr>
        <sz val="11"/>
        <rFont val="Calibri"/>
        <family val="2"/>
      </rPr>
      <t>Año</t>
    </r>
  </si>
  <si>
    <r>
      <rPr>
        <sz val="11"/>
        <rFont val="Calibri"/>
        <family val="2"/>
      </rPr>
      <t>Letras T</t>
    </r>
  </si>
  <si>
    <r>
      <rPr>
        <sz val="11"/>
        <rFont val="Calibri"/>
        <family val="2"/>
      </rPr>
      <t>Bonos T</t>
    </r>
  </si>
  <si>
    <r>
      <rPr>
        <sz val="11"/>
        <rFont val="Calibri"/>
        <family val="2"/>
      </rPr>
      <t>Acciones</t>
    </r>
  </si>
  <si>
    <r>
      <rPr>
        <sz val="11"/>
        <rFont val="Calibri"/>
        <family val="2"/>
      </rPr>
      <t>Inflación</t>
    </r>
  </si>
  <si>
    <r>
      <rPr>
        <b/>
        <sz val="11"/>
        <rFont val="Calibri"/>
        <family val="2"/>
      </rPr>
      <t>Decisiones</t>
    </r>
  </si>
  <si>
    <r>
      <rPr>
        <sz val="11"/>
        <rFont val="Calibri"/>
        <family val="2"/>
      </rPr>
      <t>Letras T</t>
    </r>
  </si>
  <si>
    <r>
      <rPr>
        <sz val="11"/>
        <rFont val="Calibri"/>
        <family val="2"/>
      </rPr>
      <t>Bonos T</t>
    </r>
  </si>
  <si>
    <r>
      <rPr>
        <sz val="11"/>
        <rFont val="Calibri"/>
        <family val="2"/>
      </rPr>
      <t>Acciones</t>
    </r>
  </si>
  <si>
    <r>
      <rPr>
        <sz val="11"/>
        <rFont val="Calibri"/>
        <family val="2"/>
      </rPr>
      <t>%total</t>
    </r>
  </si>
  <si>
    <r>
      <rPr>
        <sz val="11"/>
        <rFont val="Calibri"/>
        <family val="2"/>
      </rPr>
      <t>Clasificaciones de cartera</t>
    </r>
  </si>
  <si>
    <r>
      <rPr>
        <b/>
        <sz val="11"/>
        <rFont val="Calibri"/>
        <family val="2"/>
      </rPr>
      <t>Salida de la simulación a continuación</t>
    </r>
  </si>
  <si>
    <r>
      <rPr>
        <sz val="11"/>
        <rFont val="Calibri"/>
        <family val="2"/>
      </rPr>
      <t>Efectivo final</t>
    </r>
  </si>
  <si>
    <r>
      <rPr>
        <b/>
        <sz val="11"/>
        <rFont val="Calibri"/>
        <family val="2"/>
      </rPr>
      <t>Simulación</t>
    </r>
  </si>
  <si>
    <r>
      <rPr>
        <sz val="11"/>
        <rFont val="Calibri"/>
        <family val="2"/>
      </rPr>
      <t>Desplazamiento de columnas para la consulta:</t>
    </r>
  </si>
  <si>
    <r>
      <rPr>
        <sz val="11"/>
        <rFont val="Calibri"/>
        <family val="2"/>
      </rPr>
      <t>Año futuro</t>
    </r>
  </si>
  <si>
    <r>
      <rPr>
        <sz val="11"/>
        <rFont val="Calibri"/>
        <family val="2"/>
      </rPr>
      <t>Efectivo inicial</t>
    </r>
  </si>
  <si>
    <r>
      <rPr>
        <sz val="11"/>
        <rFont val="Calibri"/>
        <family val="2"/>
      </rPr>
      <t>Escenario</t>
    </r>
  </si>
  <si>
    <r>
      <rPr>
        <sz val="11"/>
        <rFont val="Calibri"/>
        <family val="2"/>
      </rPr>
      <t>Letras T</t>
    </r>
  </si>
  <si>
    <r>
      <rPr>
        <sz val="11"/>
        <rFont val="Calibri"/>
        <family val="2"/>
      </rPr>
      <t>Bonos T</t>
    </r>
  </si>
  <si>
    <r>
      <rPr>
        <sz val="11"/>
        <rFont val="Calibri"/>
        <family val="2"/>
      </rPr>
      <t>Acciones</t>
    </r>
  </si>
  <si>
    <r>
      <rPr>
        <sz val="11"/>
        <rFont val="Calibri"/>
        <family val="2"/>
      </rPr>
      <t>Inflación</t>
    </r>
  </si>
  <si>
    <r>
      <rPr>
        <sz val="11"/>
        <rFont val="Calibri"/>
        <family val="2"/>
      </rPr>
      <t>Efectivo final</t>
    </r>
  </si>
  <si>
    <r>
      <rPr>
        <sz val="11"/>
        <rFont val="Calibri"/>
        <family val="2"/>
      </rPr>
      <t>Deflactor</t>
    </r>
  </si>
  <si>
    <t>Goal (Cell, Statistic, Parameter), E1: RO Formula to Optimize</t>
  </si>
  <si>
    <t>MACROS</t>
  </si>
  <si>
    <t>Compatibility with Old Versions (4 trips pre-v5 versions)</t>
  </si>
  <si>
    <t>RISKOpt Tag</t>
  </si>
  <si>
    <t>Out Stats</t>
  </si>
  <si>
    <t>VERSION 6.0 SETTINGS</t>
  </si>
  <si>
    <t>Goal (Type, Target Value)</t>
  </si>
  <si>
    <t>Start (enabled, macro)</t>
  </si>
  <si>
    <t>Formula Conversion Cell (not used in v5)</t>
  </si>
  <si>
    <t>#Iterations - Sim Stopping (legacy setting used in v5 and earlier))</t>
  </si>
  <si>
    <t>Mean</t>
  </si>
  <si>
    <t>Creation Version</t>
  </si>
  <si>
    <t>6.0.0</t>
  </si>
  <si>
    <t>Constraint Solver, number of Latin Hypercube stratifications, for reproducing results with Actual Convergence</t>
  </si>
  <si>
    <t>Optimization Engine</t>
  </si>
  <si>
    <t>Trial Count Stopping (enabled, trial count)</t>
  </si>
  <si>
    <t>Before Recalc (enabled, macro), starting with v6 RISKOptimizer uses corresponding @RISK macro</t>
  </si>
  <si>
    <t>Number Formatting Cell (introduced in v5)</t>
  </si>
  <si>
    <t>Sim. Stopping Mode, Tolerance (legacy settings used in v5 and earlier)</t>
  </si>
  <si>
    <t>Std. Dev.</t>
  </si>
  <si>
    <t>Required Version</t>
  </si>
  <si>
    <t>1.0.0</t>
  </si>
  <si>
    <t>Constraint Solver, total of adjustable cell values, to only pass number of stratifications if model hasn't changed</t>
  </si>
  <si>
    <t>Mutation Rate (becoming a single settings for all adjustable cell groups)</t>
  </si>
  <si>
    <t>Timespan Stopping (enabled, trial count)</t>
  </si>
  <si>
    <t>After Recalc (enabled, macro), starting with v6 RISKOptimizer uses corresponding @RISK macro</t>
  </si>
  <si>
    <t>Same Seed Each Simulation (this was used in RISKOptimizer version 5 and earlier)</t>
  </si>
  <si>
    <t>Min</t>
  </si>
  <si>
    <t>Recommended Version</t>
  </si>
  <si>
    <t>1.0.0</t>
  </si>
  <si>
    <t>Crossover Rate (becoming a single settings for all adjustable cell groups)</t>
  </si>
  <si>
    <t>Progress Stopping (enabled, trial count, max % change, change is percent)</t>
  </si>
  <si>
    <t>After Storage (enabled, macro)</t>
  </si>
  <si>
    <t>Sampling Type (this was used in RISKOptimizer version 5 and earlier)</t>
  </si>
  <si>
    <t>Max</t>
  </si>
  <si>
    <t>Last Modified by Version</t>
  </si>
  <si>
    <t>Genetic Operators (becoming a single settings for all adjustable cell groups)</t>
  </si>
  <si>
    <t>1,1,1,1,1,1,1,1,1,1,1</t>
  </si>
  <si>
    <t>Formula Stopping (enabled, formula)</t>
  </si>
  <si>
    <t>Finish (enabled, macro)</t>
  </si>
  <si>
    <t>Macro Before Simulation (enabled, macro), starting with v6, this is legacy setting</t>
  </si>
  <si>
    <t>Genetic Algorithm - Discrete Variable Warning Shown</t>
  </si>
  <si>
    <t>Stopping on Projected Convergence (added in version 6; other simulation runtime settings got moved to @RISK)</t>
  </si>
  <si>
    <t>Population Size</t>
  </si>
  <si>
    <t>Macro After Simulation (enabled, macro), starting with v6, this is legacy setting</t>
  </si>
  <si>
    <t>UNUSED</t>
  </si>
  <si>
    <t>Seed (Is Auto, Value)</t>
  </si>
  <si>
    <t>Ev4/RO1: Update Display (replaced by Show Excel Recalcs in v5)</t>
  </si>
  <si>
    <t>Minimize Excel on Startup</t>
  </si>
  <si>
    <t>Stop on Errors (before v5: Pause on Errors)</t>
  </si>
  <si>
    <t>Keep Trial-by-Trial Log (if cell has anything other than False consider True, since Evolver 4 didn't have this setting); this setting no longer used staring with version 6</t>
  </si>
  <si>
    <t>Ev4/RO1: Graph Progress</t>
  </si>
  <si>
    <t>Show Excel Recalcs (replaces "Update Display" used before v5)</t>
  </si>
  <si>
    <t># Chromosomes</t>
  </si>
  <si>
    <t># Constraints</t>
  </si>
  <si>
    <t>Method + #Operators(Legacy)</t>
  </si>
  <si>
    <t>Mutation Rate (Legacy)</t>
  </si>
  <si>
    <t>Crossover Rate (Legacy)</t>
  </si>
  <si>
    <t>Description</t>
  </si>
  <si>
    <t># Time Blocks/All Groups Must Be Present</t>
  </si>
  <si>
    <t>Constraint Range</t>
  </si>
  <si>
    <t>#Ranges</t>
  </si>
  <si>
    <t>Adj. Range</t>
  </si>
  <si>
    <t>Min Val or Range</t>
  </si>
  <si>
    <t>Max Val Or Range</t>
  </si>
  <si>
    <t>Flags</t>
  </si>
  <si>
    <t>HARD CONSTRAINT DEV</t>
  </si>
  <si>
    <t>CONSTRAINT SOLVER</t>
  </si>
  <si>
    <t>ROFUNC</t>
  </si>
  <si>
    <t>RISKOPT</t>
  </si>
  <si>
    <t>SOFT CONSTRAINT DEV</t>
  </si>
  <si>
    <t>EVAL (True/False or penalty)</t>
  </si>
  <si>
    <t>Type (Hard/Soft)</t>
  </si>
  <si>
    <t>Entry Mode</t>
  </si>
  <si>
    <t>Formula</t>
  </si>
  <si>
    <t>Left Val Or Range</t>
  </si>
  <si>
    <t>Left Operator</t>
  </si>
  <si>
    <t>Constrained Cells</t>
  </si>
  <si>
    <t>Right Operator</t>
  </si>
  <si>
    <t>Right Val Or Range</t>
  </si>
  <si>
    <t>Penalty Function</t>
  </si>
  <si>
    <t>RO Eval Time (Iter/Sim)</t>
  </si>
  <si>
    <t>RO Statistic to Constrain</t>
  </si>
  <si>
    <t>RO Statistic Parameter</t>
  </si>
  <si>
    <t>RECIPE_x0001_11</t>
  </si>
  <si>
    <t/>
  </si>
  <si>
    <t>False,False,False</t>
  </si>
  <si>
    <t>DEFAULT PARENT SELECTION</t>
  </si>
  <si>
    <t>DEFAULT MUTATION</t>
  </si>
  <si>
    <t>DEFAULT CROSSOVER</t>
  </si>
  <si>
    <t>DEFAULT BACKTRACK</t>
  </si>
  <si>
    <t>ARITHMETIC CROSSOVER</t>
  </si>
  <si>
    <t>HEURISTIC CROSSOVER</t>
  </si>
  <si>
    <t>CAUCHY MUTATION</t>
  </si>
  <si>
    <t>BOUNDARY MUTATION</t>
  </si>
  <si>
    <t>NON-UNIFORM MUTATION</t>
  </si>
  <si>
    <t>LINEAR</t>
  </si>
  <si>
    <t>LOCAL SEARCH</t>
  </si>
  <si>
    <t>Precision (added 6.0)</t>
  </si>
  <si>
    <t>RO Auto Eval Time (added 6.0)</t>
  </si>
  <si>
    <t>ColorOptimizationCells Called</t>
  </si>
  <si>
    <t>Suma=100%</t>
  </si>
  <si>
    <t>Percentil 5</t>
  </si>
  <si>
    <t>Is Disabled</t>
  </si>
  <si>
    <t>Use for EF</t>
  </si>
  <si>
    <t>EF Settings Have Been Defined</t>
  </si>
  <si>
    <t>EF Location of Constraining Values</t>
  </si>
  <si>
    <t>EF Min Constraining Value</t>
  </si>
  <si>
    <t>EF Max Constraining Value</t>
  </si>
  <si>
    <t>EF # of Constraining Values Between Min and Max</t>
  </si>
  <si>
    <t>EF Range with Constraining Values</t>
  </si>
  <si>
    <t>EF # of Constraining Values Listed</t>
  </si>
  <si>
    <t>EF Stopping Conditions</t>
  </si>
  <si>
    <t>EF Stop on Trials</t>
  </si>
  <si>
    <t>EF Trial Count</t>
  </si>
  <si>
    <t>EF Stop on Time</t>
  </si>
  <si>
    <t>EF Time Duration</t>
  </si>
  <si>
    <t>EF Time Unit</t>
  </si>
  <si>
    <t>EF Stop on Progress</t>
  </si>
  <si>
    <t>EF Trials (Progress)</t>
  </si>
  <si>
    <t>EF Max. Change (Progress)</t>
  </si>
  <si>
    <t>EF Max. Change is Percent (Progress)</t>
  </si>
  <si>
    <t>EFFICIENT FRONTIER</t>
  </si>
  <si>
    <t>Analysis Type (Standard vs. Efficient Frontier)</t>
  </si>
  <si>
    <t>EF Item to Constrain</t>
  </si>
  <si>
    <t>EF Constraint Minimum</t>
  </si>
  <si>
    <t>EF Constraint Maximum</t>
  </si>
  <si>
    <t>EF Formula for Dtools</t>
  </si>
  <si>
    <t>7.5.0</t>
  </si>
  <si>
    <t>01fe370a753dff06690a2bfa5f67b362_x0004__x0005_ÐÏ_x0011_à¡±_x001A_á_x0004__x0004__x0004__x0004__x0004__x0004__x0004__x0004__x0004__x0004__x0004__x0004__x0004__x0004__x0004__x0004_&gt;_x0004__x0003__x0004_þÿ	_x0004__x0006__x0004__x0004__x0004__x0004__x0004__x0004__x0004__x0004__x0004__x0004__x0004__x0001__x0004__x0004__x0004__x0001__x0004__x0004__x0004__x0004__x0004__x0004__x0004__x0004__x0010__x0004__x0004__x0002__x0004__x0004__x0004__x0001__x0004__x0004__x0004_þÿÿÿ_x0004__x0004__x0004__x0004__x0004_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0004__x0001__x0001__x0001__x0005__x0001__x0001__x0001__x0006__x0001__x0001__x0001__x0007__x0001__x0001__x0001__x0008__x0001__x0001__x0001_	_x0001__x0001__x0001__x0002__x0001__x0001__x0001__x0015__x0001__x0001__x0001__x000C__x0001__x0001__x0001__x000D__x0001__x0001__x0001__x000E__x0001__x0001__x0001__x000F__x0001__x0001__x0001__x0010__x0001__x0001__x0001__x0011__x0001__x0001__x0001__x0012__x0001__x0001__x0001__x0013__x0001__x0001__x0001__x0014__x0001__x0001__x0001__x0003__x0001__x0001__x0001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0003__x0004_ÿÿÿÿÿÿÿÿÿÿÿÿÿÿÿÿ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 üÇÀ^Ô_x0001_þÿÿÿ_x0003__x0003__x0003__x0003__x0003__x0003__x0003__x0003_R_x0003_S_x0003_K_x0003_L_x0003_I_x0003_B_x0003_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B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0003_ÿÿÿÿÿÿÿÿÿÿÿÿÿÿÿÿÿÿÿÿÿÿÿÿÿÿÿÿÿÿÿÿñVAÚâ-×@ù×Ó$6¨à@G_x000D_8pØ@òÏç.+ß@¸p$r Ó@A_x0002_÷çó4Ù@£ÓªÛ@YSï:_x0005_Û@Ýn[O_x0019_Ö@_x001F_zq:*:â@_x0015_Ù_x0005_"Û@ê_x0004_!ny6Þ@¥G_x0015_xÒÛ@Wu7ÑÜ@_x000C_j\3©vÛ@YÛ_x0012__x0008_ÛüÜ@ÍO_x0007_$_x0008_Ïà@ð5rÈOpÖ@_x0013_¦4Rv_x0005_Ú@_x000F_|Ì§å_x0018_Þ@_x0002_ÉÅ_x000F_ÜêÕ@oÇ¸ñ®á@_x0014_ôöê¿wÞ@³­ôY_x0008_Ø@Uc_x0013_-óÙ@SgÖÜ@¬_x0002_Ùøu±Ü@çI!_x0005__x0006_dß@ÃðECòÕ@_x001F_ìÂ3±Ý@Ýß_x0004_¾íÝ@_x001B_E¹-Ú@ÄÐÿÿ0zá@à_x0003_&gt;5©?Ü@(Í_x001B__x0015_cÖ@l_x0004_ðF¢Ý@~Ï&lt;q[Ü@û~Eq¶Ù@R_x0002_XS-Ú@­_x0001_ÐÜ@[ Å_x0008_Õâ×@z_x000F__x0006_ÓöÕ@Ñ'_x0016_?×@Å_x0005_u¢¬àÛ@ÕÜÞ~´åÝ@"?½_x0005_¤Ô@¯¿½^YÜÙ@_x0003_:Ä»_x0001_Ó@0_x0005_îiÙ@PÅx÷?Õ@Y*öÜÙ@Dÿão_x0016_ß@»ìF«bÞ@ò7_x001B_ó_x0008_×@éo[è~Û@îz@nÎÔ@¢%²_x0017_Ò@iÓöNÀl×@~ðµ¢tà@_x0001__x0002_5_x0004_ÄãÕ@äñ_x000D_qÓ@_x001E_5 ¹Eß@Ë0¡Ð@ö~8äÔ@vµ²¥â@@Y0._x000E_Õ@3_x0018_£nü¬×@^¾_x001B_;áqÝ@Ç&gt;¥Y6§Ü@åÏaÑ´ã@`H_y'ò×@_x0017__x001D_ÖT¬NÑ@ª¸_x0008_ÿÃðÙ@åÿSéÒá@"ÍLWôPÙ@á-ß¹ÅÖ@D_x0012_Qbó^Ú@ô&amp;ÈRñÝ@X+mÇ&lt;ôÔ@*dÌ-øÔ@\¡1_x0019_é=Þ@³6oÄÛ@" Êïb×@_x001B_Ä¤ÓÔÜ@"üYn@ß@G'_x001C_vÜ@ÈË&gt;\§&gt;Ø@^äg@)ÜØ@w58Û@0©Ü@¾Ú@¦gt&amp;_x0001__x000B_¼_x0015_ß@ã¨)8ç×@õ'ÓFî×@Èêþð¿Ö@2«tLñrÙ@ýýîWâÜ@;Î	VåÝ@¿_x0004_`_x0003_ãÓÛ@_x0006_SÆWßã@3Ô-S"_x0014_Ô@ñVAÚâ-×@ù×Ó$6¨à@G_x000D_8pØ@òÏç.+ß@¸p$r Ó@A_x0002_÷çó4Ù@£ÓªÛ@YSï:_x0005_Û@Ýn[O_x0019_Ö@_x001F_zq:*:â@_x0015_Ù_x0005_"Û@ê_x0004_!ny6Þ@¥G_x0015_xÒÛ@Wu7ÑÜ@_x000C_j\3©vÛ@YÛ_x0012__x0008_ÛüÜ@ÍO_x0007_$_x0008_Ïà@ð5rÈOpÖ@_x0013_¦4Rv_x0005_Ú@_x000F_|Ì§å_x0018_Þ@_x0002_ÉÅ_x000F_ÜêÕ@oÇ¸ñ®á@_x0005__x0006__x0014_ôöê¿wÞ@³­ôY_x0008_Ø@Uc_x0013_-óÙ@SgÖÜ@¬_x0002_Ùøu±Ü@çI!dß@ÃðECòÕ@_x001F_ìÂ3±Ý@Ýß_x0004_¾íÝ@_x001B_E¹-Ú@ÄÐÿÿ0zá@à_x0003_&gt;5©?Ü@(Í_x001B__x0015_cÖ@l_x0004_ðF¢Ý@~Ï&lt;q[Ü@û~Eq¶Ù@R_x0002_XS-Ú@­_x0001_ÐÜ@[ Å_x0008_Õâ×@z_x000F__x0006_ÓöÕ@Ñ'_x0016_?×@Å_x0005_u¢¬àÛ@ÕÜÞ~´åÝ@"?½_x0005_¤Ô@¯¿½^YÜÙ@_x0003_:Ä»_x0001_Ó@0_x0005_îiÙ@PÅx÷?Õ@Y*öÜÙ@Dÿão_x0016_ß@»ìF«bÞ@ò7_x001B__x0003__x0007_ó_x0008_×@éo[è~Û@îz@nÎÔ@¢%²_x0017_Ò@iÓöNÀl×@~ðµ¢tà@5_x0004_ÄãÕ@äñ_x000D_qÓ@_x001E_5 ¹Eß@Ë0¡Ð@ö~8äÔ@vµ²¥â@@Y0._x000E_Õ@3_x0018_£nü¬×@^¾_x001B_;áqÝ@Ç&gt;¥Y6§Ü@_x0001__x0003__x0003__x0003_._x0003__x0003__x0003_Planificación de adquisición de viviendas.xlsx_x0005__x0003__x0003__x0003__x000D__x0003__x0003__x0003_Modelo Verbal_x0003__x0003__x0003__x0003__x0006__x0003__x0003__x0003_Modelo_x0006__x0003__x0003__x0003__x0002__x0003__x0003__x0003_C9%_x0003__x0003__x0003_=RiskOutput("Efectivo fin_x0002__x0004_al")+I17*J17_x0002__x0002__x0002__x0002__x0002__x0002__x0002__x0002__x0001__x0002__x0002__x0002__x0002__x0002__x0002__x0002__x0001__x0002__x0002__x0002__x001D__x0002__x0002__x0002__x0002__x0002__x0002__x0002__x000E__x0002__x0002__x0002_Efectivo final_x0002__x0002__x0002__x0002__x0002__x0002__x0002__x0002__x0002__x0002_ÿÿÿÿÿÿÿÿÿÿÿÿÿÿÿÿÿÿÿÿÿÿÿÿÿÿÿÿÿÿÿÿÿÿÿÿÿÿÿÿÿÿ_x0002__x0002__x0003__x0002__x0002__x0002_D13_x0019__x0002__x0002__x0002_=RiskDuniform($L$4:$L$65)_x0013__x0002__x0002__x0002_1_x0001_B13_x0001_D12_x0001_Escenario_x0001__x0002__x0002__x0002__x0002__x0002__x0002__x0002__x0002__x0002__x0002__x0002__x0001__x0002__x0002__x0002__x0019__x0002__x0002__x0002__x000D__x0002__x0002__x0002_1 / Escenario_x0001__x0002__x0002__x0002__x0002__x0002__x0002__x0002__x0002__x0002__x0002__x0002__x0002__x0002__x0002__x0002__x0002__x0002__x0002__x0002__x0003__x0002__x0002__x0002_D14_x0019__x0002__x0002__x0002_=RiskDuniform_x0004__x0005_($L$4:$L$65)_x0013__x0004__x0004__x0004_2_x0001_B14_x0001_D12_x0001_Escenario_x0001__x0004__x0004__x0004__x0004__x0004__x0004__x0004__x0001__x0004__x0004__x0004__x0001__x0004__x0004__x0004__x0019__x0004__x0004__x0004__x000D__x0004__x0004__x0004_2 / Escenario_x0001__x0004__x0004__x0004__x0004__x0004__x0004__x0004__x0004__x0004__x0004__x0004__x0004__x0004__x0004__x0004__x0004__x0004__x0004__x0004__x0003__x0004__x0004__x0004_D15_x0019__x0004__x0004__x0004_=RiskDuniform($L$4:$L$65)_x0013__x0004__x0004__x0004_3_x0001_B15_x0001_D12_x0001_Escenario_x0001__x0004__x0004__x0004__x0004__x0004__x0004__x0004__x0002__x0004__x0004__x0004__x0001__x0004__x0004__x0004__x0019__x0004__x0004__x0004__x000D__x0004__x0004__x0004_3 / Escenario_x0001__x0004__x0004__x0004__x0004__x0004__x0004__x0004__x0004__x0004__x0004__x0004__x0004__x0004__x0004__x0004__x0004__x0004__x0004__x0004__x0003__x0004__x0004__x0004_D16_x0019__x0004__x0004__x0004_=RiskDuniform($L$4:$L$65)_x0013__x0004__x0004__x0004_4_x0001_B1_x0005__x0007_6_x0001_D12_x0001_Escenario_x0001__x0005__x0005__x0005__x0005__x0005__x0005__x0005__x0003__x0005__x0005__x0005__x0001__x0005__x0005__x0005__x0019__x0005__x0005__x0005__x000D__x0005__x0005__x0005_4 / Escenario_x0001__x0005__x0005__x0005__x0005__x0005__x0005__x0005__x0005__x0005__x0005__x0005__x0005__x0005__x0005__x0005__x0005__x0005__x0005__x0005__x0003__x0005__x0005__x0005_D17_x0019__x0005__x0005__x0005_=RiskDuniform($L$4:$L$65)_x0013__x0005__x0005__x0005_5_x0001_B17_x0001_D12_x0001_Escenario_x0001__x0005__x0005__x0005__x0005__x0005__x0005__x0005__x0004__x0005__x0005__x0005__x0001__x0005__x0005__x0005__x0019__x0005__x0005__x0005__x000D__x0005__x0005__x0005_5 / Escenario_x0001__x0005__x0005__x0005__x0005__x0005__x0005__x0005__x0005__x0005__x0005__x0005__x0005__x0005__x0005__x0005__x0005__x0005__x0005__x0005__x0015__x0005__x0005__x0005_Criterios de Decision_x0005__x0005__x0005__x0005__x000D__x0005__x0005__x0005_ro_HiddenInfo_x0006__x0005__x0005__x0005__x0002__x0005__x0005__x0005_E1_x0016__x0005__x0005__x0005_=Ris_x0001__x0003_kMean(Modelo!$C$9)_x0001__x0001__x0001__x0001__x0001__x0001__x0001__x0001__x0001__x0001__x0001__x0001__x0002__x0001__x0001__x0001_P2_x000F__x0001__x0001__x0001_=RiskMean($B$1)_x0001__x0001__x0001__x0001__x0001__x0001__x0001__x0001__x0001__x0001__x0001__x0001__x0002__x0001__x0001__x0001_P3_x0011__x0001__x0001__x0001_=RiskStdDev($B$1)_x0001__x0001__x0001__x0001__x0001__x0001__x0001__x0001__x0001__x0001__x0001__x0001__x0002__x0001__x0001__x0001_P4_x000E__x0001__x0001__x0001_=RiskMin($B$1)_x0001__x0001__x0001__x0001__x0001__x0001__x0001__x0001__x0001__x0001__x0001__x0001__x0002__x0001__x0001__x0001_P5_x000E__x0001__x0001__x0001_=RiskMax($B$1)_x0001__x0001__x0001__x0001__x0001__x0001__x0001__x0001__x0001__x0001__x0001__x0001__x0004__x0001__x0001__x0001_GY17"_x0001__x0001__x0001_=RiskPercentile(Modelo!$C$9; 0,05)_x0001__x0001__x0001__x0001__x0001__x0001__x0001__x0001__x0001__x0001__x0001__x0001__x0015__x0001__x0001__x0001__PalUtilTemp_x0003__x0007_Worksheet_x0003__x0003__x0003__x0003__x0002__x0003__x0003__x0003_;_x0003__x0003__x0003_'[Planificación de adquisición de viviendas.xlsx]Modelo'!C9B_x0003__x0003__x0003_'[Planificación de adquisición de viviendas.xlsx]ro_HiddenInfo'!B1_x0003__x0003__x0003__x0003__x0003__x0003__x0003__x0003__x0003__x0003__x0008__x0003__x0003__x0003_G5Z3V4YK_x0001__x0003__x0003__x0003__x0005__x0003__x0003__x0003__x0004__x0003__x0003_ø_x0006__x0003__x0001__x0003__x0003_O_x0003__x0003__x0003_76T1E4DTFK4GGVKCCS8AAYXD_x0003__x0003__x0003_ÿÿ_x0003__x0003_ÿÿÿÿ_x0003__x0003_ÿÿÿÿ_x0003__x0003_ÿÿÿÿ_x0003__x0003_ÿÿÿÿ_x0003__x0003_ÿÿ_x0003__x0007_ÿÿ_x0003__x0003__x0003__x0003__x0003__x0003__x0003__x0003__x0003__x0003__x0003__x0003__x0010_'_x0003__x0003_ü_x0004__x0003__x0003__x0003_l_x0003__x0003__x0003__x0001__x0003__x0003__x0003__x0003_._x0003__x0003_Planificación de adquisición de viviendas.xlsx_x0018__x0003__x0003__x0003_76T1E4DTFK4GGVKCCS8AAYXD_x0005__x0003__x0003__x0003__x0003__x000D__x0003__x0003_Modelo Verbal_x0003__x0003__x0003__x0003__x0003__x0006__x0003__x0003_Modelo_x0006__x0003__x0003__x0003__x0003__x0008__x0003__x0003__x0003__x0002__x0003_%_x0003__x0003_=RiskOutput("Efectivo final")+I17*J17_x0003__x0003__x0003__x0003__x0003__x0003__x0003__x0003__x0001__x0003__x0003__x0003__x0003__x0003__x0003__x0003__x0003__x0001__x0003__x0003__x0003__x001D__x0003__x0003__x0003__x0003__x0003__x000E__x0003__x0003_Efectivo final_x0003__x0003__x0003__x0003__x0003__x0003__x0002__x0004__x0002__x0002_ÿÿÿÿÿÿÿÿÿÿÿÿÿÿÿÿÿÿÿÿÿÿÿÿÿÿÿÿÿÿÿÿÿÿÿÿÿÿÿÿÿÿ_x0002_ÿÿ_x0002__x000C__x0002__x0002__x0002__x0003__x0002__x0019__x0002__x0002_=RiskDuniform($L$4:$L$65)_x0013__x0002__x0002_1_x0001_B13_x0001_D12_x0001_Escenario_x0002__x0001__x0002__x0002__x0002__x0002__x0002__x0002__x0002__x0002__x0001__x0002__x0002__x0002__x0019__x0002__x0002__x0002__x0002__x0002__x0002__x0001__x0002_ÿÿÿÿ_x0002__x0002__x0002__x0002__x0002__x0002__x0002__x0002__x0002__x0002__x0002__x0002__x0002__x0002__x0002__x0002__x0002__x000D__x0002__x0002__x0002__x0003__x0002__x0019__x0002__x0002_=RiskDuniform($L$4:$L$65)_x0013__x0002__x0002_2_x0001_B14_x0001_D12_x0001_Escenario_x0002__x0001__x0002__x0002__x0002__x0002__x0001__x0002__x0002__x0002__x0001__x0002__x0002__x0002__x0019__x0002__x0002__x0002__x0002__x0002__x0002__x0001__x0002_ÿÿÿÿ_x0002__x0002__x0002__x0002__x0002__x0002__x0002__x0002__x0002__x0004__x0005__x0004__x0004__x0004__x0004__x0004__x0004__x0004__x0004__x000E__x0004__x0004__x0004__x0003__x0004__x0019__x0004__x0004_=RiskDuniform($L$4:$L$65)_x0013__x0004__x0004_3_x0001_B15_x0001_D12_x0001_Escenario_x0004__x0001__x0004__x0004__x0004__x0004__x0002__x0004__x0004__x0004__x0001__x0004__x0004__x0004__x0019__x0004__x0004__x0004__x0004__x0004__x0004__x0001__x0004_ÿÿÿÿ_x0004__x0004__x0004__x0004__x0004__x0004__x0004__x0004__x0004__x0004__x0004__x0004__x0004__x0004__x0004__x0004__x0004__x000F__x0004__x0004__x0004__x0003__x0004__x0019__x0004__x0004_=RiskDuniform($L$4:$L$65)_x0013__x0004__x0004_4_x0001_B16_x0001_D12_x0001_Escenario_x0004__x0001__x0004__x0004__x0004__x0004__x0003__x0004__x0004__x0004__x0001__x0004__x0004__x0004__x0019__x0004__x0004__x0004__x0004__x0004__x0004__x0001__x0004_ÿÿÿÿ_x0004__x0004__x0004__x0004__x0004__x0004__x0004__x0004__x0004__x0004__x0004__x0004__x0004__x0004__x0004__x0004__x0004__x0010__x0004__x0004__x0004__x0003__x0004__x0019__x0004__x0004_=RiskDuniform($L$4_x0003__x0005_:$L$65)_x0013__x0003__x0003_5_x0001_B17_x0001_D12_x0001_Escenario_x0003__x0001__x0003__x0003__x0003__x0003__x0004__x0003__x0003__x0003__x0001__x0003__x0003__x0003__x0019__x0003__x0003__x0003__x0003__x0003__x0003__x0001__x0003_ÿÿÿÿ_x0003__x0003__x0003__x0003__x0003__x0003__x0003__x0003__x0003__x0003__x0003__x0003__x0003__x0003__x0003__x0003__x0003__x0015__x0003__x0003_Criterios de Decision_x0003__x0003__x0003__x0003__x0003__x000D__x0003__x0003_ro_HiddenInfo_x0006__x0003__x0003__x0003__x0003__x0003__x0003__x0003__x0003__x0004__x0003__x0016__x0003__x0003_=RiskMean(Modelo!$C$9)_x0003__x0003__x0003__x0003__x0003__x0003__x0003__x0003__x0003__x0003__x0003__x0003__x0003__x0001__x0003__x0003__x0003__x000F__x0003__x000F__x0003__x0003_=RiskMean($B$1)_x0003__x0003__x0003__x0003__x0003__x0003__x0003__x0003__x0003__x0003__x0003__x0003__x0003__x0002__x0003__x0003__x0003__x000F__x0003__x0011__x0003__x0003_=RiskStdDev($B$1)_x0003__x0003__x0003__x0003__x0003__x0003__x0003__x0003__x0007__x0008__x0007__x0007__x0007__x0007__x0007__x0003__x0007__x0007__x0007__x000F__x0007__x000E__x0007__x0007_=RiskMin($B$1)_x0007__x0007__x0007__x0007__x0007__x0007__x0007__x0007__x0007__x0007__x0007__x0007__x0007__x0004__x0007__x0007__x0007__x000F__x0007__x000E__x0007__x0007_=RiskMax($B$1)_x0007__x0007__x0007__x0007__x0007__x0007__x0007__x0007__x0007__x0007__x0007__x0007__x0007__x0010__x0007__x0007__x0007_Î_x0007_"_x0007__x0007_=RiskPercentile(Modelo!$C$9; 0,05)_x0007__x0007__x0007__x0007__x0007__x0007__x0007__x0007__x0007__x0007__x0007__x0007__x0007__x0015__x0007__x0007__PalUtilTempWorksheet_x0007__x0007__x0007__x0007__x0005__x0007__x0007__x0007__x0007__x0007__x0007__x0007__x0001__x0007__x0007__x0007__x0006__x0007__x0007__x0007__x0005__x0007__x0007__x0007__x0007__x0007__x0001__x0007__x0001__x0007__x0007__x0007__x0007__x0007__x0007__x0007__x0001__x0007__x0002__x0007__x0007__x0007__x0007__x0007__x0007__x0007__x0001__x0007__x0003__x0007__x0007__x0007__x0007__x0007__x0007__x0007__x0001__x0007__x0004__x0007__x0007__x0007__x0007__x0007__x0007__x0007__x0001__x0007__x0005__x0007__x0007__x0007__x0007__x0007__x0001__x0007__x0007__x0007__x0007__x0007__x0001__x0007__x0007__x0007__x0007__x0007__x0007__x0007__x0004__x0006__x0004__x0004__x0004__x0004__x0002__x0004__x0004__x0004__x0004__x0004__x0004__x0001__x0004__x0008__x0004__x0004__x0004__x0002__x0004__x0004__x0004__x0004__x0003__x0004__x0004__x0004__x0004__x0004__x0001__x0004__x0012_'_x0004__x0004_4_x0004__x0004__x0004_ÿÿÿÿÿÿÿÿÿÿÿÿÿÿÿÿÿÿÿÿÿÿÿÿÿÿÿÿÿÿÿÿÿÿÿÿÿÿÿÿ_x0004__x0004__x0004__x0004_ N_x0004__x0004__x000C__x0001__x0004__x0004__x0004__x0004__x0004__x0004__x0004__x0004__x0001__x0004__x0004__x001B_{º[_x001B_{º[_x0001__x0004__x0004__x0004__x0001__x0004__x0004__x0004_d_x0004__x0004__x0004_d_x0004__x0004__x0004_d_x0004__x0004__x0004__x0003__x0004__x0004__x0004__x0002__x0004__x0004__x0004__x0005__x0004__x0004__x0004__x0004__x0004__x0004__x0004__x0005__x0004__x0004__x0004__x0001__x0004__x0004__x0004_;Ã_x0017__x0001__x0004__x0004__x0004__x0002__x0004__x0004__x0004__x0004__x0004__x0004__x0004__x0004__x0004__x0004__x0004__x0004_@_x0004__x0004__x0004__x0004__x0004_ð@_x0004__x0004__x0004__x0004__x0004_ø@_x0004__x0004__x0004__x0004__x0004_¼@_x0004__x0004__x0004__x0004__x0004_@_x0004__x0004__x0004__x0004__x0004_D@_x0004__x0004__x0004__x0004__x0004_Ü@_x0004__x0004__x0004__x0004__x0004_Ì@_x0004__x0004__x0004__x0004__x0004_0@_x0004__x0004__x0004__x0004__x0004__x0004_@_x0004__x0004__x0004__x0004__x0001__x0002__x0001_Ä@_x0001__x0001__x0001__x0001__x0001_ @_x0001__x0001__x0001__x0001__x0001_4@_x0001__x0001__x0001__x0001__x0001_@_x0001__x0001__x0001__x0001__x0001_|@_x0001__x0001__x0001__x0001__x0001_&lt;@_x0001__x0001__x0001__x0001__x0001_°@_x0001__x0001__x0001__x0001__x0001_h@_x0001__x0001__x0001__x0001__x0001_@_x0001__x0001__x0001__x0001__x0001_ @_x0001__x0001__x0001__x0001__x0001_@_x0001__x0001__x0001__x0001__x0001_´@_x0001__x0001__x0001__x0001__x0001_\@_x0001__x0001__x0001__x0001__x0001_P@_x0001__x0001__x0001__x0001__x0001_Ø@_x0001__x0001__x0001__x0001__x0001__x0014_@_x0001__x0001__x0001__x0001__x0001_(@_x0001__x0001__x0001__x0001__x0001__x001C_@_x0001__x0001__x0001__x0001__x0001_è@_x0001__x0001__x0001__x0001__x0001_¤@_x0001__x0001__x0001__x0001__x0001_(@_x0001__x0001__x0001__x0001__x0001__x0001_@_x0001__x0001__x0001__x0001__x0001_@@_x0001__x0001__x0001__x0001__x0001_\@_x0001__x0001__x0001__x0001__x0001_,@_x0001__x0001__x0001__x0001__x0001_&lt;@_x0001__x0001__x0001__x0001__x0001_¬@_x0001__x0001__x0001__x0001__x0001_0@_x0001__x0001__x0001__x0001__x0001_@_x0001__x0001__x0001__x0001__x0001__x0014_@_x0001__x0001__x0001__x0001__x0001__x0018_@_x0001__x0001__x0001__x0001__x0001_ì@_x0001__x0002__x0001__x0001__x0001__x0001__x0001_ø@_x0001__x0001__x0001__x0001__x0001_T@_x0001__x0001__x0001__x0001__x0001_P@_x0001__x0001__x0001__x0001__x0001_X@_x0001__x0001__x0001__x0001__x0001_°@_x0001__x0001__x0001__x0001__x0001_8@_x0001__x0001__x0001__x0001__x0001_Ü@_x0001__x0001__x0001__x0001__x0001_@_x0001__x0001__x0001__x0001__x0001_¼@_x0001__x0001__x0001__x0001__x0001_ä@_x0001__x0001__x0001__x0001__x0001_¨@_x0001__x0001__x0001__x0001__x0001_@_x0001__x0001__x0001__x0001__x0001_È@_x0001__x0001__x0001__x0001__x0001_À@_x0001__x0001__x0001__x0001__x0001__x0004_@_x0001__x0001__x0001__x0001__x0001_ü@_x0001__x0001__x0001__x0001__x0001_H@_x0001__x0001__x0001__x0001__x0001_L@_x0001__x0001__x0001__x0001__x0001_à@_x0001__x0001__x0001__x0001__x0001_@_x0001__x0001__x0001__x0001__x0001_Ì@_x0001__x0001__x0001__x0001__x0001_@_x0001__x0001__x0001__x0001__x0001_¤@_x0001__x0001__x0001__x0001__x0001_4@_x0001__x0001__x0001__x0001__x0001_t@_x0001__x0001__x0001__x0001__x0001_p@_x0001__x0001__x0001__x0001__x0001__x0008_@_x0001__x0001__x0001__x0001__x0001_|@_x0001__x0001__x0001__x0001__x0001_¬@_x0001__x0001__x0001__x0001__x0001_t@_x0001__x0001__x0001__x0001__x0001_h@_x0001__x0001__x0001__x0001__x0001__x0002__x0001_à@_x0001__x0001__x0001__x0001__x0001_ô@_x0001__x0001__x0001__x0001__x0001_Ä@_x0001__x0001__x0001__x0001__x0001__x000C_@_x0001__x0001__x0001__x0001__x0001__x0010_@_x0001__x0001__x0001__x0001__x0001__x000C_@_x0001__x0001__x0001__x0001__x0001_À@_x0001__x0001__x0001__x0001__x0001__x0018_@_x0001__x0001__x0001__x0001__x0001_$@_x0001__x0001__x0001__x0001__x0001_@_x0001__x0001__x0001__x0001__x0001_@_x0001__x0001__x0001__x0001__x0001_Ð@_x0001__x0001__x0001__x0001__x0001_&lt;@_x0001__x0001__x0001__x0001__x0001_ä@_x0001__x0001__x0001__x0001__x0001_ô@_x0001__x0001__x0001__x0001__x0001_Ô@_x0001__x0001__x0001__x0001__x0001__x0004_@_x0001__x0001__x0001__x0001__x0001_è@_x0001__x0001__x0001__x0001__x0001_l@_x0001__x0001__x0001__x0001__x0001_´@_x0001__x0001__x0001__x0001__x0001_Ð@_x0001__x0001__x0001__x0001__x0001_@_x0001__x0001__x0001__x0001__x0001_T@_x0001__x0001__x0001__x0001__x0001_H@_x0001__x0001__x0001__x0001__x0001_p@_x0001__x0001__x0001__x0001__x0001_ @_x0001__x0001__x0001__x0001__x0001_x@_x0001__x0001__x0001__x0001__x0001__x001C_@_x0001__x0001__x0001__x0001__x0001_@_x0001__x0001__x0001__x0001__x0001_h@_x0001__x0001__x0001__x0001__x0001_p@_x0001__x0001__x0001__x0001__x0001_,@_x0001__x0002__x0001__x0001__x0001__x0001__x0001_à@_x0001__x0001__x0001__x0001__x0001_P@_x0001__x0001__x0001__x0001__x0001__x0014_@_x0001__x0001__x0001__x0001__x0001_à@_x0001__x0001__x0001__x0001__x0001_´@_x0001__x0001__x0001__x0001__x0001_ô@_x0001__x0001__x0001__x0001__x0001_|@_x0001__x0001__x0001__x0001__x0001_@_x0001__x0001__x0001__x0001__x0001_X@_x0001__x0001__x0001__x0001__x0001__x0001_@_x0001__x0001__x0001__x0001__x0001_´@_x0001__x0001__x0001__x0001__x0001_(@_x0001__x0001__x0001__x0001__x0001_¬@_x0001__x0001__x0001__x0001__x0001_ô@_x0001__x0001__x0001__x0001__x0001_H@_x0001__x0001__x0001__x0001__x0001_ä@_x0001__x0001__x0001__x0001__x0001_@_x0001__x0001__x0001__x0001__x0001_¼@_x0001__x0001__x0001__x0001__x0001_4@_x0001__x0001__x0001__x0001__x0001_ü@_x0001__x0001__x0001__x0001__x0001_Ì@_x0001__x0001__x0001__x0001__x0001_8@_x0001__x0001__x0001__x0001__x0001__x0004_@_x0001__x0001__x0001__x0001__x0001_ø@_x0001__x0001__x0001__x0001__x0001_È@_x0001__x0001__x0001__x0001__x0001_@@_x0001__x0001__x0001__x0001__x0001_Ø@_x0001__x0001__x0001__x0001__x0001_(@_x0001__x0001__x0001__x0001__x0001_¨@_x0001__x0001__x0001__x0001__x0001_8@_x0001__x0001__x0001__x0001__x0001_D@_x0001__x0001__x0001__x0001__x0001__x0002__x0001_@_x0001__x0001__x0001__x0001__x0001_t@_x0001__x0001__x0001__x0001__x0001_@_x0001__x0001__x0001__x0001__x0001_ì@_x0001__x0001__x0001__x0001__x0001_t@_x0001__x0001__x0001__x0001__x0001_À@_x0001__x0001__x0001__x0001__x0001_|@_x0001__x0001__x0001__x0001__x0001_À@_x0001__x0001__x0001__x0001__x0001_ð@_x0001__x0001__x0001__x0001__x0001_¸@_x0001__x0001__x0001__x0001__x0001__x0001_@_x0001__x0001__x0001__x0001__x0001_ @_x0001__x0001__x0001__x0001__x0001_L@_x0001__x0001__x0001__x0001__x0001_@_x0001__x0001__x0001__x0001__x0001__x0008_@_x0001__x0001__x0001__x0001__x0001__x0004_@_x0001__x0001__x0001__x0001__x0001_X@_x0001__x0001__x0001__x0001__x0001_L@_x0001__x0001__x0001__x0001__x0001_ @_x0001__x0001__x0001__x0001__x0001_&lt;@_x0001__x0001__x0001__x0001__x0001_¨@_x0001__x0001__x0001__x0001__x0001_@_x0001__x0001__x0001__x0001__x0001_Ü@_x0001__x0001__x0001__x0001__x0001_ @_x0001__x0001__x0001__x0001__x0001_D@_x0001__x0001__x0001__x0001__x0001_Ð@_x0001__x0001__x0001__x0001__x0001_ä@_x0001__x0001__x0001__x0001__x0001_\@_x0001__x0001__x0001__x0001__x0001_@_x0001__x0001__x0001__x0001__x0001_Ü@_x0001__x0001__x0001__x0001__x0001_°@_x0001__x0001__x0001__x0001__x0001_l@_x0001__x0002__x0001__x0001__x0001__x0001__x0001_@_x0001__x0001__x0001__x0001__x0001__x000C_@_x0001__x0001__x0001__x0001__x0001_@_x0001__x0001__x0001__x0001__x0001_Ô@_x0001__x0001__x0001__x0001__x0001_¬@_x0001__x0001__x0001__x0001__x0001__x000C_@_x0001__x0001__x0001__x0001__x0001__x0010_@_x0001__x0001__x0001__x0001__x0001_@_x0001__x0001__x0001__x0001__x0001_Ì@_x0001__x0001__x0001__x0001__x0001_l@_x0001__x0001__x0001__x0001__x0001_h@_x0001__x0001__x0001__x0001__x0001_¼@_x0001__x0001__x0001__x0001__x0001_Ä@_x0001__x0001__x0001__x0001__x0001_8@_x0001__x0001__x0001__x0001__x0001_$@_x0001__x0001__x0001__x0001__x0001_,@_x0001__x0001__x0001__x0001__x0001_D@_x0001__x0001__x0001__x0001__x0001__x0018_@_x0001__x0001__x0001__x0001__x0001_Ô@_x0001__x0001__x0001__x0001__x0001_è@_x0001__x0001__x0001__x0001__x0001_ @_x0001__x0001__x0001__x0001__x0001_x@_x0001__x0001__x0001__x0001__x0001_ì@_x0001__x0001__x0001__x0001__x0001_0@_x0001__x0001__x0001__x0001__x0001_@_x0001__x0001__x0001__x0001__x0001__x001C_@_x0001__x0001__x0001__x0001__x0001__x0010_@_x0001__x0001__x0001__x0001__x0001_ø@_x0001__x0001__x0001__x0001__x0001_È@_x0001__x0001__x0001__x0001__x0001_T@_x0001__x0001__x0001__x0001__x0001_X@_x0001__x0001__x0001__x0001__x0001__x0002__x0001_@_x0001__x0001__x0001__x0001__x0001_x@_x0001__x0001__x0001__x0001__x0001_Ä@_x0001__x0001__x0001__x0001__x0001_ì@_x0001__x0001__x0001__x0001__x0001_è@_x0001__x0001__x0001__x0001__x0001_Ü@_x0001__x0001__x0001__x0001__x0001_ð@_x0001__x0001__x0001__x0001__x0001__x000C_@_x0001__x0001__x0001__x0001__x0001_@_x0001__x0001__x0001__x0001__x0001_&lt;@_x0001__x0001__x0001__x0001__x0001_Ø@_x0001__x0001__x0001__x0001__x0001_Ô@_x0001__x0001__x0001__x0001__x0001_D@_x0001__x0001__x0001__x0001__x0001_à@_x0001__x0001__x0001__x0001__x0001_t@_x0001__x0001__x0001__x0001__x0001_x@_x0001__x0001__x0001__x0001__x0001_L@_x0001__x0001__x0001__x0001__x0001_Ä@_x0001__x0001__x0001__x0001__x0001_°@_x0001__x0001__x0001__x0001__x0001_à@_x0001__x0001__x0001__x0001__x0001_ø@_x0001__x0001__x0001__x0001__x0001__x0008_@_x0001__x0001__x0001__x0001__x0001_@_x0001__x0001__x0001__x0001__x0001_D@_x0001__x0001__x0001__x0001__x0001_ä@_x0001__x0001__x0001__x0001__x0001_ @_x0001__x0001__x0001__x0001__x0001_Ì@_x0001__x0001__x0001__x0001__x0001_@_x0001__x0001__x0001__x0001__x0001__x0001_@_x0001__x0001__x0001__x0001__x0001_@_x0001__x0001__x0001__x0001__x0001_ø@_x0001__x0001__x0001__x0001__x0001_$@_x0001__x0002__x0001__x0001__x0001__x0001__x0001__x0004_@_x0001__x0001__x0001__x0001__x0001__x0014_@_x0001__x0001__x0001__x0001__x0001_ @_x0001__x0001__x0001__x0001__x0001__x0001_@_x0001__x0001__x0001__x0001__x0001_l@_x0001__x0001__x0001__x0001__x0001_@_x0001__x0001__x0001__x0001__x0001_ @_x0001__x0001__x0001__x0001__x0001_À@_x0001__x0001__x0001__x0001__x0001__x0014_@_x0001__x0001__x0001__x0001__x0001_8@_x0001__x0001__x0001__x0001__x0001_ð@_x0001__x0001__x0001__x0001__x0001_Ð@_x0001__x0001__x0001__x0001__x0001_@@_x0001__x0001__x0001__x0001__x0001_L@_x0001__x0001__x0001__x0001__x0001_&lt;@_x0001__x0001__x0001__x0001__x0001_X@_x0001__x0001__x0001__x0001__x0001__x000C_@_x0001__x0001__x0001__x0001__x0001_¨@_x0001__x0001__x0001__x0001__x0001_h@_x0001__x0001__x0001__x0001__x0001_¬@_x0001__x0001__x0001__x0001__x0001_Ø@_x0001__x0001__x0001__x0001__x0001_@_x0001__x0001__x0001__x0001__x0001_4@_x0001__x0001__x0001__x0001__x0001_@_x0001__x0001__x0001__x0001__x0001_(@_x0001__x0001__x0001__x0001__x0001_À@_x0001__x0001__x0001__x0001__x0001_x@_x0001__x0001__x0001__x0001__x0001_,@_x0001__x0001__x0001__x0001__x0001_ä@_x0001__x0001__x0001__x0001__x0001_P@_x0001__x0001__x0001__x0001__x0001_¼@_x0001__x0001__x0001__x0001__x0001__x0002__x0001_ô@_x0001__x0001__x0001__x0001__x0001__x001C_@_x0001__x0001__x0001__x0001__x0001_´@_x0001__x0001__x0001__x0001__x0001_´@_x0001__x0001__x0001__x0001__x0001__x001C_@_x0001__x0001__x0001__x0001__x0001_0@_x0001__x0001__x0001__x0001__x0001_|@_x0001__x0001__x0001__x0001__x0001_È@_x0001__x0001__x0001__x0001__x0001_T@_x0001__x0001__x0001__x0001__x0001_@_x0001__x0001__x0001__x0001__x0001_Ð@_x0001__x0001__x0001__x0001__x0001_\@_x0001__x0001__x0001__x0001__x0001_p@_x0001__x0001__x0001__x0001__x0001_¬@_x0001__x0001__x0001__x0001__x0001_h@_x0001__x0001__x0001__x0001__x0001_t@_x0001__x0001__x0001__x0001__x0001_¨@_x0001__x0001__x0001__x0001__x0001_@@_x0001__x0001__x0001__x0001__x0001_@_x0001__x0001__x0001__x0001__x0001_(@_x0001__x0001__x0001__x0001__x0001_ @_x0001__x0001__x0001__x0001__x0001__x0004_@_x0001__x0001__x0001__x0001__x0001_T@_x0001__x0001__x0001__x0001__x0001_ð@_x0001__x0001__x0001__x0001__x0001_¸@_x0001__x0001__x0001__x0001__x0001_H@_x0001__x0001__x0001__x0001__x0001_@_x0001__x0001__x0001__x0001__x0001_8@_x0001__x0001__x0001__x0001__x0001_\@_x0001__x0001__x0001__x0001__x0001__x0010_@_x0001__x0001__x0001__x0001__x0001_@_x0001__x0001__x0001__x0001__x0001__x0018_@_x0001__x0002__x0001__x0001__x0001__x0001__x0001_Ô@_x0001__x0001__x0001__x0001__x0001_0@_x0001__x0001__x0001__x0001__x0001_¸@_x0001__x0001__x0001__x0001__x0001_@_x0001__x0001__x0001__x0001__x0001_@_x0001__x0001__x0001__x0001__x0001_ü@_x0001__x0001__x0001__x0001__x0001_@_x0001__x0001__x0001__x0001__x0001_$@_x0001__x0001__x0001__x0001__x0001_@_x0001__x0001__x0001__x0001__x0001_|@_x0001__x0001__x0001__x0001__x0001__x0018_@_x0001__x0001__x0001__x0001__x0001_¼@_x0001__x0001__x0001__x0001__x0001_\@_x0001__x0001__x0001__x0001__x0001_À@_x0001__x0001__x0001__x0001__x0001_È@_x0001__x0001__x0001__x0001__x0001__x000C_@_x0001__x0001__x0001__x0001__x0001_°@_x0001__x0001__x0001__x0001__x0001_x@_x0001__x0001__x0001__x0001__x0001_(@_x0001__x0001__x0001__x0001__x0001_ @_x0001__x0001__x0001__x0001__x0001_@_x0001__x0001__x0001__x0001__x0001__x000C_@_x0001__x0001__x0001__x0001__x0001_à@_x0001__x0001__x0001__x0001__x0001_è@_x0001__x0001__x0001__x0001__x0001_Ü@_x0001__x0001__x0001__x0001__x0001_&lt;@_x0001__x0001__x0001__x0001__x0001__x0010_@_x0001__x0001__x0001__x0001__x0001_Ä@_x0001__x0001__x0001__x0001__x0001__x0008_@_x0001__x0001__x0001__x0001__x0001_p@_x0001__x0001__x0001__x0001__x0001_ @_x0001__x0001__x0001__x0001__x0001__x0002__x0001_ä@_x0001__x0001__x0001__x0001__x0001_p@_x0001__x0001__x0001__x0001__x0001_ø@_x0001__x0001__x0001__x0001__x0001_,@_x0001__x0001__x0001__x0001__x0001_Ü@_x0001__x0001__x0001__x0001__x0001_@_x0001__x0001__x0001__x0001__x0001_¨@_x0001__x0001__x0001__x0001__x0001__x0008_@_x0001__x0001__x0001__x0001__x0001_@@_x0001__x0001__x0001__x0001__x0001_@_x0001__x0001__x0001__x0001__x0001_è@_x0001__x0001__x0001__x0001__x0001__x0014_@_x0001__x0001__x0001__x0001__x0001_Ì@_x0001__x0001__x0001__x0001__x0001__x001C_@_x0001__x0001__x0001__x0001__x0001_0@_x0001__x0001__x0001__x0001__x0001_ü@_x0001__x0001__x0001__x0001__x0001_@_x0001__x0001__x0001__x0001__x0001_x@_x0001__x0001__x0001__x0001__x0001_¬@_x0001__x0001__x0001__x0001__x0001_À@_x0001__x0001__x0001__x0001__x0001_ì@_x0001__x0001__x0001__x0001__x0001_°@_x0001__x0001__x0001__x0001__x0001_8@_x0001__x0001__x0001__x0001__x0001_È@_x0001__x0001__x0001__x0001__x0001_@_x0001__x0001__x0001__x0001__x0001__x0001_@_x0001__x0001__x0001__x0001__x0001_@_x0001__x0001__x0001__x0001__x0001_,@_x0001__x0001__x0001__x0001__x0001_@@_x0001__x0001__x0001__x0001__x0001_@_x0001__x0001__x0001__x0001__x0001_ô@_x0001__x0001__x0001__x0001__x0001_ü@_x0001__x0002__x0001__x0001__x0001__x0001__x0001_¤@_x0001__x0001__x0001__x0001__x0001_@_x0001__x0001__x0001__x0001__x0001_¨@_x0001__x0001__x0001__x0001__x0001__x001C_@_x0001__x0001__x0001__x0001__x0001__x0010_@_x0001__x0001__x0001__x0001__x0001_4@_x0001__x0001__x0001__x0001__x0001_@_x0001__x0001__x0001__x0001__x0001_ì@_x0001__x0001__x0001__x0001__x0001_H@_x0001__x0001__x0001__x0001__x0001_$@_x0001__x0001__x0001__x0001__x0001_Ð@_x0001__x0001__x0001__x0001__x0001_H@_x0001__x0001__x0001__x0001__x0001_Ð@_x0001__x0001__x0001__x0001__x0001_´@_x0001__x0001__x0001__x0001__x0001_D@_x0001__x0001__x0001__x0001__x0001_¨@_x0001__x0001__x0001__x0001__x0001_l@_x0001__x0001__x0001__x0001__x0001_P@_x0001__x0001__x0001__x0001__x0001_t@_x0001__x0001__x0001__x0001__x0001_Ü@_x0001__x0001__x0001__x0001__x0001_´@_x0001__x0001__x0001__x0001__x0001_Ô@_x0001__x0001__x0001__x0001__x0001_L@_x0001__x0001__x0001__x0001__x0001_¸@_x0001__x0001__x0001__x0001__x0001_T@_x0001__x0001__x0001__x0001__x0001_L@_x0001__x0001__x0001__x0001__x0001__x0001_@_x0001__x0001__x0001__x0001__x0001_&lt;@_x0001__x0001__x0001__x0001__x0001_T@_x0001__x0001__x0001__x0001__x0001_@_x0001__x0001__x0001__x0001__x0001_X@_x0001__x0001__x0001__x0001__x0001__x0002__x0001_@_x0001__x0001__x0001__x0001__x0001__x0004_@_x0001__x0001__x0001__x0001__x0001_@_x0001__x0001__x0001__x0001__x0001_h@_x0001__x0001__x0001__x0001__x0001_ð@_x0001__x0001__x0001__x0001__x0001_Ø@_x0001__x0001__x0001__x0001__x0001_\@_x0001__x0001__x0001__x0001__x0001_4@_x0001__x0001__x0001__x0001__x0001_ð@_x0001__x0001__x0001__x0001__x0001_À@_x0001__x0001__x0001__x0001__x0001__x001C_@_x0001__x0001__x0001__x0001__x0001_l@_x0001__x0001__x0001__x0001__x0001_Ü@_x0001__x0001__x0001__x0001__x0001_@_x0001__x0001__x0001__x0001__x0001__x0018_@_x0001__x0001__x0001__x0001__x0001_ð@_x0001__x0001__x0001__x0001__x0001__x0004_@_x0001__x0001__x0001__x0001__x0001_¨@_x0001__x0001__x0001__x0001__x0001_@_x0001__x0001__x0001__x0001__x0001_À@_x0001__x0001__x0001__x0001__x0001__x0008_@_x0001__x0001__x0001__x0001__x0001_$@_x0001__x0001__x0001__x0001__x0001_\@_x0001__x0001__x0001__x0001__x0001__x0004_@_x0001__x0001__x0001__x0001__x0001_ô@_x0001__x0001__x0001__x0001__x0001_Ô@_x0001__x0001__x0001__x0001__x0001_$@_x0001__x0001__x0001__x0001__x0001__x0014_@_x0001__x0001__x0001__x0001__x0001__x0014_@_x0001__x0001__x0001__x0001__x0001_¬@_x0001__x0001__x0001__x0001__x0001_¸@_x0001__x0001__x0001__x0001__x0001__x0001_@_x0001__x0002__x0001__x0001__x0001__x0001__x0001_ @_x0001__x0001__x0001__x0001__x0001_,@_x0001__x0001__x0001__x0001__x0001_Ä@_x0001__x0001__x0001__x0001__x0001_È@_x0001__x0001__x0001__x0001__x0001_ @_x0001__x0001__x0001__x0001__x0001__x0010_@_x0001__x0001__x0001__x0001__x0001__x000C_@_x0001__x0001__x0001__x0001__x0001_(@_x0001__x0001__x0001__x0001__x0001_¨@_x0001__x0001__x0001__x0001__x0001_@_x0001__x0001__x0001__x0001__x0001_Ô@_x0001__x0001__x0001__x0001__x0001_Ì@_x0001__x0001__x0001__x0001__x0001__x001C_@_x0001__x0001__x0001__x0001__x0001_|@_x0001__x0001__x0001__x0001__x0001_&lt;@_x0001__x0001__x0001__x0001__x0001_ä@_x0001__x0001__x0001__x0001__x0001_h@_x0001__x0001__x0001__x0001__x0001__x000C_@_x0001__x0001__x0001__x0001__x0001_ì@_x0001__x0001__x0001__x0001__x0001_h@_x0001__x0001__x0001__x0001__x0001_@_x0001__x0001__x0001__x0001__x0001_,@_x0001__x0001__x0001__x0001__x0001_|@_x0001__x0001__x0001__x0001__x0001_ü@_x0001__x0001__x0001__x0001__x0001_0@_x0001__x0001__x0001__x0001__x0001_ø@_x0001__x0001__x0001__x0001__x0001_@_x0001__x0001__x0001__x0001__x0001_4@_x0001__x0001__x0001__x0001__x0001_ô@_x0001__x0001__x0001__x0001__x0001_\@_x0001__x0001__x0001__x0001__x0001_@_x0001__x0001__x0001__x0001__x0001__x0002__x0001_è@_x0001__x0001__x0001__x0001__x0001_¼@_x0001__x0001__x0001__x0001__x0001_Ü@_x0001__x0001__x0001__x0001__x0001_@@_x0001__x0001__x0001__x0001__x0001_@_x0001__x0001__x0001__x0001__x0001_&lt;@_x0001__x0001__x0001__x0001__x0001_@_x0001__x0001__x0001__x0001__x0001_°@_x0001__x0001__x0001__x0001__x0001_@_x0001__x0001__x0001__x0001__x0001_Ð@_x0001__x0001__x0001__x0001__x0001_´@_x0001__x0001__x0001__x0001__x0001_°@_x0001__x0001__x0001__x0001__x0001_L@_x0001__x0001__x0001__x0001__x0001_X@_x0001__x0001__x0001__x0001__x0001_@_x0001__x0001__x0001__x0001__x0001_è@_x0001__x0001__x0001__x0001__x0001_x@_x0001__x0001__x0001__x0001__x0001_à@_x0001__x0001__x0001__x0001__x0001_Ì@_x0001__x0001__x0001__x0001__x0001_x@_x0001__x0001__x0001__x0001__x0001_P@_x0001__x0001__x0001__x0001__x0001_T@_x0001__x0001__x0001__x0001__x0001_À@_x0001__x0001__x0001__x0001__x0001_4@_x0001__x0001__x0001__x0001__x0001_@_x0001__x0001__x0001__x0001__x0001_D@_x0001__x0001__x0001__x0001__x0001_T@_x0001__x0001__x0001__x0001__x0001__x001C_@_x0001__x0001__x0001__x0001__x0001_(@_x0001__x0001__x0001__x0001__x0001_È@_x0001__x0001__x0001__x0001__x0001_p@_x0001__x0001__x0001__x0001__x0001_à@_x0001__x0002__x0001__x0001__x0001__x0001__x0001_¨@_x0001__x0001__x0001__x0001__x0001_¸@_x0001__x0001__x0001__x0001__x0001_@_x0001__x0001__x0001__x0001__x0001_t@_x0001__x0001__x0001__x0001__x0001_H@_x0001__x0001__x0001__x0001__x0001_l@_x0001__x0001__x0001__x0001__x0001_@_x0001__x0001__x0001__x0001__x0001_ @_x0001__x0001__x0001__x0001__x0001_ì@_x0001__x0001__x0001__x0001__x0001_p@_x0001__x0001__x0001__x0001__x0001_Ô@_x0001__x0001__x0001__x0001__x0001_H@_x0001__x0001__x0001__x0001__x0001__x0004_@_x0001__x0001__x0001__x0001__x0001_D@_x0001__x0001__x0001__x0001__x0001_P@_x0001__x0001__x0001__x0001__x0001_ü@_x0001__x0001__x0001__x0001__x0001_8@åÏaÑ´ã@`H_y'ò×@_x0017__x001D_ÖT¬NÑ@ª¸_x0008_ÿÃðÙ@åÿSéÒá@"ÍLWôPÙ@á-ß¹ÅÖ@D_x0012_Qbó^Ú@ô&amp;ÈRñÝ@X+mÇ&lt;ôÔ@*dÌ-øÔ@\¡1_x0019_é=Þ@³6oÄÛ@" Êïb×@_x001B_Ä¤_x0001__x0007_ÓÔÜ@"üYn@ß@G'_x001C_vÜ@ÈË&gt;\§&gt;Ø@^äg@)ÜØ@w58Û@0©Ü@¾Ú@¦gt&amp;¼_x0015_ß@ã¨)8ç×@õ'ÓFî×@Èêþð¿Ö@2«tLñrÙ@ýýîWâÜ@;Î	VåÝ@¿_x0004_`_x0003_ãÓÛ@_x0006_SÆWßã@3Ô-S"_x0014_Ô@ñVAÚâ-×@ù×Ó$6¨à@G_x000D_8pØ@òÏç.+ß@¸p$r Ó@A_x0002_÷çó4Ù@£ÓªÛ@YSï:_x0005_Û@Ýn[O_x0019_Ö@_x001F_zq:*:â@_x0015_Ù_x0005_"Û@ê_x0004_!ny6Þ@¥G_x0015_xÒÛ@Wu7ÑÜ@_x000C_j\3©vÛ@_x0006_	YÛ_x0012__x0008_ÛüÜ@ÍO_x0007_$_x0008_Ïà@ð5rÈOpÖ@_x0013_¦4Rv_x0005_Ú@_x000F_|Ì§å_x0018_Þ@_x0002_ÉÅ_x000F_ÜêÕ@oÇ¸ñ®á@_x0014_ôöê¿wÞ@³­ôY_x0008_Ø@Uc_x0013_-óÙ@SgÖÜ@¬_x0002_Ùøu±Ü@çI!dß@ÃðECòÕ@_x001F_ìÂ3±Ý@Ýß_x0004_¾íÝ@_x001B_E¹-Ú@ÄÐÿÿ0zá@à_x0003_&gt;5©?Ü@(Í_x001B__x0015_cÖ@l_x0004_ðF¢Ý@~Ï&lt;q[Ü@û~Eq¶Ù@R_x0002_XS-Ú@­_x0001_ÐÜ@[ Å_x0008_Õâ×@z_x000F_	ÓöÕ@Ñ'_x0016_?×@Å_x0006_u¢¬àÛ@ÕÜÞ~´åÝ@"?½_x0006_¤Ô@¯¿½^_x0002__x0005_YÜÙ@_x0003_:Ä»_x0001_Ó@0_x0002_îiÙ@PÅx÷?Õ@Y*öÜÙ@Dÿão_x0016_ß@»ìF«bÞ@ò7_x001B_ó_x0008_×@éo[è~Û@îz@nÎÔ@¢%²_x0017_Ò@iÓöNÀl×@~ðµ¢tà@5_x0004_ÄãÕ@äñ_x000D_qÓ@_x001E_5 ¹Eß@Ë0¡Ð@ö~8äÔ@vµ²¥â@@Y0._x000E_Õ@3_x0018_£nü¬×@^¾_x001B_;áqÝ@Ç&gt;¥Y6§Ü@åÏaÑ´ã@`H_y'ò×@_x0017__x001D_ÖT¬NÑ@ª¸_x0008_ÿÃðÙ@åÿSéÒá@"ÍLWôPÙ@á-ß¹ÅÖ@D_x0012_Qbó^Ú@ô&amp;ÈRñÝ@_x0005__x0007_X+mÇ&lt;ôÔ@*dÌ-øÔ@\¡1_x0019_é=Þ@³6oÄÛ@" Êïb×@_x001B_Ä¤ÓÔÜ@"üYn@ß@G'_x001C_vÜ@ÈË&gt;\§&gt;Ø@^äg@)ÜØ@w58Û@0©Ü@¾Ú@¦gt&amp;¼_x0015_ß@ã¨)8ç×@õ'ÓFî×@Èêþð¿Ö@2«tLñrÙ@ýýîWâÜ@;Î	VåÝ@¿_x0004_`_x0003_ãÓÛ@_x0006_SÆWßã@3Ô-S"_x0014_Ô@_x0005__x0005__x0005__x0005__x0005__x0005__x0005__x0005__x0005__x0005__x0005__x0005__x0005__x0005__x0005__x0005__x0005__x0005__x0001__x0005__x0005__x0005__x0005__x0010__x0005__x0005__x0002__x0005__x0005__x0005__x0005__x0005__x0001__x0005__x0005__x0005__x0016__x0005__x0005__x0005__x0001__x0005__x0005__x0005__x0005__x0010__x0005__x0005__x0002__x0005__x0001__x0005__x0005__x0005__x0001__x0005__x0005__x0005__x000F__x0005__x0005__x0005__x0001__x0005__x0005__x0005__x0005__x0010__x0005__x0005__x0002__x0005__x0001__x0005__x0005__x0005__x0007__x0008__x0001__x0007__x0007__x0007__x0011__x0007__x0007__x0007__x0001__x0007__x0007__x0007__x0007__x0010__x0007__x0007__x0002__x0007__x0001__x0007__x0007__x0007__x0001__x0007__x0007__x0007__x000E__x0007__x0007__x0007__x0001__x0007__x0007__x0007__x0007__x0010__x0007__x0007__x0002__x0007__x0001__x0007__x0007__x0007__x0001__x0007__x0007__x0007__x000E__x0007__x0007__x0007__x0001__x0007__x0007__x0007__x0007__x0010__x0007__x0007__x0002__x0007__x0007__x0007__x0007__x0007__x0001__x0007__x0007__x0007_"_x0007__x0007__x0007__x001D__x0007__x0007_Efectivo final_x0001_B9_x0001_C5_x0001_Letras T_x0003__x0007__x0007__x0001__x0001__x0001__x0006__x0007__x0007__x0007__x0007__x0007__x0003__x0007__x0007__x0007__x0007__x0007__x0007__x0007__x0007__x0007__x0003__x0007__x0001__x0007__x0007__x0007__x0007__x0007__x0007__x0007__x0003__x0007__x0002__x0007__x0007__x0007__x0007__x0007__x0007__x0007__x0003__x0007__x0003__x0007__x0007__x0007__x0007__x0007__x0007__x0007__x0003__x0007__x0004__x0007__x0007__x0007__x0007__x0007__x0007__x0007__x0003__x0007__x0005__x0007__x0007__x0007__x0007__x0007__x0011_'_x0007__x0007__x000C__x0007__x0007__x0007__x0007__x0007__x0007__x0007__x0013_'_x0007__x0007__x0010__x0007__x0007__x0007__x0001__x0007__x0007__x0007_;Ã_x0017__x0001__x0007__x0007_ÿÿÿÿ</t>
  </si>
  <si>
    <t>eca957485cd292386e030a53aba407150|1|11554|52c3b6cf2d9e244ab756f8f294219cd1</t>
  </si>
  <si>
    <t>GF1_rK0qDwEAEAD6AAwjACYAQgCFAJkAmgCoALYA1AD2APAAKgD//wAAAAAAAQQAAAAADiQjLCMjMDstJCMsIyMwAAAAAQ5FZmVjdGl2byBmaW5hbAEvTWVkaWEgPSAkMjcuMzE2IChNZWpvciBwcnVlYmEgZGUgUklTS09wdGltaXplcikBARAAAgABClN0YXRpc3RpY3MDAQEA/wEBAQEBAAEBAQAEAAAAAQEBAQEAAQEBAAQAAAABugACFgAORWZlY3Rpdm8gZmluYWwAAC8BAAIAAgDcAOYAAQECAZqZmZmZmak/AABmZmZmZmbuPwAABQABAQEAAQEBAA==</t>
  </si>
  <si>
    <t>&gt;75%</t>
  </si>
  <si>
    <t>&lt;25%</t>
  </si>
  <si>
    <t>&gt;90%</t>
  </si>
  <si>
    <t>0,95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</si>
</sst>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00_);[Red]\(&quot;$&quot;#,##0.00\)"/>
    <numFmt numFmtId="165" formatCode="0.000"/>
    <numFmt numFmtId="166" formatCode="0.0000"/>
    <numFmt numFmtId="167" formatCode="&quot;$&quot;#,##0;\-&quot;$&quot;#,##0"/>
    <numFmt numFmtId="168" formatCode="m/d/yy\ h:mm:ss"/>
    <numFmt numFmtId="169" formatCode="0.0000%"/>
    <numFmt numFmtId="170" formatCode="0.0%"/>
  </numFmts>
  <fonts count="13" x14ac:knownFonts="1">
    <font>
      <sz val="10"/>
      <name val="Arial"/>
    </font>
    <font>
      <sz val="10"/>
      <name val="Arial"/>
      <family val="2"/>
    </font>
    <font>
      <i/>
      <sz val="10"/>
      <name val="Arial"/>
      <family val="2"/>
    </font>
    <font>
      <sz val="18"/>
      <name val="Arial"/>
      <family val="2"/>
    </font>
    <font>
      <sz val="14"/>
      <name val="Arial"/>
      <family val="2"/>
    </font>
    <font>
      <sz val="10"/>
      <color indexed="8"/>
      <name val="Arial"/>
      <family val="2"/>
    </font>
    <font>
      <b/>
      <sz val="9"/>
      <name val="Arial"/>
      <family val="2"/>
    </font>
    <font>
      <b/>
      <sz val="11"/>
      <name val="Calibri"/>
      <family val="2"/>
    </font>
    <font>
      <sz val="11"/>
      <name val="Calibri"/>
      <family val="2"/>
    </font>
    <font>
      <sz val="10"/>
      <name val="Arial"/>
      <family val="2"/>
    </font>
    <font>
      <sz val="11"/>
      <color indexed="17"/>
      <name val="Calibri"/>
      <family val="2"/>
    </font>
    <font>
      <sz val="11"/>
      <name val="Calibri"/>
      <family val="2"/>
      <scheme val="minor"/>
    </font>
    <font>
      <b/>
      <sz val="9"/>
      <name val="Tahoma"/>
      <family val="2"/>
    </font>
  </fonts>
  <fills count="9">
    <fill>
      <patternFill patternType="none"/>
    </fill>
    <fill>
      <patternFill patternType="gray125"/>
    </fill>
    <fill>
      <patternFill patternType="solid">
        <fgColor indexed="9"/>
      </patternFill>
    </fill>
    <fill>
      <patternFill patternType="solid">
        <fgColor rgb="FFFF00FF"/>
        <bgColor indexed="64"/>
      </patternFill>
    </fill>
    <fill>
      <patternFill patternType="solid">
        <fgColor rgb="FF00FF00"/>
        <bgColor indexed="64"/>
      </patternFill>
    </fill>
    <fill>
      <patternFill patternType="solid">
        <fgColor rgb="FFFFFF00"/>
        <bgColor indexed="64"/>
      </patternFill>
    </fill>
    <fill>
      <patternFill patternType="solid">
        <fgColor rgb="FFFFFF99"/>
        <bgColor indexed="64"/>
      </patternFill>
    </fill>
    <fill>
      <patternFill patternType="solid">
        <fgColor theme="5" tint="0.59999389629810485"/>
        <bgColor indexed="64"/>
      </patternFill>
    </fill>
    <fill>
      <patternFill patternType="solid">
        <fgColor theme="4" tint="0.59999389629810485"/>
        <bgColor indexed="64"/>
      </patternFill>
    </fill>
  </fills>
  <borders count="20">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thick">
        <color indexed="64"/>
      </top>
      <bottom/>
      <diagonal/>
    </border>
  </borders>
  <cellStyleXfs count="34">
    <xf numFmtId="0" fontId="0" fillId="0" borderId="0"/>
    <xf numFmtId="0" fontId="1" fillId="0" borderId="0"/>
    <xf numFmtId="9" fontId="9" fillId="0" borderId="0" applyFont="0" applyFill="0" applyBorder="0" applyAlignment="0" applyProtection="0"/>
    <xf numFmtId="169" fontId="1" fillId="0" borderId="0" applyFont="0" applyFill="0" applyBorder="0" applyAlignment="0" applyProtection="0"/>
    <xf numFmtId="0" fontId="1" fillId="0" borderId="2" applyNumberFormat="0" applyFont="0" applyFill="0" applyAlignment="0" applyProtection="0"/>
    <xf numFmtId="0" fontId="1" fillId="0" borderId="3" applyNumberFormat="0" applyFont="0" applyFill="0" applyAlignment="0" applyProtection="0"/>
    <xf numFmtId="0" fontId="1" fillId="0" borderId="4" applyNumberFormat="0" applyFont="0" applyFill="0" applyAlignment="0" applyProtection="0"/>
    <xf numFmtId="0" fontId="1" fillId="0" borderId="5" applyNumberFormat="0" applyFont="0" applyFill="0" applyAlignment="0" applyProtection="0"/>
    <xf numFmtId="0" fontId="1" fillId="0" borderId="6" applyNumberFormat="0" applyFont="0" applyFill="0" applyAlignment="0" applyProtection="0"/>
    <xf numFmtId="0" fontId="1" fillId="2" borderId="0" applyNumberFormat="0" applyFont="0" applyBorder="0" applyAlignment="0" applyProtection="0"/>
    <xf numFmtId="0" fontId="1" fillId="0" borderId="7" applyNumberFormat="0" applyFont="0" applyFill="0" applyAlignment="0" applyProtection="0"/>
    <xf numFmtId="0" fontId="1" fillId="0" borderId="8" applyNumberFormat="0" applyFont="0" applyFill="0" applyAlignment="0" applyProtection="0"/>
    <xf numFmtId="46" fontId="1" fillId="0" borderId="0" applyFont="0" applyFill="0" applyBorder="0" applyAlignment="0" applyProtection="0"/>
    <xf numFmtId="0" fontId="5" fillId="0" borderId="0" applyNumberFormat="0" applyFill="0" applyBorder="0" applyAlignment="0" applyProtection="0"/>
    <xf numFmtId="0" fontId="1" fillId="0" borderId="9" applyNumberFormat="0" applyFont="0" applyFill="0" applyAlignment="0" applyProtection="0"/>
    <xf numFmtId="0" fontId="1" fillId="0" borderId="10" applyNumberFormat="0" applyFont="0" applyFill="0" applyAlignment="0" applyProtection="0"/>
    <xf numFmtId="0" fontId="1" fillId="0" borderId="1" applyNumberFormat="0" applyFont="0" applyFill="0" applyAlignment="0" applyProtection="0"/>
    <xf numFmtId="0" fontId="1" fillId="0" borderId="11" applyNumberFormat="0" applyFont="0" applyFill="0" applyAlignment="0" applyProtection="0"/>
    <xf numFmtId="0" fontId="1" fillId="0" borderId="1" applyNumberFormat="0" applyFont="0" applyFill="0" applyAlignment="0" applyProtection="0"/>
    <xf numFmtId="0" fontId="1" fillId="0" borderId="0" applyNumberFormat="0" applyFont="0" applyFill="0" applyBorder="0" applyProtection="0">
      <alignment horizontal="center"/>
    </xf>
    <xf numFmtId="0" fontId="4"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Protection="0">
      <alignment horizontal="left"/>
    </xf>
    <xf numFmtId="0" fontId="1" fillId="2" borderId="0" applyNumberFormat="0" applyFont="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1" fillId="0" borderId="12" applyNumberFormat="0" applyFont="0" applyFill="0" applyAlignment="0" applyProtection="0"/>
    <xf numFmtId="0" fontId="1" fillId="0" borderId="13" applyNumberFormat="0" applyFont="0" applyFill="0" applyAlignment="0" applyProtection="0"/>
    <xf numFmtId="168" fontId="1" fillId="0" borderId="0" applyFont="0" applyFill="0" applyBorder="0" applyAlignment="0" applyProtection="0"/>
    <xf numFmtId="0" fontId="1" fillId="0" borderId="14" applyNumberFormat="0" applyFont="0" applyFill="0" applyAlignment="0" applyProtection="0"/>
    <xf numFmtId="0" fontId="1" fillId="0" borderId="15" applyNumberFormat="0" applyFont="0" applyFill="0" applyAlignment="0" applyProtection="0"/>
    <xf numFmtId="0" fontId="1" fillId="0" borderId="16" applyNumberFormat="0" applyFont="0" applyFill="0" applyAlignment="0" applyProtection="0"/>
    <xf numFmtId="0" fontId="1" fillId="0" borderId="17" applyNumberFormat="0" applyFont="0" applyFill="0" applyAlignment="0" applyProtection="0"/>
    <xf numFmtId="0" fontId="1" fillId="0" borderId="18" applyNumberFormat="0" applyFont="0" applyFill="0" applyAlignment="0" applyProtection="0"/>
  </cellStyleXfs>
  <cellXfs count="38">
    <xf numFmtId="0" fontId="0" fillId="0" borderId="0" xfId="0"/>
    <xf numFmtId="0" fontId="7" fillId="0" borderId="0" xfId="0" applyFont="1"/>
    <xf numFmtId="0" fontId="8" fillId="0" borderId="0" xfId="0" applyFont="1"/>
    <xf numFmtId="0" fontId="8" fillId="0" borderId="0" xfId="0" applyNumberFormat="1" applyFont="1"/>
    <xf numFmtId="0" fontId="8" fillId="0" borderId="0" xfId="0" applyFont="1" applyAlignment="1">
      <alignment horizontal="center"/>
    </xf>
    <xf numFmtId="167" fontId="8" fillId="0" borderId="0" xfId="0" applyNumberFormat="1" applyFont="1"/>
    <xf numFmtId="0" fontId="8" fillId="0" borderId="0" xfId="0" applyFont="1" applyAlignment="1">
      <alignment horizontal="right"/>
    </xf>
    <xf numFmtId="166" fontId="8" fillId="0" borderId="0" xfId="0" applyNumberFormat="1" applyFont="1"/>
    <xf numFmtId="0" fontId="8" fillId="0" borderId="0" xfId="0" applyFont="1" applyAlignment="1">
      <alignment wrapText="1"/>
    </xf>
    <xf numFmtId="0" fontId="8" fillId="0" borderId="0" xfId="0" applyFont="1" applyAlignment="1">
      <alignment horizontal="right" wrapText="1"/>
    </xf>
    <xf numFmtId="165" fontId="8" fillId="0" borderId="0" xfId="0" applyNumberFormat="1" applyFont="1"/>
    <xf numFmtId="10" fontId="8" fillId="0" borderId="0" xfId="0" applyNumberFormat="1" applyFont="1" applyAlignment="1">
      <alignment horizontal="right" wrapText="1"/>
    </xf>
    <xf numFmtId="164" fontId="8" fillId="0" borderId="0" xfId="0" applyNumberFormat="1" applyFont="1"/>
    <xf numFmtId="0" fontId="8" fillId="0" borderId="0" xfId="0" applyFont="1" applyBorder="1"/>
    <xf numFmtId="0" fontId="8" fillId="0" borderId="0" xfId="0" applyFont="1" applyBorder="1" applyAlignment="1">
      <alignment horizontal="right" wrapText="1"/>
    </xf>
    <xf numFmtId="0" fontId="8" fillId="0" borderId="0" xfId="0" applyFont="1" applyFill="1"/>
    <xf numFmtId="0" fontId="8" fillId="0" borderId="0" xfId="0" applyFont="1" applyFill="1" applyAlignment="1">
      <alignment horizontal="right"/>
    </xf>
    <xf numFmtId="166" fontId="8" fillId="0" borderId="0" xfId="0" applyNumberFormat="1" applyFont="1" applyFill="1" applyBorder="1"/>
    <xf numFmtId="166" fontId="8" fillId="0" borderId="0" xfId="1" applyNumberFormat="1" applyFont="1" applyFill="1" applyBorder="1"/>
    <xf numFmtId="166" fontId="8" fillId="0" borderId="0" xfId="0" applyNumberFormat="1" applyFont="1" applyFill="1"/>
    <xf numFmtId="167" fontId="8" fillId="0" borderId="0" xfId="0" applyNumberFormat="1" applyFont="1" applyFill="1" applyBorder="1"/>
    <xf numFmtId="1" fontId="8" fillId="0" borderId="0" xfId="0" applyNumberFormat="1" applyFont="1" applyFill="1" applyBorder="1"/>
    <xf numFmtId="0" fontId="10" fillId="0" borderId="0" xfId="0" applyFont="1" applyFill="1" applyBorder="1"/>
    <xf numFmtId="0" fontId="8" fillId="0" borderId="0" xfId="0" applyFont="1" applyFill="1" applyAlignment="1">
      <alignment horizontal="left"/>
    </xf>
    <xf numFmtId="170" fontId="8" fillId="0" borderId="0" xfId="0" applyNumberFormat="1" applyFont="1"/>
    <xf numFmtId="0" fontId="0" fillId="0" borderId="0" xfId="0" applyAlignment="1">
      <alignment horizontal="left"/>
    </xf>
    <xf numFmtId="0" fontId="0" fillId="0" borderId="19" xfId="0" applyBorder="1" applyAlignment="1">
      <alignment horizontal="left"/>
    </xf>
    <xf numFmtId="0" fontId="0" fillId="3" borderId="0" xfId="0" applyFill="1" applyAlignment="1">
      <alignment horizontal="left"/>
    </xf>
    <xf numFmtId="0" fontId="0" fillId="4" borderId="0" xfId="0" applyFill="1" applyAlignment="1">
      <alignment horizontal="left"/>
    </xf>
    <xf numFmtId="0" fontId="0" fillId="5" borderId="0" xfId="0" applyFill="1" applyAlignment="1">
      <alignment horizontal="left"/>
    </xf>
    <xf numFmtId="0" fontId="0" fillId="3" borderId="0" xfId="0" quotePrefix="1" applyFill="1" applyAlignment="1">
      <alignment horizontal="left"/>
    </xf>
    <xf numFmtId="0" fontId="0" fillId="0" borderId="0" xfId="0" quotePrefix="1" applyAlignment="1">
      <alignment horizontal="left"/>
    </xf>
    <xf numFmtId="167" fontId="0" fillId="3" borderId="0" xfId="0" applyNumberFormat="1" applyFill="1" applyAlignment="1">
      <alignment horizontal="left"/>
    </xf>
    <xf numFmtId="170" fontId="8" fillId="6" borderId="0" xfId="2" applyNumberFormat="1" applyFont="1" applyFill="1" applyBorder="1"/>
    <xf numFmtId="167" fontId="8" fillId="7" borderId="0" xfId="0" applyNumberFormat="1" applyFont="1" applyFill="1" applyBorder="1"/>
    <xf numFmtId="0" fontId="11" fillId="8" borderId="0" xfId="0" applyFont="1" applyFill="1" applyBorder="1"/>
    <xf numFmtId="0" fontId="8" fillId="0" borderId="0" xfId="0" applyFont="1" applyAlignment="1"/>
    <xf numFmtId="0" fontId="0" fillId="0" borderId="0" xfId="0" quotePrefix="1"/>
  </cellXfs>
  <cellStyles count="34">
    <cellStyle name="Normal" xfId="0" builtinId="0"/>
    <cellStyle name="Normal 2" xfId="1" xr:uid="{00000000-0005-0000-0000-000001000000}"/>
    <cellStyle name="Porcentaje" xfId="2" builtinId="5"/>
    <cellStyle name="RISKbigPercent" xfId="3" xr:uid="{00000000-0005-0000-0000-000003000000}"/>
    <cellStyle name="RISKblandrEdge" xfId="4" xr:uid="{00000000-0005-0000-0000-000004000000}"/>
    <cellStyle name="RISKblCorner" xfId="5" xr:uid="{00000000-0005-0000-0000-000005000000}"/>
    <cellStyle name="RISKbottomEdge" xfId="6" xr:uid="{00000000-0005-0000-0000-000006000000}"/>
    <cellStyle name="RISKbrCorner" xfId="7" xr:uid="{00000000-0005-0000-0000-000007000000}"/>
    <cellStyle name="RISKdarkBoxed" xfId="8" xr:uid="{00000000-0005-0000-0000-000008000000}"/>
    <cellStyle name="RISKdarkShade" xfId="9" xr:uid="{00000000-0005-0000-0000-000009000000}"/>
    <cellStyle name="RISKdbottomEdge" xfId="10" xr:uid="{00000000-0005-0000-0000-00000A000000}"/>
    <cellStyle name="RISKdrightEdge" xfId="11" xr:uid="{00000000-0005-0000-0000-00000B000000}"/>
    <cellStyle name="RISKdurationTime" xfId="12" xr:uid="{00000000-0005-0000-0000-00000C000000}"/>
    <cellStyle name="RISKinNumber" xfId="13" xr:uid="{00000000-0005-0000-0000-00000D000000}"/>
    <cellStyle name="RISKlandrEdge" xfId="14" xr:uid="{00000000-0005-0000-0000-00000E000000}"/>
    <cellStyle name="RISKleftEdge" xfId="15" xr:uid="{00000000-0005-0000-0000-00000F000000}"/>
    <cellStyle name="RISKlightBoxed" xfId="16" xr:uid="{00000000-0005-0000-0000-000010000000}"/>
    <cellStyle name="RISKltandbEdge" xfId="17" xr:uid="{00000000-0005-0000-0000-000011000000}"/>
    <cellStyle name="RISKnormBoxed" xfId="18" xr:uid="{00000000-0005-0000-0000-000012000000}"/>
    <cellStyle name="RISKnormCenter" xfId="19" xr:uid="{00000000-0005-0000-0000-000013000000}"/>
    <cellStyle name="RISKnormHeading" xfId="20" xr:uid="{00000000-0005-0000-0000-000014000000}"/>
    <cellStyle name="RISKnormItal" xfId="21" xr:uid="{00000000-0005-0000-0000-000015000000}"/>
    <cellStyle name="RISKnormLabel" xfId="22" xr:uid="{00000000-0005-0000-0000-000016000000}"/>
    <cellStyle name="RISKnormShade" xfId="23" xr:uid="{00000000-0005-0000-0000-000017000000}"/>
    <cellStyle name="RISKnormTitle" xfId="24" xr:uid="{00000000-0005-0000-0000-000018000000}"/>
    <cellStyle name="RISKoutNumber" xfId="25" xr:uid="{00000000-0005-0000-0000-000019000000}"/>
    <cellStyle name="RISKrightEdge" xfId="26" xr:uid="{00000000-0005-0000-0000-00001A000000}"/>
    <cellStyle name="RISKrtandbEdge" xfId="27" xr:uid="{00000000-0005-0000-0000-00001B000000}"/>
    <cellStyle name="RISKssTime" xfId="28" xr:uid="{00000000-0005-0000-0000-00001C000000}"/>
    <cellStyle name="RISKtandbEdge" xfId="29" xr:uid="{00000000-0005-0000-0000-00001D000000}"/>
    <cellStyle name="RISKtlandrEdge" xfId="30" xr:uid="{00000000-0005-0000-0000-00001E000000}"/>
    <cellStyle name="RISKtlCorner" xfId="31" xr:uid="{00000000-0005-0000-0000-00001F000000}"/>
    <cellStyle name="RISKtopEdge" xfId="32" xr:uid="{00000000-0005-0000-0000-000020000000}"/>
    <cellStyle name="RISKtrCorner" xfId="33" xr:uid="{00000000-0005-0000-0000-000021000000}"/>
  </cellStyles>
  <dxfs count="9">
    <dxf>
      <fill>
        <patternFill>
          <bgColor indexed="27"/>
        </patternFill>
      </fill>
      <border>
        <left style="thin">
          <color rgb="FFFF0000"/>
        </left>
        <right style="thin">
          <color rgb="FFFF0000"/>
        </right>
        <top style="thin">
          <color rgb="FFFF0000"/>
        </top>
        <bottom style="thin">
          <color rgb="FFFF0000"/>
        </bottom>
      </border>
    </dxf>
    <dxf>
      <font>
        <color rgb="FFFFFFFF"/>
      </font>
      <fill>
        <patternFill>
          <bgColor rgb="FF0000FF"/>
        </patternFill>
      </fill>
    </dxf>
    <dxf>
      <font>
        <color rgb="FFFFFFFF"/>
      </font>
      <fill>
        <patternFill>
          <bgColor rgb="FF0000FF"/>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301901</xdr:colOff>
      <xdr:row>19</xdr:row>
      <xdr:rowOff>28575</xdr:rowOff>
    </xdr:to>
    <xdr:sp macro="" textlink="">
      <xdr:nvSpPr>
        <xdr:cNvPr id="2" name="Text Box 1">
          <a:extLst>
            <a:ext uri="{FF2B5EF4-FFF2-40B4-BE49-F238E27FC236}">
              <a16:creationId xmlns:a16="http://schemas.microsoft.com/office/drawing/2014/main" id="{00000000-0008-0000-0000-000002000000}"/>
            </a:ext>
          </a:extLst>
        </xdr:cNvPr>
        <xdr:cNvSpPr>
          <a:spLocks noChangeArrowheads="1"/>
        </xdr:cNvSpPr>
      </xdr:nvSpPr>
      <xdr:spPr bwMode="auto">
        <a:xfrm>
          <a:off x="0" y="0"/>
          <a:ext cx="8226701" cy="3105150"/>
        </a:xfrm>
        <a:prstGeom prst="roundRect">
          <a:avLst>
            <a:gd name="adj" fmla="val 11495"/>
          </a:avLst>
        </a:prstGeom>
        <a:solidFill>
          <a:srgbClr val="FFFFFF"/>
        </a:solidFill>
        <a:ln>
          <a:noFill/>
        </a:ln>
        <a:effectLst>
          <a:outerShdw blurRad="177800" dist="63500" dir="2700003" rotWithShape="0">
            <a:schemeClr val="tx1">
              <a:lumMod val="100000"/>
              <a:alpha val="35000"/>
            </a:schemeClr>
          </a:outerShdw>
        </a:effectLst>
        <a:scene3d>
          <a:camera prst="orthographicFront"/>
          <a:lightRig rig="threePt" dir="t"/>
        </a:scene3d>
        <a:sp3d>
          <a:bevelT w="152400" h="50800" prst="softRound"/>
        </a:sp3d>
        <a:extLst>
          <a:ext uri="{91240B29-F687-4F45-9708-019B960494DF}">
            <a14:hiddenLine xmlns:a14="http://schemas.microsoft.com/office/drawing/2010/main" w="25400" algn="ctr">
              <a:solidFill>
                <a:srgbClr val="000000"/>
              </a:solidFill>
              <a:round/>
              <a:headEnd/>
              <a:tailEnd/>
            </a14:hiddenLine>
          </a:ext>
        </a:extLst>
      </xdr:spPr>
      <xdr:txBody>
        <a:bodyPr vertOverflow="clip" wrap="square" lIns="182880" tIns="182880" rIns="182880" bIns="182880" anchor="t" upright="1"/>
        <a:lstStyle/>
        <a:p>
          <a:pPr algn="l"/>
          <a:r>
            <a:rPr lang="en-US" sz="1400" b="1">
              <a:solidFill>
                <a:srgbClr val="000000"/>
              </a:solidFill>
              <a:latin typeface="Cambria"/>
            </a:rPr>
            <a:t>Planificación de adquisición de viviendas</a:t>
          </a:r>
        </a:p>
        <a:p>
          <a:pPr algn="l"/>
          <a:endParaRPr lang="en-US" sz="1100"/>
        </a:p>
        <a:p>
          <a:pPr algn="l"/>
          <a:r>
            <a:rPr lang="en-US" sz="1100">
              <a:solidFill>
                <a:srgbClr val="000000"/>
              </a:solidFill>
              <a:latin typeface="Calibri"/>
            </a:rPr>
            <a:t>Un joven está ahorrando para el pago inicial de una casa. Cada año durante los próximos 5 años, invertirá $5000 en una combinación de letras del tesoro, bonos del tesoro y acciones (la misma combinación todos los años). Para simular los años futuros, se empleará un método de "remuestreo" de los valores </a:t>
          </a:r>
          <a:r>
            <a:rPr lang="en-US" sz="1100" i="1">
              <a:solidFill>
                <a:srgbClr val="000000"/>
              </a:solidFill>
              <a:latin typeface="Calibri"/>
            </a:rPr>
            <a:t>reales</a:t>
          </a:r>
          <a:r>
            <a:rPr lang="en-US" sz="1100">
              <a:solidFill>
                <a:srgbClr val="000000"/>
              </a:solidFill>
              <a:latin typeface="Calibri"/>
            </a:rPr>
            <a:t> de las muestras procedentes de los datos históricos.  En este ejemplo, RISKOptimizer se ha configurado para maximizar el valor medio (esperado) del efectivo final. Hay también una restricción que evita que el "peor caso" sea excesivamente malo.  El "peor caso" se define en términos probabilísticos como el percentil 5 del efectivo final y se exigirá que sea superior a $20000 (en dólares actuales).</a:t>
          </a:r>
        </a:p>
        <a:p>
          <a:pPr algn="l"/>
          <a:endParaRPr lang="en-US" sz="1100"/>
        </a:p>
        <a:p>
          <a:pPr algn="l"/>
          <a:r>
            <a:rPr lang="en-US" sz="1100">
              <a:solidFill>
                <a:srgbClr val="000000"/>
              </a:solidFill>
              <a:latin typeface="Calibri"/>
            </a:rPr>
            <a:t>Las clasificaciones que se muestran no son óptimas.</a:t>
          </a:r>
        </a:p>
        <a:p>
          <a:pPr algn="l"/>
          <a:endParaRPr lang="en-US" sz="1100"/>
        </a:p>
        <a:p>
          <a:pPr algn="l"/>
          <a:r>
            <a:rPr lang="en-US" sz="1100" b="1" i="1">
              <a:solidFill>
                <a:srgbClr val="000000"/>
              </a:solidFill>
              <a:latin typeface="Calibri"/>
            </a:rPr>
            <a:t>Nota:  </a:t>
          </a:r>
          <a:r>
            <a:rPr lang="en-US" sz="1100" i="1">
              <a:solidFill>
                <a:srgbClr val="000000"/>
              </a:solidFill>
              <a:latin typeface="Calibri"/>
            </a:rPr>
            <a:t>Se requiere la edición Industrial para utilizar la función RISKOptimizer de @RISK.</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72B43-E284-4C45-B3D7-173A396ECADE}">
  <dimension ref="A1:B1"/>
  <sheetViews>
    <sheetView workbookViewId="0"/>
  </sheetViews>
  <sheetFormatPr baseColWidth="10" defaultRowHeight="12.75" x14ac:dyDescent="0.2"/>
  <sheetData>
    <row r="1" spans="1:2" x14ac:dyDescent="0.2">
      <c r="A1" s="37" t="s">
        <v>157</v>
      </c>
      <c r="B1" s="37" t="s">
        <v>156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02945-34F6-415F-A391-2D89CD174083}">
  <dimension ref="A1:AN11"/>
  <sheetViews>
    <sheetView workbookViewId="0"/>
  </sheetViews>
  <sheetFormatPr baseColWidth="10" defaultRowHeight="12.75" x14ac:dyDescent="0.2"/>
  <sheetData>
    <row r="1" spans="1:40" x14ac:dyDescent="0.2">
      <c r="A1">
        <v>1</v>
      </c>
      <c r="B1">
        <v>0</v>
      </c>
    </row>
    <row r="2" spans="1:40" x14ac:dyDescent="0.2">
      <c r="A2">
        <v>0</v>
      </c>
    </row>
    <row r="3" spans="1:40" x14ac:dyDescent="0.2">
      <c r="A3">
        <f ca="1">Modelo!$C$9</f>
        <v>33230.61044596156</v>
      </c>
      <c r="B3" t="b">
        <v>1</v>
      </c>
      <c r="C3">
        <v>0</v>
      </c>
      <c r="D3">
        <v>1</v>
      </c>
      <c r="E3" t="s">
        <v>158</v>
      </c>
      <c r="F3">
        <v>1</v>
      </c>
      <c r="G3">
        <v>0</v>
      </c>
      <c r="H3">
        <v>0</v>
      </c>
      <c r="J3" t="s">
        <v>159</v>
      </c>
      <c r="K3" t="s">
        <v>160</v>
      </c>
      <c r="L3" t="s">
        <v>161</v>
      </c>
      <c r="AG3">
        <f ca="1">Modelo!$C$9</f>
        <v>33230.61044596156</v>
      </c>
      <c r="AH3">
        <v>1</v>
      </c>
      <c r="AI3">
        <v>1</v>
      </c>
      <c r="AJ3" t="b">
        <v>0</v>
      </c>
      <c r="AK3" t="b">
        <v>1</v>
      </c>
      <c r="AL3">
        <v>0</v>
      </c>
      <c r="AM3" t="b">
        <v>0</v>
      </c>
      <c r="AN3" t="e">
        <f>_</f>
        <v>#NAME?</v>
      </c>
    </row>
    <row r="4" spans="1:40" x14ac:dyDescent="0.2">
      <c r="A4">
        <v>0</v>
      </c>
    </row>
    <row r="5" spans="1:40" x14ac:dyDescent="0.2">
      <c r="A5" t="b">
        <v>0</v>
      </c>
      <c r="B5">
        <v>14560</v>
      </c>
      <c r="C5">
        <v>6215</v>
      </c>
      <c r="D5">
        <v>5930</v>
      </c>
      <c r="E5">
        <v>0</v>
      </c>
    </row>
    <row r="6" spans="1:40" x14ac:dyDescent="0.2">
      <c r="A6" t="b">
        <v>0</v>
      </c>
      <c r="B6">
        <v>14560</v>
      </c>
      <c r="C6">
        <v>6215</v>
      </c>
      <c r="D6">
        <v>5930</v>
      </c>
      <c r="E6">
        <v>0</v>
      </c>
    </row>
    <row r="7" spans="1:40" x14ac:dyDescent="0.2">
      <c r="A7" t="b">
        <v>0</v>
      </c>
      <c r="B7">
        <v>14560</v>
      </c>
      <c r="C7">
        <v>6215</v>
      </c>
      <c r="D7">
        <v>5930</v>
      </c>
      <c r="E7">
        <v>0</v>
      </c>
    </row>
    <row r="8" spans="1:40" x14ac:dyDescent="0.2">
      <c r="A8" t="b">
        <v>0</v>
      </c>
      <c r="B8">
        <v>14560</v>
      </c>
      <c r="C8">
        <v>6215</v>
      </c>
      <c r="D8">
        <v>5930</v>
      </c>
      <c r="E8">
        <v>0</v>
      </c>
    </row>
    <row r="9" spans="1:40" x14ac:dyDescent="0.2">
      <c r="A9" t="b">
        <v>0</v>
      </c>
      <c r="B9">
        <v>14560</v>
      </c>
      <c r="C9">
        <v>6215</v>
      </c>
      <c r="D9">
        <v>5930</v>
      </c>
      <c r="E9">
        <v>0</v>
      </c>
    </row>
    <row r="10" spans="1:40" x14ac:dyDescent="0.2">
      <c r="A10">
        <v>0</v>
      </c>
    </row>
    <row r="11" spans="1:40" x14ac:dyDescent="0.2">
      <c r="A11">
        <v>0</v>
      </c>
      <c r="B11" t="b">
        <v>0</v>
      </c>
      <c r="C11" t="b">
        <v>0</v>
      </c>
      <c r="D11">
        <v>10</v>
      </c>
      <c r="E11" t="s">
        <v>162</v>
      </c>
      <c r="F1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
  <sheetViews>
    <sheetView showGridLines="0" tabSelected="1" workbookViewId="0">
      <selection activeCell="H24" sqref="H24"/>
    </sheetView>
  </sheetViews>
  <sheetFormatPr baseColWidth="10" defaultColWidth="9.140625" defaultRowHeight="12.75"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B1:V83"/>
  <sheetViews>
    <sheetView zoomScaleNormal="100" workbookViewId="0">
      <selection activeCell="C9" sqref="C9"/>
    </sheetView>
  </sheetViews>
  <sheetFormatPr baseColWidth="10" defaultColWidth="18.85546875" defaultRowHeight="15" x14ac:dyDescent="0.25"/>
  <cols>
    <col min="1" max="1" width="1.7109375" style="2" customWidth="1"/>
    <col min="2" max="2" width="23.5703125" style="2" customWidth="1"/>
    <col min="3" max="3" width="13.28515625" style="2" customWidth="1"/>
    <col min="4" max="8" width="11.85546875" style="2" bestFit="1" customWidth="1"/>
    <col min="9" max="9" width="12.5703125" style="2" bestFit="1" customWidth="1"/>
    <col min="10" max="10" width="11.85546875" style="2" bestFit="1" customWidth="1"/>
    <col min="11" max="11" width="9.140625" style="2" customWidth="1"/>
    <col min="12" max="12" width="16.28515625" style="2" customWidth="1"/>
    <col min="13" max="13" width="10.42578125" style="15" customWidth="1"/>
    <col min="14" max="14" width="11.140625" style="15" customWidth="1"/>
    <col min="15" max="15" width="11" style="15" customWidth="1"/>
    <col min="16" max="16" width="10.140625" style="2" customWidth="1"/>
    <col min="17" max="17" width="18.85546875" style="2" customWidth="1"/>
    <col min="18" max="18" width="15.140625" style="2" customWidth="1"/>
    <col min="19" max="19" width="12" style="2" customWidth="1"/>
    <col min="20" max="20" width="10" style="2" customWidth="1"/>
    <col min="21" max="21" width="11.28515625" style="2" customWidth="1"/>
    <col min="22" max="22" width="11.85546875" style="2" customWidth="1"/>
    <col min="23" max="23" width="11.42578125" style="2" customWidth="1"/>
    <col min="24" max="24" width="11.7109375" style="2" bestFit="1" customWidth="1"/>
    <col min="25" max="25" width="10.5703125" style="2" customWidth="1"/>
    <col min="26" max="16384" width="18.85546875" style="2"/>
  </cols>
  <sheetData>
    <row r="1" spans="2:16" ht="5.0999999999999996" customHeight="1" x14ac:dyDescent="0.25"/>
    <row r="2" spans="2:16" x14ac:dyDescent="0.25">
      <c r="B2" s="1" t="s">
        <v>0</v>
      </c>
      <c r="L2" s="1" t="s">
        <v>1</v>
      </c>
    </row>
    <row r="3" spans="2:16" x14ac:dyDescent="0.25">
      <c r="B3" s="2" t="s">
        <v>2</v>
      </c>
      <c r="C3" s="20">
        <v>5000</v>
      </c>
      <c r="G3" s="3"/>
      <c r="H3" s="3"/>
      <c r="L3" s="4" t="s">
        <v>3</v>
      </c>
      <c r="M3" s="16" t="s">
        <v>4</v>
      </c>
      <c r="N3" s="16" t="s">
        <v>5</v>
      </c>
      <c r="O3" s="16" t="s">
        <v>6</v>
      </c>
      <c r="P3" s="16" t="s">
        <v>7</v>
      </c>
    </row>
    <row r="4" spans="2:16" x14ac:dyDescent="0.25">
      <c r="C4" s="21"/>
      <c r="D4" s="4"/>
      <c r="G4" s="3"/>
      <c r="H4" s="3"/>
      <c r="L4" s="4">
        <v>1946</v>
      </c>
      <c r="M4" s="17">
        <v>3.4999999999999996E-3</v>
      </c>
      <c r="N4" s="17">
        <v>-1E-3</v>
      </c>
      <c r="O4" s="17">
        <v>-8.0700000000000008E-2</v>
      </c>
      <c r="P4" s="17">
        <v>0.18170000000000003</v>
      </c>
    </row>
    <row r="5" spans="2:16" x14ac:dyDescent="0.25">
      <c r="B5" s="1" t="s">
        <v>8</v>
      </c>
      <c r="C5" s="6" t="s">
        <v>9</v>
      </c>
      <c r="D5" s="6" t="s">
        <v>10</v>
      </c>
      <c r="E5" s="6" t="s">
        <v>11</v>
      </c>
      <c r="F5" s="6" t="s">
        <v>12</v>
      </c>
      <c r="G5" s="3"/>
      <c r="H5" s="3"/>
      <c r="L5" s="4">
        <v>1947</v>
      </c>
      <c r="M5" s="17">
        <v>5.0000000000000001E-3</v>
      </c>
      <c r="N5" s="17">
        <v>-2.63E-2</v>
      </c>
      <c r="O5" s="17">
        <v>5.7099999999999998E-2</v>
      </c>
      <c r="P5" s="17">
        <v>9.01E-2</v>
      </c>
    </row>
    <row r="6" spans="2:16" x14ac:dyDescent="0.25">
      <c r="B6" s="2" t="s">
        <v>13</v>
      </c>
      <c r="C6" s="33">
        <v>0.26202083045358282</v>
      </c>
      <c r="D6" s="33">
        <v>0.15183134173198895</v>
      </c>
      <c r="E6" s="33">
        <v>0.58614782781442609</v>
      </c>
      <c r="F6" s="24">
        <f>SUM(C6:E6)</f>
        <v>0.99999999999999789</v>
      </c>
      <c r="G6" s="3"/>
      <c r="H6" s="3"/>
      <c r="L6" s="4">
        <v>1948</v>
      </c>
      <c r="M6" s="17">
        <v>8.1000000000000013E-3</v>
      </c>
      <c r="N6" s="17">
        <v>3.4000000000000002E-2</v>
      </c>
      <c r="O6" s="17">
        <v>5.5E-2</v>
      </c>
      <c r="P6" s="17">
        <v>2.7099999999999999E-2</v>
      </c>
    </row>
    <row r="7" spans="2:16" x14ac:dyDescent="0.25">
      <c r="G7" s="3"/>
      <c r="H7" s="3"/>
      <c r="L7" s="4">
        <v>1949</v>
      </c>
      <c r="M7" s="17">
        <v>1.1000000000000001E-2</v>
      </c>
      <c r="N7" s="17">
        <v>6.4500000000000002E-2</v>
      </c>
      <c r="O7" s="17">
        <v>0.18789999999999998</v>
      </c>
      <c r="P7" s="17">
        <v>-1.8000000000000002E-2</v>
      </c>
    </row>
    <row r="8" spans="2:16" x14ac:dyDescent="0.25">
      <c r="B8" s="1" t="s">
        <v>14</v>
      </c>
      <c r="D8" s="7"/>
      <c r="L8" s="4">
        <v>1950</v>
      </c>
      <c r="M8" s="17">
        <v>1.2E-2</v>
      </c>
      <c r="N8" s="17">
        <v>5.9999999999999995E-4</v>
      </c>
      <c r="O8" s="17">
        <v>0.31709999999999999</v>
      </c>
      <c r="P8" s="17">
        <v>5.79E-2</v>
      </c>
    </row>
    <row r="9" spans="2:16" x14ac:dyDescent="0.25">
      <c r="B9" s="2" t="s">
        <v>15</v>
      </c>
      <c r="C9" s="34">
        <f ca="1">_xll.RiskOutput("Efectivo final")+I17*J17</f>
        <v>33230.61044596156</v>
      </c>
      <c r="L9" s="4">
        <v>1951</v>
      </c>
      <c r="M9" s="17">
        <v>1.49E-2</v>
      </c>
      <c r="N9" s="17">
        <v>-3.9399999999999998E-2</v>
      </c>
      <c r="O9" s="17">
        <v>0.2402</v>
      </c>
      <c r="P9" s="17">
        <v>5.8700000000000002E-2</v>
      </c>
    </row>
    <row r="10" spans="2:16" x14ac:dyDescent="0.25">
      <c r="D10" s="13"/>
      <c r="L10" s="4">
        <v>1952</v>
      </c>
      <c r="M10" s="17">
        <v>1.66E-2</v>
      </c>
      <c r="N10" s="17">
        <v>1.1599999999999999E-2</v>
      </c>
      <c r="O10" s="17">
        <v>0.1837</v>
      </c>
      <c r="P10" s="17">
        <v>8.8000000000000005E-3</v>
      </c>
    </row>
    <row r="11" spans="2:16" x14ac:dyDescent="0.25">
      <c r="B11" s="1" t="s">
        <v>16</v>
      </c>
      <c r="C11" s="23" t="s">
        <v>17</v>
      </c>
      <c r="D11" s="13"/>
      <c r="E11" s="15">
        <v>2</v>
      </c>
      <c r="F11" s="15">
        <v>3</v>
      </c>
      <c r="G11" s="15">
        <v>4</v>
      </c>
      <c r="H11" s="15">
        <v>5</v>
      </c>
      <c r="L11" s="4">
        <v>1953</v>
      </c>
      <c r="M11" s="17">
        <v>1.8200000000000001E-2</v>
      </c>
      <c r="N11" s="17">
        <v>3.6299999999999999E-2</v>
      </c>
      <c r="O11" s="17">
        <v>-9.8999999999999991E-3</v>
      </c>
      <c r="P11" s="17">
        <v>6.3E-3</v>
      </c>
    </row>
    <row r="12" spans="2:16" ht="30" x14ac:dyDescent="0.25">
      <c r="B12" s="4" t="s">
        <v>18</v>
      </c>
      <c r="C12" s="9" t="s">
        <v>19</v>
      </c>
      <c r="D12" s="14" t="s">
        <v>20</v>
      </c>
      <c r="E12" s="9" t="s">
        <v>21</v>
      </c>
      <c r="F12" s="6" t="s">
        <v>22</v>
      </c>
      <c r="G12" s="9" t="s">
        <v>23</v>
      </c>
      <c r="H12" s="9" t="s">
        <v>24</v>
      </c>
      <c r="I12" s="6" t="s">
        <v>25</v>
      </c>
      <c r="J12" s="6" t="s">
        <v>26</v>
      </c>
      <c r="L12" s="4">
        <v>1954</v>
      </c>
      <c r="M12" s="17">
        <v>8.6E-3</v>
      </c>
      <c r="N12" s="17">
        <v>7.1900000000000006E-2</v>
      </c>
      <c r="O12" s="17">
        <v>0.5262</v>
      </c>
      <c r="P12" s="17">
        <v>-5.0000000000000001E-3</v>
      </c>
    </row>
    <row r="13" spans="2:16" x14ac:dyDescent="0.25">
      <c r="B13" s="4">
        <v>1</v>
      </c>
      <c r="C13" s="5">
        <f>C3</f>
        <v>5000</v>
      </c>
      <c r="D13" s="35">
        <f ca="1">_xll.RiskDuniform($L$4:$L$65)</f>
        <v>1976</v>
      </c>
      <c r="E13" s="7">
        <f t="shared" ref="E13:H17" ca="1" si="0">1+VLOOKUP($D13,$L$4:$P$65,E$11,FALSE)</f>
        <v>1.0508</v>
      </c>
      <c r="F13" s="7">
        <f t="shared" ca="1" si="0"/>
        <v>1.1675</v>
      </c>
      <c r="G13" s="7">
        <f t="shared" ca="1" si="0"/>
        <v>1.2383999999999999</v>
      </c>
      <c r="H13" s="7">
        <f t="shared" ca="1" si="0"/>
        <v>1.0481</v>
      </c>
      <c r="I13" s="5">
        <f ca="1">C13*SUMPRODUCT($C$6:$E$6,E13:G13)</f>
        <v>5892.4002503905358</v>
      </c>
      <c r="J13" s="10">
        <f ca="1">1/H13</f>
        <v>0.95410743249689911</v>
      </c>
      <c r="L13" s="4">
        <v>1955</v>
      </c>
      <c r="M13" s="17">
        <v>1.5700000000000002E-2</v>
      </c>
      <c r="N13" s="17">
        <v>-1.3000000000000001E-2</v>
      </c>
      <c r="O13" s="17">
        <v>0.31559999999999999</v>
      </c>
      <c r="P13" s="17">
        <v>3.7000000000000002E-3</v>
      </c>
    </row>
    <row r="14" spans="2:16" x14ac:dyDescent="0.25">
      <c r="B14" s="4">
        <v>2</v>
      </c>
      <c r="C14" s="5">
        <f ca="1">$C$3+I13</f>
        <v>10892.400250390536</v>
      </c>
      <c r="D14" s="35">
        <f ca="1">_xll.RiskDuniform($L$4:$L$65)</f>
        <v>1976</v>
      </c>
      <c r="E14" s="7">
        <f t="shared" ca="1" si="0"/>
        <v>1.0508</v>
      </c>
      <c r="F14" s="7">
        <f t="shared" ca="1" si="0"/>
        <v>1.1675</v>
      </c>
      <c r="G14" s="7">
        <f t="shared" ca="1" si="0"/>
        <v>1.2383999999999999</v>
      </c>
      <c r="H14" s="7">
        <f t="shared" ca="1" si="0"/>
        <v>1.0481</v>
      </c>
      <c r="I14" s="5">
        <f ca="1">C14*SUMPRODUCT($C$6:$E$6,E14:G14)</f>
        <v>12836.476392551025</v>
      </c>
      <c r="J14" s="10">
        <f t="shared" ref="J14:J17" ca="1" si="1">J13/H14</f>
        <v>0.9103209927458249</v>
      </c>
      <c r="L14" s="4">
        <v>1956</v>
      </c>
      <c r="M14" s="17">
        <v>2.46E-2</v>
      </c>
      <c r="N14" s="17">
        <v>-5.5899999999999998E-2</v>
      </c>
      <c r="O14" s="17">
        <v>6.5599999999999992E-2</v>
      </c>
      <c r="P14" s="17">
        <v>2.86E-2</v>
      </c>
    </row>
    <row r="15" spans="2:16" x14ac:dyDescent="0.25">
      <c r="B15" s="4">
        <v>3</v>
      </c>
      <c r="C15" s="5">
        <f ca="1">$C$3+I14</f>
        <v>17836.476392551027</v>
      </c>
      <c r="D15" s="35">
        <f ca="1">_xll.RiskDuniform($L$4:$L$65)</f>
        <v>1976</v>
      </c>
      <c r="E15" s="7">
        <f t="shared" ca="1" si="0"/>
        <v>1.0508</v>
      </c>
      <c r="F15" s="7">
        <f t="shared" ca="1" si="0"/>
        <v>1.1675</v>
      </c>
      <c r="G15" s="7">
        <f t="shared" ca="1" si="0"/>
        <v>1.2383999999999999</v>
      </c>
      <c r="H15" s="7">
        <f t="shared" ca="1" si="0"/>
        <v>1.0481</v>
      </c>
      <c r="I15" s="5">
        <f ca="1">C15*SUMPRODUCT($C$6:$E$6,E15:G15)</f>
        <v>21019.93159231051</v>
      </c>
      <c r="J15" s="10">
        <f t="shared" ca="1" si="1"/>
        <v>0.86854402513674733</v>
      </c>
      <c r="L15" s="4">
        <v>1957</v>
      </c>
      <c r="M15" s="17">
        <v>3.1400000000000004E-2</v>
      </c>
      <c r="N15" s="17">
        <v>7.4499999999999997E-2</v>
      </c>
      <c r="O15" s="17">
        <v>-0.10779999999999999</v>
      </c>
      <c r="P15" s="17">
        <v>3.0200000000000001E-2</v>
      </c>
    </row>
    <row r="16" spans="2:16" x14ac:dyDescent="0.25">
      <c r="B16" s="4">
        <v>4</v>
      </c>
      <c r="C16" s="5">
        <f ca="1">$C$3+I15</f>
        <v>26019.93159231051</v>
      </c>
      <c r="D16" s="35">
        <f ca="1">_xll.RiskDuniform($L$4:$L$65)</f>
        <v>1976</v>
      </c>
      <c r="E16" s="7">
        <f t="shared" ca="1" si="0"/>
        <v>1.0508</v>
      </c>
      <c r="F16" s="7">
        <f t="shared" ca="1" si="0"/>
        <v>1.1675</v>
      </c>
      <c r="G16" s="7">
        <f t="shared" ca="1" si="0"/>
        <v>1.2383999999999999</v>
      </c>
      <c r="H16" s="7">
        <f t="shared" ca="1" si="0"/>
        <v>1.0481</v>
      </c>
      <c r="I16" s="5">
        <f ca="1">C16*SUMPRODUCT($C$6:$E$6,E16:G16)</f>
        <v>30663.970285935011</v>
      </c>
      <c r="J16" s="10">
        <f t="shared" ca="1" si="1"/>
        <v>0.82868430983374419</v>
      </c>
      <c r="L16" s="4">
        <v>1958</v>
      </c>
      <c r="M16" s="17">
        <v>1.54E-2</v>
      </c>
      <c r="N16" s="17">
        <v>-6.0999999999999999E-2</v>
      </c>
      <c r="O16" s="17">
        <v>0.43359999999999999</v>
      </c>
      <c r="P16" s="17">
        <v>1.7600000000000001E-2</v>
      </c>
    </row>
    <row r="17" spans="2:16" x14ac:dyDescent="0.25">
      <c r="B17" s="4">
        <v>5</v>
      </c>
      <c r="C17" s="5">
        <f ca="1">$C$3+I16</f>
        <v>35663.970285935007</v>
      </c>
      <c r="D17" s="35">
        <f ca="1">_xll.RiskDuniform($L$4:$L$65)</f>
        <v>1976</v>
      </c>
      <c r="E17" s="7">
        <f t="shared" ca="1" si="0"/>
        <v>1.0508</v>
      </c>
      <c r="F17" s="7">
        <f t="shared" ca="1" si="0"/>
        <v>1.1675</v>
      </c>
      <c r="G17" s="7">
        <f t="shared" ca="1" si="0"/>
        <v>1.2383999999999999</v>
      </c>
      <c r="H17" s="7">
        <f t="shared" ca="1" si="0"/>
        <v>1.0481</v>
      </c>
      <c r="I17" s="5">
        <f ca="1">C17*SUMPRODUCT($C$6:$E$6,E17:G17)</f>
        <v>42029.277488552812</v>
      </c>
      <c r="J17" s="10">
        <f t="shared" ca="1" si="1"/>
        <v>0.79065385920593856</v>
      </c>
      <c r="L17" s="4">
        <v>1959</v>
      </c>
      <c r="M17" s="17">
        <v>2.9500000000000002E-2</v>
      </c>
      <c r="N17" s="17">
        <v>-2.2599999999999999E-2</v>
      </c>
      <c r="O17" s="17">
        <v>0.11960000000000001</v>
      </c>
      <c r="P17" s="17">
        <v>1.4999999999999999E-2</v>
      </c>
    </row>
    <row r="18" spans="2:16" x14ac:dyDescent="0.25">
      <c r="L18" s="4">
        <v>1960</v>
      </c>
      <c r="M18" s="17">
        <v>2.6600000000000002E-2</v>
      </c>
      <c r="N18" s="17">
        <v>0.13780000000000001</v>
      </c>
      <c r="O18" s="17">
        <v>4.6999999999999993E-3</v>
      </c>
      <c r="P18" s="17">
        <v>1.4800000000000001E-2</v>
      </c>
    </row>
    <row r="19" spans="2:16" x14ac:dyDescent="0.25">
      <c r="B19" s="4"/>
      <c r="C19" s="5"/>
      <c r="D19" s="22"/>
      <c r="E19" s="7"/>
      <c r="F19" s="7"/>
      <c r="G19" s="7"/>
      <c r="H19" s="7"/>
      <c r="I19" s="5"/>
      <c r="J19" s="5"/>
      <c r="L19" s="4">
        <v>1961</v>
      </c>
      <c r="M19" s="17">
        <v>2.1299999999999999E-2</v>
      </c>
      <c r="N19" s="17">
        <v>9.7000000000000003E-3</v>
      </c>
      <c r="O19" s="17">
        <v>0.26890000000000003</v>
      </c>
      <c r="P19" s="17">
        <v>6.7000000000000002E-3</v>
      </c>
    </row>
    <row r="20" spans="2:16" x14ac:dyDescent="0.25">
      <c r="B20" s="4"/>
      <c r="C20" s="5"/>
      <c r="D20" s="22"/>
      <c r="E20" s="7"/>
      <c r="F20" s="7"/>
      <c r="G20" s="7"/>
      <c r="H20" s="7"/>
      <c r="I20" s="5"/>
      <c r="J20" s="5"/>
      <c r="L20" s="4">
        <v>1962</v>
      </c>
      <c r="M20" s="17">
        <v>2.7300000000000001E-2</v>
      </c>
      <c r="N20" s="17">
        <v>6.8900000000000003E-2</v>
      </c>
      <c r="O20" s="17">
        <v>-8.7300000000000003E-2</v>
      </c>
      <c r="P20" s="17">
        <v>1.2199999999999999E-2</v>
      </c>
    </row>
    <row r="21" spans="2:16" x14ac:dyDescent="0.25">
      <c r="B21" s="36"/>
      <c r="C21" s="36"/>
      <c r="D21" s="36"/>
      <c r="E21" s="36"/>
      <c r="F21" s="7"/>
      <c r="G21" s="7"/>
      <c r="H21" s="7"/>
      <c r="I21" s="5"/>
      <c r="J21" s="5"/>
      <c r="L21" s="4">
        <v>1963</v>
      </c>
      <c r="M21" s="17">
        <v>3.1200000000000002E-2</v>
      </c>
      <c r="N21" s="17">
        <v>1.21E-2</v>
      </c>
      <c r="O21" s="17">
        <v>0.22800000000000001</v>
      </c>
      <c r="P21" s="17">
        <v>1.6500000000000001E-2</v>
      </c>
    </row>
    <row r="22" spans="2:16" ht="15" customHeight="1" x14ac:dyDescent="0.25">
      <c r="B22" s="4"/>
      <c r="C22" s="5"/>
      <c r="D22" s="22"/>
      <c r="E22" s="7"/>
      <c r="F22" s="7"/>
      <c r="G22" s="7"/>
      <c r="H22" s="7"/>
      <c r="I22" s="5"/>
      <c r="J22" s="5"/>
      <c r="L22" s="4">
        <v>1964</v>
      </c>
      <c r="M22" s="17">
        <v>3.5400000000000001E-2</v>
      </c>
      <c r="N22" s="17">
        <v>3.5099999999999999E-2</v>
      </c>
      <c r="O22" s="17">
        <v>0.1648</v>
      </c>
      <c r="P22" s="17">
        <v>1.1899999999999999E-2</v>
      </c>
    </row>
    <row r="23" spans="2:16" x14ac:dyDescent="0.25">
      <c r="B23" s="4"/>
      <c r="C23" s="5"/>
      <c r="D23" s="22"/>
      <c r="E23" s="7"/>
      <c r="F23" s="7"/>
      <c r="G23" s="7"/>
      <c r="H23" s="7"/>
      <c r="I23" s="5"/>
      <c r="J23" s="5"/>
      <c r="L23" s="4">
        <v>1965</v>
      </c>
      <c r="M23" s="17">
        <v>3.9300000000000002E-2</v>
      </c>
      <c r="N23" s="17">
        <v>7.3000000000000001E-3</v>
      </c>
      <c r="O23" s="17">
        <v>0.1245</v>
      </c>
      <c r="P23" s="17">
        <v>1.9199999999999998E-2</v>
      </c>
    </row>
    <row r="24" spans="2:16" x14ac:dyDescent="0.25">
      <c r="B24" s="4"/>
      <c r="C24" s="5"/>
      <c r="D24" s="22"/>
      <c r="E24" s="7"/>
      <c r="F24" s="7"/>
      <c r="G24" s="7"/>
      <c r="H24" s="7"/>
      <c r="I24" s="5"/>
      <c r="J24" s="5"/>
      <c r="L24" s="4">
        <v>1966</v>
      </c>
      <c r="M24" s="17">
        <v>4.7599999999999996E-2</v>
      </c>
      <c r="N24" s="17">
        <v>3.6499999999999998E-2</v>
      </c>
      <c r="O24" s="17">
        <v>-0.10060000000000001</v>
      </c>
      <c r="P24" s="17">
        <v>3.3500000000000002E-2</v>
      </c>
    </row>
    <row r="25" spans="2:16" x14ac:dyDescent="0.25">
      <c r="B25" s="4"/>
      <c r="C25" s="5"/>
      <c r="D25" s="22"/>
      <c r="E25" s="7"/>
      <c r="F25" s="7"/>
      <c r="G25" s="7"/>
      <c r="H25" s="7"/>
      <c r="I25" s="5"/>
      <c r="J25" s="5"/>
      <c r="L25" s="4">
        <v>1967</v>
      </c>
      <c r="M25" s="17">
        <v>4.2099999999999999E-2</v>
      </c>
      <c r="N25" s="17">
        <v>-9.1899999999999996E-2</v>
      </c>
      <c r="O25" s="17">
        <v>0.23980000000000001</v>
      </c>
      <c r="P25" s="17">
        <v>3.04E-2</v>
      </c>
    </row>
    <row r="26" spans="2:16" x14ac:dyDescent="0.25">
      <c r="B26" s="4"/>
      <c r="C26" s="5"/>
      <c r="D26" s="22"/>
      <c r="E26" s="7"/>
      <c r="F26" s="7"/>
      <c r="G26" s="7"/>
      <c r="H26" s="7"/>
      <c r="I26" s="5"/>
      <c r="J26" s="5"/>
      <c r="L26" s="4">
        <v>1968</v>
      </c>
      <c r="M26" s="17">
        <v>5.21E-2</v>
      </c>
      <c r="N26" s="17">
        <v>-2.5999999999999999E-3</v>
      </c>
      <c r="O26" s="17">
        <v>0.1106</v>
      </c>
      <c r="P26" s="17">
        <v>4.7199999999999999E-2</v>
      </c>
    </row>
    <row r="27" spans="2:16" x14ac:dyDescent="0.25">
      <c r="B27" s="4"/>
      <c r="C27" s="5"/>
      <c r="D27" s="22"/>
      <c r="E27" s="7"/>
      <c r="F27" s="7"/>
      <c r="G27" s="7"/>
      <c r="H27" s="7"/>
      <c r="I27" s="5"/>
      <c r="J27" s="5"/>
      <c r="L27" s="4">
        <v>1969</v>
      </c>
      <c r="M27" s="17">
        <v>6.5799999999999997E-2</v>
      </c>
      <c r="N27" s="17">
        <v>-5.0799999999999998E-2</v>
      </c>
      <c r="O27" s="17">
        <v>-8.5000000000000006E-2</v>
      </c>
      <c r="P27" s="17">
        <v>6.1100000000000002E-2</v>
      </c>
    </row>
    <row r="28" spans="2:16" x14ac:dyDescent="0.25">
      <c r="B28" s="4"/>
      <c r="C28" s="5"/>
      <c r="D28" s="22"/>
      <c r="E28" s="7"/>
      <c r="F28" s="7"/>
      <c r="G28" s="7"/>
      <c r="H28" s="7"/>
      <c r="I28" s="5"/>
      <c r="J28" s="5"/>
      <c r="L28" s="4">
        <v>1970</v>
      </c>
      <c r="M28" s="17">
        <v>6.5299999999999997E-2</v>
      </c>
      <c r="N28" s="17">
        <v>0.121</v>
      </c>
      <c r="O28" s="17">
        <v>4.0099999999999997E-2</v>
      </c>
      <c r="P28" s="17">
        <v>5.4900000000000004E-2</v>
      </c>
    </row>
    <row r="29" spans="2:16" x14ac:dyDescent="0.25">
      <c r="B29" s="4"/>
      <c r="C29" s="5"/>
      <c r="D29" s="22"/>
      <c r="E29" s="7"/>
      <c r="F29" s="7"/>
      <c r="G29" s="7"/>
      <c r="H29" s="7"/>
      <c r="I29" s="5"/>
      <c r="J29" s="5"/>
      <c r="L29" s="4">
        <v>1971</v>
      </c>
      <c r="M29" s="17">
        <v>4.3899999999999995E-2</v>
      </c>
      <c r="N29" s="17">
        <v>0.1323</v>
      </c>
      <c r="O29" s="17">
        <v>0.1431</v>
      </c>
      <c r="P29" s="17">
        <v>3.3599999999999998E-2</v>
      </c>
    </row>
    <row r="30" spans="2:16" x14ac:dyDescent="0.25">
      <c r="B30" s="4"/>
      <c r="C30" s="5"/>
      <c r="D30" s="22"/>
      <c r="E30" s="7"/>
      <c r="F30" s="7"/>
      <c r="G30" s="7"/>
      <c r="H30" s="7"/>
      <c r="I30" s="5"/>
      <c r="J30" s="5"/>
      <c r="L30" s="4">
        <v>1972</v>
      </c>
      <c r="M30" s="17">
        <v>3.8399999999999997E-2</v>
      </c>
      <c r="N30" s="17">
        <v>5.6799999999999996E-2</v>
      </c>
      <c r="O30" s="17">
        <v>0.1898</v>
      </c>
      <c r="P30" s="17">
        <v>3.4099999999999998E-2</v>
      </c>
    </row>
    <row r="31" spans="2:16" x14ac:dyDescent="0.25">
      <c r="B31" s="4"/>
      <c r="C31" s="5"/>
      <c r="D31" s="22"/>
      <c r="E31" s="7"/>
      <c r="F31" s="7"/>
      <c r="G31" s="7"/>
      <c r="H31" s="7"/>
      <c r="I31" s="5"/>
      <c r="J31" s="5"/>
      <c r="L31" s="4">
        <v>1973</v>
      </c>
      <c r="M31" s="17">
        <v>6.93E-2</v>
      </c>
      <c r="N31" s="17">
        <v>-1.11E-2</v>
      </c>
      <c r="O31" s="17">
        <v>-0.14660000000000001</v>
      </c>
      <c r="P31" s="17">
        <v>8.8000000000000009E-2</v>
      </c>
    </row>
    <row r="32" spans="2:16" x14ac:dyDescent="0.25">
      <c r="B32" s="4"/>
      <c r="C32" s="5"/>
      <c r="D32" s="22"/>
      <c r="E32" s="7"/>
      <c r="F32" s="7"/>
      <c r="G32" s="7"/>
      <c r="H32" s="7"/>
      <c r="I32" s="5"/>
      <c r="J32" s="5"/>
      <c r="L32" s="4">
        <v>1974</v>
      </c>
      <c r="M32" s="17">
        <v>0.08</v>
      </c>
      <c r="N32" s="17">
        <v>4.3499999999999997E-2</v>
      </c>
      <c r="O32" s="17">
        <v>-0.26469999999999999</v>
      </c>
      <c r="P32" s="17">
        <v>0.122</v>
      </c>
    </row>
    <row r="33" spans="2:16" x14ac:dyDescent="0.25">
      <c r="B33" s="4"/>
      <c r="C33" s="5"/>
      <c r="D33" s="22"/>
      <c r="E33" s="7"/>
      <c r="F33" s="7"/>
      <c r="G33" s="7"/>
      <c r="H33" s="7"/>
      <c r="I33" s="5"/>
      <c r="J33" s="5"/>
      <c r="L33" s="4">
        <v>1975</v>
      </c>
      <c r="M33" s="17">
        <v>5.7999999999999996E-2</v>
      </c>
      <c r="N33" s="17">
        <v>9.1899999999999996E-2</v>
      </c>
      <c r="O33" s="17">
        <v>0.37200000000000005</v>
      </c>
      <c r="P33" s="17">
        <v>7.0099999999999996E-2</v>
      </c>
    </row>
    <row r="34" spans="2:16" x14ac:dyDescent="0.25">
      <c r="B34" s="4"/>
      <c r="C34" s="5"/>
      <c r="D34" s="22"/>
      <c r="E34" s="7"/>
      <c r="F34" s="7"/>
      <c r="G34" s="7"/>
      <c r="H34" s="7"/>
      <c r="I34" s="5"/>
      <c r="J34" s="5"/>
      <c r="L34" s="4">
        <v>1976</v>
      </c>
      <c r="M34" s="17">
        <v>5.0799999999999998E-2</v>
      </c>
      <c r="N34" s="17">
        <v>0.16750000000000001</v>
      </c>
      <c r="O34" s="17">
        <v>0.2384</v>
      </c>
      <c r="P34" s="17">
        <v>4.8099999999999997E-2</v>
      </c>
    </row>
    <row r="35" spans="2:16" x14ac:dyDescent="0.25">
      <c r="B35" s="4"/>
      <c r="C35" s="5"/>
      <c r="D35" s="22"/>
      <c r="E35" s="7"/>
      <c r="F35" s="7"/>
      <c r="G35" s="7"/>
      <c r="H35" s="7"/>
      <c r="I35" s="5"/>
      <c r="J35" s="5"/>
      <c r="L35" s="4">
        <v>1977</v>
      </c>
      <c r="M35" s="17">
        <v>5.1200000000000002E-2</v>
      </c>
      <c r="N35" s="17">
        <v>-6.7000000000000002E-3</v>
      </c>
      <c r="O35" s="17">
        <v>-7.1800000000000003E-2</v>
      </c>
      <c r="P35" s="17">
        <v>6.7699999999999996E-2</v>
      </c>
    </row>
    <row r="36" spans="2:16" x14ac:dyDescent="0.25">
      <c r="B36" s="4"/>
      <c r="C36" s="5"/>
      <c r="D36" s="22"/>
      <c r="E36" s="7"/>
      <c r="F36" s="7"/>
      <c r="G36" s="7"/>
      <c r="H36" s="7"/>
      <c r="I36" s="5"/>
      <c r="J36" s="5"/>
      <c r="L36" s="4">
        <v>1978</v>
      </c>
      <c r="M36" s="17">
        <v>7.1800000000000003E-2</v>
      </c>
      <c r="N36" s="17">
        <v>-1.1599999999999999E-2</v>
      </c>
      <c r="O36" s="17">
        <v>6.5599999999999992E-2</v>
      </c>
      <c r="P36" s="17">
        <v>9.0299999999999991E-2</v>
      </c>
    </row>
    <row r="37" spans="2:16" x14ac:dyDescent="0.25">
      <c r="B37" s="4"/>
      <c r="C37" s="5"/>
      <c r="D37" s="22"/>
      <c r="E37" s="7"/>
      <c r="F37" s="7"/>
      <c r="G37" s="7"/>
      <c r="H37" s="7"/>
      <c r="I37" s="5"/>
      <c r="J37" s="5"/>
      <c r="L37" s="4">
        <v>1979</v>
      </c>
      <c r="M37" s="17">
        <v>0.1038</v>
      </c>
      <c r="N37" s="17">
        <v>-1.2199999999999999E-2</v>
      </c>
      <c r="O37" s="17">
        <v>0.18440000000000001</v>
      </c>
      <c r="P37" s="17">
        <v>0.1331</v>
      </c>
    </row>
    <row r="38" spans="2:16" x14ac:dyDescent="0.25">
      <c r="B38" s="4"/>
      <c r="C38" s="5"/>
      <c r="D38" s="22"/>
      <c r="E38" s="7"/>
      <c r="F38" s="7"/>
      <c r="G38" s="7"/>
      <c r="H38" s="7"/>
      <c r="I38" s="5"/>
      <c r="J38" s="5"/>
      <c r="L38" s="4">
        <v>1980</v>
      </c>
      <c r="M38" s="17">
        <v>0.1124</v>
      </c>
      <c r="N38" s="17">
        <v>-3.95E-2</v>
      </c>
      <c r="O38" s="17">
        <v>0.32420000000000004</v>
      </c>
      <c r="P38" s="17">
        <v>0.124</v>
      </c>
    </row>
    <row r="39" spans="2:16" x14ac:dyDescent="0.25">
      <c r="B39" s="4"/>
      <c r="C39" s="5"/>
      <c r="D39" s="22"/>
      <c r="E39" s="7"/>
      <c r="F39" s="7"/>
      <c r="G39" s="7"/>
      <c r="H39" s="7"/>
      <c r="I39" s="5"/>
      <c r="J39" s="5"/>
      <c r="L39" s="4">
        <v>1981</v>
      </c>
      <c r="M39" s="17">
        <v>0.14710000000000001</v>
      </c>
      <c r="N39" s="17">
        <v>1.8500000000000003E-2</v>
      </c>
      <c r="O39" s="17">
        <v>-4.9100000000000005E-2</v>
      </c>
      <c r="P39" s="17">
        <v>8.9399999999999993E-2</v>
      </c>
    </row>
    <row r="40" spans="2:16" x14ac:dyDescent="0.25">
      <c r="B40" s="4"/>
      <c r="C40" s="5"/>
      <c r="D40" s="22"/>
      <c r="E40" s="7"/>
      <c r="F40" s="7"/>
      <c r="G40" s="7"/>
      <c r="H40" s="7"/>
      <c r="I40" s="5"/>
      <c r="J40" s="5"/>
      <c r="L40" s="4">
        <v>1982</v>
      </c>
      <c r="M40" s="17">
        <v>0.10539999999999999</v>
      </c>
      <c r="N40" s="17">
        <v>0.40350000000000003</v>
      </c>
      <c r="O40" s="17">
        <v>0.21410000000000001</v>
      </c>
      <c r="P40" s="17">
        <v>3.8699999999999998E-2</v>
      </c>
    </row>
    <row r="41" spans="2:16" x14ac:dyDescent="0.25">
      <c r="B41" s="4"/>
      <c r="C41" s="5"/>
      <c r="D41" s="22"/>
      <c r="E41" s="7"/>
      <c r="F41" s="7"/>
      <c r="G41" s="7"/>
      <c r="H41" s="7"/>
      <c r="I41" s="5"/>
      <c r="J41" s="5"/>
      <c r="L41" s="4">
        <v>1983</v>
      </c>
      <c r="M41" s="17">
        <v>8.8000000000000009E-2</v>
      </c>
      <c r="N41" s="17">
        <v>6.8000000000000005E-3</v>
      </c>
      <c r="O41" s="17">
        <v>0.22510000000000002</v>
      </c>
      <c r="P41" s="17">
        <v>3.7999999999999999E-2</v>
      </c>
    </row>
    <row r="42" spans="2:16" x14ac:dyDescent="0.25">
      <c r="B42" s="4"/>
      <c r="C42" s="5"/>
      <c r="D42" s="22"/>
      <c r="E42" s="7"/>
      <c r="F42" s="7"/>
      <c r="G42" s="7"/>
      <c r="H42" s="7"/>
      <c r="I42" s="5"/>
      <c r="J42" s="5"/>
      <c r="L42" s="4">
        <v>1984</v>
      </c>
      <c r="M42" s="17">
        <v>9.849999999999999E-2</v>
      </c>
      <c r="N42" s="17">
        <v>0.15429999999999999</v>
      </c>
      <c r="O42" s="17">
        <v>6.2699999999999992E-2</v>
      </c>
      <c r="P42" s="17">
        <v>3.95E-2</v>
      </c>
    </row>
    <row r="43" spans="2:16" x14ac:dyDescent="0.25">
      <c r="B43" s="4"/>
      <c r="C43" s="5"/>
      <c r="D43" s="22"/>
      <c r="E43" s="7"/>
      <c r="F43" s="7"/>
      <c r="G43" s="7"/>
      <c r="H43" s="7"/>
      <c r="I43" s="5"/>
      <c r="J43" s="5"/>
      <c r="L43" s="4">
        <v>1985</v>
      </c>
      <c r="M43" s="17">
        <v>7.7199999999999991E-2</v>
      </c>
      <c r="N43" s="17">
        <v>0.30969999999999998</v>
      </c>
      <c r="O43" s="17">
        <v>0.32159999999999994</v>
      </c>
      <c r="P43" s="17">
        <v>3.7699999999999997E-2</v>
      </c>
    </row>
    <row r="44" spans="2:16" x14ac:dyDescent="0.25">
      <c r="B44" s="4"/>
      <c r="C44" s="5"/>
      <c r="D44" s="22"/>
      <c r="E44" s="7"/>
      <c r="F44" s="7"/>
      <c r="G44" s="7"/>
      <c r="H44" s="7"/>
      <c r="I44" s="5"/>
      <c r="J44" s="5"/>
      <c r="L44" s="4">
        <v>1986</v>
      </c>
      <c r="M44" s="17">
        <v>6.1600000000000002E-2</v>
      </c>
      <c r="N44" s="17">
        <v>0.24440000000000001</v>
      </c>
      <c r="O44" s="17">
        <v>0.18469999999999998</v>
      </c>
      <c r="P44" s="17">
        <v>1.1299999999999999E-2</v>
      </c>
    </row>
    <row r="45" spans="2:16" x14ac:dyDescent="0.25">
      <c r="B45" s="4"/>
      <c r="C45" s="5"/>
      <c r="D45" s="22"/>
      <c r="E45" s="7"/>
      <c r="F45" s="7"/>
      <c r="G45" s="7"/>
      <c r="H45" s="7"/>
      <c r="I45" s="5"/>
      <c r="J45" s="5"/>
      <c r="L45" s="4">
        <v>1987</v>
      </c>
      <c r="M45" s="17">
        <v>5.4699999999999999E-2</v>
      </c>
      <c r="N45" s="17">
        <v>-2.69E-2</v>
      </c>
      <c r="O45" s="17">
        <v>5.2300000000000006E-2</v>
      </c>
      <c r="P45" s="17">
        <v>4.41E-2</v>
      </c>
    </row>
    <row r="46" spans="2:16" x14ac:dyDescent="0.25">
      <c r="B46" s="4"/>
      <c r="C46" s="5"/>
      <c r="D46" s="22"/>
      <c r="E46" s="7"/>
      <c r="F46" s="7"/>
      <c r="G46" s="7"/>
      <c r="H46" s="7"/>
      <c r="I46" s="5"/>
      <c r="J46" s="5"/>
      <c r="L46" s="4">
        <v>1988</v>
      </c>
      <c r="M46" s="17">
        <v>6.3500000000000001E-2</v>
      </c>
      <c r="N46" s="17">
        <v>9.6699999999999994E-2</v>
      </c>
      <c r="O46" s="17">
        <v>0.1681</v>
      </c>
      <c r="P46" s="17">
        <v>4.4199999999999996E-2</v>
      </c>
    </row>
    <row r="47" spans="2:16" x14ac:dyDescent="0.25">
      <c r="B47" s="4"/>
      <c r="C47" s="5"/>
      <c r="D47" s="22"/>
      <c r="E47" s="7"/>
      <c r="F47" s="7"/>
      <c r="G47" s="7"/>
      <c r="H47" s="7"/>
      <c r="I47" s="5"/>
      <c r="J47" s="5"/>
      <c r="L47" s="4">
        <v>1989</v>
      </c>
      <c r="M47" s="17">
        <v>8.3699999999999997E-2</v>
      </c>
      <c r="N47" s="17">
        <v>0.18109999999999998</v>
      </c>
      <c r="O47" s="17">
        <v>0.31489999999999996</v>
      </c>
      <c r="P47" s="17">
        <v>4.6500000000000007E-2</v>
      </c>
    </row>
    <row r="48" spans="2:16" x14ac:dyDescent="0.25">
      <c r="B48" s="4"/>
      <c r="C48" s="5"/>
      <c r="D48" s="22"/>
      <c r="E48" s="7"/>
      <c r="F48" s="7"/>
      <c r="G48" s="7"/>
      <c r="H48" s="7"/>
      <c r="I48" s="5"/>
      <c r="J48" s="5"/>
      <c r="L48" s="4">
        <v>1990</v>
      </c>
      <c r="M48" s="17">
        <v>7.8100000000000003E-2</v>
      </c>
      <c r="N48" s="17">
        <v>6.1799999999999994E-2</v>
      </c>
      <c r="O48" s="17">
        <v>-3.1699999999999999E-2</v>
      </c>
      <c r="P48" s="17">
        <v>6.1100000000000002E-2</v>
      </c>
    </row>
    <row r="49" spans="2:16" x14ac:dyDescent="0.25">
      <c r="B49" s="4"/>
      <c r="C49" s="5"/>
      <c r="D49" s="22"/>
      <c r="E49" s="7"/>
      <c r="F49" s="7"/>
      <c r="G49" s="7"/>
      <c r="H49" s="7"/>
      <c r="I49" s="5"/>
      <c r="J49" s="5"/>
      <c r="L49" s="4">
        <v>1991</v>
      </c>
      <c r="M49" s="17">
        <v>5.5999999999999994E-2</v>
      </c>
      <c r="N49" s="17">
        <v>0.193</v>
      </c>
      <c r="O49" s="17">
        <v>0.30549999999999999</v>
      </c>
      <c r="P49" s="17">
        <v>3.0600000000000002E-2</v>
      </c>
    </row>
    <row r="50" spans="2:16" x14ac:dyDescent="0.25">
      <c r="B50" s="4"/>
      <c r="C50" s="5"/>
      <c r="D50" s="22"/>
      <c r="E50" s="7"/>
      <c r="F50" s="7"/>
      <c r="G50" s="7"/>
      <c r="H50" s="7"/>
      <c r="I50" s="5"/>
      <c r="J50" s="5"/>
      <c r="L50" s="4">
        <v>1992</v>
      </c>
      <c r="M50" s="17">
        <v>3.5099999999999999E-2</v>
      </c>
      <c r="N50" s="17">
        <v>8.0500000000000002E-2</v>
      </c>
      <c r="O50" s="17">
        <v>7.6700000000000004E-2</v>
      </c>
      <c r="P50" s="17">
        <v>2.8999999999999998E-2</v>
      </c>
    </row>
    <row r="51" spans="2:16" x14ac:dyDescent="0.25">
      <c r="B51" s="4"/>
      <c r="C51" s="5"/>
      <c r="D51" s="22"/>
      <c r="E51" s="7"/>
      <c r="F51" s="7"/>
      <c r="G51" s="7"/>
      <c r="H51" s="7"/>
      <c r="I51" s="5"/>
      <c r="J51" s="5"/>
      <c r="L51" s="4">
        <v>1993</v>
      </c>
      <c r="M51" s="17">
        <v>2.8999999999999998E-2</v>
      </c>
      <c r="N51" s="17">
        <v>0.18239999999999998</v>
      </c>
      <c r="O51" s="17">
        <v>9.9900000000000003E-2</v>
      </c>
      <c r="P51" s="17">
        <v>2.75E-2</v>
      </c>
    </row>
    <row r="52" spans="2:16" x14ac:dyDescent="0.25">
      <c r="B52" s="4"/>
      <c r="C52" s="5"/>
      <c r="D52" s="22"/>
      <c r="E52" s="7"/>
      <c r="F52" s="7"/>
      <c r="G52" s="7"/>
      <c r="H52" s="7"/>
      <c r="I52" s="5"/>
      <c r="J52" s="5"/>
      <c r="L52" s="4">
        <v>1994</v>
      </c>
      <c r="M52" s="17">
        <v>3.9E-2</v>
      </c>
      <c r="N52" s="17">
        <v>-7.7699999999999991E-2</v>
      </c>
      <c r="O52" s="17">
        <v>1.3100000000000001E-2</v>
      </c>
      <c r="P52" s="17">
        <v>2.6699999999999998E-2</v>
      </c>
    </row>
    <row r="53" spans="2:16" x14ac:dyDescent="0.25">
      <c r="B53" s="4"/>
      <c r="C53" s="5"/>
      <c r="D53" s="22"/>
      <c r="E53" s="7"/>
      <c r="F53" s="7"/>
      <c r="G53" s="7"/>
      <c r="H53" s="7"/>
      <c r="I53" s="5"/>
      <c r="J53" s="5"/>
      <c r="L53" s="4">
        <v>1995</v>
      </c>
      <c r="M53" s="17">
        <v>5.6000000000000001E-2</v>
      </c>
      <c r="N53" s="17">
        <v>0.23480000000000001</v>
      </c>
      <c r="O53" s="17">
        <v>0.372</v>
      </c>
      <c r="P53" s="17">
        <v>2.5000000000000001E-2</v>
      </c>
    </row>
    <row r="54" spans="2:16" x14ac:dyDescent="0.25">
      <c r="L54" s="4">
        <v>1996</v>
      </c>
      <c r="M54" s="17">
        <v>5.1400000000000001E-2</v>
      </c>
      <c r="N54" s="17">
        <v>1.43E-2</v>
      </c>
      <c r="O54" s="17">
        <v>0.2382</v>
      </c>
      <c r="P54" s="17">
        <v>3.3000000000000002E-2</v>
      </c>
    </row>
    <row r="55" spans="2:16" x14ac:dyDescent="0.25">
      <c r="L55" s="4">
        <v>1997</v>
      </c>
      <c r="M55" s="17">
        <v>4.9099999999999998E-2</v>
      </c>
      <c r="N55" s="17">
        <v>9.9400000000000002E-2</v>
      </c>
      <c r="O55" s="17">
        <v>0.31859999999999999</v>
      </c>
      <c r="P55" s="17">
        <v>1.7000000000000001E-2</v>
      </c>
    </row>
    <row r="56" spans="2:16" x14ac:dyDescent="0.25">
      <c r="L56" s="4">
        <v>1998</v>
      </c>
      <c r="M56" s="17">
        <v>5.16E-2</v>
      </c>
      <c r="N56" s="17">
        <v>0.1492</v>
      </c>
      <c r="O56" s="17">
        <v>0.28339999999999999</v>
      </c>
      <c r="P56" s="17">
        <v>1.6E-2</v>
      </c>
    </row>
    <row r="57" spans="2:16" ht="15" customHeight="1" x14ac:dyDescent="0.25">
      <c r="L57" s="4">
        <v>1999</v>
      </c>
      <c r="M57" s="17">
        <v>4.3900000000000002E-2</v>
      </c>
      <c r="N57" s="17">
        <v>-8.2500000000000004E-2</v>
      </c>
      <c r="O57" s="17">
        <v>0.2089</v>
      </c>
      <c r="P57" s="17">
        <v>2.7E-2</v>
      </c>
    </row>
    <row r="58" spans="2:16" ht="15" customHeight="1" x14ac:dyDescent="0.25">
      <c r="L58" s="4">
        <v>2000</v>
      </c>
      <c r="M58" s="17">
        <v>5.3699999999999998E-2</v>
      </c>
      <c r="N58" s="17">
        <v>0.1666</v>
      </c>
      <c r="O58" s="17">
        <v>-9.0300000000000005E-2</v>
      </c>
      <c r="P58" s="17">
        <v>3.4000000000000002E-2</v>
      </c>
    </row>
    <row r="59" spans="2:16" ht="15" customHeight="1" x14ac:dyDescent="0.25">
      <c r="L59" s="4">
        <v>2001</v>
      </c>
      <c r="M59" s="17">
        <v>5.7299999999999997E-2</v>
      </c>
      <c r="N59" s="17">
        <v>5.57E-2</v>
      </c>
      <c r="O59" s="17">
        <v>-0.11849999999999999</v>
      </c>
      <c r="P59" s="17">
        <v>1.6E-2</v>
      </c>
    </row>
    <row r="60" spans="2:16" ht="15" customHeight="1" x14ac:dyDescent="0.25">
      <c r="L60" s="4">
        <v>2002</v>
      </c>
      <c r="M60" s="18">
        <v>1.7999999999999999E-2</v>
      </c>
      <c r="N60" s="18">
        <v>0.1512</v>
      </c>
      <c r="O60" s="18">
        <v>-0.2198</v>
      </c>
      <c r="P60" s="18">
        <v>1.5900000000000001E-2</v>
      </c>
    </row>
    <row r="61" spans="2:16" ht="15" customHeight="1" x14ac:dyDescent="0.25">
      <c r="L61" s="4">
        <v>2003</v>
      </c>
      <c r="M61" s="18">
        <v>1.7999999999999999E-2</v>
      </c>
      <c r="N61" s="18">
        <v>3.8E-3</v>
      </c>
      <c r="O61" s="18">
        <v>0.28410000000000002</v>
      </c>
      <c r="P61" s="18">
        <v>2.2700000000000001E-2</v>
      </c>
    </row>
    <row r="62" spans="2:16" ht="15" customHeight="1" x14ac:dyDescent="0.25">
      <c r="L62" s="4">
        <v>2004</v>
      </c>
      <c r="M62" s="18">
        <v>2.1800000000000003E-2</v>
      </c>
      <c r="N62" s="18">
        <v>4.4900000000000002E-2</v>
      </c>
      <c r="O62" s="18">
        <v>0.107</v>
      </c>
      <c r="P62" s="18">
        <v>2.6800000000000001E-2</v>
      </c>
    </row>
    <row r="63" spans="2:16" ht="15" customHeight="1" x14ac:dyDescent="0.25">
      <c r="L63" s="4">
        <v>2005</v>
      </c>
      <c r="M63" s="18">
        <v>4.3099999999999999E-2</v>
      </c>
      <c r="N63" s="18">
        <v>2.8700000000000003E-2</v>
      </c>
      <c r="O63" s="18">
        <v>4.8500000000000008E-2</v>
      </c>
      <c r="P63" s="18">
        <v>3.39E-2</v>
      </c>
    </row>
    <row r="64" spans="2:16" ht="15" customHeight="1" x14ac:dyDescent="0.25">
      <c r="L64" s="4">
        <v>2006</v>
      </c>
      <c r="M64" s="18">
        <v>4.8800000000000003E-2</v>
      </c>
      <c r="N64" s="18">
        <v>1.9599999999999999E-2</v>
      </c>
      <c r="O64" s="18">
        <v>0.15629999999999999</v>
      </c>
      <c r="P64" s="18">
        <v>3.2399999999999998E-2</v>
      </c>
    </row>
    <row r="65" spans="12:22" ht="15" customHeight="1" x14ac:dyDescent="0.25">
      <c r="L65" s="4">
        <v>2007</v>
      </c>
      <c r="M65" s="18">
        <v>5.4800000000000008E-2</v>
      </c>
      <c r="N65" s="18">
        <v>4.8800000000000003E-2</v>
      </c>
      <c r="O65" s="18">
        <v>0.1021</v>
      </c>
      <c r="P65" s="18">
        <v>2.8500000000000001E-2</v>
      </c>
    </row>
    <row r="66" spans="12:22" ht="15" customHeight="1" x14ac:dyDescent="0.25">
      <c r="M66" s="19"/>
      <c r="N66" s="19"/>
      <c r="O66" s="19"/>
      <c r="R66" s="8"/>
      <c r="S66" s="11"/>
      <c r="T66" s="9"/>
      <c r="U66" s="11"/>
      <c r="V66" s="12"/>
    </row>
    <row r="67" spans="12:22" ht="15" customHeight="1" x14ac:dyDescent="0.25">
      <c r="R67" s="8"/>
      <c r="S67" s="11"/>
      <c r="T67" s="9"/>
      <c r="U67" s="11"/>
    </row>
    <row r="68" spans="12:22" ht="15" customHeight="1" x14ac:dyDescent="0.25">
      <c r="R68" s="8"/>
      <c r="S68" s="11"/>
      <c r="T68" s="9"/>
      <c r="U68" s="11"/>
    </row>
    <row r="69" spans="12:22" ht="15" customHeight="1" x14ac:dyDescent="0.25">
      <c r="R69" s="8"/>
      <c r="S69" s="11"/>
      <c r="T69" s="9"/>
      <c r="U69" s="11"/>
    </row>
    <row r="70" spans="12:22" ht="15" customHeight="1" x14ac:dyDescent="0.25">
      <c r="R70" s="8"/>
      <c r="S70" s="11"/>
      <c r="T70" s="9"/>
      <c r="U70" s="11"/>
    </row>
    <row r="71" spans="12:22" ht="15" customHeight="1" x14ac:dyDescent="0.25">
      <c r="R71" s="8"/>
      <c r="S71" s="11"/>
      <c r="T71" s="9"/>
      <c r="U71" s="11"/>
    </row>
    <row r="72" spans="12:22" ht="15" customHeight="1" x14ac:dyDescent="0.25">
      <c r="R72" s="8"/>
      <c r="S72" s="11"/>
      <c r="T72" s="9"/>
      <c r="U72" s="11"/>
    </row>
    <row r="73" spans="12:22" ht="15" customHeight="1" x14ac:dyDescent="0.25">
      <c r="R73" s="8"/>
      <c r="S73" s="11"/>
      <c r="T73" s="9"/>
      <c r="U73" s="11"/>
    </row>
    <row r="74" spans="12:22" ht="15" customHeight="1" x14ac:dyDescent="0.25">
      <c r="R74" s="8"/>
      <c r="S74" s="11"/>
      <c r="T74" s="9"/>
      <c r="U74" s="11"/>
    </row>
    <row r="75" spans="12:22" ht="15" customHeight="1" x14ac:dyDescent="0.25">
      <c r="R75" s="8"/>
      <c r="S75" s="11"/>
      <c r="T75" s="9"/>
      <c r="U75" s="11"/>
    </row>
    <row r="76" spans="12:22" ht="15" customHeight="1" x14ac:dyDescent="0.25">
      <c r="R76" s="8"/>
      <c r="S76" s="11"/>
      <c r="T76" s="9"/>
      <c r="U76" s="11"/>
    </row>
    <row r="77" spans="12:22" ht="15" customHeight="1" x14ac:dyDescent="0.25">
      <c r="R77" s="8"/>
      <c r="S77" s="11"/>
      <c r="T77" s="9"/>
      <c r="U77" s="11"/>
    </row>
    <row r="78" spans="12:22" ht="15" customHeight="1" x14ac:dyDescent="0.25">
      <c r="R78" s="8"/>
      <c r="S78" s="11"/>
      <c r="T78" s="9"/>
      <c r="U78" s="11"/>
    </row>
    <row r="79" spans="12:22" ht="15" customHeight="1" x14ac:dyDescent="0.25">
      <c r="R79" s="8"/>
      <c r="S79" s="11"/>
      <c r="T79" s="9"/>
      <c r="U79" s="11"/>
    </row>
    <row r="80" spans="12:22" ht="15" customHeight="1" x14ac:dyDescent="0.25">
      <c r="R80" s="8"/>
      <c r="S80" s="11"/>
      <c r="T80" s="9"/>
      <c r="U80" s="11"/>
    </row>
    <row r="81" spans="18:21" ht="15" customHeight="1" x14ac:dyDescent="0.25">
      <c r="R81" s="8"/>
      <c r="S81" s="11"/>
      <c r="T81" s="9"/>
      <c r="U81" s="11"/>
    </row>
    <row r="82" spans="18:21" ht="15" customHeight="1" x14ac:dyDescent="0.25">
      <c r="R82" s="8"/>
      <c r="S82" s="11"/>
      <c r="T82" s="9"/>
      <c r="U82" s="11"/>
    </row>
    <row r="83" spans="18:21" ht="15" customHeight="1" x14ac:dyDescent="0.25"/>
  </sheetData>
  <phoneticPr fontId="0" type="noConversion"/>
  <conditionalFormatting sqref="D14">
    <cfRule type="expression" dxfId="8" priority="3" stopIfTrue="1">
      <formula>RiskIsInput</formula>
    </cfRule>
  </conditionalFormatting>
  <conditionalFormatting sqref="D15">
    <cfRule type="expression" dxfId="7" priority="4" stopIfTrue="1">
      <formula>RiskIsInput</formula>
    </cfRule>
  </conditionalFormatting>
  <conditionalFormatting sqref="D16">
    <cfRule type="expression" dxfId="6" priority="5" stopIfTrue="1">
      <formula>RiskIsInput</formula>
    </cfRule>
  </conditionalFormatting>
  <conditionalFormatting sqref="C6">
    <cfRule type="expression" dxfId="5" priority="7" stopIfTrue="1">
      <formula>RiskIsOptimization</formula>
    </cfRule>
  </conditionalFormatting>
  <conditionalFormatting sqref="D6">
    <cfRule type="expression" dxfId="4" priority="8" stopIfTrue="1">
      <formula>RiskIsOptimization</formula>
    </cfRule>
  </conditionalFormatting>
  <conditionalFormatting sqref="E6">
    <cfRule type="expression" dxfId="3" priority="9" stopIfTrue="1">
      <formula>RiskIsOptimization</formula>
    </cfRule>
  </conditionalFormatting>
  <conditionalFormatting sqref="D13">
    <cfRule type="expression" dxfId="2" priority="13" stopIfTrue="1">
      <formula>RiskIsInput</formula>
    </cfRule>
  </conditionalFormatting>
  <conditionalFormatting sqref="D17">
    <cfRule type="expression" dxfId="1" priority="15" stopIfTrue="1">
      <formula>RiskIsInput</formula>
    </cfRule>
  </conditionalFormatting>
  <printOptions headings="1" gridLines="1"/>
  <pageMargins left="0.75" right="0.75" top="1" bottom="1" header="0.5" footer="0.5"/>
  <pageSetup scale="44"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GV27"/>
  <sheetViews>
    <sheetView workbookViewId="0"/>
  </sheetViews>
  <sheetFormatPr baseColWidth="10" defaultColWidth="15.7109375" defaultRowHeight="12.75" x14ac:dyDescent="0.2"/>
  <cols>
    <col min="1" max="16384" width="15.7109375" style="25"/>
  </cols>
  <sheetData>
    <row r="1" spans="1:204" x14ac:dyDescent="0.2">
      <c r="A1" s="25" t="s">
        <v>27</v>
      </c>
      <c r="B1" s="28">
        <f ca="1">Modelo!$C$9</f>
        <v>33230.61044596156</v>
      </c>
      <c r="C1" s="29">
        <v>1</v>
      </c>
      <c r="D1" s="29">
        <v>0.5</v>
      </c>
      <c r="E1" s="27"/>
      <c r="F1" s="25" t="s">
        <v>28</v>
      </c>
      <c r="I1" s="25" t="s">
        <v>29</v>
      </c>
      <c r="J1" s="27">
        <v>3</v>
      </c>
      <c r="L1" s="25" t="s">
        <v>30</v>
      </c>
      <c r="M1" s="27" t="b">
        <v>1</v>
      </c>
      <c r="O1" s="25" t="s">
        <v>31</v>
      </c>
      <c r="Y1" s="25" t="s">
        <v>32</v>
      </c>
      <c r="AA1" s="25" t="s">
        <v>149</v>
      </c>
      <c r="AD1" s="25" t="s">
        <v>139</v>
      </c>
    </row>
    <row r="2" spans="1:204" x14ac:dyDescent="0.2">
      <c r="A2" s="25" t="s">
        <v>33</v>
      </c>
      <c r="B2" s="28">
        <v>2</v>
      </c>
      <c r="C2" s="28">
        <v>0</v>
      </c>
      <c r="F2" s="25" t="s">
        <v>34</v>
      </c>
      <c r="G2" s="28" t="b">
        <v>0</v>
      </c>
      <c r="H2" s="28"/>
      <c r="I2" s="25" t="s">
        <v>35</v>
      </c>
      <c r="J2" s="27"/>
      <c r="L2" s="25" t="s">
        <v>36</v>
      </c>
      <c r="M2" s="29">
        <v>1000</v>
      </c>
      <c r="O2" s="25" t="s">
        <v>37</v>
      </c>
      <c r="P2" s="27"/>
      <c r="R2" s="25" t="s">
        <v>38</v>
      </c>
      <c r="S2" s="30" t="s">
        <v>39</v>
      </c>
      <c r="U2" s="25" t="s">
        <v>40</v>
      </c>
      <c r="V2" s="27"/>
      <c r="X2" s="25" t="s">
        <v>41</v>
      </c>
      <c r="Y2" s="28">
        <v>0</v>
      </c>
      <c r="AA2" s="25" t="s">
        <v>150</v>
      </c>
      <c r="AB2" s="28">
        <v>0</v>
      </c>
      <c r="AD2" s="25" t="s">
        <v>140</v>
      </c>
      <c r="AE2" s="28" t="b">
        <v>1</v>
      </c>
    </row>
    <row r="3" spans="1:204" x14ac:dyDescent="0.2">
      <c r="A3" s="25" t="s">
        <v>42</v>
      </c>
      <c r="B3" s="28" t="b">
        <v>1</v>
      </c>
      <c r="C3" s="28">
        <v>1000</v>
      </c>
      <c r="F3" s="25" t="s">
        <v>43</v>
      </c>
      <c r="G3" s="28" t="b">
        <v>0</v>
      </c>
      <c r="H3" s="28"/>
      <c r="I3" s="25" t="s">
        <v>44</v>
      </c>
      <c r="J3" s="32">
        <v>27316.035253479782</v>
      </c>
      <c r="L3" s="25" t="s">
        <v>45</v>
      </c>
      <c r="M3" s="29">
        <v>1</v>
      </c>
      <c r="N3" s="29">
        <v>0</v>
      </c>
      <c r="O3" s="25" t="s">
        <v>46</v>
      </c>
      <c r="P3" s="27"/>
      <c r="R3" s="25" t="s">
        <v>47</v>
      </c>
      <c r="S3" s="30" t="s">
        <v>48</v>
      </c>
      <c r="U3" s="25" t="s">
        <v>49</v>
      </c>
      <c r="V3" s="27"/>
      <c r="X3" s="25" t="s">
        <v>50</v>
      </c>
      <c r="Y3" s="28">
        <v>0.1</v>
      </c>
      <c r="AA3" s="25" t="s">
        <v>151</v>
      </c>
      <c r="AB3" s="27"/>
      <c r="AD3" s="25" t="s">
        <v>141</v>
      </c>
      <c r="AE3" s="28">
        <v>250</v>
      </c>
    </row>
    <row r="4" spans="1:204" x14ac:dyDescent="0.2">
      <c r="A4" s="25" t="s">
        <v>51</v>
      </c>
      <c r="B4" s="28" t="b">
        <v>0</v>
      </c>
      <c r="C4" s="28">
        <v>5</v>
      </c>
      <c r="D4" s="28">
        <v>2</v>
      </c>
      <c r="F4" s="25" t="s">
        <v>52</v>
      </c>
      <c r="G4" s="28" t="b">
        <v>0</v>
      </c>
      <c r="H4" s="28"/>
      <c r="L4" s="25" t="s">
        <v>53</v>
      </c>
      <c r="M4" s="29" t="b">
        <v>1</v>
      </c>
      <c r="O4" s="25" t="s">
        <v>54</v>
      </c>
      <c r="P4" s="27"/>
      <c r="R4" s="25" t="s">
        <v>55</v>
      </c>
      <c r="S4" s="30" t="s">
        <v>56</v>
      </c>
      <c r="X4" s="25" t="s">
        <v>57</v>
      </c>
      <c r="Y4" s="28">
        <v>0.5</v>
      </c>
      <c r="AA4" s="25" t="s">
        <v>152</v>
      </c>
      <c r="AB4" s="27"/>
      <c r="AD4" s="25" t="s">
        <v>142</v>
      </c>
      <c r="AE4" s="28" t="b">
        <v>0</v>
      </c>
    </row>
    <row r="5" spans="1:204" x14ac:dyDescent="0.2">
      <c r="A5" s="25" t="s">
        <v>58</v>
      </c>
      <c r="B5" s="28" t="b">
        <v>0</v>
      </c>
      <c r="C5" s="28">
        <v>100</v>
      </c>
      <c r="D5" s="28">
        <v>0.01</v>
      </c>
      <c r="E5" s="28" t="b">
        <v>1</v>
      </c>
      <c r="F5" s="25" t="s">
        <v>59</v>
      </c>
      <c r="G5" s="28" t="b">
        <v>0</v>
      </c>
      <c r="H5" s="28"/>
      <c r="L5" s="25" t="s">
        <v>60</v>
      </c>
      <c r="M5" s="29">
        <v>3</v>
      </c>
      <c r="O5" s="25" t="s">
        <v>61</v>
      </c>
      <c r="P5" s="27"/>
      <c r="R5" s="25" t="s">
        <v>62</v>
      </c>
      <c r="S5" s="30" t="s">
        <v>155</v>
      </c>
      <c r="X5" s="25" t="s">
        <v>63</v>
      </c>
      <c r="Y5" s="28" t="s">
        <v>64</v>
      </c>
      <c r="AA5" s="25" t="s">
        <v>153</v>
      </c>
      <c r="AB5" s="27"/>
      <c r="AD5" s="25" t="s">
        <v>143</v>
      </c>
      <c r="AE5" s="28">
        <v>15</v>
      </c>
    </row>
    <row r="6" spans="1:204" x14ac:dyDescent="0.2">
      <c r="A6" s="25" t="s">
        <v>65</v>
      </c>
      <c r="B6" s="28" t="b">
        <v>0</v>
      </c>
      <c r="C6" s="28"/>
      <c r="F6" s="25" t="s">
        <v>66</v>
      </c>
      <c r="G6" s="28" t="b">
        <v>0</v>
      </c>
      <c r="H6" s="28"/>
      <c r="L6" s="25" t="s">
        <v>67</v>
      </c>
      <c r="M6" s="29" t="b">
        <v>0</v>
      </c>
      <c r="N6" s="29"/>
      <c r="R6" s="25" t="s">
        <v>68</v>
      </c>
      <c r="S6" s="27"/>
      <c r="X6" s="25" t="s">
        <v>69</v>
      </c>
      <c r="Y6" s="29" t="b">
        <v>1</v>
      </c>
      <c r="AA6" s="25" t="s">
        <v>154</v>
      </c>
      <c r="AB6" s="27"/>
      <c r="AD6" s="25" t="s">
        <v>144</v>
      </c>
      <c r="AE6" s="28">
        <v>2</v>
      </c>
    </row>
    <row r="7" spans="1:204" x14ac:dyDescent="0.2">
      <c r="A7" s="25" t="s">
        <v>70</v>
      </c>
      <c r="B7" s="28">
        <v>50</v>
      </c>
      <c r="L7" s="25" t="s">
        <v>71</v>
      </c>
      <c r="M7" s="29" t="b">
        <v>0</v>
      </c>
      <c r="N7" s="29"/>
      <c r="R7" s="25" t="s">
        <v>127</v>
      </c>
      <c r="S7" s="27" t="b">
        <v>1</v>
      </c>
      <c r="AD7" s="25" t="s">
        <v>145</v>
      </c>
      <c r="AE7" s="28" t="b">
        <v>0</v>
      </c>
    </row>
    <row r="8" spans="1:204" x14ac:dyDescent="0.2">
      <c r="A8" s="25" t="s">
        <v>72</v>
      </c>
      <c r="B8" s="25" t="s">
        <v>72</v>
      </c>
      <c r="F8" s="25" t="s">
        <v>73</v>
      </c>
      <c r="G8" s="28" t="b">
        <v>1</v>
      </c>
      <c r="H8" s="28">
        <v>1</v>
      </c>
      <c r="AD8" s="25" t="s">
        <v>146</v>
      </c>
      <c r="AE8" s="28">
        <v>100</v>
      </c>
    </row>
    <row r="9" spans="1:204" x14ac:dyDescent="0.2">
      <c r="A9" s="25" t="s">
        <v>74</v>
      </c>
      <c r="B9" s="28">
        <v>3</v>
      </c>
      <c r="F9" s="25" t="s">
        <v>75</v>
      </c>
      <c r="G9" s="28" t="b">
        <v>0</v>
      </c>
      <c r="AD9" s="25" t="s">
        <v>147</v>
      </c>
      <c r="AE9" s="28">
        <v>0.01</v>
      </c>
    </row>
    <row r="10" spans="1:204" x14ac:dyDescent="0.2">
      <c r="A10" s="25" t="s">
        <v>76</v>
      </c>
      <c r="B10" s="28" t="b">
        <v>0</v>
      </c>
      <c r="AD10" s="25" t="s">
        <v>148</v>
      </c>
      <c r="AE10" s="28" t="b">
        <v>1</v>
      </c>
    </row>
    <row r="11" spans="1:204" x14ac:dyDescent="0.2">
      <c r="A11" s="25" t="s">
        <v>77</v>
      </c>
      <c r="B11" s="28" t="b">
        <v>1</v>
      </c>
    </row>
    <row r="12" spans="1:204" x14ac:dyDescent="0.2">
      <c r="A12" s="25" t="s">
        <v>78</v>
      </c>
      <c r="B12" s="28" t="b">
        <v>0</v>
      </c>
      <c r="F12" s="25" t="s">
        <v>79</v>
      </c>
      <c r="G12" s="28">
        <v>2</v>
      </c>
    </row>
    <row r="14" spans="1:204" ht="13.5" thickBot="1" x14ac:dyDescent="0.25">
      <c r="A14" s="25" t="s">
        <v>80</v>
      </c>
      <c r="B14" s="27">
        <v>1</v>
      </c>
      <c r="AX14" s="25" t="s">
        <v>81</v>
      </c>
      <c r="AY14" s="27">
        <v>2</v>
      </c>
    </row>
    <row r="15" spans="1:204" s="26" customFormat="1" ht="13.5" thickTop="1" x14ac:dyDescent="0.2">
      <c r="A15" s="26" t="s">
        <v>82</v>
      </c>
      <c r="B15" s="26" t="s">
        <v>83</v>
      </c>
      <c r="C15" s="26" t="s">
        <v>84</v>
      </c>
      <c r="D15" s="26" t="s">
        <v>85</v>
      </c>
      <c r="E15" s="26" t="s">
        <v>86</v>
      </c>
      <c r="F15" s="26" t="s">
        <v>87</v>
      </c>
      <c r="G15" s="26" t="s">
        <v>88</v>
      </c>
      <c r="H15" s="26" t="s">
        <v>89</v>
      </c>
      <c r="I15" s="26" t="s">
        <v>90</v>
      </c>
      <c r="J15" s="26" t="s">
        <v>91</v>
      </c>
      <c r="K15" s="26" t="s">
        <v>92</v>
      </c>
      <c r="AR15" s="26" t="s">
        <v>93</v>
      </c>
      <c r="AS15" s="26" t="s">
        <v>94</v>
      </c>
      <c r="AT15" s="26" t="s">
        <v>95</v>
      </c>
      <c r="AU15" s="26" t="s">
        <v>96</v>
      </c>
      <c r="AV15" s="26" t="s">
        <v>97</v>
      </c>
      <c r="AW15" s="26" t="s">
        <v>98</v>
      </c>
      <c r="AX15" s="26" t="s">
        <v>99</v>
      </c>
      <c r="AY15" s="26" t="s">
        <v>100</v>
      </c>
      <c r="AZ15" s="26" t="s">
        <v>101</v>
      </c>
      <c r="BA15" s="26" t="s">
        <v>85</v>
      </c>
      <c r="BB15" s="26" t="s">
        <v>102</v>
      </c>
      <c r="BC15" s="26" t="s">
        <v>103</v>
      </c>
      <c r="BD15" s="26" t="s">
        <v>104</v>
      </c>
      <c r="BE15" s="26" t="s">
        <v>105</v>
      </c>
      <c r="BF15" s="26" t="s">
        <v>106</v>
      </c>
      <c r="BG15" s="26" t="s">
        <v>107</v>
      </c>
      <c r="BH15" s="26" t="s">
        <v>108</v>
      </c>
      <c r="BI15" s="26" t="s">
        <v>109</v>
      </c>
      <c r="BJ15" s="26" t="s">
        <v>110</v>
      </c>
      <c r="BK15" s="26" t="s">
        <v>125</v>
      </c>
      <c r="BL15" s="26" t="s">
        <v>126</v>
      </c>
      <c r="BM15" s="26" t="s">
        <v>130</v>
      </c>
      <c r="BN15" s="26" t="s">
        <v>131</v>
      </c>
      <c r="BO15" s="26" t="s">
        <v>132</v>
      </c>
      <c r="BP15" s="26" t="s">
        <v>133</v>
      </c>
      <c r="BQ15" s="26" t="s">
        <v>134</v>
      </c>
      <c r="BR15" s="26" t="s">
        <v>135</v>
      </c>
      <c r="BS15" s="26" t="s">
        <v>136</v>
      </c>
      <c r="BT15" s="26" t="s">
        <v>137</v>
      </c>
      <c r="BU15" s="26" t="s">
        <v>138</v>
      </c>
    </row>
    <row r="16" spans="1:204" x14ac:dyDescent="0.2">
      <c r="A16" s="25" t="s">
        <v>111</v>
      </c>
      <c r="B16" s="25">
        <v>0.1</v>
      </c>
      <c r="C16" s="25">
        <v>0.5</v>
      </c>
      <c r="D16" s="31" t="s">
        <v>112</v>
      </c>
      <c r="G16" s="25">
        <v>1</v>
      </c>
      <c r="H16" s="25" t="e">
        <f>Modelo!$C$6:$E$6</f>
        <v>#VALUE!</v>
      </c>
      <c r="I16" s="25">
        <v>0</v>
      </c>
      <c r="J16" s="25">
        <v>1</v>
      </c>
      <c r="K16" s="25" t="s">
        <v>113</v>
      </c>
      <c r="L16" s="25">
        <v>0</v>
      </c>
      <c r="AX16" s="25">
        <v>2</v>
      </c>
      <c r="AY16" s="25">
        <v>1</v>
      </c>
      <c r="BA16" s="25" t="s">
        <v>128</v>
      </c>
      <c r="BB16" s="25">
        <v>0</v>
      </c>
      <c r="BC16" s="25">
        <v>6</v>
      </c>
      <c r="BD16" s="25">
        <f>Modelo!$F$6</f>
        <v>0.99999999999999789</v>
      </c>
      <c r="BE16" s="25">
        <v>5</v>
      </c>
      <c r="BF16" s="25">
        <v>1</v>
      </c>
      <c r="BH16" s="25">
        <v>1</v>
      </c>
      <c r="BI16" s="25">
        <v>12</v>
      </c>
      <c r="BJ16" s="25">
        <v>0</v>
      </c>
      <c r="BK16" s="25">
        <v>-1</v>
      </c>
      <c r="BL16" s="25" t="b">
        <v>1</v>
      </c>
      <c r="BZ16" s="31"/>
      <c r="GV16" s="31"/>
    </row>
    <row r="17" spans="1:204" x14ac:dyDescent="0.2">
      <c r="A17" s="25" t="s">
        <v>114</v>
      </c>
      <c r="AX17" s="25">
        <v>2</v>
      </c>
      <c r="AY17" s="25">
        <v>1</v>
      </c>
      <c r="BA17" s="25" t="s">
        <v>129</v>
      </c>
      <c r="BB17" s="25">
        <v>0</v>
      </c>
      <c r="BC17" s="25">
        <v>6</v>
      </c>
      <c r="BD17" s="25">
        <f ca="1">Modelo!$C$9</f>
        <v>33230.61044596156</v>
      </c>
      <c r="BE17" s="25">
        <v>4</v>
      </c>
      <c r="BF17" s="25">
        <v>20000</v>
      </c>
      <c r="BH17" s="25">
        <v>1</v>
      </c>
      <c r="BI17" s="25">
        <v>10</v>
      </c>
      <c r="BJ17" s="25">
        <v>0.05</v>
      </c>
      <c r="BK17" s="25">
        <v>-1</v>
      </c>
      <c r="BL17" s="25" t="b">
        <v>1</v>
      </c>
      <c r="BZ17" s="31"/>
      <c r="GV17" s="31"/>
    </row>
    <row r="18" spans="1:204" x14ac:dyDescent="0.2">
      <c r="A18" s="25" t="s">
        <v>115</v>
      </c>
    </row>
    <row r="19" spans="1:204" x14ac:dyDescent="0.2">
      <c r="A19" s="25" t="s">
        <v>116</v>
      </c>
    </row>
    <row r="20" spans="1:204" x14ac:dyDescent="0.2">
      <c r="A20" s="25" t="s">
        <v>117</v>
      </c>
    </row>
    <row r="21" spans="1:204" x14ac:dyDescent="0.2">
      <c r="A21" s="25" t="s">
        <v>118</v>
      </c>
    </row>
    <row r="22" spans="1:204" x14ac:dyDescent="0.2">
      <c r="A22" s="25" t="s">
        <v>119</v>
      </c>
    </row>
    <row r="23" spans="1:204" x14ac:dyDescent="0.2">
      <c r="A23" s="25" t="s">
        <v>120</v>
      </c>
    </row>
    <row r="24" spans="1:204" x14ac:dyDescent="0.2">
      <c r="A24" s="25" t="s">
        <v>121</v>
      </c>
    </row>
    <row r="25" spans="1:204" x14ac:dyDescent="0.2">
      <c r="A25" s="25" t="s">
        <v>122</v>
      </c>
    </row>
    <row r="26" spans="1:204" x14ac:dyDescent="0.2">
      <c r="A26" s="25" t="s">
        <v>123</v>
      </c>
    </row>
    <row r="27" spans="1:204" x14ac:dyDescent="0.2">
      <c r="A27" s="25" t="s">
        <v>124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C3"/>
  <sheetViews>
    <sheetView workbookViewId="0"/>
  </sheetViews>
  <sheetFormatPr baseColWidth="10" defaultColWidth="9.140625" defaultRowHeight="12.75" x14ac:dyDescent="0.2"/>
  <sheetData>
    <row r="3" spans="3:3" x14ac:dyDescent="0.2">
      <c r="C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rsklibSimData</vt:lpstr>
      <vt:lpstr>RiskSerializationData</vt:lpstr>
      <vt:lpstr>Modelo Verbal</vt:lpstr>
      <vt:lpstr>Modelo</vt:lpstr>
      <vt:lpstr>ro_HiddenInfo</vt:lpstr>
      <vt:lpstr>_PalUtilTempWorksheet</vt:lpstr>
    </vt:vector>
  </TitlesOfParts>
  <Company>indiana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 winston</dc:creator>
  <cp:lastModifiedBy>usuario</cp:lastModifiedBy>
  <cp:lastPrinted>2009-10-02T00:59:22Z</cp:lastPrinted>
  <dcterms:created xsi:type="dcterms:W3CDTF">1998-12-25T16:33:53Z</dcterms:created>
  <dcterms:modified xsi:type="dcterms:W3CDTF">2018-10-07T21:36:06Z</dcterms:modified>
</cp:coreProperties>
</file>