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I:\xampp\htdocs\myProyectos\soloHotel\adminHotel\bd\"/>
    </mc:Choice>
  </mc:AlternateContent>
  <xr:revisionPtr revIDLastSave="0" documentId="13_ncr:1_{D62FC066-27E8-44BE-B235-92D66C672F3C}" xr6:coauthVersionLast="46" xr6:coauthVersionMax="46" xr10:uidLastSave="{00000000-0000-0000-0000-000000000000}"/>
  <bookViews>
    <workbookView xWindow="-120" yWindow="-120" windowWidth="29040" windowHeight="15840" tabRatio="654" xr2:uid="{CF4CA555-11F5-48C1-87C5-C06FB9E7B6A2}"/>
  </bookViews>
  <sheets>
    <sheet name="tablas_transversales" sheetId="6" r:id="rId1"/>
    <sheet name="Hoja2" sheetId="14" r:id="rId2"/>
    <sheet name="estructurasTablas_transversales" sheetId="7" r:id="rId3"/>
    <sheet name="tablarelaciones" sheetId="10" r:id="rId4"/>
    <sheet name="tablas_hotel" sheetId="3" r:id="rId5"/>
    <sheet name="estructuras_datos_organizacion" sheetId="8" r:id="rId6"/>
    <sheet name="Hoja1" sheetId="17" r:id="rId7"/>
    <sheet name="Hoja5" sheetId="16" r:id="rId8"/>
    <sheet name="estructuras_datos_hab_x_piso" sheetId="15" r:id="rId9"/>
    <sheet name="Hoja3" sheetId="9" r:id="rId10"/>
    <sheet name="datos_mostrar_hotel" sheetId="12" r:id="rId11"/>
    <sheet name="tablas cabaña" sheetId="4" state="hidden" r:id="rId12"/>
    <sheet name="tablas_camping" sheetId="5" state="hidden"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5" i="8" l="1"/>
  <c r="V25" i="8" s="1"/>
  <c r="S25" i="8"/>
  <c r="AA25" i="8"/>
  <c r="L26" i="8"/>
  <c r="V26" i="8" s="1"/>
  <c r="S26" i="8"/>
  <c r="AA26" i="8"/>
  <c r="L27" i="8"/>
  <c r="W27" i="8" s="1"/>
  <c r="S27" i="8"/>
  <c r="AA27" i="8"/>
  <c r="L28" i="8"/>
  <c r="V28" i="8" s="1"/>
  <c r="S28" i="8"/>
  <c r="AA28" i="8"/>
  <c r="L29" i="8"/>
  <c r="V29" i="8" s="1"/>
  <c r="S29" i="8"/>
  <c r="AA29" i="8"/>
  <c r="L30" i="8"/>
  <c r="V30" i="8" s="1"/>
  <c r="S30" i="8"/>
  <c r="AA30" i="8"/>
  <c r="L31" i="8"/>
  <c r="V31" i="8" s="1"/>
  <c r="S31" i="8"/>
  <c r="AA31" i="8"/>
  <c r="L32" i="8"/>
  <c r="W32" i="8" s="1"/>
  <c r="S32" i="8"/>
  <c r="AA32" i="8"/>
  <c r="L33" i="8"/>
  <c r="V33" i="8" s="1"/>
  <c r="S33" i="8"/>
  <c r="AA33" i="8"/>
  <c r="L34" i="8"/>
  <c r="W34" i="8" s="1"/>
  <c r="S34" i="8"/>
  <c r="AA34" i="8"/>
  <c r="L35" i="8"/>
  <c r="V35" i="8" s="1"/>
  <c r="S35" i="8"/>
  <c r="AA35" i="8"/>
  <c r="L36" i="8"/>
  <c r="V36" i="8" s="1"/>
  <c r="S36" i="8"/>
  <c r="AA36" i="8"/>
  <c r="L37" i="8"/>
  <c r="V37" i="8" s="1"/>
  <c r="S37" i="8"/>
  <c r="AA37" i="8"/>
  <c r="L38" i="8"/>
  <c r="V38" i="8" s="1"/>
  <c r="S38" i="8"/>
  <c r="AA38" i="8"/>
  <c r="L39" i="8"/>
  <c r="W39" i="8" s="1"/>
  <c r="S39" i="8"/>
  <c r="AA39" i="8"/>
  <c r="L40" i="8"/>
  <c r="W40" i="8" s="1"/>
  <c r="S40" i="8"/>
  <c r="AA40" i="8"/>
  <c r="F73" i="7"/>
  <c r="F74" i="7"/>
  <c r="F75" i="7"/>
  <c r="F76" i="7"/>
  <c r="F77" i="7"/>
  <c r="F78" i="7"/>
  <c r="F79" i="7"/>
  <c r="F80" i="7"/>
  <c r="F81" i="7"/>
  <c r="F82" i="7"/>
  <c r="F83" i="7"/>
  <c r="F84" i="7"/>
  <c r="F85" i="7"/>
  <c r="F86" i="7"/>
  <c r="F87" i="7"/>
  <c r="F88" i="7"/>
  <c r="F89" i="7"/>
  <c r="F90" i="7"/>
  <c r="F91" i="7"/>
  <c r="F72" i="7"/>
  <c r="F163" i="7"/>
  <c r="F106" i="7"/>
  <c r="F107" i="7"/>
  <c r="F108" i="7"/>
  <c r="F109" i="7"/>
  <c r="F110" i="7"/>
  <c r="F111" i="7"/>
  <c r="F105" i="7"/>
  <c r="F146" i="7"/>
  <c r="F147" i="7"/>
  <c r="F148" i="7"/>
  <c r="F149" i="7"/>
  <c r="F127" i="7"/>
  <c r="F128" i="7"/>
  <c r="F129" i="7"/>
  <c r="F130" i="7"/>
  <c r="F131" i="7"/>
  <c r="F132" i="7"/>
  <c r="F133" i="7"/>
  <c r="F134" i="7"/>
  <c r="F135" i="7"/>
  <c r="F136" i="7"/>
  <c r="F137" i="7"/>
  <c r="F138" i="7"/>
  <c r="F139" i="7"/>
  <c r="F140" i="7"/>
  <c r="F141" i="7"/>
  <c r="F142" i="7"/>
  <c r="F143" i="7"/>
  <c r="F144" i="7"/>
  <c r="F145" i="7"/>
  <c r="F6" i="14"/>
  <c r="F7" i="14"/>
  <c r="F8" i="14"/>
  <c r="F9" i="14"/>
  <c r="F10" i="14"/>
  <c r="F11" i="14"/>
  <c r="F12" i="14"/>
  <c r="F13" i="14"/>
  <c r="F14" i="14"/>
  <c r="F15" i="14"/>
  <c r="F16" i="14"/>
  <c r="F17" i="14"/>
  <c r="F18" i="14"/>
  <c r="F5" i="14"/>
  <c r="F39" i="7"/>
  <c r="F40" i="7"/>
  <c r="F41" i="7"/>
  <c r="F42" i="7"/>
  <c r="F43" i="7"/>
  <c r="F44" i="7"/>
  <c r="F45" i="7"/>
  <c r="F46" i="7"/>
  <c r="F47" i="7"/>
  <c r="F48" i="7"/>
  <c r="F49" i="7"/>
  <c r="F50" i="7"/>
  <c r="F51" i="7"/>
  <c r="F52" i="7"/>
  <c r="F53" i="7"/>
  <c r="F54" i="7"/>
  <c r="F55" i="7"/>
  <c r="F4" i="7"/>
  <c r="F5" i="7"/>
  <c r="F6" i="7"/>
  <c r="F7" i="7"/>
  <c r="F8" i="7"/>
  <c r="F9" i="7"/>
  <c r="F10" i="7"/>
  <c r="AA10" i="8"/>
  <c r="AA11" i="8"/>
  <c r="AA12" i="8"/>
  <c r="AA13" i="8"/>
  <c r="AA14" i="8"/>
  <c r="AA15" i="8"/>
  <c r="AA16" i="8"/>
  <c r="AA17" i="8"/>
  <c r="AA18" i="8"/>
  <c r="AA19" i="8"/>
  <c r="AA20" i="8"/>
  <c r="AA21" i="8"/>
  <c r="AA22" i="8"/>
  <c r="AA23" i="8"/>
  <c r="AA24" i="8"/>
  <c r="L108" i="6"/>
  <c r="L107" i="6"/>
  <c r="L106" i="6"/>
  <c r="L105" i="6"/>
  <c r="L104" i="6"/>
  <c r="L103" i="6"/>
  <c r="L102" i="6"/>
  <c r="L101" i="6"/>
  <c r="L99" i="6"/>
  <c r="L98" i="6"/>
  <c r="L97" i="6"/>
  <c r="L96" i="6"/>
  <c r="L95" i="6"/>
  <c r="L94" i="6"/>
  <c r="L93" i="6"/>
  <c r="L92" i="6"/>
  <c r="L91" i="6"/>
  <c r="L90" i="6"/>
  <c r="L89" i="6"/>
  <c r="L88" i="6"/>
  <c r="L100" i="6"/>
  <c r="L109" i="6"/>
  <c r="L110" i="6"/>
  <c r="L111" i="6"/>
  <c r="L112" i="6"/>
  <c r="D7" i="14"/>
  <c r="D5" i="14"/>
  <c r="S6" i="8"/>
  <c r="S7" i="8"/>
  <c r="S8" i="8"/>
  <c r="S9" i="8"/>
  <c r="S10" i="8"/>
  <c r="S11" i="8"/>
  <c r="S12" i="8"/>
  <c r="S13" i="8"/>
  <c r="S14" i="8"/>
  <c r="S15" i="8"/>
  <c r="S16" i="8"/>
  <c r="S17" i="8"/>
  <c r="S18" i="8"/>
  <c r="S19" i="8"/>
  <c r="S20" i="8"/>
  <c r="S21" i="8"/>
  <c r="S22" i="8"/>
  <c r="S23" i="8"/>
  <c r="S24" i="8"/>
  <c r="S5" i="8"/>
  <c r="H8" i="16"/>
  <c r="K65" i="6"/>
  <c r="K66" i="6"/>
  <c r="K67" i="6"/>
  <c r="K68" i="6"/>
  <c r="K69" i="6"/>
  <c r="K70" i="6"/>
  <c r="K71" i="6"/>
  <c r="K72" i="6"/>
  <c r="K73" i="6"/>
  <c r="K74" i="6"/>
  <c r="K75" i="6"/>
  <c r="K76" i="6"/>
  <c r="K77" i="6"/>
  <c r="K78" i="6"/>
  <c r="K79" i="6"/>
  <c r="K80" i="6"/>
  <c r="K81" i="6"/>
  <c r="K82" i="6"/>
  <c r="K83" i="6"/>
  <c r="K64" i="6"/>
  <c r="E11" i="6"/>
  <c r="E12" i="6"/>
  <c r="E13" i="6"/>
  <c r="E14" i="6"/>
  <c r="E15" i="6"/>
  <c r="E16" i="6"/>
  <c r="E17" i="6"/>
  <c r="E18" i="6"/>
  <c r="E19" i="6"/>
  <c r="E20" i="6"/>
  <c r="E21" i="6"/>
  <c r="E22" i="6"/>
  <c r="E23" i="6"/>
  <c r="E10" i="6"/>
  <c r="W6" i="8"/>
  <c r="W7" i="8"/>
  <c r="W8" i="8"/>
  <c r="W9" i="8"/>
  <c r="W5" i="8"/>
  <c r="U15" i="6"/>
  <c r="U16" i="6"/>
  <c r="U17" i="6"/>
  <c r="U18" i="6"/>
  <c r="U19" i="6"/>
  <c r="U20" i="6"/>
  <c r="U21" i="6"/>
  <c r="U22" i="6"/>
  <c r="U23" i="6"/>
  <c r="U24" i="6"/>
  <c r="U25" i="6"/>
  <c r="U26" i="6"/>
  <c r="U27" i="6"/>
  <c r="U28" i="6"/>
  <c r="U29" i="6"/>
  <c r="U30" i="6"/>
  <c r="U31" i="6"/>
  <c r="U32" i="6"/>
  <c r="U33" i="6"/>
  <c r="U34" i="6"/>
  <c r="U14" i="6"/>
  <c r="V6" i="8"/>
  <c r="V7" i="8"/>
  <c r="V8" i="8"/>
  <c r="V9" i="8"/>
  <c r="V5" i="8"/>
  <c r="J33" i="15"/>
  <c r="G43" i="15" s="1"/>
  <c r="J32" i="15"/>
  <c r="G42" i="15" s="1"/>
  <c r="J31" i="15"/>
  <c r="G41" i="15" s="1"/>
  <c r="J30" i="15"/>
  <c r="G40" i="15" s="1"/>
  <c r="J29" i="15"/>
  <c r="G39" i="15" s="1"/>
  <c r="J28" i="15"/>
  <c r="G38" i="15" s="1"/>
  <c r="J27" i="15"/>
  <c r="G37" i="15" s="1"/>
  <c r="J26" i="15"/>
  <c r="G36" i="15" s="1"/>
  <c r="J25" i="15"/>
  <c r="G35" i="15" s="1"/>
  <c r="Y7" i="6"/>
  <c r="AG22" i="6"/>
  <c r="AG21" i="6"/>
  <c r="AG20" i="6"/>
  <c r="AG19" i="6"/>
  <c r="AG18" i="6"/>
  <c r="AG17" i="6"/>
  <c r="AG16" i="6"/>
  <c r="AG15" i="6"/>
  <c r="AG14" i="6"/>
  <c r="AG13" i="6"/>
  <c r="AG12" i="6"/>
  <c r="AG11" i="6"/>
  <c r="AG10" i="6"/>
  <c r="AG9" i="6"/>
  <c r="AG8" i="6"/>
  <c r="AG7" i="6"/>
  <c r="AG6" i="6"/>
  <c r="AG5" i="6"/>
  <c r="AG4" i="6"/>
  <c r="AG3" i="6"/>
  <c r="AF4" i="6"/>
  <c r="AF5" i="6"/>
  <c r="AF6" i="6"/>
  <c r="AF7" i="6"/>
  <c r="AF8" i="6"/>
  <c r="AF9" i="6"/>
  <c r="AF10" i="6"/>
  <c r="AF11" i="6"/>
  <c r="AF12" i="6"/>
  <c r="AF13" i="6"/>
  <c r="AF14" i="6"/>
  <c r="AF15" i="6"/>
  <c r="AF16" i="6"/>
  <c r="AF17" i="6"/>
  <c r="AF18" i="6"/>
  <c r="AF19" i="6"/>
  <c r="AF20" i="6"/>
  <c r="AF21" i="6"/>
  <c r="AF22" i="6"/>
  <c r="AF3" i="6"/>
  <c r="AA8" i="6"/>
  <c r="AA9" i="6"/>
  <c r="AA10" i="6"/>
  <c r="AA11" i="6"/>
  <c r="AA12" i="6"/>
  <c r="AA13" i="6"/>
  <c r="AA14" i="6"/>
  <c r="AA15" i="6"/>
  <c r="AA16" i="6"/>
  <c r="AA17" i="6"/>
  <c r="AA18" i="6"/>
  <c r="AA19" i="6"/>
  <c r="AA20" i="6"/>
  <c r="AA21" i="6"/>
  <c r="AA22" i="6"/>
  <c r="AA23" i="6"/>
  <c r="AA24" i="6"/>
  <c r="AA25" i="6"/>
  <c r="AA26" i="6"/>
  <c r="AA27" i="6"/>
  <c r="AA7" i="6"/>
  <c r="Z8" i="6"/>
  <c r="Z9" i="6"/>
  <c r="Z10" i="6"/>
  <c r="Z11" i="6"/>
  <c r="Z12" i="6"/>
  <c r="Z13" i="6"/>
  <c r="Z14" i="6"/>
  <c r="Z15" i="6"/>
  <c r="Z16" i="6"/>
  <c r="Z17" i="6"/>
  <c r="Z18" i="6"/>
  <c r="Z19" i="6"/>
  <c r="Z20" i="6"/>
  <c r="Z21" i="6"/>
  <c r="Z22" i="6"/>
  <c r="Z23" i="6"/>
  <c r="Z24" i="6"/>
  <c r="Z25" i="6"/>
  <c r="Z26" i="6"/>
  <c r="Z27" i="6"/>
  <c r="Z7" i="6"/>
  <c r="Y8" i="6"/>
  <c r="Y9" i="6"/>
  <c r="Y10" i="6"/>
  <c r="Y11" i="6"/>
  <c r="Y12" i="6"/>
  <c r="Y13" i="6"/>
  <c r="Y14" i="6"/>
  <c r="Y15" i="6"/>
  <c r="Y16" i="6"/>
  <c r="Y17" i="6"/>
  <c r="Y18" i="6"/>
  <c r="Y19" i="6"/>
  <c r="Y20" i="6"/>
  <c r="Y21" i="6"/>
  <c r="Y22" i="6"/>
  <c r="Y23" i="6"/>
  <c r="Y24" i="6"/>
  <c r="Y25" i="6"/>
  <c r="Y26" i="6"/>
  <c r="Y27" i="6"/>
  <c r="N18" i="6"/>
  <c r="N19" i="6"/>
  <c r="N20" i="6"/>
  <c r="N21" i="6"/>
  <c r="N22" i="6"/>
  <c r="N23" i="6"/>
  <c r="N24" i="6"/>
  <c r="N25" i="6"/>
  <c r="N26" i="6"/>
  <c r="N27" i="6"/>
  <c r="N28" i="6"/>
  <c r="N29" i="6"/>
  <c r="N30" i="6"/>
  <c r="N31" i="6"/>
  <c r="N32" i="6"/>
  <c r="N33" i="6"/>
  <c r="N34" i="6"/>
  <c r="N35" i="6"/>
  <c r="N36" i="6"/>
  <c r="L11" i="8"/>
  <c r="V11" i="8" s="1"/>
  <c r="L12" i="8"/>
  <c r="V12" i="8" s="1"/>
  <c r="L13" i="8"/>
  <c r="V13" i="8" s="1"/>
  <c r="L14" i="8"/>
  <c r="V14" i="8" s="1"/>
  <c r="L15" i="8"/>
  <c r="V15" i="8" s="1"/>
  <c r="L16" i="8"/>
  <c r="V16" i="8" s="1"/>
  <c r="L17" i="8"/>
  <c r="V17" i="8" s="1"/>
  <c r="L18" i="8"/>
  <c r="V18" i="8" s="1"/>
  <c r="L19" i="8"/>
  <c r="V19" i="8" s="1"/>
  <c r="L20" i="8"/>
  <c r="V20" i="8" s="1"/>
  <c r="L21" i="8"/>
  <c r="V21" i="8" s="1"/>
  <c r="L22" i="8"/>
  <c r="V22" i="8" s="1"/>
  <c r="L23" i="8"/>
  <c r="V23" i="8" s="1"/>
  <c r="L24" i="8"/>
  <c r="V24" i="8" s="1"/>
  <c r="L10" i="8"/>
  <c r="V10" i="8" s="1"/>
  <c r="AA23" i="3"/>
  <c r="AA21" i="3"/>
  <c r="W8" i="9"/>
  <c r="AA7" i="8"/>
  <c r="AA8" i="8"/>
  <c r="AA9" i="8"/>
  <c r="AA6" i="8"/>
  <c r="AA5" i="8"/>
  <c r="F164" i="7"/>
  <c r="F165" i="7"/>
  <c r="F166" i="7"/>
  <c r="F167" i="7"/>
  <c r="F168" i="7"/>
  <c r="F169" i="7"/>
  <c r="F126" i="7"/>
  <c r="F38" i="7"/>
  <c r="N17" i="6"/>
  <c r="W29" i="8" l="1"/>
  <c r="J72" i="8" s="1"/>
  <c r="V39" i="8"/>
  <c r="J82" i="8" s="1"/>
  <c r="V40" i="8"/>
  <c r="J83" i="8" s="1"/>
  <c r="W26" i="8"/>
  <c r="J69" i="8" s="1"/>
  <c r="V32" i="8"/>
  <c r="J75" i="8" s="1"/>
  <c r="V27" i="8"/>
  <c r="J70" i="8" s="1"/>
  <c r="V34" i="8"/>
  <c r="J77" i="8" s="1"/>
  <c r="W31" i="8"/>
  <c r="J74" i="8" s="1"/>
  <c r="W35" i="8"/>
  <c r="J78" i="8" s="1"/>
  <c r="W37" i="8"/>
  <c r="J80" i="8" s="1"/>
  <c r="W38" i="8"/>
  <c r="J81" i="8" s="1"/>
  <c r="W30" i="8"/>
  <c r="J73" i="8" s="1"/>
  <c r="W33" i="8"/>
  <c r="J76" i="8" s="1"/>
  <c r="W25" i="8"/>
  <c r="J68" i="8" s="1"/>
  <c r="W36" i="8"/>
  <c r="J79" i="8" s="1"/>
  <c r="W28" i="8"/>
  <c r="J71" i="8" s="1"/>
  <c r="F19" i="7"/>
  <c r="F18" i="7"/>
  <c r="F17" i="7"/>
  <c r="F24" i="7"/>
  <c r="F16" i="7"/>
  <c r="F23" i="7"/>
  <c r="F15" i="7"/>
  <c r="F21" i="7"/>
  <c r="F13" i="7"/>
  <c r="F22" i="7"/>
  <c r="F14" i="7"/>
  <c r="F20" i="7"/>
  <c r="F12" i="7"/>
  <c r="F11" i="7"/>
  <c r="AH19" i="6"/>
  <c r="J52" i="8"/>
  <c r="J51" i="8"/>
  <c r="J50" i="8"/>
  <c r="W20" i="8"/>
  <c r="J63" i="8" s="1"/>
  <c r="W12" i="8"/>
  <c r="J55" i="8" s="1"/>
  <c r="W21" i="8"/>
  <c r="J64" i="8" s="1"/>
  <c r="W13" i="8"/>
  <c r="J56" i="8" s="1"/>
  <c r="W19" i="8"/>
  <c r="J62" i="8" s="1"/>
  <c r="W11" i="8"/>
  <c r="J54" i="8" s="1"/>
  <c r="W18" i="8"/>
  <c r="J61" i="8" s="1"/>
  <c r="W10" i="8"/>
  <c r="J53" i="8" s="1"/>
  <c r="W17" i="8"/>
  <c r="J60" i="8" s="1"/>
  <c r="W24" i="8"/>
  <c r="J67" i="8" s="1"/>
  <c r="W16" i="8"/>
  <c r="J59" i="8" s="1"/>
  <c r="W23" i="8"/>
  <c r="J66" i="8" s="1"/>
  <c r="W15" i="8"/>
  <c r="J58" i="8" s="1"/>
  <c r="W22" i="8"/>
  <c r="J65" i="8" s="1"/>
  <c r="W14" i="8"/>
  <c r="J57" i="8" s="1"/>
  <c r="J49" i="8"/>
  <c r="AH11" i="6"/>
  <c r="J48" i="8"/>
  <c r="AH7" i="6"/>
  <c r="AH16" i="6"/>
  <c r="AH15" i="6"/>
  <c r="AH3" i="6"/>
  <c r="AH20" i="6"/>
  <c r="AH12" i="6"/>
  <c r="AH4" i="6"/>
  <c r="AH8" i="6"/>
  <c r="AH17" i="6"/>
  <c r="AH9" i="6"/>
  <c r="AH18" i="6"/>
  <c r="AH10" i="6"/>
  <c r="AH22" i="6"/>
  <c r="AH14" i="6"/>
  <c r="AH6" i="6"/>
  <c r="AH21" i="6"/>
  <c r="AH13" i="6"/>
  <c r="AH5" i="6"/>
  <c r="AB23" i="6"/>
  <c r="AB15" i="6"/>
  <c r="AB13" i="6"/>
  <c r="AB20" i="6"/>
  <c r="AB12" i="6"/>
  <c r="AB27" i="6"/>
  <c r="AB19" i="6"/>
  <c r="AB11" i="6"/>
  <c r="AB21" i="6"/>
  <c r="AB26" i="6"/>
  <c r="AB18" i="6"/>
  <c r="AB10" i="6"/>
  <c r="AB25" i="6"/>
  <c r="AB17" i="6"/>
  <c r="AB9" i="6"/>
  <c r="AB24" i="6"/>
  <c r="AB16" i="6"/>
  <c r="AB8" i="6"/>
  <c r="AB22" i="6"/>
  <c r="AB14" i="6"/>
  <c r="AB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Manolo Pajaro Borras</author>
    <author>tc={AE05FE1C-87FC-4835-97DA-FE3B96D6CFAF}</author>
  </authors>
  <commentList>
    <comment ref="L1" authorId="0" shapeId="0" xr:uid="{1FCD7D5D-98C4-43D8-9874-28D95E58EF46}">
      <text>
        <r>
          <rPr>
            <b/>
            <sz val="9"/>
            <color indexed="81"/>
            <rFont val="Tahoma"/>
            <family val="2"/>
          </rPr>
          <t>Tabla Tipos  de negocio:
describe el tipo de negocio</t>
        </r>
        <r>
          <rPr>
            <sz val="9"/>
            <color indexed="81"/>
            <rFont val="Tahoma"/>
            <family val="2"/>
          </rPr>
          <t xml:space="preserve">
</t>
        </r>
      </text>
    </comment>
    <comment ref="I2" authorId="0" shapeId="0" xr:uid="{EE447BF9-5728-4887-B2CD-A82F21BCCC09}">
      <text>
        <r>
          <rPr>
            <b/>
            <sz val="9"/>
            <color indexed="81"/>
            <rFont val="Tahoma"/>
            <family val="2"/>
          </rPr>
          <t>descripcion</t>
        </r>
        <r>
          <rPr>
            <sz val="9"/>
            <color indexed="81"/>
            <rFont val="Tahoma"/>
            <family val="2"/>
          </rPr>
          <t xml:space="preserve">
ojo, cambniar en la base de datos</t>
        </r>
      </text>
    </comment>
    <comment ref="J2" authorId="0" shapeId="0" xr:uid="{272E72C8-BFDE-4E63-A1BB-D42EA82B3D96}">
      <text>
        <r>
          <rPr>
            <b/>
            <sz val="9"/>
            <color indexed="81"/>
            <rFont val="Tahoma"/>
            <family val="2"/>
          </rPr>
          <t>1= activo
0 No activo</t>
        </r>
        <r>
          <rPr>
            <sz val="9"/>
            <color indexed="81"/>
            <rFont val="Tahoma"/>
            <family val="2"/>
          </rPr>
          <t xml:space="preserve">
</t>
        </r>
      </text>
    </comment>
    <comment ref="Q2" authorId="0" shapeId="0" xr:uid="{0827F40A-326C-494E-B4BB-A1A7057069BA}">
      <text>
        <r>
          <rPr>
            <b/>
            <sz val="9"/>
            <color indexed="81"/>
            <rFont val="Tahoma"/>
            <family val="2"/>
          </rPr>
          <t>clave foranea Tabla</t>
        </r>
        <r>
          <rPr>
            <sz val="9"/>
            <color indexed="81"/>
            <rFont val="Tahoma"/>
            <family val="2"/>
          </rPr>
          <t xml:space="preserve">
Ojo: revisar
</t>
        </r>
      </text>
    </comment>
    <comment ref="S2" authorId="0" shapeId="0" xr:uid="{81B545D9-52F8-4B1F-914C-948C5F999CB3}">
      <text>
        <r>
          <rPr>
            <b/>
            <sz val="9"/>
            <color indexed="81"/>
            <rFont val="Tahoma"/>
            <family val="2"/>
          </rPr>
          <t>Si es hote nos muestra el nro de pisos</t>
        </r>
        <r>
          <rPr>
            <sz val="9"/>
            <color indexed="81"/>
            <rFont val="Tahoma"/>
            <family val="2"/>
          </rPr>
          <t xml:space="preserve">
</t>
        </r>
      </text>
    </comment>
    <comment ref="T2" authorId="0" shapeId="0" xr:uid="{22A34BFE-3EBC-4D14-818F-C7EF84CC9116}">
      <text>
        <r>
          <rPr>
            <b/>
            <sz val="9"/>
            <color indexed="81"/>
            <rFont val="Tahoma"/>
            <family val="2"/>
          </rPr>
          <t>Si es cabana nos muestra el nro de cabanas</t>
        </r>
        <r>
          <rPr>
            <sz val="9"/>
            <color indexed="81"/>
            <rFont val="Tahoma"/>
            <family val="2"/>
          </rPr>
          <t xml:space="preserve">
</t>
        </r>
      </text>
    </comment>
    <comment ref="U2" authorId="0" shapeId="0" xr:uid="{B06D0C15-617D-4A66-9EE6-B10843E91044}">
      <text>
        <r>
          <rPr>
            <b/>
            <sz val="9"/>
            <color indexed="81"/>
            <rFont val="Tahoma"/>
            <family val="2"/>
          </rPr>
          <t>Nos indica el Nro total de carpas</t>
        </r>
        <r>
          <rPr>
            <sz val="9"/>
            <color indexed="81"/>
            <rFont val="Tahoma"/>
            <family val="2"/>
          </rPr>
          <t xml:space="preserve">
</t>
        </r>
      </text>
    </comment>
    <comment ref="V2" authorId="0" shapeId="0" xr:uid="{09BBA9A2-B086-40F9-811A-323A457F37B7}">
      <text>
        <r>
          <rPr>
            <b/>
            <sz val="9"/>
            <color indexed="81"/>
            <rFont val="Tahoma"/>
            <family val="2"/>
          </rPr>
          <t>Nro de aforo o capacidad</t>
        </r>
      </text>
    </comment>
    <comment ref="I12" authorId="0" shapeId="0" xr:uid="{B5094F43-AAFE-4142-B912-EF14C7EA4861}">
      <text>
        <r>
          <rPr>
            <b/>
            <sz val="9"/>
            <color indexed="81"/>
            <rFont val="Tahoma"/>
            <family val="2"/>
          </rPr>
          <t>Tabla de las instalaciones de un hotel</t>
        </r>
        <r>
          <rPr>
            <sz val="9"/>
            <color indexed="81"/>
            <rFont val="Tahoma"/>
            <family val="2"/>
          </rPr>
          <t xml:space="preserve">
</t>
        </r>
      </text>
    </comment>
    <comment ref="E34" authorId="0" shapeId="0" xr:uid="{B6756597-2F25-4973-818B-38D73B69173E}">
      <text>
        <r>
          <rPr>
            <b/>
            <sz val="9"/>
            <color indexed="81"/>
            <rFont val="Tahoma"/>
            <family val="2"/>
          </rPr>
          <t>Tabla de mobiliario de un hotel</t>
        </r>
        <r>
          <rPr>
            <sz val="9"/>
            <color indexed="81"/>
            <rFont val="Tahoma"/>
            <family val="2"/>
          </rPr>
          <t xml:space="preserve">
</t>
        </r>
      </text>
    </comment>
    <comment ref="E35" authorId="0" shapeId="0" xr:uid="{C60D7605-AD6D-4199-AB2A-F3BD1DE9FCEA}">
      <text>
        <r>
          <rPr>
            <b/>
            <sz val="9"/>
            <color indexed="81"/>
            <rFont val="Tahoma"/>
            <family val="2"/>
          </rPr>
          <t>IdMobiliario</t>
        </r>
        <r>
          <rPr>
            <sz val="9"/>
            <color indexed="81"/>
            <rFont val="Tahoma"/>
            <family val="2"/>
          </rPr>
          <t xml:space="preserve">
</t>
        </r>
      </text>
    </comment>
    <comment ref="G35" authorId="0" shapeId="0" xr:uid="{108FD9DA-B5DA-4C8D-B3EA-4F21B3DCAA03}">
      <text>
        <r>
          <rPr>
            <b/>
            <sz val="9"/>
            <color indexed="81"/>
            <rFont val="Tahoma"/>
            <family val="2"/>
          </rPr>
          <t>Descripcion detallada</t>
        </r>
        <r>
          <rPr>
            <sz val="9"/>
            <color indexed="81"/>
            <rFont val="Tahoma"/>
            <family val="2"/>
          </rPr>
          <t xml:space="preserve">
</t>
        </r>
      </text>
    </comment>
    <comment ref="H35" authorId="0" shapeId="0" xr:uid="{9F69ACF9-98F6-4EDF-87EC-B583F533720A}">
      <text>
        <r>
          <rPr>
            <b/>
            <sz val="9"/>
            <color indexed="81"/>
            <rFont val="Tahoma"/>
            <family val="2"/>
          </rPr>
          <t>valor del activo</t>
        </r>
        <r>
          <rPr>
            <sz val="9"/>
            <color indexed="81"/>
            <rFont val="Tahoma"/>
            <family val="2"/>
          </rPr>
          <t xml:space="preserve">
</t>
        </r>
      </text>
    </comment>
    <comment ref="I35" authorId="0" shapeId="0" xr:uid="{3FBFE807-BEA8-4D7D-AEC7-2CAAD100ABB0}">
      <text>
        <r>
          <rPr>
            <b/>
            <sz val="9"/>
            <color indexed="81"/>
            <rFont val="Tahoma"/>
            <family val="2"/>
          </rPr>
          <t>Status del elemento
0 Inactivo
1 activo</t>
        </r>
        <r>
          <rPr>
            <sz val="9"/>
            <color indexed="81"/>
            <rFont val="Tahoma"/>
            <family val="2"/>
          </rPr>
          <t xml:space="preserve">
</t>
        </r>
      </text>
    </comment>
    <comment ref="I49" authorId="1" shapeId="0" xr:uid="{AE05FE1C-87FC-4835-97DA-FE3B96D6CFAF}">
      <text>
        <t>[Comentario encadenado]
Su versión de Excel le permite leer este comentario encadenado; sin embargo, las ediciones que se apliquen se quitarán si el archivo se abre en una versión más reciente de Excel. Más información: https://go.microsoft.com/fwlink/?linkid=870924
Comentario:
    Asi esta actaulmente en la base</t>
      </text>
    </comment>
    <comment ref="D87" authorId="0" shapeId="0" xr:uid="{337F052D-666D-4F1A-A6D0-CB137117F62C}">
      <text>
        <r>
          <rPr>
            <b/>
            <sz val="9"/>
            <color indexed="81"/>
            <rFont val="Tahoma"/>
            <family val="2"/>
          </rPr>
          <t>contiene las opciones de accesibilidad por negocio</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D178" authorId="0" shapeId="0" xr:uid="{A316452F-6310-4897-9806-D74391A8ADCE}">
      <text>
        <r>
          <rPr>
            <b/>
            <sz val="9"/>
            <color indexed="81"/>
            <rFont val="Tahoma"/>
            <family val="2"/>
          </rPr>
          <t>clave foranea Tabla</t>
        </r>
        <r>
          <rPr>
            <sz val="9"/>
            <color indexed="81"/>
            <rFont val="Tahoma"/>
            <family val="2"/>
          </rPr>
          <t xml:space="preserve">
Ojo: revisar
</t>
        </r>
      </text>
    </comment>
    <comment ref="E178" authorId="0" shapeId="0" xr:uid="{88DCE302-342C-4193-A6CC-D90F81C8976C}">
      <text>
        <r>
          <rPr>
            <b/>
            <sz val="9"/>
            <color indexed="81"/>
            <rFont val="Tahoma"/>
            <family val="2"/>
          </rPr>
          <t>Si es hote nos muestra el nro de pisos</t>
        </r>
        <r>
          <rPr>
            <sz val="9"/>
            <color indexed="81"/>
            <rFont val="Tahoma"/>
            <family val="2"/>
          </rPr>
          <t xml:space="preserve">
</t>
        </r>
      </text>
    </comment>
    <comment ref="F178" authorId="0" shapeId="0" xr:uid="{F6532786-6EF0-4D04-B73D-7CC51AB63AF8}">
      <text>
        <r>
          <rPr>
            <b/>
            <sz val="9"/>
            <color indexed="81"/>
            <rFont val="Tahoma"/>
            <family val="2"/>
          </rPr>
          <t>Si es cabana nos muestra el nro de cabanas</t>
        </r>
        <r>
          <rPr>
            <sz val="9"/>
            <color indexed="81"/>
            <rFont val="Tahoma"/>
            <family val="2"/>
          </rPr>
          <t xml:space="preserve">
</t>
        </r>
      </text>
    </comment>
    <comment ref="G178" authorId="0" shapeId="0" xr:uid="{02F0F490-DC50-4ECB-8A97-89CBB2D54C97}">
      <text>
        <r>
          <rPr>
            <b/>
            <sz val="9"/>
            <color indexed="81"/>
            <rFont val="Tahoma"/>
            <family val="2"/>
          </rPr>
          <t>Nos indica el Nro total de carpas</t>
        </r>
        <r>
          <rPr>
            <sz val="9"/>
            <color indexed="81"/>
            <rFont val="Tahoma"/>
            <family val="2"/>
          </rPr>
          <t xml:space="preserve">
</t>
        </r>
      </text>
    </comment>
    <comment ref="H178" authorId="0" shapeId="0" xr:uid="{CFB6380C-D2DC-4479-A6FF-37C1859395F1}">
      <text>
        <r>
          <rPr>
            <b/>
            <sz val="9"/>
            <color indexed="81"/>
            <rFont val="Tahoma"/>
            <family val="2"/>
          </rPr>
          <t>Nro de aforo o capacidad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C5" authorId="0" shapeId="0" xr:uid="{CE5448C9-C892-46EA-A5AC-E0FD5BB45525}">
      <text>
        <r>
          <rPr>
            <b/>
            <sz val="9"/>
            <color indexed="81"/>
            <rFont val="Tahoma"/>
            <family val="2"/>
          </rPr>
          <t>descripcion</t>
        </r>
        <r>
          <rPr>
            <sz val="9"/>
            <color indexed="81"/>
            <rFont val="Tahoma"/>
            <family val="2"/>
          </rPr>
          <t xml:space="preserve">
ojo, cambniar en la base de datos</t>
        </r>
      </text>
    </comment>
    <comment ref="D5" authorId="0" shapeId="0" xr:uid="{FEA4F6B6-56C9-4B1D-BC81-6F50CC99F00D}">
      <text>
        <r>
          <rPr>
            <b/>
            <sz val="9"/>
            <color indexed="81"/>
            <rFont val="Tahoma"/>
            <family val="2"/>
          </rPr>
          <t>1= activo
0 No activo</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O2" authorId="0" shapeId="0" xr:uid="{E34C920D-1A27-4244-9D3A-647BC68D9A99}">
      <text>
        <r>
          <rPr>
            <b/>
            <sz val="9"/>
            <color indexed="81"/>
            <rFont val="Tahoma"/>
            <family val="2"/>
          </rPr>
          <t>El id de la red separado por (-)</t>
        </r>
        <r>
          <rPr>
            <sz val="9"/>
            <color indexed="81"/>
            <rFont val="Tahoma"/>
            <family val="2"/>
          </rPr>
          <t xml:space="preserve">
</t>
        </r>
      </text>
    </comment>
    <comment ref="P2" authorId="0" shapeId="0" xr:uid="{DA765383-D869-4DB2-A54D-2F559ED107F3}">
      <text>
        <r>
          <rPr>
            <b/>
            <sz val="9"/>
            <color indexed="81"/>
            <rFont val="Tahoma"/>
            <family val="2"/>
          </rPr>
          <t>Contiene Nro. Habitaciones x piso</t>
        </r>
      </text>
    </comment>
    <comment ref="Q2" authorId="0" shapeId="0" xr:uid="{30A14566-5A44-4F89-A4FD-6571C4056DA3}">
      <text>
        <r>
          <rPr>
            <b/>
            <sz val="9"/>
            <color indexed="81"/>
            <rFont val="Tahoma"/>
            <family val="2"/>
          </rPr>
          <t>nro maximo de personas</t>
        </r>
        <r>
          <rPr>
            <sz val="9"/>
            <color indexed="81"/>
            <rFont val="Tahoma"/>
            <family val="2"/>
          </rPr>
          <t xml:space="preserve">
</t>
        </r>
      </text>
    </comment>
    <comment ref="R2" authorId="0" shapeId="0" xr:uid="{BE7281BF-8F67-4DD5-A26C-05A40694C40F}">
      <text>
        <r>
          <rPr>
            <b/>
            <sz val="9"/>
            <color indexed="81"/>
            <rFont val="Tahoma"/>
            <family val="2"/>
          </rPr>
          <t>Muestra cada uno de los servicios separados por  un guion</t>
        </r>
        <r>
          <rPr>
            <sz val="9"/>
            <color indexed="81"/>
            <rFont val="Tahoma"/>
            <family val="2"/>
          </rPr>
          <t xml:space="preserve">
</t>
        </r>
      </text>
    </comment>
    <comment ref="S2" authorId="0" shapeId="0" xr:uid="{FFE3EE37-B320-4C77-86C2-F83E8C1B8B2D}">
      <text>
        <r>
          <rPr>
            <b/>
            <sz val="9"/>
            <color indexed="81"/>
            <rFont val="Tahoma"/>
            <family val="2"/>
          </rPr>
          <t>Muestra cada uno de las instalaciones separados por  un guion</t>
        </r>
        <r>
          <rPr>
            <sz val="9"/>
            <color indexed="81"/>
            <rFont val="Tahoma"/>
            <family val="2"/>
          </rPr>
          <t xml:space="preserve">
</t>
        </r>
      </text>
    </comment>
    <comment ref="T2" authorId="0" shapeId="0" xr:uid="{402DBD93-7E13-49C6-A074-CA14DABFD490}">
      <text>
        <r>
          <rPr>
            <b/>
            <sz val="9"/>
            <color indexed="81"/>
            <rFont val="Tahoma"/>
            <family val="2"/>
          </rPr>
          <t>Clave Foranea de tabla accesibilidad</t>
        </r>
        <r>
          <rPr>
            <sz val="9"/>
            <color indexed="81"/>
            <rFont val="Tahoma"/>
            <family val="2"/>
          </rPr>
          <t xml:space="preserve">
</t>
        </r>
      </text>
    </comment>
    <comment ref="V2" authorId="0" shapeId="0" xr:uid="{290E09B7-3FE4-4CF0-9557-CC5C7211DD67}">
      <text>
        <r>
          <rPr>
            <b/>
            <sz val="9"/>
            <color indexed="81"/>
            <rFont val="Tahoma"/>
            <family val="2"/>
          </rPr>
          <t>Setatus de la organización 
1= activo
2= no activo</t>
        </r>
        <r>
          <rPr>
            <sz val="9"/>
            <color indexed="81"/>
            <rFont val="Tahoma"/>
            <family val="2"/>
          </rPr>
          <t xml:space="preserve">
</t>
        </r>
      </text>
    </comment>
    <comment ref="AA2" authorId="0" shapeId="0" xr:uid="{C697EB85-F6D8-436C-8D78-CDE3EDFEEDAE}">
      <text>
        <r>
          <rPr>
            <b/>
            <sz val="9"/>
            <color indexed="81"/>
            <rFont val="Tahoma"/>
            <family val="2"/>
          </rPr>
          <t>Clave Foranea tabla Mobiliario</t>
        </r>
        <r>
          <rPr>
            <sz val="9"/>
            <color indexed="81"/>
            <rFont val="Tahoma"/>
            <family val="2"/>
          </rPr>
          <t xml:space="preserve">
</t>
        </r>
      </text>
    </comment>
    <comment ref="AB2" authorId="0" shapeId="0" xr:uid="{A6BF26EE-81FB-4A29-BC29-40531EB11ACA}">
      <text>
        <r>
          <rPr>
            <b/>
            <sz val="9"/>
            <color indexed="81"/>
            <rFont val="Tahoma"/>
            <family val="2"/>
          </rPr>
          <t>cantidad de item(mobiliario) por habitacion</t>
        </r>
        <r>
          <rPr>
            <sz val="9"/>
            <color indexed="81"/>
            <rFont val="Tahoma"/>
            <family val="2"/>
          </rPr>
          <t xml:space="preserve">
</t>
        </r>
      </text>
    </comment>
    <comment ref="AC2" authorId="0" shapeId="0" xr:uid="{29F6625E-9831-4E64-A0A0-BEE2D578B699}">
      <text>
        <r>
          <rPr>
            <b/>
            <sz val="9"/>
            <color indexed="81"/>
            <rFont val="Tahoma"/>
            <family val="2"/>
          </rPr>
          <t>clave foranea tabla accesibilidad</t>
        </r>
        <r>
          <rPr>
            <sz val="9"/>
            <color indexed="81"/>
            <rFont val="Tahoma"/>
            <family val="2"/>
          </rPr>
          <t xml:space="preserve">
</t>
        </r>
      </text>
    </comment>
    <comment ref="AE2" authorId="0" shapeId="0" xr:uid="{26ED4CB0-CC1C-4FF0-8917-F90CAC4BE8ED}">
      <text>
        <r>
          <rPr>
            <b/>
            <sz val="9"/>
            <color indexed="81"/>
            <rFont val="Tahoma"/>
            <family val="2"/>
          </rPr>
          <t>Estado habitacion</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U4" authorId="0" shapeId="0" xr:uid="{37B00DB8-679B-4217-ACAD-B7F3EA2670AF}">
      <text>
        <r>
          <rPr>
            <b/>
            <sz val="9"/>
            <color indexed="81"/>
            <rFont val="Tahoma"/>
            <family val="2"/>
          </rPr>
          <t>El id de la red separado por (-)</t>
        </r>
        <r>
          <rPr>
            <sz val="9"/>
            <color indexed="81"/>
            <rFont val="Tahoma"/>
            <family val="2"/>
          </rPr>
          <t xml:space="preserve">
</t>
        </r>
      </text>
    </comment>
    <comment ref="V4" authorId="0" shapeId="0" xr:uid="{737B614D-CA02-4DA9-8C05-E54C73C75BD9}">
      <text>
        <r>
          <rPr>
            <b/>
            <sz val="9"/>
            <color indexed="81"/>
            <rFont val="Tahoma"/>
            <family val="2"/>
          </rPr>
          <t>Contiene Nro. Habitaciones x piso</t>
        </r>
      </text>
    </comment>
    <comment ref="W4" authorId="0" shapeId="0" xr:uid="{666F4159-A8F2-425D-84BE-685AD7D520FE}">
      <text>
        <r>
          <rPr>
            <b/>
            <sz val="9"/>
            <color indexed="81"/>
            <rFont val="Tahoma"/>
            <family val="2"/>
          </rPr>
          <t>nro maximo de personas</t>
        </r>
        <r>
          <rPr>
            <sz val="9"/>
            <color indexed="81"/>
            <rFont val="Tahoma"/>
            <family val="2"/>
          </rPr>
          <t xml:space="preserve">
</t>
        </r>
      </text>
    </comment>
    <comment ref="X4" authorId="0" shapeId="0" xr:uid="{C6107B5B-F512-4397-90A5-FF500CC97BF1}">
      <text>
        <r>
          <rPr>
            <b/>
            <sz val="9"/>
            <color indexed="81"/>
            <rFont val="Tahoma"/>
            <family val="2"/>
          </rPr>
          <t>Muestra cada uno de los servicios separados por  un guion</t>
        </r>
        <r>
          <rPr>
            <sz val="9"/>
            <color indexed="81"/>
            <rFont val="Tahoma"/>
            <family val="2"/>
          </rPr>
          <t xml:space="preserve">
</t>
        </r>
      </text>
    </comment>
    <comment ref="Y4" authorId="0" shapeId="0" xr:uid="{0BF8E445-5138-46C6-B2C3-DE31481007A8}">
      <text>
        <r>
          <rPr>
            <b/>
            <sz val="9"/>
            <color indexed="81"/>
            <rFont val="Tahoma"/>
            <family val="2"/>
          </rPr>
          <t>Muestra cada uno de las instalaciones separados por  un guion</t>
        </r>
        <r>
          <rPr>
            <sz val="9"/>
            <color indexed="81"/>
            <rFont val="Tahoma"/>
            <family val="2"/>
          </rPr>
          <t xml:space="preserve">
</t>
        </r>
      </text>
    </comment>
    <comment ref="Z4" authorId="0" shapeId="0" xr:uid="{11CFF314-A708-452B-B00F-0D03BC38D518}">
      <text>
        <r>
          <rPr>
            <b/>
            <sz val="9"/>
            <color indexed="81"/>
            <rFont val="Tahoma"/>
            <family val="2"/>
          </rPr>
          <t>Clave Foranea de tabla accesibilidad</t>
        </r>
        <r>
          <rPr>
            <sz val="9"/>
            <color indexed="81"/>
            <rFont val="Tahoma"/>
            <family val="2"/>
          </rPr>
          <t xml:space="preserve">
</t>
        </r>
      </text>
    </comment>
    <comment ref="AB4" authorId="0" shapeId="0" xr:uid="{3A2623C7-0CE3-45A9-A74C-33D649028665}">
      <text>
        <r>
          <rPr>
            <b/>
            <sz val="9"/>
            <color indexed="81"/>
            <rFont val="Tahoma"/>
            <family val="2"/>
          </rPr>
          <t>Setatus de la organización 
1= activo
2= no activo</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F24" authorId="0" shapeId="0" xr:uid="{F359A2B8-616F-4C93-82D8-207C53769A8B}">
      <text>
        <r>
          <rPr>
            <b/>
            <sz val="9"/>
            <color indexed="81"/>
            <rFont val="Tahoma"/>
            <family val="2"/>
          </rPr>
          <t>Clave Foranea tabla Mobiliario</t>
        </r>
        <r>
          <rPr>
            <sz val="9"/>
            <color indexed="81"/>
            <rFont val="Tahoma"/>
            <family val="2"/>
          </rPr>
          <t xml:space="preserve">
</t>
        </r>
      </text>
    </comment>
    <comment ref="G24" authorId="0" shapeId="0" xr:uid="{AC2C6594-A996-4F64-A392-E2E92CBEF209}">
      <text>
        <r>
          <rPr>
            <b/>
            <sz val="9"/>
            <color indexed="81"/>
            <rFont val="Tahoma"/>
            <family val="2"/>
          </rPr>
          <t>cantidad de item(mobiliario) por habitacion</t>
        </r>
        <r>
          <rPr>
            <sz val="9"/>
            <color indexed="81"/>
            <rFont val="Tahoma"/>
            <family val="2"/>
          </rPr>
          <t xml:space="preserve">
</t>
        </r>
      </text>
    </comment>
    <comment ref="I24" authorId="0" shapeId="0" xr:uid="{F27C2E03-7DF7-4342-8F0D-4599922CA280}">
      <text>
        <r>
          <rPr>
            <b/>
            <sz val="9"/>
            <color indexed="81"/>
            <rFont val="Tahoma"/>
            <family val="2"/>
          </rPr>
          <t>clave foranea tabla accesibilidad</t>
        </r>
        <r>
          <rPr>
            <sz val="9"/>
            <color indexed="81"/>
            <rFont val="Tahoma"/>
            <family val="2"/>
          </rPr>
          <t xml:space="preserve">
</t>
        </r>
      </text>
    </comment>
    <comment ref="L24" authorId="0" shapeId="0" xr:uid="{89315DA6-AA6D-49FB-BDB4-DF7468E1163F}">
      <text>
        <r>
          <rPr>
            <b/>
            <sz val="9"/>
            <color indexed="81"/>
            <rFont val="Tahoma"/>
            <family val="2"/>
          </rPr>
          <t>Estado habitacion</t>
        </r>
        <r>
          <rPr>
            <sz val="9"/>
            <color indexed="81"/>
            <rFont val="Tahoma"/>
            <family val="2"/>
          </rPr>
          <t xml:space="preserve">
</t>
        </r>
      </text>
    </comment>
    <comment ref="B40" authorId="0" shapeId="0" xr:uid="{3FFC8102-C4EE-4A0D-B942-75D3609823B5}">
      <text>
        <r>
          <rPr>
            <b/>
            <sz val="9"/>
            <color indexed="81"/>
            <rFont val="Tahoma"/>
            <family val="2"/>
          </rPr>
          <t>Clave Foranea tabla Mobiliario</t>
        </r>
        <r>
          <rPr>
            <sz val="9"/>
            <color indexed="81"/>
            <rFont val="Tahoma"/>
            <family val="2"/>
          </rPr>
          <t xml:space="preserve">
</t>
        </r>
      </text>
    </comment>
    <comment ref="B41" authorId="0" shapeId="0" xr:uid="{9D9DB65E-78C5-4550-BC02-4FBABAE28A68}">
      <text>
        <r>
          <rPr>
            <b/>
            <sz val="9"/>
            <color indexed="81"/>
            <rFont val="Tahoma"/>
            <family val="2"/>
          </rPr>
          <t>cantidad de item(mobiliario) por habitacion</t>
        </r>
        <r>
          <rPr>
            <sz val="9"/>
            <color indexed="81"/>
            <rFont val="Tahoma"/>
            <family val="2"/>
          </rPr>
          <t xml:space="preserve">
</t>
        </r>
      </text>
    </comment>
    <comment ref="B42" authorId="0" shapeId="0" xr:uid="{4BF55E44-8FB1-47D0-A080-E167912D6E1F}">
      <text>
        <r>
          <rPr>
            <b/>
            <sz val="9"/>
            <color indexed="81"/>
            <rFont val="Tahoma"/>
            <family val="2"/>
          </rPr>
          <t>clave foranea tabla accesibilidad</t>
        </r>
        <r>
          <rPr>
            <sz val="9"/>
            <color indexed="81"/>
            <rFont val="Tahoma"/>
            <family val="2"/>
          </rPr>
          <t xml:space="preserve">
</t>
        </r>
      </text>
    </comment>
    <comment ref="B44" authorId="0" shapeId="0" xr:uid="{CADB193D-FE45-44F0-929A-8C73F752896B}">
      <text>
        <r>
          <rPr>
            <b/>
            <sz val="9"/>
            <color indexed="81"/>
            <rFont val="Tahoma"/>
            <family val="2"/>
          </rPr>
          <t>Estado habitacion</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E2" authorId="0" shapeId="0" xr:uid="{BB6F9EC8-FF3F-45C4-89D5-C2D36921DE58}">
      <text>
        <r>
          <rPr>
            <b/>
            <sz val="9"/>
            <color indexed="81"/>
            <rFont val="Tahoma"/>
            <family val="2"/>
          </rPr>
          <t>Contiene Nro. Habitaciones x piso</t>
        </r>
      </text>
    </comment>
    <comment ref="F2" authorId="0" shapeId="0" xr:uid="{F492B1A8-8A1C-4353-8E01-ACCB2D98FC10}">
      <text>
        <r>
          <rPr>
            <b/>
            <sz val="9"/>
            <color indexed="81"/>
            <rFont val="Tahoma"/>
            <family val="2"/>
          </rPr>
          <t>nro maximo de personas</t>
        </r>
        <r>
          <rPr>
            <sz val="9"/>
            <color indexed="81"/>
            <rFont val="Tahoma"/>
            <family val="2"/>
          </rPr>
          <t xml:space="preserve">
</t>
        </r>
      </text>
    </comment>
    <comment ref="G2" authorId="0" shapeId="0" xr:uid="{B4788628-DEA1-4ACC-A874-84DA75042C83}">
      <text>
        <r>
          <rPr>
            <b/>
            <sz val="9"/>
            <color indexed="81"/>
            <rFont val="Tahoma"/>
            <family val="2"/>
          </rPr>
          <t>Muestra cada uno de los servicios separados por  un guion</t>
        </r>
        <r>
          <rPr>
            <sz val="9"/>
            <color indexed="81"/>
            <rFont val="Tahoma"/>
            <family val="2"/>
          </rPr>
          <t xml:space="preserve">
</t>
        </r>
      </text>
    </comment>
    <comment ref="H2" authorId="0" shapeId="0" xr:uid="{105756C8-1DDA-4120-8113-44520DF05DB7}">
      <text>
        <r>
          <rPr>
            <b/>
            <sz val="9"/>
            <color indexed="81"/>
            <rFont val="Tahoma"/>
            <family val="2"/>
          </rPr>
          <t>Muestra cada uno de las instalaciones separados por  un guion</t>
        </r>
        <r>
          <rPr>
            <sz val="9"/>
            <color indexed="81"/>
            <rFont val="Tahoma"/>
            <family val="2"/>
          </rPr>
          <t xml:space="preserve">
</t>
        </r>
      </text>
    </comment>
    <comment ref="O2" authorId="0" shapeId="0" xr:uid="{79C1A5FF-E15A-4294-982C-C3F47EA78132}">
      <text>
        <r>
          <rPr>
            <sz val="9"/>
            <color indexed="81"/>
            <rFont val="Tahoma"/>
            <family val="2"/>
          </rPr>
          <t xml:space="preserve">No de personas por cabaña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D2" authorId="0" shapeId="0" xr:uid="{A99BC7BF-64E2-42F0-9BB6-1A5181B476E8}">
      <text>
        <r>
          <rPr>
            <b/>
            <sz val="9"/>
            <color indexed="81"/>
            <rFont val="Tahoma"/>
            <family val="2"/>
          </rPr>
          <t>Contiene Nro. Habitaciones x piso</t>
        </r>
      </text>
    </comment>
    <comment ref="E2" authorId="0" shapeId="0" xr:uid="{BF57367A-8E84-411E-9635-71DC13978CEC}">
      <text>
        <r>
          <rPr>
            <b/>
            <sz val="9"/>
            <color indexed="81"/>
            <rFont val="Tahoma"/>
            <family val="2"/>
          </rPr>
          <t>nro maximo de personas</t>
        </r>
        <r>
          <rPr>
            <sz val="9"/>
            <color indexed="81"/>
            <rFont val="Tahoma"/>
            <family val="2"/>
          </rPr>
          <t xml:space="preserve">
</t>
        </r>
      </text>
    </comment>
    <comment ref="F2" authorId="0" shapeId="0" xr:uid="{15D85639-1EC4-479D-8D38-889B9F6C0208}">
      <text>
        <r>
          <rPr>
            <b/>
            <sz val="9"/>
            <color indexed="81"/>
            <rFont val="Tahoma"/>
            <family val="2"/>
          </rPr>
          <t>Muestra cada uno de los servicios separados por  un guion</t>
        </r>
        <r>
          <rPr>
            <sz val="9"/>
            <color indexed="81"/>
            <rFont val="Tahoma"/>
            <family val="2"/>
          </rPr>
          <t xml:space="preserve">
</t>
        </r>
      </text>
    </comment>
    <comment ref="G2" authorId="0" shapeId="0" xr:uid="{0416FF3C-640C-4E36-A7A6-FEE3CD7B96A9}">
      <text>
        <r>
          <rPr>
            <b/>
            <sz val="9"/>
            <color indexed="81"/>
            <rFont val="Tahoma"/>
            <family val="2"/>
          </rPr>
          <t>Muestra cada uno de las instalaciones separados por  un guion</t>
        </r>
        <r>
          <rPr>
            <sz val="9"/>
            <color indexed="81"/>
            <rFont val="Tahoma"/>
            <family val="2"/>
          </rPr>
          <t xml:space="preserve">
</t>
        </r>
      </text>
    </comment>
    <comment ref="O2" authorId="0" shapeId="0" xr:uid="{60F68D78-D877-47AE-AE02-BAB5510BFD28}">
      <text>
        <r>
          <rPr>
            <sz val="9"/>
            <color indexed="81"/>
            <rFont val="Tahoma"/>
            <family val="2"/>
          </rPr>
          <t xml:space="preserve">No de personas por cabaña
</t>
        </r>
      </text>
    </comment>
  </commentList>
</comments>
</file>

<file path=xl/sharedStrings.xml><?xml version="1.0" encoding="utf-8"?>
<sst xmlns="http://schemas.openxmlformats.org/spreadsheetml/2006/main" count="1088" uniqueCount="667">
  <si>
    <t>id_serv</t>
  </si>
  <si>
    <t>descServicio</t>
  </si>
  <si>
    <t>descrip</t>
  </si>
  <si>
    <t>nroPisos</t>
  </si>
  <si>
    <t>id_instalacion</t>
  </si>
  <si>
    <t>Gimnasio</t>
  </si>
  <si>
    <t>Restaurante</t>
  </si>
  <si>
    <t>Piscina</t>
  </si>
  <si>
    <t>Baño privado</t>
  </si>
  <si>
    <t>Escritorio</t>
  </si>
  <si>
    <t>Lavadora</t>
  </si>
  <si>
    <t>WC con barras de apoyo</t>
  </si>
  <si>
    <t>Bañera adaptada</t>
  </si>
  <si>
    <t>Aforo_persona</t>
  </si>
  <si>
    <t>id_acc</t>
  </si>
  <si>
    <t>Hotel</t>
  </si>
  <si>
    <t>Cabaña</t>
  </si>
  <si>
    <t>Camping</t>
  </si>
  <si>
    <t>Auto Incremental</t>
  </si>
  <si>
    <t>WiFi</t>
  </si>
  <si>
    <t>Bar</t>
  </si>
  <si>
    <t>Hotel &amp; Cabaña</t>
  </si>
  <si>
    <t>Hotel &amp; camping</t>
  </si>
  <si>
    <t>Hotel, Cabaña y camping</t>
  </si>
  <si>
    <t>Campo referenciado</t>
  </si>
  <si>
    <t>NroCabanas</t>
  </si>
  <si>
    <t>NroCarpas</t>
  </si>
  <si>
    <t>Parking</t>
  </si>
  <si>
    <t>Cama doble</t>
  </si>
  <si>
    <t xml:space="preserve">Tv </t>
  </si>
  <si>
    <t>Sillas</t>
  </si>
  <si>
    <t>Cama Sencilla</t>
  </si>
  <si>
    <t>ascensor</t>
  </si>
  <si>
    <t>escalera electrica</t>
  </si>
  <si>
    <t xml:space="preserve"> accesible en silla de ruedas</t>
  </si>
  <si>
    <t>WC Elevado</t>
  </si>
  <si>
    <t>status</t>
  </si>
  <si>
    <t>valor</t>
  </si>
  <si>
    <t>tbHabitacXpiso</t>
  </si>
  <si>
    <t>NroPisos</t>
  </si>
  <si>
    <t>aforoPersonas</t>
  </si>
  <si>
    <t>nroHabXpiso</t>
  </si>
  <si>
    <t>NroPisoHab</t>
  </si>
  <si>
    <t>1-01</t>
  </si>
  <si>
    <t>1-02</t>
  </si>
  <si>
    <t>1-03</t>
  </si>
  <si>
    <t>1-04</t>
  </si>
  <si>
    <t>2-01</t>
  </si>
  <si>
    <t>2-02</t>
  </si>
  <si>
    <t>2-03</t>
  </si>
  <si>
    <t>2-04</t>
  </si>
  <si>
    <t>idserv</t>
  </si>
  <si>
    <t>01-02-04</t>
  </si>
  <si>
    <t>02-03-04</t>
  </si>
  <si>
    <t>01-02-03</t>
  </si>
  <si>
    <t>id_mob</t>
  </si>
  <si>
    <t>IdMobil</t>
  </si>
  <si>
    <t>Toallas</t>
  </si>
  <si>
    <t>armario</t>
  </si>
  <si>
    <t>Caja Fuerte</t>
  </si>
  <si>
    <t>telefono</t>
  </si>
  <si>
    <t>Nevera</t>
  </si>
  <si>
    <t>Madera Cedro</t>
  </si>
  <si>
    <t>Corona  ducha especial</t>
  </si>
  <si>
    <t>Samsung 54"</t>
  </si>
  <si>
    <t>LG 4 Libras automatica</t>
  </si>
  <si>
    <t>Sillas madera cedro</t>
  </si>
  <si>
    <t xml:space="preserve">Caja Fuerte </t>
  </si>
  <si>
    <t>telefono Inlabrico</t>
  </si>
  <si>
    <t>Madera caoba</t>
  </si>
  <si>
    <t>Nevera pequeña Samsung</t>
  </si>
  <si>
    <t>Escritorio cedro Negro</t>
  </si>
  <si>
    <t>01-02-03-04-06-09-11</t>
  </si>
  <si>
    <t>02-03-04-06-09-11</t>
  </si>
  <si>
    <t>01-03-04-06-09-11</t>
  </si>
  <si>
    <t>01-02-03-04-09-11</t>
  </si>
  <si>
    <t>01-03-04-05-06-09</t>
  </si>
  <si>
    <t>01-02-03-04-06-09</t>
  </si>
  <si>
    <t>01-02-03-04-06-10</t>
  </si>
  <si>
    <t>04-05-06</t>
  </si>
  <si>
    <t>04-06</t>
  </si>
  <si>
    <t>04-05</t>
  </si>
  <si>
    <t>idOrg</t>
  </si>
  <si>
    <t>NitOrg</t>
  </si>
  <si>
    <t>idCabana</t>
  </si>
  <si>
    <t>capacidad</t>
  </si>
  <si>
    <t>Situada en la vía Tocaima – Viotá y está especialmente diseñada para descansar y descomunicarse del mundo exterior, gozando de una piscina cómoda, mangos y limones propios de la finca. La cabaña cuenta con las siguientes características:</t>
  </si>
  <si>
    <t>tbCabanas</t>
  </si>
  <si>
    <t>Tborganizacion</t>
  </si>
  <si>
    <t>tam_cabanas</t>
  </si>
  <si>
    <t>tbDetCabana</t>
  </si>
  <si>
    <t>Dormitorio</t>
  </si>
  <si>
    <t>cant</t>
  </si>
  <si>
    <t>1-1-1</t>
  </si>
  <si>
    <t>cocina</t>
  </si>
  <si>
    <t>dormitorio -1</t>
  </si>
  <si>
    <t>dormitorio -2</t>
  </si>
  <si>
    <t>baños</t>
  </si>
  <si>
    <t>03-07</t>
  </si>
  <si>
    <t>02-04</t>
  </si>
  <si>
    <t>1-1</t>
  </si>
  <si>
    <t>11-04</t>
  </si>
  <si>
    <t>2-6</t>
  </si>
  <si>
    <t>sala</t>
  </si>
  <si>
    <t>09-06</t>
  </si>
  <si>
    <t>1-5</t>
  </si>
  <si>
    <t>Cabaña &amp; camping</t>
  </si>
  <si>
    <t>Jakuzzi</t>
  </si>
  <si>
    <t>02-03</t>
  </si>
  <si>
    <t>03-05</t>
  </si>
  <si>
    <t>30</t>
  </si>
  <si>
    <t>01-03-04-05</t>
  </si>
  <si>
    <t>1-1-1-1-3-2-1</t>
  </si>
  <si>
    <t>area_habitac</t>
  </si>
  <si>
    <t>Estado</t>
  </si>
  <si>
    <t>2-1-1-1</t>
  </si>
  <si>
    <t>idorg</t>
  </si>
  <si>
    <t>26</t>
  </si>
  <si>
    <t>24</t>
  </si>
  <si>
    <t>Nrocarpas</t>
  </si>
  <si>
    <t>Via acceso asfaltada</t>
  </si>
  <si>
    <t>Instalacion Electrica Subterranea</t>
  </si>
  <si>
    <t>Sistema Iluninacion</t>
  </si>
  <si>
    <t>Abastecimiento de agua</t>
  </si>
  <si>
    <t>Baños y Duchas(camping)</t>
  </si>
  <si>
    <t>tbDetCamping</t>
  </si>
  <si>
    <t>tbCamping</t>
  </si>
  <si>
    <t>IdDescripcion</t>
  </si>
  <si>
    <t>Habitacion con vista al mar amobladas</t>
  </si>
  <si>
    <t>id_descripcion</t>
  </si>
  <si>
    <t>01-03</t>
  </si>
  <si>
    <t>Hermosos paisajes de Antioquia</t>
  </si>
  <si>
    <t>idServicioTr</t>
  </si>
  <si>
    <t>Tr = Transversal</t>
  </si>
  <si>
    <t>idMobiliarioTr</t>
  </si>
  <si>
    <t>idAccesibilidadTr</t>
  </si>
  <si>
    <t>IdDescripcionTr</t>
  </si>
  <si>
    <t>Id_tipoTr</t>
  </si>
  <si>
    <t>tbServiciosTr</t>
  </si>
  <si>
    <t>TbInstalacionesTr</t>
  </si>
  <si>
    <t>TbtipoNegocioTr</t>
  </si>
  <si>
    <t>TbDescripcionTr</t>
  </si>
  <si>
    <r>
      <t xml:space="preserve">TbmobiliarioTr ***** </t>
    </r>
    <r>
      <rPr>
        <b/>
        <sz val="11"/>
        <color rgb="FFFF0000"/>
        <rFont val="Calibri"/>
        <family val="2"/>
        <scheme val="minor"/>
      </rPr>
      <t>tabla existe en la base de datos</t>
    </r>
  </si>
  <si>
    <t>tbAccesibilidadTr</t>
  </si>
  <si>
    <t>descripcionAccesibilidad</t>
  </si>
  <si>
    <t>descripcionMobiliario</t>
  </si>
  <si>
    <t>descripcionGeneral</t>
  </si>
  <si>
    <t>IdCiudad</t>
  </si>
  <si>
    <t>nombOrg</t>
  </si>
  <si>
    <t>TipoOrganiz</t>
  </si>
  <si>
    <t>Status</t>
  </si>
  <si>
    <r>
      <t xml:space="preserve">TbRedSocialtTr   </t>
    </r>
    <r>
      <rPr>
        <b/>
        <sz val="12"/>
        <color rgb="FFFF0000"/>
        <rFont val="Calibri"/>
        <family val="2"/>
        <scheme val="minor"/>
      </rPr>
      <t>*** Ya Existe en la bdatos</t>
    </r>
  </si>
  <si>
    <t>Youtube</t>
  </si>
  <si>
    <t>Facebook</t>
  </si>
  <si>
    <t>Twiter</t>
  </si>
  <si>
    <t>Linkedin</t>
  </si>
  <si>
    <t>Instagram</t>
  </si>
  <si>
    <t>01-03-04</t>
  </si>
  <si>
    <t>dirOrg</t>
  </si>
  <si>
    <t>Notelf1</t>
  </si>
  <si>
    <t>Notelf2</t>
  </si>
  <si>
    <t>email_org</t>
  </si>
  <si>
    <t>idMobiliario</t>
  </si>
  <si>
    <t>nomMobiliario</t>
  </si>
  <si>
    <t>desMobiliario</t>
  </si>
  <si>
    <t>preciocompra</t>
  </si>
  <si>
    <t>desInstalacion</t>
  </si>
  <si>
    <t>detalleDescripcion</t>
  </si>
  <si>
    <t>int</t>
  </si>
  <si>
    <t>varchar(15)</t>
  </si>
  <si>
    <t>varchar(200)</t>
  </si>
  <si>
    <t>varchar(50)</t>
  </si>
  <si>
    <t>varchar(80)</t>
  </si>
  <si>
    <t>tinyint</t>
  </si>
  <si>
    <t>nomredsocial</t>
  </si>
  <si>
    <t>idredsocialtr</t>
  </si>
  <si>
    <t>idinstalacionTr</t>
  </si>
  <si>
    <t>idInstalacionTr</t>
  </si>
  <si>
    <t>idRedsocialtr</t>
  </si>
  <si>
    <t>desTiponegocio</t>
  </si>
  <si>
    <t>idTipoTr</t>
  </si>
  <si>
    <t>idCapacidadTr</t>
  </si>
  <si>
    <t>tbCapacidadTr</t>
  </si>
  <si>
    <t>nitDni</t>
  </si>
  <si>
    <t>desAccesibilidad</t>
  </si>
  <si>
    <t>insert into `tbServiciosTr`  values(</t>
  </si>
  <si>
    <t>insert into `TbInstalacionesTr`  values(</t>
  </si>
  <si>
    <t>insert into `TbDescripcionTr`  values(</t>
  </si>
  <si>
    <t>insert into `TbtipoNegocioTr`  values(</t>
  </si>
  <si>
    <t>insert into `tbAccesibilidadTr`  values(</t>
  </si>
  <si>
    <t>insert into `tbCapacidadTr`  values(</t>
  </si>
  <si>
    <t>39</t>
  </si>
  <si>
    <t>Hotel numero-1</t>
  </si>
  <si>
    <t>DROP TABLE IF EXISTS `tbServiciosTr`;
CREATE TABLE `tbServiciosTr` (
  `idServicioTr`   int not NULL primary key auto_increment,
  `descServicio`  varchar(40) DEFAULT NULL,
  `status`               tinyint  not null DEFAULT 1
) ENGINE=InnoDB DEFAULT CHARSET=latin1;</t>
  </si>
  <si>
    <t>DROP TABLE IF EXISTS `TbDescripcionTr`;
CREATE TABLE `TbDescripcionTr` (
  `IdDescripcionTr`         int not NULL primary key auto_increment,
  `detalleDescripcion`  varchar(250) DEFAULT NULL,
  `status`                            tinyint  not null DEFAULT 1
) ENGINE=InnoDB DEFAULT CHARSET=latin1;</t>
  </si>
  <si>
    <t>DROP TABLE IF EXISTS `TbtipoNegocioTr`;
CREATE TABLE `TbtipoNegocioTr` (
  `idTipoTr`                   int not NULL primary key auto_increment,  
   `desTiponegocio`   varchar(40) DEFAULT NULL,
  `status`                        tinyint not null DEFAULT 1
) ENGINE=InnoDB DEFAULT CHARSET=latin1;</t>
  </si>
  <si>
    <t>DROP TABLE IF EXISTS `tbAccesibilidadTr`;
CREATE TABLE `tbAccesibilidadTr` (
  `idAccesibilidadTr`  int not NULL primary key auto_increment,
  `desAccesibilidad`   varchar(25) DEFAULT NULL,
  `status`                         tinyint not null DEFAULT 1
) ENGINE=InnoDB DEFAULT CHARSET=latin1;</t>
  </si>
  <si>
    <t>DROP TABLE IF EXISTS `tbCapacidadTr`;
CREATE TABLE `tbCapacidadTr` (
  `idCapacidadTr`  int not NULL primary key auto_increment,
  `nitDni`                       varchar(15) DEFAULT NULL,
  `Id_tipoTr`                 int NULL,
  `nroPisos`                  int default 0,
  `NroCabanas`           int default 0,
  `NroCarpas`              int NULL,
  `Aforo_persona`     int NULL,
  `status`                       tinyint not null DEFAULT 1
) ENGINE=InnoDB DEFAULT CHARSET=latin1;</t>
  </si>
  <si>
    <t>Ojo, a esta tabla le falta campo para almacenar las imágenes de la organización</t>
  </si>
  <si>
    <t>rutaImagen</t>
  </si>
  <si>
    <t>rutaImagenes</t>
  </si>
  <si>
    <t>insert into `Tborganizacion`  values(</t>
  </si>
  <si>
    <t>varchar(60)</t>
  </si>
  <si>
    <t>Hotel numero-2</t>
  </si>
  <si>
    <t>direccion del hotel-1</t>
  </si>
  <si>
    <t>direccion del hotel-2</t>
  </si>
  <si>
    <t>315-315-3031</t>
  </si>
  <si>
    <t>315-315-3010</t>
  </si>
  <si>
    <t>320-315-2015</t>
  </si>
  <si>
    <t>correohotel-2@hotel.com</t>
  </si>
  <si>
    <t>01-02-05</t>
  </si>
  <si>
    <t>El Bleu Hills Glamping Llanogrande está situado en Rionegro, en la región de Antioquia, y ofrece alojamiento con aparcamiento privado gratuito y acceso a una bañera de hidromasaje.</t>
  </si>
  <si>
    <t>El Chalet Ecoturismo La Nohelia, situado en Jericó, rodeado por los cultivos de café famosos de la zona, ofrece restaurante y préstamo de bicicletas.</t>
  </si>
  <si>
    <t>El Santa Fé Hostel se encuentra a 3,8 km del parque acuático Kanaloa. El camping proporciona WiFi gratuita. El aeropuerto Olaya Herrera, el más cercano, está a 62 km del camping.</t>
  </si>
  <si>
    <t>El Aguayacanes se encuentra en San Rafael y ofrece un jardín. Guatapé se encuentra a 15 km del camping, mientras que Barbosa está a 38 km.</t>
  </si>
  <si>
    <t>Hotel numero-3</t>
  </si>
  <si>
    <t>Hotel numero-4</t>
  </si>
  <si>
    <t>Hotel numero-5</t>
  </si>
  <si>
    <t>direccion del hotel-3</t>
  </si>
  <si>
    <t>direccion del hotel-4</t>
  </si>
  <si>
    <t>direccion del hotel-5</t>
  </si>
  <si>
    <t>315-315-3052</t>
  </si>
  <si>
    <t>315-315-3073</t>
  </si>
  <si>
    <t>315-315-3094</t>
  </si>
  <si>
    <t>01-02-06</t>
  </si>
  <si>
    <t>1-1-1-1-3-2-2</t>
  </si>
  <si>
    <t>1-1-1-1-3-2-3</t>
  </si>
  <si>
    <t>1-1-1-1-3-2-4</t>
  </si>
  <si>
    <t>1-1-1-1-3-2-5</t>
  </si>
  <si>
    <t>1-1-1-1-3-2-6</t>
  </si>
  <si>
    <t>1-1-1-1-3-2-7</t>
  </si>
  <si>
    <t>1-1-1-1-3-2-8</t>
  </si>
  <si>
    <t>04-05-07</t>
  </si>
  <si>
    <t>04-07</t>
  </si>
  <si>
    <t>04-05-08</t>
  </si>
  <si>
    <t>04-08</t>
  </si>
  <si>
    <t>04-05-09</t>
  </si>
  <si>
    <t>04-09</t>
  </si>
  <si>
    <t>04-05-10</t>
  </si>
  <si>
    <t>01-02-07</t>
  </si>
  <si>
    <t>idppal</t>
  </si>
  <si>
    <t>varchar(100)</t>
  </si>
  <si>
    <t>nroPisoHab</t>
  </si>
  <si>
    <t>areaHabitacion</t>
  </si>
  <si>
    <t>cantidad</t>
  </si>
  <si>
    <t>CREATE TABLE `tbHabitacionXpiso` (
  `idppal`                       int not NULL primary key auto_increment,
  `idOrg`                         int not NULL,
  `nroPisoHab`             varchar(200) DEFAULT '',
  `areaHabitacion`     int DEFAULT 0,
  `idMobiliarioTr`       varchar(200) DEFAULT '',
  `cantidad`                   varchar(200) DEFAULT '',
  `tbAccesibilidadTr` varchar(200) DEFAULT '',
  `rutaImagen`             varchar(100) DEFAULT '',
  `IdDescripcionTr`     varchar(200) DEFAULT '',
  `status`                        tinyint  not null DEFAULT 1
) ENGINE=InnoDB DEFAULT CHARSET=latin1;</t>
  </si>
  <si>
    <t>insert into `tbHabitacionXpiso`  values(</t>
  </si>
  <si>
    <t>01-02</t>
  </si>
  <si>
    <t>leer registro</t>
  </si>
  <si>
    <t>si el campo(idtipotr) no esta vacio</t>
  </si>
  <si>
    <t xml:space="preserve">    convertir el campo(idTipoTr) en un vector</t>
  </si>
  <si>
    <t xml:space="preserve">   ciclo recorrer el vector</t>
  </si>
  <si>
    <t xml:space="preserve">  finciclo</t>
  </si>
  <si>
    <t>finsi</t>
  </si>
  <si>
    <t xml:space="preserve">     almacenar en?????</t>
  </si>
  <si>
    <r>
      <t xml:space="preserve">      por cada posicion, traer el nombre(desTiponegocio) de la tabla tbTiponegociotr, </t>
    </r>
    <r>
      <rPr>
        <b/>
        <sz val="11"/>
        <color rgb="FFFF0000"/>
        <rFont val="Calibri"/>
        <family val="2"/>
        <scheme val="minor"/>
      </rPr>
      <t>ojo sin repetir</t>
    </r>
  </si>
  <si>
    <t xml:space="preserve">               ciclo para recorrer el resultado de la instr. Busqueda</t>
  </si>
  <si>
    <t xml:space="preserve">               ejecutar instrucción de busqueda(sql)</t>
  </si>
  <si>
    <t>tbrelacionOrganizacionRedes</t>
  </si>
  <si>
    <t>tbrelacion
OrganizacionRedes</t>
  </si>
  <si>
    <t>Datos a traer del hotel</t>
  </si>
  <si>
    <t>Nombre</t>
  </si>
  <si>
    <t>Descripcion</t>
  </si>
  <si>
    <t>rutaimagen</t>
  </si>
  <si>
    <t>dir1/imgHotel/</t>
  </si>
  <si>
    <t>nombre</t>
  </si>
  <si>
    <t>nithotel</t>
  </si>
  <si>
    <t>dir2/imgHotel/</t>
  </si>
  <si>
    <t>descripcion(01)</t>
  </si>
  <si>
    <t>descripcion(03)</t>
  </si>
  <si>
    <t>Paseo millonario</t>
  </si>
  <si>
    <t>tbtempral</t>
  </si>
  <si>
    <t>1-6</t>
  </si>
  <si>
    <t xml:space="preserve">Colombia cuenta con un sistema de Parques Nacionales Naturales que permite al visitante apreciar la majestuosidad de nuestra geografía, así como la riqueza de nuestra fauna y flora. Conoce algunas curiosidades de Colombia </t>
  </si>
  <si>
    <t xml:space="preserve"> El primer Parque Nacional Natural de Colombia fue La Cueva de los Guácharos, declarado el 9 de noviembre de 1960. Por esa razón, en esta fecha se celebra el Día de los Parques Naturales en nuestro país. </t>
  </si>
  <si>
    <t>El Parque Nacional Natural Uramba Bahía Málaga.  se ubica en las costas del pacífico colombiano y es reconocido internacionalmente por ser un privilegiado escenario para apreciar la migración de ballenas jorobadas</t>
  </si>
  <si>
    <t>El Parque Las Orquídeas se presenta como uno de los lugares ideales para observar nuestra diversidad de flora y fauna.</t>
  </si>
  <si>
    <t>Las 15.000 hectáreas del Parque Natural Nacional Tayrona ofrecen al visitante una paradisíaca combinación de naturaleza, historia precolombina, aventura y relajación.</t>
  </si>
  <si>
    <t>La Playa La Aguada, ubicada en el Parque Natural Utría, es la primera playa de Colombia con certificación en turismo sostenible.</t>
  </si>
  <si>
    <t>Colombia es uno de los países con más biodiversidad en el mundo, los colores, la fauna y la flora que lo caracterizan son motivo de orgullo.</t>
  </si>
  <si>
    <t>Parque Nacional Natural Amacayacu,  en el Amazonas, con más de 40 años de historia representa el 40% del Trapecio Amazónico y debido a su ecosistema de selva húmeda tropical cálida y bosques inundables</t>
  </si>
  <si>
    <t>Parque Nacional Natural Farallones de Cali, son formaciones rocosas que se encuentran en la Cordillera Occidental de los Andes. Si tu elección es la vertiente oriental, la recomendación es ir en enero y marzo y luego de julio a agosto.</t>
  </si>
  <si>
    <t>Santuario de Fauna y Flora Otún Quimbaya, Ubicado en el flanco occidental de la Cordillera Central, en el departamento de Risaralda, el Santuario de Fauna y Flora Otún Quimbaya es un destino ecoturístico del Paisaje Cultural Cafetero.</t>
  </si>
  <si>
    <t>Parque Nacional Natural Tatamá,  podrás conocer tres importantes páramos colombianos, el Tatamá, el Frontino y el Duende, sin duda será una experiencia invaluable que te hará disfrutar de la biodiversidad colombiana.</t>
  </si>
  <si>
    <t>Reserva Natural Cañón del Río Claro
Ubicado en Antioquia, la biodiversidad de esta región es conocida como la cuenca media del Río Magdalena, además está situada en el piedemonte oriental de la Cordillera Central colombiana.</t>
  </si>
  <si>
    <t>Parque Nacional Natural Las Orquídeas,  sus variados paisajes, además de una gran biodiversidad de ecosistemas, abundantes orquídeas y otras especies asociadas.</t>
  </si>
  <si>
    <t>'9-18-1'</t>
  </si>
  <si>
    <t>'13-11-6'</t>
  </si>
  <si>
    <t>'8-1'</t>
  </si>
  <si>
    <t>'8-9'</t>
  </si>
  <si>
    <t>'9-7-15'</t>
  </si>
  <si>
    <t>'9-19'</t>
  </si>
  <si>
    <t>'15-5-19'</t>
  </si>
  <si>
    <t>'5-16-20'</t>
  </si>
  <si>
    <t>'2-3'</t>
  </si>
  <si>
    <t>'3-13-9'</t>
  </si>
  <si>
    <t>'17-18-16'</t>
  </si>
  <si>
    <t>'12-18-8'</t>
  </si>
  <si>
    <t>'17-18'</t>
  </si>
  <si>
    <t>'17-2-15'</t>
  </si>
  <si>
    <t>'17-13-14'</t>
  </si>
  <si>
    <t>'18-10-18'</t>
  </si>
  <si>
    <t>'16-2-6'</t>
  </si>
  <si>
    <t>2-13-12'</t>
  </si>
  <si>
    <t>2-4-20'</t>
  </si>
  <si>
    <t>14-3-2'</t>
  </si>
  <si>
    <t>6-15'</t>
  </si>
  <si>
    <t>6-15</t>
  </si>
  <si>
    <t>9-18-1</t>
  </si>
  <si>
    <t>13-11-6</t>
  </si>
  <si>
    <t>2-4-20</t>
  </si>
  <si>
    <t>8-1</t>
  </si>
  <si>
    <t>8-9</t>
  </si>
  <si>
    <t>2-13-12</t>
  </si>
  <si>
    <t>9-7-15</t>
  </si>
  <si>
    <t>9-19</t>
  </si>
  <si>
    <t>15-5-19</t>
  </si>
  <si>
    <t>5-16-20</t>
  </si>
  <si>
    <t>2-3</t>
  </si>
  <si>
    <t>3-13-9</t>
  </si>
  <si>
    <t>17-18-16</t>
  </si>
  <si>
    <t>12-18-8</t>
  </si>
  <si>
    <t>17-18</t>
  </si>
  <si>
    <t>17-2-15</t>
  </si>
  <si>
    <t>17-13-14</t>
  </si>
  <si>
    <t>18-10-18</t>
  </si>
  <si>
    <t>16-2-6</t>
  </si>
  <si>
    <t>Hotel numero-6</t>
  </si>
  <si>
    <t>Hotel numero-7</t>
  </si>
  <si>
    <t>Hotel numero-8</t>
  </si>
  <si>
    <t>Hotel numero-9</t>
  </si>
  <si>
    <t>Hotel numero-10</t>
  </si>
  <si>
    <t>Hotel numero-11</t>
  </si>
  <si>
    <t>Hotel numero-12</t>
  </si>
  <si>
    <t>Hotel numero-13</t>
  </si>
  <si>
    <t>Hotel numero-14</t>
  </si>
  <si>
    <t>Hotel numero-15</t>
  </si>
  <si>
    <t>Hotel numero-16</t>
  </si>
  <si>
    <t>Hotel numero-17</t>
  </si>
  <si>
    <t>Hotel numero-18</t>
  </si>
  <si>
    <t>Hotel numero-19</t>
  </si>
  <si>
    <t>Hotel numero-20</t>
  </si>
  <si>
    <t>direccion del hotel-6</t>
  </si>
  <si>
    <t>direccion del hotel-7</t>
  </si>
  <si>
    <t>direccion del hotel-8</t>
  </si>
  <si>
    <t>direccion del hotel-9</t>
  </si>
  <si>
    <t>direccion del hotel-10</t>
  </si>
  <si>
    <t>direccion del hotel-11</t>
  </si>
  <si>
    <t>direccion del hotel-12</t>
  </si>
  <si>
    <t>direccion del hotel-13</t>
  </si>
  <si>
    <t>direccion del hotel-14</t>
  </si>
  <si>
    <t>direccion del hotel-15</t>
  </si>
  <si>
    <t>direccion del hotel-16</t>
  </si>
  <si>
    <t>direccion del hotel-17</t>
  </si>
  <si>
    <t>direccion del hotel-18</t>
  </si>
  <si>
    <t>direccion del hotel-19</t>
  </si>
  <si>
    <t>direccion del hotel-20</t>
  </si>
  <si>
    <t>315-315-3115</t>
  </si>
  <si>
    <t>315-315-3136</t>
  </si>
  <si>
    <t>315-315-3157</t>
  </si>
  <si>
    <t>315-315-3178</t>
  </si>
  <si>
    <t>315-315-3199</t>
  </si>
  <si>
    <t>315-315-3220</t>
  </si>
  <si>
    <t>315-315-3241</t>
  </si>
  <si>
    <t>315-315-3262</t>
  </si>
  <si>
    <t>315-315-3283</t>
  </si>
  <si>
    <t>315-315-3304</t>
  </si>
  <si>
    <t>315-315-3325</t>
  </si>
  <si>
    <t>315-315-3346</t>
  </si>
  <si>
    <t>315-315-3367</t>
  </si>
  <si>
    <t>315-315-3388</t>
  </si>
  <si>
    <t>315-315-3409</t>
  </si>
  <si>
    <t>320-315-2231</t>
  </si>
  <si>
    <t>320-315-2447</t>
  </si>
  <si>
    <t>320-315-2663</t>
  </si>
  <si>
    <t>320-315-2879</t>
  </si>
  <si>
    <t>320-315-3095</t>
  </si>
  <si>
    <t>320-315-3311</t>
  </si>
  <si>
    <t>320-315-3527</t>
  </si>
  <si>
    <t>320-315-3743</t>
  </si>
  <si>
    <t>320-315-3959</t>
  </si>
  <si>
    <t>320-315-4175</t>
  </si>
  <si>
    <t>320-315-4391</t>
  </si>
  <si>
    <t>320-315-4607</t>
  </si>
  <si>
    <t>320-315-4823</t>
  </si>
  <si>
    <t>320-315-5039</t>
  </si>
  <si>
    <t>320-315-5255</t>
  </si>
  <si>
    <t>320-315-5471</t>
  </si>
  <si>
    <t>320-315-5687</t>
  </si>
  <si>
    <t>320-315-5903</t>
  </si>
  <si>
    <t>320-315-6119</t>
  </si>
  <si>
    <t>3-6</t>
  </si>
  <si>
    <t>5-4</t>
  </si>
  <si>
    <t>6-1</t>
  </si>
  <si>
    <t>2-1</t>
  </si>
  <si>
    <t>6</t>
  </si>
  <si>
    <t>Parqueadero</t>
  </si>
  <si>
    <t>Zonas fumadores</t>
  </si>
  <si>
    <t>Ojo, tener en cuenta costo()</t>
  </si>
  <si>
    <t>Ojo, tener en cuenta costo(tanto para el backend-front)</t>
  </si>
  <si>
    <t>01-03-04-2-5-6</t>
  </si>
  <si>
    <t>Pileta tonificante</t>
  </si>
  <si>
    <t>Ducha escocesa</t>
  </si>
  <si>
    <t>Sauna finlandesa</t>
  </si>
  <si>
    <t>Cabinas de tratamientos y masajes</t>
  </si>
  <si>
    <t>Baño turco</t>
  </si>
  <si>
    <t>Spa propio</t>
  </si>
  <si>
    <t>Cajeros automaticos</t>
  </si>
  <si>
    <t>Servicio médico externo, primeros auxilios</t>
  </si>
  <si>
    <t>Servicio de transfer</t>
  </si>
  <si>
    <t>Servicio de habitaciones</t>
  </si>
  <si>
    <t>Servicio de lavandería</t>
  </si>
  <si>
    <t>Servicios de teleconferencia disponibles</t>
  </si>
  <si>
    <t>Salón de juegos</t>
  </si>
  <si>
    <t>Estanque de Peces</t>
  </si>
  <si>
    <t/>
  </si>
  <si>
    <t>9-10-11-6-14</t>
  </si>
  <si>
    <t>9-6-11-14</t>
  </si>
  <si>
    <t>8-6-9-12-14</t>
  </si>
  <si>
    <t>2-10-5-9</t>
  </si>
  <si>
    <t>8-14-2-1-13</t>
  </si>
  <si>
    <t>2-12-15-13-4</t>
  </si>
  <si>
    <t>13-12-14-7</t>
  </si>
  <si>
    <t>3-14-15-13-6</t>
  </si>
  <si>
    <t>4-13-14-8-1</t>
  </si>
  <si>
    <t>7-11-15-11</t>
  </si>
  <si>
    <t>1-3-13-10-4</t>
  </si>
  <si>
    <t>12-2-6-9-14</t>
  </si>
  <si>
    <t>15-7-1-12-2</t>
  </si>
  <si>
    <t>15-7-11-4</t>
  </si>
  <si>
    <t>8-9-1-10-12</t>
  </si>
  <si>
    <t>11-9-7-10-5</t>
  </si>
  <si>
    <t>7-10-12-5-14</t>
  </si>
  <si>
    <t>15-6-8-2-11</t>
  </si>
  <si>
    <t>4-13-14-1-12</t>
  </si>
  <si>
    <t>14-10-3-5-15</t>
  </si>
  <si>
    <t>1-4-20-7-10-12-19</t>
  </si>
  <si>
    <t>2-10-17-11-9-3-8</t>
  </si>
  <si>
    <t>3-4-6-11-15-5</t>
  </si>
  <si>
    <t>4-2-18-20-8-9-14</t>
  </si>
  <si>
    <t>5-20-10-4-19-6-13</t>
  </si>
  <si>
    <t>6-4-13-14-10-20-19</t>
  </si>
  <si>
    <t>7-19-12-16-13-3-10</t>
  </si>
  <si>
    <t>8-19-5-18-12-6-13</t>
  </si>
  <si>
    <t>9-3-16-1-4-7-10</t>
  </si>
  <si>
    <t>10-9-7-1-17-8</t>
  </si>
  <si>
    <t>11-3-14-9-15-2</t>
  </si>
  <si>
    <t>12-17-20-2-15-1-11</t>
  </si>
  <si>
    <t>13-8-2-17-1-10-14</t>
  </si>
  <si>
    <t>14-5-16-19-11-1-15</t>
  </si>
  <si>
    <t>15-10-6-13-17-12</t>
  </si>
  <si>
    <t>16-9-12-2-14-1</t>
  </si>
  <si>
    <t>17-7-16-18-3-10</t>
  </si>
  <si>
    <t>18-15-9-14-10-3-12</t>
  </si>
  <si>
    <t>19-11-2-3-4-7-10</t>
  </si>
  <si>
    <t>20-12-7-5-4-18</t>
  </si>
  <si>
    <t>ABCDEFGHIJKLMNOPQRSTUVWXYZ</t>
  </si>
  <si>
    <t>LARGO</t>
  </si>
  <si>
    <t>Acceso-XYZ</t>
  </si>
  <si>
    <t>Acceso-OPQRSTUVWXYZ</t>
  </si>
  <si>
    <t>Acceso-OPQRS</t>
  </si>
  <si>
    <t>Acceso-RSTUVWXYZ</t>
  </si>
  <si>
    <t>Acceso-VWXYZ</t>
  </si>
  <si>
    <t>Acceso-STUVWXYZ</t>
  </si>
  <si>
    <t>Acceso-PQRSTUVWXYZ</t>
  </si>
  <si>
    <t>Acceso-WXYZ</t>
  </si>
  <si>
    <t>Acceso-UVWXYZ</t>
  </si>
  <si>
    <t>Acceso-NOPQRSTUVWXYZ</t>
  </si>
  <si>
    <t>24-20-10-7-19</t>
  </si>
  <si>
    <t>16-6-5-20-19</t>
  </si>
  <si>
    <t>17-2-21-15-14</t>
  </si>
  <si>
    <t>15-9-13-4-3</t>
  </si>
  <si>
    <t>15-8-19-3-22</t>
  </si>
  <si>
    <t>15-2-3-18-13</t>
  </si>
  <si>
    <t>7-10-14-6</t>
  </si>
  <si>
    <t>17-22-4-15</t>
  </si>
  <si>
    <t>21-1-4-9-14</t>
  </si>
  <si>
    <t>10-11-22-1-8</t>
  </si>
  <si>
    <t>14-22-11-18-24</t>
  </si>
  <si>
    <t>10-4-2-3-12</t>
  </si>
  <si>
    <t>10-13-7-21-11</t>
  </si>
  <si>
    <t>4-12-18-16-14</t>
  </si>
  <si>
    <t>2-8-21-1-12</t>
  </si>
  <si>
    <t>7-22-19-4-5</t>
  </si>
  <si>
    <t>11-22-14-6-15</t>
  </si>
  <si>
    <t>5-15-13-24-23</t>
  </si>
  <si>
    <t>2-23-8-20-18</t>
  </si>
  <si>
    <t>20-18-14-3</t>
  </si>
  <si>
    <t>1-2-3-4-5</t>
  </si>
  <si>
    <t>servicio-1-2-3-con-3035 abc 65454</t>
  </si>
  <si>
    <t>servicio-1-con-2525 abc 25002</t>
  </si>
  <si>
    <t>servicio-1-con-4651 abc 82168</t>
  </si>
  <si>
    <t>servicio-1-2-3-con-3837 abc 70062</t>
  </si>
  <si>
    <t>servicio-1-con-2405 abc 52542</t>
  </si>
  <si>
    <t>servicio-1-con-2942 abc 49092</t>
  </si>
  <si>
    <t>servicio-1-con-4671 abc 64280</t>
  </si>
  <si>
    <t>servicio-1-2-3-con-1769 abc 41898</t>
  </si>
  <si>
    <t>servicio-1-con-1791 abc 36463</t>
  </si>
  <si>
    <t>Servicio-1-2-con-1788 abc 84120</t>
  </si>
  <si>
    <t>Servicio-1-2-con-4964 abc 26296</t>
  </si>
  <si>
    <t>servicio-1-con-4852 abc 84673</t>
  </si>
  <si>
    <t>servicio-1-con-4788 abc 30457</t>
  </si>
  <si>
    <t>servicio-1-con-3767 abc 13342</t>
  </si>
  <si>
    <t xml:space="preserve">  </t>
  </si>
  <si>
    <t>entrada</t>
  </si>
  <si>
    <t>paso</t>
  </si>
  <si>
    <t>camino</t>
  </si>
  <si>
    <t>acometida</t>
  </si>
  <si>
    <t>ingreso</t>
  </si>
  <si>
    <t>garaje</t>
  </si>
  <si>
    <t>pasadizo</t>
  </si>
  <si>
    <t>Acceso con-ingreso-KL-3</t>
  </si>
  <si>
    <t>Acceso con-pasadizo-ST-1</t>
  </si>
  <si>
    <t>Acceso con-acometida-MN-3</t>
  </si>
  <si>
    <t>Acceso con-garaje-GH-3</t>
  </si>
  <si>
    <t>Acceso con-camino-ST-2</t>
  </si>
  <si>
    <t>Acceso con-paso-TU-4</t>
  </si>
  <si>
    <t>Acceso con-acometida-IJ-4</t>
  </si>
  <si>
    <t>Acceso con-camino-WX-4</t>
  </si>
  <si>
    <t>Acceso con-camino-DE-5</t>
  </si>
  <si>
    <t>Acceso con-ingreso-KL-5</t>
  </si>
  <si>
    <t>Acceso con-camino-VW-4</t>
  </si>
  <si>
    <t>Acceso con-garaje-NO-4</t>
  </si>
  <si>
    <t>Acceso con-entrada-QR-2</t>
  </si>
  <si>
    <t>Acceso con-ingreso-ST-2</t>
  </si>
  <si>
    <t>DROP TABLE IF EXISTS `TbInstalacionesTr`;
CREATE TABLE `TbInstalacionesTr` (
  `idInstalacionTr`    int not NULL primary key auto_increment,
  `desInstalacion`       varchar(50) DEFAULT NULL,
  `status`                        tinyint  not null DEFAULT 1
) ENGINE=InnoDB DEFAULT CHARSET=latin1;</t>
  </si>
  <si>
    <t>DROP TABLE IF EXISTS `Tborganizacion`;
CREATE TABLE `Tborganizacion` (
  `idOrg`                         int not NULL primary key auto_increment,
  `nitDni`                       varchar(15) DEFAULT '',
  `nroPisos`                  int DEFAULT 0,
  `IdDescripcionTr`    varchar(250) DEFAULT '',
  `IdCiudad`                  int DEFAULT 0,
  `nombOrg`                 varchar(60) DEFAULT '',
  `dirbOrg`                     varchar(50) DEFAULT '',
  `noTelf1`                     varchar(15) DEFAULT '',
  `noTelf2`                     varchar(15) DEFAULT '',
  `emailOrg`                  varchar(100) DEFAULT '',
  `idTipoTr`                   varchar(180) DEFAULT '',
  `idredsocialtr`           varchar(200) DEFAULT '',
  `nroHabXpiso`           int DEFAULT 0,
  `aforoPersonas`        int DEFAULT 0,
  `idServicioTr`             varchar(250) DEFAULT '',
  `idInstalacionTr`       varchar(250) DEFAULT '',
  `idAccesibilidadTr`  varchar(250) DEFAULT '',
  `rutaImagen`              varchar(100) DEFAULT '',
  `status`                        tinyint  not null DEFAULT 1
) ENGINE=InnoDB DEFAULT CHARSET=latin1;</t>
  </si>
  <si>
    <t>Reserva Natural Cañón del Río Claro,  Ubicado en Antioquia, la biodiversidad de esta región es conocida como la cuenca media del Río Magdalena, además está situada en el piedemonte oriental de la Cordillera Central colombiana.</t>
  </si>
  <si>
    <t>Hotel numero-21</t>
  </si>
  <si>
    <t>direccion del hotel-21</t>
  </si>
  <si>
    <t>315-315-3410</t>
  </si>
  <si>
    <t>320-315-6120</t>
  </si>
  <si>
    <t>14-10-3-5-16</t>
  </si>
  <si>
    <t>20-18-14-4</t>
  </si>
  <si>
    <t>Hotel numero-22</t>
  </si>
  <si>
    <t>direccion del hotel-22</t>
  </si>
  <si>
    <t>315-315-3411</t>
  </si>
  <si>
    <t>320-315-6121</t>
  </si>
  <si>
    <t>14-10-3-5-17</t>
  </si>
  <si>
    <t>20-18-14-5</t>
  </si>
  <si>
    <t>Hotel numero-23</t>
  </si>
  <si>
    <t>direccion del hotel-23</t>
  </si>
  <si>
    <t>315-315-3412</t>
  </si>
  <si>
    <t>320-315-6122</t>
  </si>
  <si>
    <t>14-10-3-5-18</t>
  </si>
  <si>
    <t>20-18-14-6</t>
  </si>
  <si>
    <t>Hotel numero-24</t>
  </si>
  <si>
    <t>direccion del hotel-24</t>
  </si>
  <si>
    <t>315-315-3413</t>
  </si>
  <si>
    <t>320-315-6123</t>
  </si>
  <si>
    <t>14-10-3-5-19</t>
  </si>
  <si>
    <t>20-18-14-7</t>
  </si>
  <si>
    <t>Hotel numero-25</t>
  </si>
  <si>
    <t>direccion del hotel-25</t>
  </si>
  <si>
    <t>315-315-3414</t>
  </si>
  <si>
    <t>320-315-6124</t>
  </si>
  <si>
    <t>14-10-3-5-20</t>
  </si>
  <si>
    <t>20-18-14-8</t>
  </si>
  <si>
    <t>Hotel numero-26</t>
  </si>
  <si>
    <t>direccion del hotel-26</t>
  </si>
  <si>
    <t>315-315-3415</t>
  </si>
  <si>
    <t>320-315-6125</t>
  </si>
  <si>
    <t>14-10-3-5-21</t>
  </si>
  <si>
    <t>20-18-14-9</t>
  </si>
  <si>
    <t>Hotel numero-27</t>
  </si>
  <si>
    <t>direccion del hotel-27</t>
  </si>
  <si>
    <t>315-315-3416</t>
  </si>
  <si>
    <t>320-315-6126</t>
  </si>
  <si>
    <t>14-10-3-5-22</t>
  </si>
  <si>
    <t>20-18-14-10</t>
  </si>
  <si>
    <t>Hotel numero-28</t>
  </si>
  <si>
    <t>direccion del hotel-28</t>
  </si>
  <si>
    <t>315-315-3417</t>
  </si>
  <si>
    <t>320-315-6127</t>
  </si>
  <si>
    <t>14-10-3-5-23</t>
  </si>
  <si>
    <t>20-18-14-11</t>
  </si>
  <si>
    <t>Hotel numero-29</t>
  </si>
  <si>
    <t>direccion del hotel-29</t>
  </si>
  <si>
    <t>315-315-3418</t>
  </si>
  <si>
    <t>320-315-6128</t>
  </si>
  <si>
    <t>14-10-3-5-24</t>
  </si>
  <si>
    <t>20-18-14-12</t>
  </si>
  <si>
    <t>Hotel numero-30</t>
  </si>
  <si>
    <t>direccion del hotel-30</t>
  </si>
  <si>
    <t>315-315-3419</t>
  </si>
  <si>
    <t>320-315-6129</t>
  </si>
  <si>
    <t>14-10-3-5-25</t>
  </si>
  <si>
    <t>20-18-14-13</t>
  </si>
  <si>
    <t>Hotel numero-31</t>
  </si>
  <si>
    <t>direccion del hotel-31</t>
  </si>
  <si>
    <t>315-315-3420</t>
  </si>
  <si>
    <t>320-315-6130</t>
  </si>
  <si>
    <t>14-10-3-5-26</t>
  </si>
  <si>
    <t>20-18-14-14</t>
  </si>
  <si>
    <t>Hotel numero-32</t>
  </si>
  <si>
    <t>direccion del hotel-32</t>
  </si>
  <si>
    <t>315-315-3421</t>
  </si>
  <si>
    <t>320-315-6131</t>
  </si>
  <si>
    <t>14-10-3-5-27</t>
  </si>
  <si>
    <t>20-18-14-15</t>
  </si>
  <si>
    <t>Hotel numero-33</t>
  </si>
  <si>
    <t>direccion del hotel-33</t>
  </si>
  <si>
    <t>315-315-3422</t>
  </si>
  <si>
    <t>320-315-6132</t>
  </si>
  <si>
    <t>14-10-3-5-28</t>
  </si>
  <si>
    <t>20-18-14-16</t>
  </si>
  <si>
    <t>Hotel numero-34</t>
  </si>
  <si>
    <t>direccion del hotel-34</t>
  </si>
  <si>
    <t>315-315-3423</t>
  </si>
  <si>
    <t>320-315-6133</t>
  </si>
  <si>
    <t>14-10-3-5-29</t>
  </si>
  <si>
    <t>20-18-14-17</t>
  </si>
  <si>
    <t>Hotel numero-35</t>
  </si>
  <si>
    <t>direccion del hotel-35</t>
  </si>
  <si>
    <t>315-315-3424</t>
  </si>
  <si>
    <t>320-315-6134</t>
  </si>
  <si>
    <t>14-10-3-5-30</t>
  </si>
  <si>
    <t>20-18-14-18</t>
  </si>
  <si>
    <t>Hotel numero-36</t>
  </si>
  <si>
    <t>direccion del hotel-36</t>
  </si>
  <si>
    <t>315-315-3425</t>
  </si>
  <si>
    <t>320-315-6135</t>
  </si>
  <si>
    <t>14-10-3-5-31</t>
  </si>
  <si>
    <t>20-18-14-19</t>
  </si>
  <si>
    <t>3-4</t>
  </si>
  <si>
    <t>2-4</t>
  </si>
  <si>
    <t>3-5</t>
  </si>
  <si>
    <t>1-4</t>
  </si>
  <si>
    <t>17-7-11</t>
  </si>
  <si>
    <t>8-10-13</t>
  </si>
  <si>
    <t>8-6-12</t>
  </si>
  <si>
    <t>11-5-14</t>
  </si>
  <si>
    <t>7-10-17</t>
  </si>
  <si>
    <t>6-9-14</t>
  </si>
  <si>
    <t>3-5-18</t>
  </si>
  <si>
    <t>14-10-11</t>
  </si>
  <si>
    <t>10-6-14</t>
  </si>
  <si>
    <t>13-6-14</t>
  </si>
  <si>
    <t>5-18-21-14-1</t>
  </si>
  <si>
    <t>8-17-18-15-2</t>
  </si>
  <si>
    <t>4-13-21-14-17</t>
  </si>
  <si>
    <t>3-18-20-13-1</t>
  </si>
  <si>
    <t>5-16-20-15-21</t>
  </si>
  <si>
    <t>2-10-19-16-17</t>
  </si>
  <si>
    <t>3-16-19-12-21</t>
  </si>
  <si>
    <t>3-12-19-15-20</t>
  </si>
  <si>
    <t>5-18-2-17-1</t>
  </si>
  <si>
    <t>2-14-21-15-18</t>
  </si>
  <si>
    <t>7-16-19-11-18</t>
  </si>
  <si>
    <t>1-13-18-15-21</t>
  </si>
  <si>
    <t>8-15-18-2-21</t>
  </si>
  <si>
    <t>5-11-18-14-20</t>
  </si>
  <si>
    <t>4-13-19-1-20</t>
  </si>
  <si>
    <t>7-15-20-10-19</t>
  </si>
  <si>
    <t>20-10-11</t>
  </si>
  <si>
    <t>2-7-13</t>
  </si>
  <si>
    <t>19-9-15</t>
  </si>
  <si>
    <t>3-6-14</t>
  </si>
  <si>
    <t>20-10-13</t>
  </si>
  <si>
    <t>3-8-11</t>
  </si>
  <si>
    <t>hotel-1</t>
  </si>
  <si>
    <t>fghgfdh</t>
  </si>
  <si>
    <t>dfghdgf</t>
  </si>
  <si>
    <t>dfh</t>
  </si>
  <si>
    <t>dfgh</t>
  </si>
  <si>
    <t>fdh</t>
  </si>
  <si>
    <t>fgdh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</si>
</sst>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color rgb="FFFF0000"/>
      <name val="Calibri"/>
      <family val="2"/>
      <scheme val="minor"/>
    </font>
    <font>
      <sz val="12"/>
      <color theme="1"/>
      <name val="Calibri"/>
      <family val="2"/>
      <scheme val="minor"/>
    </font>
    <font>
      <b/>
      <sz val="12"/>
      <color rgb="FFFF0000"/>
      <name val="Calibri"/>
      <family val="2"/>
      <scheme val="minor"/>
    </font>
    <font>
      <u/>
      <sz val="11"/>
      <color theme="10"/>
      <name val="Calibri"/>
      <family val="2"/>
      <scheme val="minor"/>
    </font>
    <font>
      <sz val="11"/>
      <color theme="5" tint="-0.249977111117893"/>
      <name val="Calibri"/>
      <family val="2"/>
      <scheme val="minor"/>
    </font>
    <font>
      <sz val="11"/>
      <color theme="9" tint="-0.249977111117893"/>
      <name val="Calibri"/>
      <family val="2"/>
      <scheme val="minor"/>
    </font>
    <font>
      <sz val="11"/>
      <color rgb="FFE8F757"/>
      <name val="Calibri"/>
      <family val="2"/>
      <scheme val="minor"/>
    </font>
    <font>
      <sz val="11"/>
      <color theme="7" tint="0.39997558519241921"/>
      <name val="Calibri"/>
      <family val="2"/>
      <scheme val="minor"/>
    </font>
    <font>
      <sz val="11"/>
      <color theme="9" tint="0.39997558519241921"/>
      <name val="Calibri"/>
      <family val="2"/>
      <scheme val="minor"/>
    </font>
  </fonts>
  <fills count="17">
    <fill>
      <patternFill patternType="none"/>
    </fill>
    <fill>
      <patternFill patternType="gray125"/>
    </fill>
    <fill>
      <patternFill patternType="solid">
        <fgColor theme="9"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8489F4"/>
        <bgColor indexed="64"/>
      </patternFill>
    </fill>
    <fill>
      <patternFill patternType="solid">
        <fgColor theme="8" tint="-0.499984740745262"/>
        <bgColor indexed="64"/>
      </patternFill>
    </fill>
    <fill>
      <patternFill patternType="solid">
        <fgColor rgb="FF7030A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theme="5" tint="-0.24994659260841701"/>
      </left>
      <right/>
      <top style="thick">
        <color theme="5" tint="-0.24994659260841701"/>
      </top>
      <bottom/>
      <diagonal/>
    </border>
    <border>
      <left/>
      <right/>
      <top style="thick">
        <color theme="5" tint="-0.24994659260841701"/>
      </top>
      <bottom/>
      <diagonal/>
    </border>
    <border>
      <left/>
      <right style="thick">
        <color theme="5" tint="-0.24994659260841701"/>
      </right>
      <top style="thick">
        <color theme="5" tint="-0.24994659260841701"/>
      </top>
      <bottom/>
      <diagonal/>
    </border>
    <border>
      <left style="thick">
        <color theme="5" tint="-0.24994659260841701"/>
      </left>
      <right/>
      <top/>
      <bottom/>
      <diagonal/>
    </border>
    <border>
      <left/>
      <right style="thick">
        <color theme="5" tint="-0.24994659260841701"/>
      </right>
      <top/>
      <bottom/>
      <diagonal/>
    </border>
    <border>
      <left style="thick">
        <color theme="5" tint="-0.24994659260841701"/>
      </left>
      <right/>
      <top style="medium">
        <color indexed="64"/>
      </top>
      <bottom/>
      <diagonal/>
    </border>
    <border>
      <left style="thick">
        <color theme="5" tint="-0.24994659260841701"/>
      </left>
      <right/>
      <top/>
      <bottom style="medium">
        <color indexed="64"/>
      </bottom>
      <diagonal/>
    </border>
    <border>
      <left style="thick">
        <color theme="5" tint="-0.24994659260841701"/>
      </left>
      <right style="thin">
        <color indexed="64"/>
      </right>
      <top style="thin">
        <color indexed="64"/>
      </top>
      <bottom style="thin">
        <color indexed="64"/>
      </bottom>
      <diagonal/>
    </border>
    <border>
      <left style="thick">
        <color theme="5" tint="-0.24994659260841701"/>
      </left>
      <right/>
      <top/>
      <bottom style="thick">
        <color theme="5" tint="-0.24994659260841701"/>
      </bottom>
      <diagonal/>
    </border>
    <border>
      <left/>
      <right/>
      <top/>
      <bottom style="thick">
        <color theme="5" tint="-0.24994659260841701"/>
      </bottom>
      <diagonal/>
    </border>
    <border>
      <left/>
      <right style="thick">
        <color theme="5" tint="-0.24994659260841701"/>
      </right>
      <top/>
      <bottom style="thick">
        <color theme="5" tint="-0.24994659260841701"/>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style="medium">
        <color indexed="64"/>
      </top>
      <bottom/>
      <diagonal/>
    </border>
    <border>
      <left/>
      <right style="thick">
        <color rgb="FFFF0000"/>
      </right>
      <top/>
      <bottom/>
      <diagonal/>
    </border>
    <border>
      <left style="thick">
        <color rgb="FFFF0000"/>
      </left>
      <right/>
      <top/>
      <bottom/>
      <diagonal/>
    </border>
    <border>
      <left style="thick">
        <color rgb="FFFF0000"/>
      </left>
      <right/>
      <top/>
      <bottom style="medium">
        <color indexed="64"/>
      </bottom>
      <diagonal/>
    </border>
    <border>
      <left style="thick">
        <color rgb="FFFF0000"/>
      </left>
      <right style="thin">
        <color indexed="64"/>
      </right>
      <top style="thin">
        <color indexed="64"/>
      </top>
      <bottom style="thin">
        <color indexed="64"/>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199">
    <xf numFmtId="0" fontId="0" fillId="0" borderId="0" xfId="0"/>
    <xf numFmtId="0" fontId="0" fillId="0" borderId="1" xfId="0" applyBorder="1"/>
    <xf numFmtId="0" fontId="0" fillId="0" borderId="1" xfId="0" applyBorder="1" applyAlignment="1">
      <alignment horizontal="center" vertical="center"/>
    </xf>
    <xf numFmtId="0" fontId="2" fillId="0" borderId="0" xfId="0" applyFont="1"/>
    <xf numFmtId="0" fontId="0" fillId="0" borderId="0" xfId="0" applyBorder="1"/>
    <xf numFmtId="0" fontId="0" fillId="0" borderId="0" xfId="0" applyBorder="1" applyAlignment="1">
      <alignment horizontal="center" vertical="center"/>
    </xf>
    <xf numFmtId="164" fontId="0" fillId="0" borderId="1" xfId="0" applyNumberFormat="1" applyBorder="1" applyAlignment="1">
      <alignment horizontal="center"/>
    </xf>
    <xf numFmtId="164" fontId="0" fillId="0" borderId="1" xfId="0" applyNumberFormat="1" applyBorder="1" applyAlignment="1">
      <alignment horizontal="center" vertical="center"/>
    </xf>
    <xf numFmtId="0" fontId="0" fillId="0" borderId="1" xfId="0" applyBorder="1" applyAlignment="1">
      <alignment horizontal="center"/>
    </xf>
    <xf numFmtId="0" fontId="0" fillId="2" borderId="0" xfId="0" applyFill="1"/>
    <xf numFmtId="0" fontId="0" fillId="2" borderId="1" xfId="0" applyFill="1" applyBorder="1"/>
    <xf numFmtId="0" fontId="0" fillId="0" borderId="0" xfId="0" applyBorder="1" applyAlignment="1">
      <alignment horizontal="center"/>
    </xf>
    <xf numFmtId="0" fontId="0" fillId="4" borderId="0" xfId="0" applyFill="1" applyBorder="1" applyAlignment="1">
      <alignment horizontal="center"/>
    </xf>
    <xf numFmtId="0" fontId="0" fillId="2" borderId="1" xfId="0" applyFill="1" applyBorder="1" applyAlignment="1">
      <alignment horizontal="center"/>
    </xf>
    <xf numFmtId="0" fontId="0" fillId="5" borderId="0" xfId="0" applyFill="1"/>
    <xf numFmtId="0" fontId="0" fillId="5" borderId="1" xfId="0" applyFill="1" applyBorder="1" applyAlignment="1">
      <alignment horizontal="center"/>
    </xf>
    <xf numFmtId="49" fontId="0" fillId="0" borderId="1" xfId="0" applyNumberFormat="1" applyBorder="1"/>
    <xf numFmtId="49" fontId="0" fillId="0" borderId="1" xfId="0" applyNumberFormat="1" applyBorder="1" applyAlignment="1">
      <alignment horizontal="center"/>
    </xf>
    <xf numFmtId="164" fontId="0" fillId="0" borderId="0"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Fill="1" applyBorder="1" applyAlignment="1">
      <alignment horizontal="center"/>
    </xf>
    <xf numFmtId="0" fontId="0" fillId="0" borderId="1" xfId="0" applyBorder="1" applyAlignment="1">
      <alignment wrapText="1"/>
    </xf>
    <xf numFmtId="165" fontId="0" fillId="0" borderId="1" xfId="0" applyNumberFormat="1" applyBorder="1" applyAlignment="1">
      <alignment horizontal="center" vertical="center"/>
    </xf>
    <xf numFmtId="0" fontId="0" fillId="8" borderId="1" xfId="0" applyFill="1" applyBorder="1" applyAlignment="1">
      <alignment horizontal="center" vertical="center"/>
    </xf>
    <xf numFmtId="0" fontId="0" fillId="8" borderId="1" xfId="0" applyFill="1" applyBorder="1"/>
    <xf numFmtId="0" fontId="2" fillId="3" borderId="4" xfId="0" applyFont="1" applyFill="1" applyBorder="1" applyAlignment="1">
      <alignment horizontal="center"/>
    </xf>
    <xf numFmtId="0" fontId="0" fillId="8" borderId="1" xfId="0" applyFill="1" applyBorder="1"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14" xfId="0" applyBorder="1"/>
    <xf numFmtId="0" fontId="0" fillId="0" borderId="15" xfId="0" applyBorder="1"/>
    <xf numFmtId="164" fontId="0" fillId="9" borderId="1" xfId="0" applyNumberFormat="1" applyFill="1" applyBorder="1" applyAlignment="1">
      <alignment horizontal="center" vertical="center"/>
    </xf>
    <xf numFmtId="0" fontId="0" fillId="9" borderId="1" xfId="0" applyFill="1" applyBorder="1"/>
    <xf numFmtId="0" fontId="0" fillId="9" borderId="1" xfId="0" applyFill="1" applyBorder="1" applyAlignment="1">
      <alignment horizontal="center" vertical="center"/>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16" fontId="0" fillId="0" borderId="0" xfId="0" applyNumberFormat="1"/>
    <xf numFmtId="0" fontId="1" fillId="8" borderId="1" xfId="0" applyFont="1" applyFill="1" applyBorder="1" applyAlignment="1">
      <alignment horizontal="center" vertical="center"/>
    </xf>
    <xf numFmtId="0" fontId="0" fillId="8" borderId="1" xfId="0" applyFill="1" applyBorder="1" applyAlignment="1">
      <alignment horizontal="left" vertical="center"/>
    </xf>
    <xf numFmtId="0" fontId="0" fillId="0" borderId="1" xfId="0" applyFill="1" applyBorder="1" applyAlignment="1">
      <alignment horizontal="left" vertical="center"/>
    </xf>
    <xf numFmtId="164" fontId="0" fillId="0" borderId="1" xfId="0" applyNumberFormat="1" applyFill="1" applyBorder="1" applyAlignment="1">
      <alignment horizontal="left"/>
    </xf>
    <xf numFmtId="0" fontId="0" fillId="0" borderId="1" xfId="0" applyFill="1" applyBorder="1" applyAlignment="1">
      <alignment horizontal="left"/>
    </xf>
    <xf numFmtId="164" fontId="0" fillId="8" borderId="1" xfId="0" applyNumberFormat="1" applyFill="1" applyBorder="1" applyAlignment="1">
      <alignment horizontal="center"/>
    </xf>
    <xf numFmtId="0" fontId="0" fillId="0" borderId="0" xfId="0" applyBorder="1" applyAlignment="1">
      <alignment vertical="center"/>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2" xfId="0" applyBorder="1" applyAlignment="1">
      <alignment vertical="center"/>
    </xf>
    <xf numFmtId="0" fontId="0" fillId="2" borderId="26" xfId="0" applyFill="1" applyBorder="1"/>
    <xf numFmtId="164" fontId="0" fillId="9" borderId="26" xfId="0" applyNumberFormat="1" applyFill="1" applyBorder="1" applyAlignment="1">
      <alignment horizontal="center" vertical="center"/>
    </xf>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4" xfId="0" applyBorder="1"/>
    <xf numFmtId="0" fontId="0" fillId="0" borderId="35" xfId="0" applyBorder="1" applyAlignment="1">
      <alignment vertical="center"/>
    </xf>
    <xf numFmtId="0" fontId="0" fillId="0" borderId="35" xfId="0" applyBorder="1"/>
    <xf numFmtId="0" fontId="0" fillId="2" borderId="37" xfId="0" applyFill="1" applyBorder="1"/>
    <xf numFmtId="164" fontId="0" fillId="9" borderId="37" xfId="0" applyNumberFormat="1" applyFill="1" applyBorder="1" applyAlignment="1">
      <alignment horizontal="center" vertical="center"/>
    </xf>
    <xf numFmtId="0" fontId="0" fillId="0" borderId="38" xfId="0" applyBorder="1"/>
    <xf numFmtId="0" fontId="0" fillId="0" borderId="39" xfId="0" applyBorder="1"/>
    <xf numFmtId="0" fontId="0" fillId="0" borderId="40" xfId="0" applyBorder="1"/>
    <xf numFmtId="0" fontId="0" fillId="0" borderId="0" xfId="0" applyBorder="1" applyAlignment="1">
      <alignment vertical="top" wrapText="1"/>
    </xf>
    <xf numFmtId="0" fontId="0" fillId="0" borderId="34" xfId="0" applyBorder="1" applyAlignment="1">
      <alignment vertical="top" wrapText="1"/>
    </xf>
    <xf numFmtId="0" fontId="0" fillId="2" borderId="37" xfId="0" applyFill="1" applyBorder="1" applyAlignment="1">
      <alignment horizontal="center"/>
    </xf>
    <xf numFmtId="0" fontId="0" fillId="0" borderId="36" xfId="0" applyBorder="1"/>
    <xf numFmtId="49" fontId="9" fillId="0" borderId="1" xfId="1" applyNumberFormat="1" applyBorder="1" applyAlignment="1">
      <alignment horizontal="center" vertical="center"/>
    </xf>
    <xf numFmtId="0" fontId="0" fillId="10" borderId="0" xfId="0" applyFill="1" applyBorder="1"/>
    <xf numFmtId="49" fontId="0" fillId="11" borderId="1" xfId="0" applyNumberFormat="1" applyFill="1" applyBorder="1" applyAlignment="1">
      <alignment horizontal="center" vertical="center"/>
    </xf>
    <xf numFmtId="49" fontId="0" fillId="11" borderId="1" xfId="0" applyNumberFormat="1" applyFill="1" applyBorder="1" applyAlignment="1">
      <alignment horizontal="center"/>
    </xf>
    <xf numFmtId="0" fontId="0" fillId="0" borderId="1" xfId="0" applyNumberFormat="1" applyBorder="1" applyAlignment="1">
      <alignment horizontal="center"/>
    </xf>
    <xf numFmtId="0" fontId="0" fillId="8" borderId="1" xfId="0" applyFill="1" applyBorder="1" applyAlignment="1">
      <alignment horizontal="left" vertical="top"/>
    </xf>
    <xf numFmtId="0" fontId="1" fillId="8" borderId="1" xfId="0" applyFont="1" applyFill="1" applyBorder="1" applyAlignment="1">
      <alignment horizontal="left" vertical="top"/>
    </xf>
    <xf numFmtId="49" fontId="0" fillId="0" borderId="0" xfId="0" applyNumberFormat="1" applyFill="1" applyBorder="1" applyAlignment="1">
      <alignment horizontal="center" vertical="center"/>
    </xf>
    <xf numFmtId="0" fontId="0" fillId="10" borderId="0" xfId="0" applyFill="1" applyBorder="1" applyAlignment="1">
      <alignment vertical="top" wrapText="1"/>
    </xf>
    <xf numFmtId="0" fontId="0" fillId="0" borderId="0" xfId="0" applyAlignment="1">
      <alignment vertical="center" textRotation="135" wrapText="1"/>
    </xf>
    <xf numFmtId="0" fontId="0" fillId="9" borderId="0" xfId="0" applyFill="1" applyAlignment="1">
      <alignment wrapText="1"/>
    </xf>
    <xf numFmtId="0" fontId="0" fillId="9" borderId="1" xfId="0" applyFill="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2" fillId="6" borderId="1" xfId="0" applyFont="1" applyFill="1" applyBorder="1" applyAlignment="1">
      <alignment horizontal="center"/>
    </xf>
    <xf numFmtId="164" fontId="0" fillId="0" borderId="0" xfId="0" applyNumberFormat="1" applyBorder="1" applyAlignment="1">
      <alignment horizontal="center"/>
    </xf>
    <xf numFmtId="49" fontId="0" fillId="0" borderId="0" xfId="0" applyNumberFormat="1" applyBorder="1" applyAlignment="1">
      <alignment horizontal="center" vertical="center"/>
    </xf>
    <xf numFmtId="49" fontId="9" fillId="0" borderId="0" xfId="1" applyNumberFormat="1" applyBorder="1" applyAlignment="1">
      <alignment horizontal="center" vertical="center"/>
    </xf>
    <xf numFmtId="49" fontId="0" fillId="0" borderId="0" xfId="0" applyNumberFormat="1" applyBorder="1" applyAlignment="1">
      <alignment horizontal="center"/>
    </xf>
    <xf numFmtId="0" fontId="0" fillId="0" borderId="0" xfId="0" applyNumberFormat="1" applyBorder="1" applyAlignment="1">
      <alignment horizontal="center"/>
    </xf>
    <xf numFmtId="49" fontId="0" fillId="0" borderId="4" xfId="0" applyNumberFormat="1" applyBorder="1" applyAlignment="1">
      <alignment horizontal="center" vertical="center"/>
    </xf>
    <xf numFmtId="49" fontId="0" fillId="0" borderId="1" xfId="0" quotePrefix="1" applyNumberFormat="1" applyBorder="1" applyAlignment="1">
      <alignment horizontal="center" vertical="center"/>
    </xf>
    <xf numFmtId="0" fontId="10" fillId="8" borderId="1" xfId="0" applyFont="1" applyFill="1" applyBorder="1" applyAlignment="1">
      <alignment horizontal="center"/>
    </xf>
    <xf numFmtId="0" fontId="10" fillId="8" borderId="3" xfId="0" quotePrefix="1" applyFont="1" applyFill="1" applyBorder="1" applyAlignment="1">
      <alignment horizontal="center"/>
    </xf>
    <xf numFmtId="0" fontId="10" fillId="8" borderId="3" xfId="0" applyFont="1" applyFill="1" applyBorder="1" applyAlignment="1">
      <alignment horizontal="center"/>
    </xf>
    <xf numFmtId="0" fontId="10" fillId="8" borderId="1" xfId="0" quotePrefix="1" applyFont="1" applyFill="1" applyBorder="1" applyAlignment="1">
      <alignment horizontal="center"/>
    </xf>
    <xf numFmtId="164" fontId="10" fillId="8" borderId="1" xfId="0" applyNumberFormat="1" applyFont="1" applyFill="1" applyBorder="1" applyAlignment="1">
      <alignment horizontal="center" vertical="center"/>
    </xf>
    <xf numFmtId="0" fontId="10" fillId="8" borderId="1" xfId="0" applyFont="1" applyFill="1" applyBorder="1"/>
    <xf numFmtId="0" fontId="11" fillId="12" borderId="1" xfId="0" applyFont="1" applyFill="1" applyBorder="1" applyAlignment="1">
      <alignment horizontal="center"/>
    </xf>
    <xf numFmtId="0" fontId="11" fillId="12" borderId="1" xfId="0" applyFont="1" applyFill="1" applyBorder="1" applyAlignment="1">
      <alignment horizontal="center" vertical="center"/>
    </xf>
    <xf numFmtId="164" fontId="11" fillId="12" borderId="1" xfId="0" applyNumberFormat="1" applyFont="1" applyFill="1" applyBorder="1" applyAlignment="1">
      <alignment horizontal="center" vertical="center"/>
    </xf>
    <xf numFmtId="0" fontId="11" fillId="12" borderId="1" xfId="0" applyFont="1" applyFill="1" applyBorder="1"/>
    <xf numFmtId="0" fontId="0" fillId="0" borderId="0" xfId="0" applyAlignment="1"/>
    <xf numFmtId="0" fontId="2" fillId="3" borderId="3" xfId="0" applyFont="1" applyFill="1" applyBorder="1" applyAlignment="1"/>
    <xf numFmtId="0" fontId="0" fillId="10" borderId="0" xfId="0" applyFill="1" applyBorder="1" applyAlignment="1">
      <alignment horizontal="left" vertical="center" wrapText="1"/>
    </xf>
    <xf numFmtId="0" fontId="0" fillId="10" borderId="35" xfId="0" applyFill="1" applyBorder="1" applyAlignment="1">
      <alignment horizontal="left" vertical="center" wrapText="1"/>
    </xf>
    <xf numFmtId="0" fontId="0" fillId="0" borderId="0" xfId="0" applyFill="1" applyBorder="1" applyAlignment="1">
      <alignment horizontal="center" vertical="center"/>
    </xf>
    <xf numFmtId="0" fontId="0" fillId="0" borderId="1" xfId="0" applyFill="1" applyBorder="1" applyAlignment="1">
      <alignment horizontal="center" vertical="center"/>
    </xf>
    <xf numFmtId="164" fontId="0" fillId="0" borderId="1" xfId="0" applyNumberFormat="1" applyFill="1" applyBorder="1" applyAlignment="1">
      <alignment horizontal="center"/>
    </xf>
    <xf numFmtId="164" fontId="10" fillId="13" borderId="1" xfId="0" applyNumberFormat="1" applyFont="1" applyFill="1" applyBorder="1" applyAlignment="1">
      <alignment horizontal="center" vertical="center"/>
    </xf>
    <xf numFmtId="0" fontId="10" fillId="13" borderId="1" xfId="0" applyFont="1" applyFill="1" applyBorder="1"/>
    <xf numFmtId="0" fontId="10" fillId="13" borderId="1" xfId="0" applyNumberFormat="1" applyFont="1" applyFill="1" applyBorder="1" applyAlignment="1">
      <alignment horizontal="center" vertical="center"/>
    </xf>
    <xf numFmtId="164" fontId="12" fillId="14" borderId="1" xfId="0" applyNumberFormat="1" applyFont="1" applyFill="1" applyBorder="1" applyAlignment="1">
      <alignment horizontal="center" vertical="center"/>
    </xf>
    <xf numFmtId="0" fontId="12" fillId="14" borderId="1" xfId="0" applyFont="1" applyFill="1" applyBorder="1"/>
    <xf numFmtId="49" fontId="0" fillId="0" borderId="1" xfId="0" applyNumberFormat="1" applyBorder="1" applyAlignment="1">
      <alignment horizontal="left" vertical="center"/>
    </xf>
    <xf numFmtId="0" fontId="0" fillId="0" borderId="1" xfId="0" applyBorder="1" applyAlignment="1">
      <alignment horizontal="left" vertical="center"/>
    </xf>
    <xf numFmtId="164" fontId="13" fillId="15" borderId="1" xfId="0" applyNumberFormat="1" applyFont="1" applyFill="1" applyBorder="1" applyAlignment="1">
      <alignment horizontal="center" vertical="center"/>
    </xf>
    <xf numFmtId="0" fontId="13" fillId="15" borderId="1" xfId="0" applyFont="1" applyFill="1" applyBorder="1"/>
    <xf numFmtId="0" fontId="0" fillId="0" borderId="1" xfId="0" quotePrefix="1" applyBorder="1" applyAlignment="1">
      <alignment horizontal="left" vertical="center"/>
    </xf>
    <xf numFmtId="0" fontId="0" fillId="0" borderId="1" xfId="0" applyNumberFormat="1" applyBorder="1" applyAlignment="1">
      <alignment horizontal="left" vertical="center"/>
    </xf>
    <xf numFmtId="0" fontId="14" fillId="16" borderId="1" xfId="0" applyNumberFormat="1" applyFont="1" applyFill="1" applyBorder="1" applyAlignment="1">
      <alignment horizontal="center" vertical="center"/>
    </xf>
    <xf numFmtId="0" fontId="14" fillId="16" borderId="1" xfId="0" applyFont="1" applyFill="1" applyBorder="1"/>
    <xf numFmtId="0" fontId="14" fillId="16" borderId="1" xfId="0" applyFont="1" applyFill="1" applyBorder="1" applyAlignment="1">
      <alignment horizontal="center" vertical="center"/>
    </xf>
    <xf numFmtId="0" fontId="0" fillId="9" borderId="0" xfId="0" applyFill="1" applyBorder="1"/>
    <xf numFmtId="0" fontId="0" fillId="10" borderId="0" xfId="0" applyFill="1" applyBorder="1" applyAlignment="1">
      <alignment vertical="center" wrapText="1"/>
    </xf>
    <xf numFmtId="0" fontId="0" fillId="9" borderId="0" xfId="0" applyFill="1" applyBorder="1" applyAlignment="1">
      <alignment horizontal="left"/>
    </xf>
    <xf numFmtId="0" fontId="2" fillId="16" borderId="4" xfId="0" applyFont="1" applyFill="1" applyBorder="1" applyAlignment="1"/>
    <xf numFmtId="0" fontId="2" fillId="16" borderId="3" xfId="0" applyFont="1" applyFill="1" applyBorder="1" applyAlignment="1">
      <alignment horizontal="center"/>
    </xf>
    <xf numFmtId="0" fontId="2" fillId="16" borderId="1" xfId="0" applyFont="1" applyFill="1" applyBorder="1" applyAlignment="1">
      <alignment horizontal="center"/>
    </xf>
    <xf numFmtId="0" fontId="1" fillId="0" borderId="0" xfId="0" applyFont="1" applyBorder="1"/>
    <xf numFmtId="164" fontId="1" fillId="0" borderId="1" xfId="0" applyNumberFormat="1" applyFont="1" applyBorder="1" applyAlignment="1">
      <alignment horizontal="center"/>
    </xf>
    <xf numFmtId="0" fontId="1" fillId="0" borderId="1" xfId="0" applyFont="1" applyBorder="1" applyAlignment="1">
      <alignment horizontal="center"/>
    </xf>
    <xf numFmtId="49" fontId="1" fillId="0" borderId="1" xfId="0" applyNumberFormat="1" applyFont="1" applyBorder="1" applyAlignment="1">
      <alignment horizontal="left" vertical="center"/>
    </xf>
    <xf numFmtId="49" fontId="1" fillId="0" borderId="1" xfId="0" applyNumberFormat="1" applyFont="1" applyBorder="1" applyAlignment="1">
      <alignment horizontal="center" vertical="center"/>
    </xf>
    <xf numFmtId="0" fontId="1" fillId="0" borderId="0" xfId="0" applyFont="1"/>
    <xf numFmtId="49" fontId="1" fillId="0" borderId="1" xfId="0" quotePrefix="1" applyNumberFormat="1" applyFont="1" applyBorder="1" applyAlignment="1">
      <alignment horizontal="center" vertical="center"/>
    </xf>
    <xf numFmtId="0" fontId="1" fillId="0" borderId="1" xfId="0" applyFont="1" applyBorder="1" applyAlignment="1">
      <alignment horizontal="left" vertical="center"/>
    </xf>
    <xf numFmtId="0" fontId="1" fillId="0" borderId="1" xfId="0" quotePrefix="1" applyFont="1" applyBorder="1" applyAlignment="1">
      <alignment horizontal="left" vertical="center"/>
    </xf>
    <xf numFmtId="0" fontId="1" fillId="0" borderId="1" xfId="0" applyNumberFormat="1" applyFont="1" applyBorder="1" applyAlignment="1">
      <alignment horizontal="left" vertical="center"/>
    </xf>
    <xf numFmtId="0" fontId="1" fillId="0" borderId="1" xfId="0" applyFont="1" applyBorder="1" applyAlignment="1">
      <alignment horizontal="center" vertical="center"/>
    </xf>
    <xf numFmtId="0" fontId="2" fillId="3" borderId="1" xfId="0" applyFont="1" applyFill="1" applyBorder="1" applyAlignment="1">
      <alignment horizontal="center"/>
    </xf>
    <xf numFmtId="0" fontId="2" fillId="16" borderId="3" xfId="0" applyFont="1" applyFill="1" applyBorder="1" applyAlignment="1">
      <alignment horizontal="center"/>
    </xf>
    <xf numFmtId="0" fontId="2" fillId="16" borderId="4" xfId="0" applyFont="1" applyFill="1" applyBorder="1" applyAlignment="1">
      <alignment horizontal="center"/>
    </xf>
    <xf numFmtId="0" fontId="2" fillId="6" borderId="3" xfId="0" applyFont="1" applyFill="1" applyBorder="1" applyAlignment="1">
      <alignment horizontal="center"/>
    </xf>
    <xf numFmtId="0" fontId="2" fillId="6" borderId="5" xfId="0" applyFont="1" applyFill="1" applyBorder="1" applyAlignment="1">
      <alignment horizontal="center"/>
    </xf>
    <xf numFmtId="0" fontId="2" fillId="6" borderId="4" xfId="0" applyFont="1" applyFill="1" applyBorder="1" applyAlignment="1">
      <alignment horizontal="center"/>
    </xf>
    <xf numFmtId="0" fontId="0" fillId="3" borderId="1" xfId="0" applyFill="1" applyBorder="1" applyAlignment="1">
      <alignment horizontal="center"/>
    </xf>
    <xf numFmtId="0" fontId="0" fillId="10" borderId="0" xfId="0" applyFill="1" applyBorder="1" applyAlignment="1">
      <alignment horizontal="left" vertical="top" wrapText="1"/>
    </xf>
    <xf numFmtId="0" fontId="0" fillId="10" borderId="34" xfId="0" applyFill="1" applyBorder="1" applyAlignment="1">
      <alignment horizontal="left" vertical="top" wrapText="1"/>
    </xf>
    <xf numFmtId="0" fontId="0" fillId="10" borderId="0" xfId="0" applyFill="1" applyBorder="1" applyAlignment="1">
      <alignment horizontal="left" vertical="center" wrapText="1"/>
    </xf>
    <xf numFmtId="0" fontId="1" fillId="10" borderId="24" xfId="0" applyFont="1" applyFill="1" applyBorder="1" applyAlignment="1">
      <alignment horizontal="left" vertical="center" wrapText="1"/>
    </xf>
    <xf numFmtId="0" fontId="1" fillId="10" borderId="11" xfId="0" applyFont="1" applyFill="1" applyBorder="1" applyAlignment="1">
      <alignment horizontal="left" vertical="center" wrapText="1"/>
    </xf>
    <xf numFmtId="0" fontId="1" fillId="10" borderId="12" xfId="0" applyFont="1" applyFill="1" applyBorder="1" applyAlignment="1">
      <alignment horizontal="left" vertical="center" wrapText="1"/>
    </xf>
    <xf numFmtId="0" fontId="1" fillId="10" borderId="22" xfId="0" applyFont="1" applyFill="1" applyBorder="1" applyAlignment="1">
      <alignment horizontal="left" vertical="center" wrapText="1"/>
    </xf>
    <xf numFmtId="0" fontId="1" fillId="10" borderId="0" xfId="0" applyFont="1" applyFill="1" applyBorder="1" applyAlignment="1">
      <alignment horizontal="left" vertical="center" wrapText="1"/>
    </xf>
    <xf numFmtId="0" fontId="1" fillId="10" borderId="13" xfId="0" applyFont="1" applyFill="1" applyBorder="1" applyAlignment="1">
      <alignment horizontal="left" vertical="center" wrapText="1"/>
    </xf>
    <xf numFmtId="0" fontId="1" fillId="10" borderId="25" xfId="0" applyFont="1" applyFill="1" applyBorder="1" applyAlignment="1">
      <alignment horizontal="left" vertical="center" wrapText="1"/>
    </xf>
    <xf numFmtId="0" fontId="1" fillId="10" borderId="14" xfId="0" applyFont="1" applyFill="1" applyBorder="1" applyAlignment="1">
      <alignment horizontal="left" vertical="center" wrapText="1"/>
    </xf>
    <xf numFmtId="0" fontId="1" fillId="10" borderId="15" xfId="0" applyFont="1" applyFill="1" applyBorder="1" applyAlignment="1">
      <alignment horizontal="left" vertical="center" wrapText="1"/>
    </xf>
    <xf numFmtId="0" fontId="1" fillId="10" borderId="33" xfId="0" applyFont="1" applyFill="1" applyBorder="1" applyAlignment="1">
      <alignment horizontal="left" vertical="center" wrapText="1"/>
    </xf>
    <xf numFmtId="0" fontId="1" fillId="10" borderId="35" xfId="0" applyFont="1" applyFill="1" applyBorder="1" applyAlignment="1">
      <alignment horizontal="left" vertical="center" wrapText="1"/>
    </xf>
    <xf numFmtId="0" fontId="1" fillId="10" borderId="36" xfId="0" applyFont="1" applyFill="1" applyBorder="1" applyAlignment="1">
      <alignment horizontal="left" vertical="center" wrapText="1"/>
    </xf>
    <xf numFmtId="0" fontId="1" fillId="10" borderId="33" xfId="0" applyFont="1" applyFill="1" applyBorder="1" applyAlignment="1">
      <alignment horizontal="left" vertical="top" wrapText="1"/>
    </xf>
    <xf numFmtId="0" fontId="1" fillId="10" borderId="11" xfId="0" applyFont="1" applyFill="1" applyBorder="1" applyAlignment="1">
      <alignment horizontal="left" vertical="top" wrapText="1"/>
    </xf>
    <xf numFmtId="0" fontId="1" fillId="10" borderId="35" xfId="0" applyFont="1" applyFill="1" applyBorder="1" applyAlignment="1">
      <alignment horizontal="left" vertical="top" wrapText="1"/>
    </xf>
    <xf numFmtId="0" fontId="1" fillId="10" borderId="0" xfId="0" applyFont="1" applyFill="1" applyBorder="1" applyAlignment="1">
      <alignment horizontal="left" vertical="top"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2" xfId="0" applyBorder="1" applyAlignment="1">
      <alignment horizontal="center" vertical="center" wrapText="1"/>
    </xf>
    <xf numFmtId="0" fontId="0" fillId="6" borderId="8" xfId="0"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7" fillId="7" borderId="6" xfId="0" applyFont="1" applyFill="1" applyBorder="1" applyAlignment="1">
      <alignment horizontal="center"/>
    </xf>
    <xf numFmtId="0" fontId="7" fillId="7" borderId="0" xfId="0" applyFont="1" applyFill="1" applyBorder="1" applyAlignment="1">
      <alignment horizontal="center"/>
    </xf>
    <xf numFmtId="49" fontId="0" fillId="0" borderId="41" xfId="0" applyNumberFormat="1" applyBorder="1" applyAlignment="1">
      <alignment horizontal="center" vertical="center" textRotation="45" wrapText="1"/>
    </xf>
    <xf numFmtId="49" fontId="0" fillId="0" borderId="42" xfId="0" applyNumberFormat="1" applyBorder="1" applyAlignment="1">
      <alignment horizontal="center" vertical="center" textRotation="45" wrapText="1"/>
    </xf>
    <xf numFmtId="49" fontId="0" fillId="0" borderId="43" xfId="0" applyNumberFormat="1" applyBorder="1" applyAlignment="1">
      <alignment horizontal="center" vertical="center" textRotation="45" wrapText="1"/>
    </xf>
    <xf numFmtId="49" fontId="0" fillId="0" borderId="41" xfId="0" applyNumberFormat="1" applyBorder="1" applyAlignment="1">
      <alignment horizontal="center" vertical="center"/>
    </xf>
    <xf numFmtId="49" fontId="0" fillId="0" borderId="42" xfId="0" applyNumberFormat="1" applyBorder="1" applyAlignment="1">
      <alignment horizontal="center" vertical="center"/>
    </xf>
    <xf numFmtId="49" fontId="0" fillId="0" borderId="43" xfId="0" applyNumberFormat="1" applyBorder="1" applyAlignment="1">
      <alignment horizontal="center" vertic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49" fontId="0" fillId="0" borderId="41" xfId="0" applyNumberFormat="1" applyBorder="1" applyAlignment="1">
      <alignment horizontal="center"/>
    </xf>
    <xf numFmtId="49" fontId="0" fillId="0" borderId="42" xfId="0" applyNumberFormat="1" applyBorder="1" applyAlignment="1">
      <alignment horizontal="center"/>
    </xf>
    <xf numFmtId="49" fontId="0" fillId="0" borderId="43" xfId="0" applyNumberFormat="1" applyBorder="1" applyAlignment="1">
      <alignment horizontal="center"/>
    </xf>
    <xf numFmtId="0" fontId="0" fillId="0" borderId="0" xfId="0" applyBorder="1" applyAlignment="1">
      <alignment horizontal="left" vertical="top" wrapText="1"/>
    </xf>
    <xf numFmtId="0" fontId="7" fillId="7" borderId="0" xfId="0" applyFont="1" applyFill="1" applyBorder="1" applyAlignment="1">
      <alignment horizontal="center" vertical="center"/>
    </xf>
    <xf numFmtId="0" fontId="0" fillId="6" borderId="1" xfId="0" applyFill="1" applyBorder="1" applyAlignment="1">
      <alignment horizontal="center"/>
    </xf>
    <xf numFmtId="0" fontId="0" fillId="7" borderId="1" xfId="0" applyFill="1" applyBorder="1" applyAlignment="1">
      <alignment horizontal="center"/>
    </xf>
    <xf numFmtId="0" fontId="2" fillId="7" borderId="7" xfId="0" applyFont="1" applyFill="1" applyBorder="1" applyAlignment="1">
      <alignment horizontal="center"/>
    </xf>
    <xf numFmtId="0" fontId="2" fillId="7" borderId="2" xfId="0" applyFont="1" applyFill="1" applyBorder="1" applyAlignment="1">
      <alignment horizontal="center"/>
    </xf>
    <xf numFmtId="0" fontId="2" fillId="7" borderId="1"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colors>
    <mruColors>
      <color rgb="FFE8F757"/>
      <color rgb="FF8489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1302356</xdr:colOff>
      <xdr:row>0</xdr:row>
      <xdr:rowOff>164190</xdr:rowOff>
    </xdr:from>
    <xdr:to>
      <xdr:col>3</xdr:col>
      <xdr:colOff>143900</xdr:colOff>
      <xdr:row>1</xdr:row>
      <xdr:rowOff>114138</xdr:rowOff>
    </xdr:to>
    <xdr:pic>
      <xdr:nvPicPr>
        <xdr:cNvPr id="3" name="Imagen 2">
          <a:extLst>
            <a:ext uri="{FF2B5EF4-FFF2-40B4-BE49-F238E27FC236}">
              <a16:creationId xmlns:a16="http://schemas.microsoft.com/office/drawing/2014/main" id="{A3924DFA-5247-4FFF-8AC2-3ADFA5079F36}"/>
            </a:ext>
          </a:extLst>
        </xdr:cNvPr>
        <xdr:cNvPicPr>
          <a:picLocks noChangeAspect="1"/>
        </xdr:cNvPicPr>
      </xdr:nvPicPr>
      <xdr:blipFill>
        <a:blip xmlns:r="http://schemas.openxmlformats.org/officeDocument/2006/relationships" r:embed="rId1"/>
        <a:stretch>
          <a:fillRect/>
        </a:stretch>
      </xdr:blipFill>
      <xdr:spPr>
        <a:xfrm>
          <a:off x="2172030" y="164190"/>
          <a:ext cx="149782" cy="148731"/>
        </a:xfrm>
        <a:prstGeom prst="rect">
          <a:avLst/>
        </a:prstGeom>
      </xdr:spPr>
    </xdr:pic>
    <xdr:clientData/>
  </xdr:twoCellAnchor>
  <xdr:twoCellAnchor editAs="oneCell">
    <xdr:from>
      <xdr:col>10</xdr:col>
      <xdr:colOff>685674</xdr:colOff>
      <xdr:row>1</xdr:row>
      <xdr:rowOff>11430</xdr:rowOff>
    </xdr:from>
    <xdr:to>
      <xdr:col>10</xdr:col>
      <xdr:colOff>859981</xdr:colOff>
      <xdr:row>1</xdr:row>
      <xdr:rowOff>168592</xdr:rowOff>
    </xdr:to>
    <xdr:pic>
      <xdr:nvPicPr>
        <xdr:cNvPr id="4" name="Imagen 3">
          <a:extLst>
            <a:ext uri="{FF2B5EF4-FFF2-40B4-BE49-F238E27FC236}">
              <a16:creationId xmlns:a16="http://schemas.microsoft.com/office/drawing/2014/main" id="{9CAC1915-E59E-4CE6-88DB-FECA73E58CF2}"/>
            </a:ext>
          </a:extLst>
        </xdr:cNvPr>
        <xdr:cNvPicPr>
          <a:picLocks noChangeAspect="1"/>
        </xdr:cNvPicPr>
      </xdr:nvPicPr>
      <xdr:blipFill>
        <a:blip xmlns:r="http://schemas.openxmlformats.org/officeDocument/2006/relationships" r:embed="rId1"/>
        <a:stretch>
          <a:fillRect/>
        </a:stretch>
      </xdr:blipFill>
      <xdr:spPr>
        <a:xfrm>
          <a:off x="9797325" y="191147"/>
          <a:ext cx="170497" cy="160972"/>
        </a:xfrm>
        <a:prstGeom prst="rect">
          <a:avLst/>
        </a:prstGeom>
      </xdr:spPr>
    </xdr:pic>
    <xdr:clientData/>
  </xdr:twoCellAnchor>
  <xdr:twoCellAnchor editAs="oneCell">
    <xdr:from>
      <xdr:col>7</xdr:col>
      <xdr:colOff>1689825</xdr:colOff>
      <xdr:row>11</xdr:row>
      <xdr:rowOff>170731</xdr:rowOff>
    </xdr:from>
    <xdr:to>
      <xdr:col>8</xdr:col>
      <xdr:colOff>156787</xdr:colOff>
      <xdr:row>12</xdr:row>
      <xdr:rowOff>173147</xdr:rowOff>
    </xdr:to>
    <xdr:pic>
      <xdr:nvPicPr>
        <xdr:cNvPr id="6" name="Imagen 5">
          <a:extLst>
            <a:ext uri="{FF2B5EF4-FFF2-40B4-BE49-F238E27FC236}">
              <a16:creationId xmlns:a16="http://schemas.microsoft.com/office/drawing/2014/main" id="{CF2988C8-B41B-459D-AC93-69981BC0AAD0}"/>
            </a:ext>
          </a:extLst>
        </xdr:cNvPr>
        <xdr:cNvPicPr>
          <a:picLocks noChangeAspect="1"/>
        </xdr:cNvPicPr>
      </xdr:nvPicPr>
      <xdr:blipFill>
        <a:blip xmlns:r="http://schemas.openxmlformats.org/officeDocument/2006/relationships" r:embed="rId2"/>
        <a:stretch>
          <a:fillRect/>
        </a:stretch>
      </xdr:blipFill>
      <xdr:spPr>
        <a:xfrm>
          <a:off x="2264919" y="2686769"/>
          <a:ext cx="151653" cy="170703"/>
        </a:xfrm>
        <a:prstGeom prst="rect">
          <a:avLst/>
        </a:prstGeom>
      </xdr:spPr>
    </xdr:pic>
    <xdr:clientData/>
  </xdr:twoCellAnchor>
  <xdr:twoCellAnchor editAs="oneCell">
    <xdr:from>
      <xdr:col>4</xdr:col>
      <xdr:colOff>932928</xdr:colOff>
      <xdr:row>33</xdr:row>
      <xdr:rowOff>197040</xdr:rowOff>
    </xdr:from>
    <xdr:to>
      <xdr:col>4</xdr:col>
      <xdr:colOff>1103425</xdr:colOff>
      <xdr:row>34</xdr:row>
      <xdr:rowOff>169417</xdr:rowOff>
    </xdr:to>
    <xdr:pic>
      <xdr:nvPicPr>
        <xdr:cNvPr id="7" name="Imagen 6">
          <a:extLst>
            <a:ext uri="{FF2B5EF4-FFF2-40B4-BE49-F238E27FC236}">
              <a16:creationId xmlns:a16="http://schemas.microsoft.com/office/drawing/2014/main" id="{0C1A9493-BA77-4D40-A286-A53C54DDAB90}"/>
            </a:ext>
          </a:extLst>
        </xdr:cNvPr>
        <xdr:cNvPicPr>
          <a:picLocks noChangeAspect="1"/>
        </xdr:cNvPicPr>
      </xdr:nvPicPr>
      <xdr:blipFill>
        <a:blip xmlns:r="http://schemas.openxmlformats.org/officeDocument/2006/relationships" r:embed="rId1"/>
        <a:stretch>
          <a:fillRect/>
        </a:stretch>
      </xdr:blipFill>
      <xdr:spPr>
        <a:xfrm>
          <a:off x="3350121" y="6325389"/>
          <a:ext cx="170497" cy="178764"/>
        </a:xfrm>
        <a:prstGeom prst="rect">
          <a:avLst/>
        </a:prstGeom>
      </xdr:spPr>
    </xdr:pic>
    <xdr:clientData/>
  </xdr:twoCellAnchor>
  <xdr:twoCellAnchor editAs="oneCell">
    <xdr:from>
      <xdr:col>2</xdr:col>
      <xdr:colOff>1620041</xdr:colOff>
      <xdr:row>87</xdr:row>
      <xdr:rowOff>9112</xdr:rowOff>
    </xdr:from>
    <xdr:to>
      <xdr:col>3</xdr:col>
      <xdr:colOff>196790</xdr:colOff>
      <xdr:row>87</xdr:row>
      <xdr:rowOff>173189</xdr:rowOff>
    </xdr:to>
    <xdr:pic>
      <xdr:nvPicPr>
        <xdr:cNvPr id="8" name="Imagen 7">
          <a:extLst>
            <a:ext uri="{FF2B5EF4-FFF2-40B4-BE49-F238E27FC236}">
              <a16:creationId xmlns:a16="http://schemas.microsoft.com/office/drawing/2014/main" id="{A4E9EA9A-9851-4C8F-949E-5D73DEB0A695}"/>
            </a:ext>
          </a:extLst>
        </xdr:cNvPr>
        <xdr:cNvPicPr>
          <a:picLocks noChangeAspect="1"/>
        </xdr:cNvPicPr>
      </xdr:nvPicPr>
      <xdr:blipFill>
        <a:blip xmlns:r="http://schemas.openxmlformats.org/officeDocument/2006/relationships" r:embed="rId1"/>
        <a:stretch>
          <a:fillRect/>
        </a:stretch>
      </xdr:blipFill>
      <xdr:spPr>
        <a:xfrm>
          <a:off x="2195135" y="9192650"/>
          <a:ext cx="183832" cy="15645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NOLO JOS� P�JARO BORR�S" id="{BD405EAA-BC44-41F4-8F24-C12560DEC14D}" userId="MANOLO JOS� P�JARO BORR�S" providerId="Non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9" dT="2021-03-15T18:53:12.55" personId="{BD405EAA-BC44-41F4-8F24-C12560DEC14D}" id="{AE05FE1C-87FC-4835-97DA-FE3B96D6CFAF}">
    <text>Asi esta actaulmente en la base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hyperlink" Target="mailto:correohotel-2@hotel.com"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hyperlink" Target="mailto:correohotel-2@hotel.com" TargetMode="External"/><Relationship Id="rId13" Type="http://schemas.openxmlformats.org/officeDocument/2006/relationships/hyperlink" Target="mailto:correohotel-2@hotel.com" TargetMode="External"/><Relationship Id="rId18" Type="http://schemas.openxmlformats.org/officeDocument/2006/relationships/hyperlink" Target="mailto:correohotel-2@hotel.com" TargetMode="External"/><Relationship Id="rId3" Type="http://schemas.openxmlformats.org/officeDocument/2006/relationships/hyperlink" Target="mailto:correohotel-2@hotel.com" TargetMode="External"/><Relationship Id="rId21" Type="http://schemas.openxmlformats.org/officeDocument/2006/relationships/comments" Target="../comments5.xml"/><Relationship Id="rId7" Type="http://schemas.openxmlformats.org/officeDocument/2006/relationships/hyperlink" Target="mailto:correohotel-2@hotel.com" TargetMode="External"/><Relationship Id="rId12" Type="http://schemas.openxmlformats.org/officeDocument/2006/relationships/hyperlink" Target="mailto:correohotel-2@hotel.com" TargetMode="External"/><Relationship Id="rId17" Type="http://schemas.openxmlformats.org/officeDocument/2006/relationships/hyperlink" Target="mailto:correohotel-2@hotel.com" TargetMode="External"/><Relationship Id="rId2" Type="http://schemas.openxmlformats.org/officeDocument/2006/relationships/hyperlink" Target="mailto:correohotel-2@hotel.com" TargetMode="External"/><Relationship Id="rId16" Type="http://schemas.openxmlformats.org/officeDocument/2006/relationships/hyperlink" Target="mailto:correohotel-2@hotel.com" TargetMode="External"/><Relationship Id="rId20" Type="http://schemas.openxmlformats.org/officeDocument/2006/relationships/vmlDrawing" Target="../drawings/vmlDrawing5.vml"/><Relationship Id="rId1" Type="http://schemas.openxmlformats.org/officeDocument/2006/relationships/hyperlink" Target="mailto:correohotel-2@hotel.com" TargetMode="External"/><Relationship Id="rId6" Type="http://schemas.openxmlformats.org/officeDocument/2006/relationships/hyperlink" Target="mailto:correohotel-2@hotel.com" TargetMode="External"/><Relationship Id="rId11" Type="http://schemas.openxmlformats.org/officeDocument/2006/relationships/hyperlink" Target="mailto:correohotel-2@hotel.com" TargetMode="External"/><Relationship Id="rId5" Type="http://schemas.openxmlformats.org/officeDocument/2006/relationships/hyperlink" Target="mailto:correohotel-2@hotel.com" TargetMode="External"/><Relationship Id="rId15" Type="http://schemas.openxmlformats.org/officeDocument/2006/relationships/hyperlink" Target="mailto:correohotel-2@hotel.com" TargetMode="External"/><Relationship Id="rId10" Type="http://schemas.openxmlformats.org/officeDocument/2006/relationships/hyperlink" Target="mailto:correohotel-2@hotel.com" TargetMode="External"/><Relationship Id="rId19" Type="http://schemas.openxmlformats.org/officeDocument/2006/relationships/printerSettings" Target="../printerSettings/printerSettings3.bin"/><Relationship Id="rId4" Type="http://schemas.openxmlformats.org/officeDocument/2006/relationships/hyperlink" Target="mailto:correohotel-2@hotel.com" TargetMode="External"/><Relationship Id="rId9" Type="http://schemas.openxmlformats.org/officeDocument/2006/relationships/hyperlink" Target="mailto:correohotel-2@hotel.com" TargetMode="External"/><Relationship Id="rId14" Type="http://schemas.openxmlformats.org/officeDocument/2006/relationships/hyperlink" Target="mailto:correohotel-2@hotel.com"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CE915-60C3-4995-AF6E-9C84F2B7D51B}">
  <sheetPr codeName="Hoja2">
    <tabColor theme="6" tint="0.39997558519241921"/>
  </sheetPr>
  <dimension ref="A1:AH112"/>
  <sheetViews>
    <sheetView showGridLines="0" tabSelected="1" topLeftCell="G4" zoomScale="115" zoomScaleNormal="115" workbookViewId="0">
      <selection activeCell="J15" sqref="J15"/>
    </sheetView>
  </sheetViews>
  <sheetFormatPr baseColWidth="10" defaultRowHeight="15" x14ac:dyDescent="0.25"/>
  <cols>
    <col min="1" max="2" width="4.28515625" customWidth="1"/>
    <col min="3" max="3" width="14.85546875" customWidth="1"/>
    <col min="4" max="4" width="19.5703125" customWidth="1"/>
    <col min="5" max="5" width="37.7109375" customWidth="1"/>
    <col min="6" max="6" width="30.7109375" bestFit="1" customWidth="1"/>
    <col min="7" max="7" width="15" customWidth="1"/>
    <col min="8" max="8" width="12.7109375" bestFit="1" customWidth="1"/>
    <col min="9" max="9" width="30.42578125" customWidth="1"/>
    <col min="10" max="10" width="16" customWidth="1"/>
    <col min="11" max="11" width="20.28515625" customWidth="1"/>
    <col min="12" max="12" width="15.7109375" customWidth="1"/>
    <col min="13" max="13" width="34.42578125" bestFit="1" customWidth="1"/>
    <col min="15" max="15" width="13.42578125" bestFit="1" customWidth="1"/>
    <col min="21" max="21" width="13.5703125" bestFit="1" customWidth="1"/>
    <col min="22" max="22" width="13.28515625" bestFit="1" customWidth="1"/>
    <col min="32" max="32" width="2.28515625" bestFit="1" customWidth="1"/>
    <col min="33" max="33" width="5.28515625" customWidth="1"/>
  </cols>
  <sheetData>
    <row r="1" spans="1:34" ht="15.75" x14ac:dyDescent="0.25">
      <c r="A1" s="9"/>
      <c r="B1" s="107" t="s">
        <v>18</v>
      </c>
      <c r="C1" s="107"/>
      <c r="D1" s="108" t="s">
        <v>138</v>
      </c>
      <c r="E1" s="131"/>
      <c r="G1" s="4"/>
      <c r="H1" s="151" t="s">
        <v>151</v>
      </c>
      <c r="I1" s="151"/>
      <c r="J1" s="151"/>
      <c r="K1" s="12"/>
      <c r="L1" s="146" t="s">
        <v>140</v>
      </c>
      <c r="M1" s="147"/>
      <c r="O1" s="145" t="s">
        <v>182</v>
      </c>
      <c r="P1" s="145"/>
      <c r="Q1" s="145"/>
      <c r="R1" s="145"/>
      <c r="S1" s="145"/>
      <c r="T1" s="145"/>
      <c r="U1" s="145"/>
      <c r="V1" s="145"/>
    </row>
    <row r="2" spans="1:34" x14ac:dyDescent="0.25">
      <c r="A2" s="14"/>
      <c r="B2" t="s">
        <v>24</v>
      </c>
      <c r="D2" s="10" t="s">
        <v>132</v>
      </c>
      <c r="E2" s="23" t="s">
        <v>1</v>
      </c>
      <c r="G2" s="11"/>
      <c r="H2" s="13" t="s">
        <v>178</v>
      </c>
      <c r="I2" s="23" t="s">
        <v>174</v>
      </c>
      <c r="J2" s="23" t="s">
        <v>36</v>
      </c>
      <c r="K2" s="11"/>
      <c r="L2" s="103" t="s">
        <v>180</v>
      </c>
      <c r="M2" s="104" t="s">
        <v>179</v>
      </c>
      <c r="O2" s="10" t="s">
        <v>181</v>
      </c>
      <c r="P2" s="15" t="s">
        <v>183</v>
      </c>
      <c r="Q2" s="15" t="s">
        <v>137</v>
      </c>
      <c r="R2" s="15"/>
      <c r="S2" s="8" t="s">
        <v>3</v>
      </c>
      <c r="T2" s="8" t="s">
        <v>25</v>
      </c>
      <c r="U2" s="8" t="s">
        <v>26</v>
      </c>
      <c r="V2" s="8" t="s">
        <v>13</v>
      </c>
    </row>
    <row r="3" spans="1:34" x14ac:dyDescent="0.25">
      <c r="D3" s="117">
        <v>1</v>
      </c>
      <c r="E3" s="118" t="s">
        <v>7</v>
      </c>
      <c r="G3" s="4"/>
      <c r="H3" s="125">
        <v>1</v>
      </c>
      <c r="I3" s="126" t="s">
        <v>152</v>
      </c>
      <c r="J3" s="127">
        <v>1</v>
      </c>
      <c r="K3" s="4"/>
      <c r="L3" s="105">
        <v>1</v>
      </c>
      <c r="M3" s="106" t="s">
        <v>15</v>
      </c>
      <c r="O3" s="35">
        <v>1</v>
      </c>
      <c r="P3" s="35">
        <v>11111</v>
      </c>
      <c r="Q3" s="35">
        <v>1</v>
      </c>
      <c r="R3" s="35"/>
      <c r="S3" s="37">
        <v>3</v>
      </c>
      <c r="T3" s="37">
        <v>0</v>
      </c>
      <c r="U3" s="37"/>
      <c r="V3" s="37">
        <v>100</v>
      </c>
      <c r="AE3" s="106">
        <v>1</v>
      </c>
      <c r="AF3" s="106">
        <f ca="1">RANDBETWEEN(1,6)</f>
        <v>6</v>
      </c>
      <c r="AG3" s="106">
        <f ca="1">RANDBETWEEN(1,6)</f>
        <v>5</v>
      </c>
      <c r="AH3" s="106" t="str">
        <f ca="1">_xlfn.CONCAT("'"&amp;AF3,IF(AF3=AG3,"","-"&amp;AG3))</f>
        <v>'6-5</v>
      </c>
    </row>
    <row r="4" spans="1:34" x14ac:dyDescent="0.25">
      <c r="A4" s="3" t="s">
        <v>133</v>
      </c>
      <c r="D4" s="117">
        <v>2</v>
      </c>
      <c r="E4" s="118" t="s">
        <v>19</v>
      </c>
      <c r="G4" s="4"/>
      <c r="H4" s="125">
        <v>2</v>
      </c>
      <c r="I4" s="126" t="s">
        <v>153</v>
      </c>
      <c r="J4" s="127">
        <v>1</v>
      </c>
      <c r="K4" s="4"/>
      <c r="L4" s="105">
        <v>2</v>
      </c>
      <c r="M4" s="106" t="s">
        <v>16</v>
      </c>
      <c r="O4" s="35">
        <v>2</v>
      </c>
      <c r="P4" s="35">
        <v>11112</v>
      </c>
      <c r="Q4" s="35">
        <v>2</v>
      </c>
      <c r="R4" s="35"/>
      <c r="S4" s="37"/>
      <c r="T4" s="37">
        <v>10</v>
      </c>
      <c r="U4" s="37"/>
      <c r="V4" s="37">
        <v>120</v>
      </c>
      <c r="AE4" s="106">
        <v>2</v>
      </c>
      <c r="AF4" s="106">
        <f t="shared" ref="AF4:AG22" ca="1" si="0">RANDBETWEEN(1,6)</f>
        <v>4</v>
      </c>
      <c r="AG4" s="106">
        <f t="shared" ca="1" si="0"/>
        <v>5</v>
      </c>
      <c r="AH4" s="106" t="str">
        <f t="shared" ref="AH4:AH22" ca="1" si="1">_xlfn.CONCAT("'"&amp;AF4,IF(AF4=AG4,"","-"&amp;AG4))</f>
        <v>'4-5</v>
      </c>
    </row>
    <row r="5" spans="1:34" x14ac:dyDescent="0.25">
      <c r="D5" s="117">
        <v>3</v>
      </c>
      <c r="E5" s="118" t="s">
        <v>20</v>
      </c>
      <c r="G5" s="4"/>
      <c r="H5" s="125">
        <v>3</v>
      </c>
      <c r="I5" s="126" t="s">
        <v>154</v>
      </c>
      <c r="J5" s="127">
        <v>1</v>
      </c>
      <c r="K5" s="4"/>
      <c r="L5" s="105">
        <v>3</v>
      </c>
      <c r="M5" s="106" t="s">
        <v>17</v>
      </c>
      <c r="O5" s="35">
        <v>3</v>
      </c>
      <c r="P5" s="35">
        <v>11113</v>
      </c>
      <c r="Q5" s="35">
        <v>3</v>
      </c>
      <c r="R5" s="35"/>
      <c r="S5" s="37"/>
      <c r="T5" s="37"/>
      <c r="U5" s="37">
        <v>100</v>
      </c>
      <c r="V5" s="37">
        <v>150</v>
      </c>
      <c r="AE5" s="106">
        <v>3</v>
      </c>
      <c r="AF5" s="106">
        <f t="shared" ca="1" si="0"/>
        <v>6</v>
      </c>
      <c r="AG5" s="106">
        <f t="shared" ca="1" si="0"/>
        <v>5</v>
      </c>
      <c r="AH5" s="106" t="str">
        <f t="shared" ca="1" si="1"/>
        <v>'6-5</v>
      </c>
    </row>
    <row r="6" spans="1:34" x14ac:dyDescent="0.25">
      <c r="D6" s="117">
        <v>4</v>
      </c>
      <c r="E6" s="118" t="s">
        <v>6</v>
      </c>
      <c r="G6" s="4"/>
      <c r="H6" s="125">
        <v>4</v>
      </c>
      <c r="I6" s="126" t="s">
        <v>155</v>
      </c>
      <c r="J6" s="127">
        <v>1</v>
      </c>
      <c r="L6" s="105">
        <v>4</v>
      </c>
      <c r="M6" s="106" t="s">
        <v>21</v>
      </c>
      <c r="O6" s="35">
        <v>4</v>
      </c>
      <c r="P6" s="35">
        <v>11114</v>
      </c>
      <c r="Q6" s="35">
        <v>4</v>
      </c>
      <c r="R6" s="35"/>
      <c r="S6" s="37">
        <v>2</v>
      </c>
      <c r="T6" s="37">
        <v>8</v>
      </c>
      <c r="U6" s="37"/>
      <c r="V6" s="37">
        <v>200</v>
      </c>
      <c r="AE6" s="106">
        <v>4</v>
      </c>
      <c r="AF6" s="106">
        <f t="shared" ca="1" si="0"/>
        <v>4</v>
      </c>
      <c r="AG6" s="106">
        <f t="shared" ca="1" si="0"/>
        <v>4</v>
      </c>
      <c r="AH6" s="106" t="str">
        <f t="shared" ca="1" si="1"/>
        <v>'4</v>
      </c>
    </row>
    <row r="7" spans="1:34" x14ac:dyDescent="0.25">
      <c r="D7" s="117">
        <v>5</v>
      </c>
      <c r="E7" s="118" t="s">
        <v>396</v>
      </c>
      <c r="G7" s="4"/>
      <c r="H7" s="125">
        <v>5</v>
      </c>
      <c r="I7" s="126" t="s">
        <v>156</v>
      </c>
      <c r="J7" s="127">
        <v>1</v>
      </c>
      <c r="L7" s="105">
        <v>5</v>
      </c>
      <c r="M7" s="106" t="s">
        <v>22</v>
      </c>
      <c r="O7" s="35">
        <v>5</v>
      </c>
      <c r="P7" s="35">
        <v>11115</v>
      </c>
      <c r="Q7" s="35">
        <v>5</v>
      </c>
      <c r="R7" s="35"/>
      <c r="S7" s="37">
        <v>3</v>
      </c>
      <c r="T7" s="37"/>
      <c r="U7" s="37">
        <v>20</v>
      </c>
      <c r="V7" s="37">
        <v>130</v>
      </c>
      <c r="Y7" s="97">
        <f ca="1">RANDBETWEEN(1,20)</f>
        <v>3</v>
      </c>
      <c r="Z7" s="97">
        <f ca="1">RANDBETWEEN(1,20)</f>
        <v>4</v>
      </c>
      <c r="AA7" s="97">
        <f ca="1">IF(RANDBETWEEN(1,2)=1,"",RANDBETWEEN(1,20))</f>
        <v>17</v>
      </c>
      <c r="AB7" s="97" t="str">
        <f ca="1">_xlfn.CONCAT("'",Z7,"-",Y7,IF(AA7="","","-"),AA7,"'")</f>
        <v>'4-3-17'</v>
      </c>
      <c r="AC7" s="97"/>
      <c r="AD7" s="98" t="s">
        <v>306</v>
      </c>
      <c r="AE7" s="106">
        <v>5</v>
      </c>
      <c r="AF7" s="106">
        <f t="shared" ca="1" si="0"/>
        <v>3</v>
      </c>
      <c r="AG7" s="106">
        <f t="shared" ca="1" si="0"/>
        <v>5</v>
      </c>
      <c r="AH7" s="106" t="str">
        <f t="shared" ca="1" si="1"/>
        <v>'3-5</v>
      </c>
    </row>
    <row r="8" spans="1:34" x14ac:dyDescent="0.25">
      <c r="D8" s="117">
        <v>6</v>
      </c>
      <c r="E8" s="118" t="s">
        <v>270</v>
      </c>
      <c r="G8" s="4"/>
      <c r="H8" s="4"/>
      <c r="L8" s="105">
        <v>6</v>
      </c>
      <c r="M8" s="106" t="s">
        <v>106</v>
      </c>
      <c r="O8" s="35">
        <v>6</v>
      </c>
      <c r="P8" s="35">
        <v>11116</v>
      </c>
      <c r="Q8" s="35">
        <v>6</v>
      </c>
      <c r="R8" s="35"/>
      <c r="S8" s="37"/>
      <c r="T8" s="37">
        <v>10</v>
      </c>
      <c r="U8" s="37">
        <v>30</v>
      </c>
      <c r="V8" s="37">
        <v>250</v>
      </c>
      <c r="Y8" s="97">
        <f t="shared" ref="Y8:Z27" ca="1" si="2">RANDBETWEEN(1,20)</f>
        <v>1</v>
      </c>
      <c r="Z8" s="97">
        <f t="shared" ca="1" si="2"/>
        <v>18</v>
      </c>
      <c r="AA8" s="97" t="str">
        <f t="shared" ref="AA8:AA27" ca="1" si="3">IF(RANDBETWEEN(1,2)=1,"",RANDBETWEEN(1,20))</f>
        <v/>
      </c>
      <c r="AB8" s="97" t="str">
        <f t="shared" ref="AB8:AB27" ca="1" si="4">_xlfn.CONCAT("'",Z8,"-",Y8,IF(AA8="","","-"),AA8,"'")</f>
        <v>'18-1'</v>
      </c>
      <c r="AC8" s="97"/>
      <c r="AD8" s="99" t="s">
        <v>286</v>
      </c>
      <c r="AE8" s="106">
        <v>6</v>
      </c>
      <c r="AF8" s="106">
        <f t="shared" ca="1" si="0"/>
        <v>4</v>
      </c>
      <c r="AG8" s="106">
        <f t="shared" ca="1" si="0"/>
        <v>6</v>
      </c>
      <c r="AH8" s="106" t="str">
        <f t="shared" ca="1" si="1"/>
        <v>'4-6</v>
      </c>
    </row>
    <row r="9" spans="1:34" x14ac:dyDescent="0.25">
      <c r="D9" s="117">
        <v>7</v>
      </c>
      <c r="E9" s="118" t="s">
        <v>397</v>
      </c>
      <c r="G9" s="4"/>
      <c r="H9" s="4"/>
      <c r="L9" s="105">
        <v>7</v>
      </c>
      <c r="M9" s="106" t="s">
        <v>23</v>
      </c>
      <c r="O9" s="35">
        <v>7</v>
      </c>
      <c r="P9" s="35">
        <v>11117</v>
      </c>
      <c r="Q9" s="35">
        <v>7</v>
      </c>
      <c r="R9" s="35"/>
      <c r="S9" s="37">
        <v>5</v>
      </c>
      <c r="T9" s="37">
        <v>8</v>
      </c>
      <c r="U9" s="37">
        <v>20</v>
      </c>
      <c r="V9" s="37">
        <v>350</v>
      </c>
      <c r="Y9" s="97">
        <f t="shared" ca="1" si="2"/>
        <v>19</v>
      </c>
      <c r="Z9" s="97">
        <f t="shared" ca="1" si="2"/>
        <v>20</v>
      </c>
      <c r="AA9" s="97">
        <f t="shared" ca="1" si="3"/>
        <v>9</v>
      </c>
      <c r="AB9" s="97" t="str">
        <f t="shared" ca="1" si="4"/>
        <v>'20-19-9'</v>
      </c>
      <c r="AC9" s="97"/>
      <c r="AD9" s="99" t="s">
        <v>287</v>
      </c>
      <c r="AE9" s="106">
        <v>7</v>
      </c>
      <c r="AF9" s="106">
        <f t="shared" ca="1" si="0"/>
        <v>3</v>
      </c>
      <c r="AG9" s="106">
        <f t="shared" ca="1" si="0"/>
        <v>6</v>
      </c>
      <c r="AH9" s="106" t="str">
        <f t="shared" ca="1" si="1"/>
        <v>'3-6</v>
      </c>
    </row>
    <row r="10" spans="1:34" x14ac:dyDescent="0.25">
      <c r="D10" s="117">
        <v>8</v>
      </c>
      <c r="E10" s="118" t="str">
        <f ca="1">_xlfn.CONCAT("servicio ",RANDBETWEEN(1200,5000)," abc ",RANDBETWEEN(10000,90000))</f>
        <v>servicio 3478 abc 87607</v>
      </c>
      <c r="G10" s="4"/>
      <c r="H10" s="4"/>
      <c r="Y10" s="97">
        <f t="shared" ca="1" si="2"/>
        <v>8</v>
      </c>
      <c r="Z10" s="97">
        <f t="shared" ca="1" si="2"/>
        <v>15</v>
      </c>
      <c r="AA10" s="97" t="str">
        <f t="shared" ca="1" si="3"/>
        <v/>
      </c>
      <c r="AB10" s="97" t="str">
        <f t="shared" ca="1" si="4"/>
        <v>'15-8'</v>
      </c>
      <c r="AC10" s="97"/>
      <c r="AD10" s="98" t="s">
        <v>304</v>
      </c>
      <c r="AE10" s="106">
        <v>8</v>
      </c>
      <c r="AF10" s="106">
        <f t="shared" ca="1" si="0"/>
        <v>2</v>
      </c>
      <c r="AG10" s="106">
        <f t="shared" ca="1" si="0"/>
        <v>4</v>
      </c>
      <c r="AH10" s="106" t="str">
        <f t="shared" ca="1" si="1"/>
        <v>'2-4</v>
      </c>
    </row>
    <row r="11" spans="1:34" x14ac:dyDescent="0.25">
      <c r="D11" s="117">
        <v>9</v>
      </c>
      <c r="E11" s="118" t="str">
        <f t="shared" ref="E11:E23" ca="1" si="5">_xlfn.CONCAT("servicio ",RANDBETWEEN(1200,5000)," abc ",RANDBETWEEN(10000,90000))</f>
        <v>servicio 2380 abc 71340</v>
      </c>
      <c r="H11" s="4"/>
      <c r="Y11" s="97">
        <f t="shared" ca="1" si="2"/>
        <v>8</v>
      </c>
      <c r="Z11" s="97">
        <f t="shared" ca="1" si="2"/>
        <v>11</v>
      </c>
      <c r="AA11" s="97">
        <f t="shared" ca="1" si="3"/>
        <v>13</v>
      </c>
      <c r="AB11" s="97" t="str">
        <f t="shared" ca="1" si="4"/>
        <v>'11-8-13'</v>
      </c>
      <c r="AC11" s="97"/>
      <c r="AD11" s="99" t="s">
        <v>288</v>
      </c>
      <c r="AE11" s="106">
        <v>9</v>
      </c>
      <c r="AF11" s="106">
        <f t="shared" ca="1" si="0"/>
        <v>6</v>
      </c>
      <c r="AG11" s="106">
        <f t="shared" ca="1" si="0"/>
        <v>4</v>
      </c>
      <c r="AH11" s="106" t="str">
        <f t="shared" ca="1" si="1"/>
        <v>'6-4</v>
      </c>
    </row>
    <row r="12" spans="1:34" x14ac:dyDescent="0.25">
      <c r="D12" s="117">
        <v>10</v>
      </c>
      <c r="E12" s="118" t="str">
        <f t="shared" ca="1" si="5"/>
        <v>servicio 2271 abc 80656</v>
      </c>
      <c r="F12" s="4"/>
      <c r="H12" s="18"/>
      <c r="I12" s="146" t="s">
        <v>139</v>
      </c>
      <c r="J12" s="147"/>
      <c r="Y12" s="97">
        <f t="shared" ca="1" si="2"/>
        <v>11</v>
      </c>
      <c r="Z12" s="97">
        <f t="shared" ca="1" si="2"/>
        <v>6</v>
      </c>
      <c r="AA12" s="97" t="str">
        <f t="shared" ca="1" si="3"/>
        <v/>
      </c>
      <c r="AB12" s="97" t="str">
        <f t="shared" ca="1" si="4"/>
        <v>'6-11'</v>
      </c>
      <c r="AC12" s="97"/>
      <c r="AD12" s="99" t="s">
        <v>289</v>
      </c>
      <c r="AE12" s="106">
        <v>10</v>
      </c>
      <c r="AF12" s="106">
        <f t="shared" ca="1" si="0"/>
        <v>4</v>
      </c>
      <c r="AG12" s="106">
        <f t="shared" ca="1" si="0"/>
        <v>3</v>
      </c>
      <c r="AH12" s="106" t="str">
        <f t="shared" ca="1" si="1"/>
        <v>'4-3</v>
      </c>
    </row>
    <row r="13" spans="1:34" x14ac:dyDescent="0.25">
      <c r="D13" s="117">
        <v>11</v>
      </c>
      <c r="E13" s="118" t="str">
        <f t="shared" ca="1" si="5"/>
        <v>servicio 4844 abc 15990</v>
      </c>
      <c r="I13" s="10" t="s">
        <v>177</v>
      </c>
      <c r="J13" s="42" t="s">
        <v>166</v>
      </c>
      <c r="Y13" s="97">
        <f t="shared" ca="1" si="2"/>
        <v>1</v>
      </c>
      <c r="Z13" s="97">
        <f t="shared" ca="1" si="2"/>
        <v>6</v>
      </c>
      <c r="AA13" s="97" t="str">
        <f t="shared" ca="1" si="3"/>
        <v/>
      </c>
      <c r="AB13" s="97" t="str">
        <f t="shared" ca="1" si="4"/>
        <v>'6-1'</v>
      </c>
      <c r="AC13" s="97"/>
      <c r="AD13" s="98" t="s">
        <v>303</v>
      </c>
      <c r="AE13" s="106">
        <v>11</v>
      </c>
      <c r="AF13" s="106">
        <f t="shared" ca="1" si="0"/>
        <v>2</v>
      </c>
      <c r="AG13" s="106">
        <f t="shared" ca="1" si="0"/>
        <v>1</v>
      </c>
      <c r="AH13" s="106" t="str">
        <f t="shared" ca="1" si="1"/>
        <v>'2-1</v>
      </c>
    </row>
    <row r="14" spans="1:34" x14ac:dyDescent="0.25">
      <c r="D14" s="117">
        <v>12</v>
      </c>
      <c r="E14" s="118" t="str">
        <f t="shared" ca="1" si="5"/>
        <v>servicio 2577 abc 64740</v>
      </c>
      <c r="I14" s="114">
        <v>1</v>
      </c>
      <c r="J14" s="115" t="s">
        <v>5</v>
      </c>
      <c r="P14" s="116">
        <v>9</v>
      </c>
      <c r="Q14" s="116">
        <v>10</v>
      </c>
      <c r="R14" s="116">
        <v>11</v>
      </c>
      <c r="S14" s="116">
        <v>6</v>
      </c>
      <c r="T14" s="116">
        <v>14</v>
      </c>
      <c r="U14" s="114" t="str">
        <f>_xlfn.CONCAT(P14,"-",Q14,"-",R14,"-",S14,IF(T14="","","-"),T14)</f>
        <v>9-10-11-6-14</v>
      </c>
      <c r="Y14" s="97">
        <f t="shared" ca="1" si="2"/>
        <v>2</v>
      </c>
      <c r="Z14" s="97">
        <f t="shared" ca="1" si="2"/>
        <v>4</v>
      </c>
      <c r="AA14" s="97" t="str">
        <f t="shared" ca="1" si="3"/>
        <v/>
      </c>
      <c r="AB14" s="97" t="str">
        <f t="shared" ca="1" si="4"/>
        <v>'4-2'</v>
      </c>
      <c r="AC14" s="97"/>
      <c r="AD14" s="99" t="s">
        <v>290</v>
      </c>
      <c r="AE14" s="106">
        <v>12</v>
      </c>
      <c r="AF14" s="106">
        <f t="shared" ca="1" si="0"/>
        <v>6</v>
      </c>
      <c r="AG14" s="106">
        <f t="shared" ca="1" si="0"/>
        <v>5</v>
      </c>
      <c r="AH14" s="106" t="str">
        <f t="shared" ca="1" si="1"/>
        <v>'6-5</v>
      </c>
    </row>
    <row r="15" spans="1:34" x14ac:dyDescent="0.25">
      <c r="D15" s="117">
        <v>13</v>
      </c>
      <c r="E15" s="118" t="str">
        <f t="shared" ca="1" si="5"/>
        <v>servicio 4646 abc 63881</v>
      </c>
      <c r="I15" s="114">
        <v>2</v>
      </c>
      <c r="J15" s="115" t="s">
        <v>107</v>
      </c>
      <c r="L15" s="132" t="s">
        <v>141</v>
      </c>
      <c r="M15" s="25"/>
      <c r="P15" s="116">
        <v>9</v>
      </c>
      <c r="Q15" s="116">
        <v>6</v>
      </c>
      <c r="R15" s="116">
        <v>11</v>
      </c>
      <c r="S15" s="116">
        <v>14</v>
      </c>
      <c r="T15" s="116"/>
      <c r="U15" s="114" t="str">
        <f t="shared" ref="U15:U34" si="6">_xlfn.CONCAT(P15,"-",Q15,"-",R15,"-",S15,IF(T15="","","-"),T15)</f>
        <v>9-6-11-14</v>
      </c>
      <c r="Y15" s="97">
        <f t="shared" ca="1" si="2"/>
        <v>17</v>
      </c>
      <c r="Z15" s="97">
        <f t="shared" ca="1" si="2"/>
        <v>14</v>
      </c>
      <c r="AA15" s="97" t="str">
        <f t="shared" ca="1" si="3"/>
        <v/>
      </c>
      <c r="AB15" s="97" t="str">
        <f t="shared" ca="1" si="4"/>
        <v>'14-17'</v>
      </c>
      <c r="AC15" s="97"/>
      <c r="AD15" s="99" t="s">
        <v>291</v>
      </c>
      <c r="AE15" s="106">
        <v>13</v>
      </c>
      <c r="AF15" s="106">
        <f t="shared" ca="1" si="0"/>
        <v>3</v>
      </c>
      <c r="AG15" s="106">
        <f t="shared" ca="1" si="0"/>
        <v>6</v>
      </c>
      <c r="AH15" s="106" t="str">
        <f t="shared" ca="1" si="1"/>
        <v>'3-6</v>
      </c>
    </row>
    <row r="16" spans="1:34" x14ac:dyDescent="0.25">
      <c r="D16" s="117">
        <v>14</v>
      </c>
      <c r="E16" s="118" t="str">
        <f t="shared" ca="1" si="5"/>
        <v>servicio 2227 abc 23476</v>
      </c>
      <c r="I16" s="114">
        <v>3</v>
      </c>
      <c r="J16" s="115" t="s">
        <v>27</v>
      </c>
      <c r="L16" s="10" t="s">
        <v>136</v>
      </c>
      <c r="M16" s="23" t="s">
        <v>167</v>
      </c>
      <c r="P16" s="116">
        <v>8</v>
      </c>
      <c r="Q16" s="116">
        <v>6</v>
      </c>
      <c r="R16" s="116">
        <v>9</v>
      </c>
      <c r="S16" s="116">
        <v>12</v>
      </c>
      <c r="T16" s="116">
        <v>14</v>
      </c>
      <c r="U16" s="114" t="str">
        <f t="shared" si="6"/>
        <v>8-6-9-12-14</v>
      </c>
      <c r="Y16" s="97">
        <f t="shared" ca="1" si="2"/>
        <v>16</v>
      </c>
      <c r="Z16" s="97">
        <f t="shared" ca="1" si="2"/>
        <v>19</v>
      </c>
      <c r="AA16" s="97">
        <f t="shared" ca="1" si="3"/>
        <v>12</v>
      </c>
      <c r="AB16" s="97" t="str">
        <f t="shared" ca="1" si="4"/>
        <v>'19-16-12'</v>
      </c>
      <c r="AC16" s="97"/>
      <c r="AD16" s="99" t="s">
        <v>292</v>
      </c>
      <c r="AE16" s="106">
        <v>14</v>
      </c>
      <c r="AF16" s="106">
        <f t="shared" ca="1" si="0"/>
        <v>2</v>
      </c>
      <c r="AG16" s="106">
        <f t="shared" ca="1" si="0"/>
        <v>2</v>
      </c>
      <c r="AH16" s="106" t="str">
        <f ca="1">_xlfn.CONCAT("'"&amp;AF16,IF(AF16=AG16,"","-"&amp;AG16))</f>
        <v>'2</v>
      </c>
    </row>
    <row r="17" spans="4:34" x14ac:dyDescent="0.25">
      <c r="D17" s="117">
        <v>15</v>
      </c>
      <c r="E17" s="118" t="str">
        <f t="shared" ca="1" si="5"/>
        <v>servicio 1477 abc 33330</v>
      </c>
      <c r="I17" s="114">
        <v>4</v>
      </c>
      <c r="J17" s="115" t="s">
        <v>124</v>
      </c>
      <c r="K17" s="5"/>
      <c r="L17" s="101">
        <v>1</v>
      </c>
      <c r="M17" s="102" t="s">
        <v>86</v>
      </c>
      <c r="N17" s="30">
        <f>LEN(M17)</f>
        <v>237</v>
      </c>
      <c r="P17" s="116">
        <v>2</v>
      </c>
      <c r="Q17" s="116">
        <v>10</v>
      </c>
      <c r="R17" s="116">
        <v>5</v>
      </c>
      <c r="S17" s="116">
        <v>9</v>
      </c>
      <c r="T17" s="116"/>
      <c r="U17" s="114" t="str">
        <f t="shared" si="6"/>
        <v>2-10-5-9</v>
      </c>
      <c r="Y17" s="97">
        <f t="shared" ca="1" si="2"/>
        <v>11</v>
      </c>
      <c r="Z17" s="97">
        <f t="shared" ca="1" si="2"/>
        <v>9</v>
      </c>
      <c r="AA17" s="97" t="str">
        <f t="shared" ca="1" si="3"/>
        <v/>
      </c>
      <c r="AB17" s="97" t="str">
        <f t="shared" ca="1" si="4"/>
        <v>'9-11'</v>
      </c>
      <c r="AC17" s="97"/>
      <c r="AD17" s="99" t="s">
        <v>293</v>
      </c>
      <c r="AE17" s="106">
        <v>15</v>
      </c>
      <c r="AF17" s="106">
        <f t="shared" ca="1" si="0"/>
        <v>6</v>
      </c>
      <c r="AG17" s="106">
        <f t="shared" ca="1" si="0"/>
        <v>3</v>
      </c>
      <c r="AH17" s="106" t="str">
        <f t="shared" ca="1" si="1"/>
        <v>'6-3</v>
      </c>
    </row>
    <row r="18" spans="4:34" x14ac:dyDescent="0.25">
      <c r="D18" s="117">
        <v>16</v>
      </c>
      <c r="E18" s="118" t="str">
        <f t="shared" ca="1" si="5"/>
        <v>servicio 3694 abc 35592</v>
      </c>
      <c r="I18" s="114">
        <v>5</v>
      </c>
      <c r="J18" s="115" t="s">
        <v>401</v>
      </c>
      <c r="K18" s="4"/>
      <c r="L18" s="101">
        <v>2</v>
      </c>
      <c r="M18" s="102" t="s">
        <v>128</v>
      </c>
      <c r="N18" s="30">
        <f t="shared" ref="N18:N36" si="7">LEN(M18)</f>
        <v>37</v>
      </c>
      <c r="P18" s="116">
        <v>8</v>
      </c>
      <c r="Q18" s="116">
        <v>14</v>
      </c>
      <c r="R18" s="116">
        <v>2</v>
      </c>
      <c r="S18" s="116">
        <v>1</v>
      </c>
      <c r="T18" s="116">
        <v>13</v>
      </c>
      <c r="U18" s="114" t="str">
        <f t="shared" si="6"/>
        <v>8-14-2-1-13</v>
      </c>
      <c r="Y18" s="97">
        <f t="shared" ca="1" si="2"/>
        <v>19</v>
      </c>
      <c r="Z18" s="97">
        <f t="shared" ca="1" si="2"/>
        <v>20</v>
      </c>
      <c r="AA18" s="97" t="str">
        <f t="shared" ca="1" si="3"/>
        <v/>
      </c>
      <c r="AB18" s="97" t="str">
        <f t="shared" ca="1" si="4"/>
        <v>'20-19'</v>
      </c>
      <c r="AC18" s="97"/>
      <c r="AD18" s="99" t="s">
        <v>294</v>
      </c>
      <c r="AE18" s="106">
        <v>16</v>
      </c>
      <c r="AF18" s="106">
        <f t="shared" ca="1" si="0"/>
        <v>2</v>
      </c>
      <c r="AG18" s="106">
        <f t="shared" ca="1" si="0"/>
        <v>6</v>
      </c>
      <c r="AH18" s="106" t="str">
        <f t="shared" ca="1" si="1"/>
        <v>'2-6</v>
      </c>
    </row>
    <row r="19" spans="4:34" x14ac:dyDescent="0.25">
      <c r="D19" s="117">
        <v>17</v>
      </c>
      <c r="E19" s="118" t="str">
        <f t="shared" ca="1" si="5"/>
        <v>servicio 2716 abc 60882</v>
      </c>
      <c r="I19" s="114">
        <v>6</v>
      </c>
      <c r="J19" s="115" t="s">
        <v>402</v>
      </c>
      <c r="K19" s="4"/>
      <c r="L19" s="101">
        <v>3</v>
      </c>
      <c r="M19" s="102" t="s">
        <v>131</v>
      </c>
      <c r="N19" s="30">
        <f t="shared" si="7"/>
        <v>30</v>
      </c>
      <c r="P19" s="116">
        <v>2</v>
      </c>
      <c r="Q19" s="116">
        <v>12</v>
      </c>
      <c r="R19" s="116">
        <v>15</v>
      </c>
      <c r="S19" s="116">
        <v>13</v>
      </c>
      <c r="T19" s="116">
        <v>4</v>
      </c>
      <c r="U19" s="114" t="str">
        <f t="shared" si="6"/>
        <v>2-12-15-13-4</v>
      </c>
      <c r="Y19" s="97">
        <f t="shared" ca="1" si="2"/>
        <v>1</v>
      </c>
      <c r="Z19" s="97">
        <f t="shared" ca="1" si="2"/>
        <v>2</v>
      </c>
      <c r="AA19" s="97">
        <f t="shared" ca="1" si="3"/>
        <v>10</v>
      </c>
      <c r="AB19" s="97" t="str">
        <f t="shared" ca="1" si="4"/>
        <v>'2-1-10'</v>
      </c>
      <c r="AC19" s="97"/>
      <c r="AD19" s="99" t="s">
        <v>295</v>
      </c>
      <c r="AE19" s="106">
        <v>17</v>
      </c>
      <c r="AF19" s="106">
        <f t="shared" ca="1" si="0"/>
        <v>1</v>
      </c>
      <c r="AG19" s="106">
        <f t="shared" ca="1" si="0"/>
        <v>2</v>
      </c>
      <c r="AH19" s="106" t="str">
        <f t="shared" ca="1" si="1"/>
        <v>'1-2</v>
      </c>
    </row>
    <row r="20" spans="4:34" x14ac:dyDescent="0.25">
      <c r="D20" s="117">
        <v>18</v>
      </c>
      <c r="E20" s="118" t="str">
        <f t="shared" ca="1" si="5"/>
        <v>servicio 1704 abc 39360</v>
      </c>
      <c r="I20" s="114">
        <v>7</v>
      </c>
      <c r="J20" s="115" t="s">
        <v>403</v>
      </c>
      <c r="K20" s="4"/>
      <c r="L20" s="101">
        <v>4</v>
      </c>
      <c r="M20" s="102" t="s">
        <v>211</v>
      </c>
      <c r="N20" s="30">
        <f t="shared" si="7"/>
        <v>180</v>
      </c>
      <c r="P20" s="116">
        <v>13</v>
      </c>
      <c r="Q20" s="116">
        <v>12</v>
      </c>
      <c r="R20" s="116">
        <v>14</v>
      </c>
      <c r="S20" s="116">
        <v>7</v>
      </c>
      <c r="T20" s="116" t="s">
        <v>415</v>
      </c>
      <c r="U20" s="114" t="str">
        <f t="shared" si="6"/>
        <v>13-12-14-7</v>
      </c>
      <c r="Y20" s="97">
        <f t="shared" ca="1" si="2"/>
        <v>18</v>
      </c>
      <c r="Z20" s="97">
        <f t="shared" ca="1" si="2"/>
        <v>18</v>
      </c>
      <c r="AA20" s="97">
        <f t="shared" ca="1" si="3"/>
        <v>13</v>
      </c>
      <c r="AB20" s="97" t="str">
        <f t="shared" ca="1" si="4"/>
        <v>'18-18-13'</v>
      </c>
      <c r="AC20" s="97"/>
      <c r="AD20" s="99" t="s">
        <v>296</v>
      </c>
      <c r="AE20" s="106">
        <v>18</v>
      </c>
      <c r="AF20" s="106">
        <f t="shared" ca="1" si="0"/>
        <v>1</v>
      </c>
      <c r="AG20" s="106">
        <f t="shared" ca="1" si="0"/>
        <v>5</v>
      </c>
      <c r="AH20" s="106" t="str">
        <f t="shared" ca="1" si="1"/>
        <v>'1-5</v>
      </c>
    </row>
    <row r="21" spans="4:34" x14ac:dyDescent="0.25">
      <c r="D21" s="117">
        <v>19</v>
      </c>
      <c r="E21" s="118" t="str">
        <f t="shared" ca="1" si="5"/>
        <v>servicio 1308 abc 43864</v>
      </c>
      <c r="I21" s="114">
        <v>8</v>
      </c>
      <c r="J21" s="115" t="s">
        <v>404</v>
      </c>
      <c r="K21" s="4"/>
      <c r="L21" s="101">
        <v>5</v>
      </c>
      <c r="M21" s="102" t="s">
        <v>212</v>
      </c>
      <c r="N21" s="30">
        <f t="shared" si="7"/>
        <v>149</v>
      </c>
      <c r="P21" s="116">
        <v>3</v>
      </c>
      <c r="Q21" s="116">
        <v>14</v>
      </c>
      <c r="R21" s="116">
        <v>15</v>
      </c>
      <c r="S21" s="116">
        <v>13</v>
      </c>
      <c r="T21" s="116">
        <v>6</v>
      </c>
      <c r="U21" s="114" t="str">
        <f t="shared" si="6"/>
        <v>3-14-15-13-6</v>
      </c>
      <c r="Y21" s="97">
        <f t="shared" ca="1" si="2"/>
        <v>2</v>
      </c>
      <c r="Z21" s="97">
        <f t="shared" ca="1" si="2"/>
        <v>2</v>
      </c>
      <c r="AA21" s="97">
        <f t="shared" ca="1" si="3"/>
        <v>4</v>
      </c>
      <c r="AB21" s="97" t="str">
        <f t="shared" ca="1" si="4"/>
        <v>'2-2-4'</v>
      </c>
      <c r="AC21" s="97"/>
      <c r="AD21" s="99" t="s">
        <v>297</v>
      </c>
      <c r="AE21" s="106">
        <v>19</v>
      </c>
      <c r="AF21" s="106">
        <f t="shared" ca="1" si="0"/>
        <v>4</v>
      </c>
      <c r="AG21" s="106">
        <f t="shared" ca="1" si="0"/>
        <v>5</v>
      </c>
      <c r="AH21" s="106" t="str">
        <f t="shared" ca="1" si="1"/>
        <v>'4-5</v>
      </c>
    </row>
    <row r="22" spans="4:34" x14ac:dyDescent="0.25">
      <c r="D22" s="117">
        <v>20</v>
      </c>
      <c r="E22" s="118" t="str">
        <f t="shared" ca="1" si="5"/>
        <v>servicio 4215 abc 51291</v>
      </c>
      <c r="I22" s="114">
        <v>9</v>
      </c>
      <c r="J22" s="115" t="s">
        <v>405</v>
      </c>
      <c r="K22" s="4"/>
      <c r="L22" s="101">
        <v>6</v>
      </c>
      <c r="M22" s="102" t="s">
        <v>213</v>
      </c>
      <c r="N22" s="30">
        <f t="shared" si="7"/>
        <v>178</v>
      </c>
      <c r="P22" s="116">
        <v>4</v>
      </c>
      <c r="Q22" s="116">
        <v>13</v>
      </c>
      <c r="R22" s="116">
        <v>14</v>
      </c>
      <c r="S22" s="116">
        <v>8</v>
      </c>
      <c r="T22" s="116">
        <v>1</v>
      </c>
      <c r="U22" s="114" t="str">
        <f t="shared" si="6"/>
        <v>4-13-14-8-1</v>
      </c>
      <c r="Y22" s="97">
        <f t="shared" ca="1" si="2"/>
        <v>17</v>
      </c>
      <c r="Z22" s="97">
        <f t="shared" ca="1" si="2"/>
        <v>15</v>
      </c>
      <c r="AA22" s="97">
        <f t="shared" ca="1" si="3"/>
        <v>13</v>
      </c>
      <c r="AB22" s="97" t="str">
        <f t="shared" ca="1" si="4"/>
        <v>'15-17-13'</v>
      </c>
      <c r="AC22" s="97"/>
      <c r="AD22" s="99" t="s">
        <v>298</v>
      </c>
      <c r="AE22" s="106">
        <v>20</v>
      </c>
      <c r="AF22" s="106">
        <f t="shared" ca="1" si="0"/>
        <v>2</v>
      </c>
      <c r="AG22" s="106">
        <f t="shared" ca="1" si="0"/>
        <v>6</v>
      </c>
      <c r="AH22" s="106" t="str">
        <f t="shared" ca="1" si="1"/>
        <v>'2-6</v>
      </c>
    </row>
    <row r="23" spans="4:34" x14ac:dyDescent="0.25">
      <c r="D23" s="117">
        <v>21</v>
      </c>
      <c r="E23" s="118" t="str">
        <f t="shared" ca="1" si="5"/>
        <v>servicio 3255 abc 15147</v>
      </c>
      <c r="I23" s="114">
        <v>10</v>
      </c>
      <c r="J23" s="115" t="s">
        <v>406</v>
      </c>
      <c r="K23" s="4"/>
      <c r="L23" s="101">
        <v>7</v>
      </c>
      <c r="M23" s="102" t="s">
        <v>214</v>
      </c>
      <c r="N23" s="30">
        <f t="shared" si="7"/>
        <v>138</v>
      </c>
      <c r="P23" s="116">
        <v>7</v>
      </c>
      <c r="Q23" s="116">
        <v>11</v>
      </c>
      <c r="R23" s="116">
        <v>15</v>
      </c>
      <c r="S23" s="116">
        <v>11</v>
      </c>
      <c r="T23" s="116"/>
      <c r="U23" s="114" t="str">
        <f t="shared" si="6"/>
        <v>7-11-15-11</v>
      </c>
      <c r="Y23" s="97">
        <f t="shared" ca="1" si="2"/>
        <v>6</v>
      </c>
      <c r="Z23" s="97">
        <f t="shared" ca="1" si="2"/>
        <v>19</v>
      </c>
      <c r="AA23" s="97" t="str">
        <f t="shared" ca="1" si="3"/>
        <v/>
      </c>
      <c r="AB23" s="97" t="str">
        <f t="shared" ca="1" si="4"/>
        <v>'19-6'</v>
      </c>
      <c r="AC23" s="97"/>
      <c r="AD23" s="97" t="s">
        <v>299</v>
      </c>
    </row>
    <row r="24" spans="4:34" x14ac:dyDescent="0.25">
      <c r="H24" s="4"/>
      <c r="I24" s="114">
        <v>11</v>
      </c>
      <c r="J24" s="115" t="s">
        <v>407</v>
      </c>
      <c r="K24" s="4"/>
      <c r="L24" s="101">
        <v>8</v>
      </c>
      <c r="M24" s="102" t="s">
        <v>273</v>
      </c>
      <c r="N24" s="30">
        <f t="shared" si="7"/>
        <v>222</v>
      </c>
      <c r="P24" s="116">
        <v>1</v>
      </c>
      <c r="Q24" s="116">
        <v>3</v>
      </c>
      <c r="R24" s="116">
        <v>13</v>
      </c>
      <c r="S24" s="116">
        <v>10</v>
      </c>
      <c r="T24" s="116">
        <v>4</v>
      </c>
      <c r="U24" s="114" t="str">
        <f t="shared" si="6"/>
        <v>1-3-13-10-4</v>
      </c>
      <c r="Y24" s="97">
        <f t="shared" ca="1" si="2"/>
        <v>7</v>
      </c>
      <c r="Z24" s="97">
        <f t="shared" ca="1" si="2"/>
        <v>20</v>
      </c>
      <c r="AA24" s="97">
        <f t="shared" ca="1" si="3"/>
        <v>1</v>
      </c>
      <c r="AB24" s="97" t="str">
        <f t="shared" ca="1" si="4"/>
        <v>'20-7-1'</v>
      </c>
      <c r="AC24" s="97"/>
      <c r="AD24" s="97" t="s">
        <v>300</v>
      </c>
    </row>
    <row r="25" spans="4:34" x14ac:dyDescent="0.25">
      <c r="F25" s="4"/>
      <c r="G25" s="4"/>
      <c r="H25" s="4"/>
      <c r="I25" s="114">
        <v>12</v>
      </c>
      <c r="J25" s="115" t="s">
        <v>408</v>
      </c>
      <c r="L25" s="101">
        <v>9</v>
      </c>
      <c r="M25" s="102" t="s">
        <v>274</v>
      </c>
      <c r="N25" s="30">
        <f t="shared" si="7"/>
        <v>204</v>
      </c>
      <c r="P25" s="116">
        <v>12</v>
      </c>
      <c r="Q25" s="116">
        <v>2</v>
      </c>
      <c r="R25" s="116">
        <v>6</v>
      </c>
      <c r="S25" s="116">
        <v>9</v>
      </c>
      <c r="T25" s="116">
        <v>14</v>
      </c>
      <c r="U25" s="114" t="str">
        <f t="shared" si="6"/>
        <v>12-2-6-9-14</v>
      </c>
      <c r="Y25" s="97">
        <f t="shared" ca="1" si="2"/>
        <v>18</v>
      </c>
      <c r="Z25" s="97">
        <f t="shared" ca="1" si="2"/>
        <v>7</v>
      </c>
      <c r="AA25" s="97" t="str">
        <f t="shared" ca="1" si="3"/>
        <v/>
      </c>
      <c r="AB25" s="97" t="str">
        <f t="shared" ca="1" si="4"/>
        <v>'7-18'</v>
      </c>
      <c r="AC25" s="97"/>
      <c r="AD25" s="97" t="s">
        <v>301</v>
      </c>
    </row>
    <row r="26" spans="4:34" x14ac:dyDescent="0.25">
      <c r="F26" s="4"/>
      <c r="G26" s="4"/>
      <c r="H26" s="4"/>
      <c r="I26" s="114">
        <v>13</v>
      </c>
      <c r="J26" s="115" t="s">
        <v>409</v>
      </c>
      <c r="L26" s="101">
        <v>10</v>
      </c>
      <c r="M26" s="102" t="s">
        <v>275</v>
      </c>
      <c r="N26" s="30">
        <f t="shared" si="7"/>
        <v>213</v>
      </c>
      <c r="P26" s="116">
        <v>15</v>
      </c>
      <c r="Q26" s="116">
        <v>7</v>
      </c>
      <c r="R26" s="116">
        <v>1</v>
      </c>
      <c r="S26" s="116">
        <v>12</v>
      </c>
      <c r="T26" s="116">
        <v>2</v>
      </c>
      <c r="U26" s="114" t="str">
        <f t="shared" si="6"/>
        <v>15-7-1-12-2</v>
      </c>
      <c r="Y26" s="97">
        <f t="shared" ca="1" si="2"/>
        <v>16</v>
      </c>
      <c r="Z26" s="97">
        <f t="shared" ca="1" si="2"/>
        <v>14</v>
      </c>
      <c r="AA26" s="97" t="str">
        <f t="shared" ca="1" si="3"/>
        <v/>
      </c>
      <c r="AB26" s="97" t="str">
        <f t="shared" ca="1" si="4"/>
        <v>'14-16'</v>
      </c>
      <c r="AC26" s="97"/>
      <c r="AD26" s="97" t="s">
        <v>302</v>
      </c>
    </row>
    <row r="27" spans="4:34" x14ac:dyDescent="0.25">
      <c r="F27" s="4"/>
      <c r="G27" s="4"/>
      <c r="H27" s="4"/>
      <c r="I27" s="114">
        <v>14</v>
      </c>
      <c r="J27" s="115" t="s">
        <v>410</v>
      </c>
      <c r="L27" s="101">
        <v>11</v>
      </c>
      <c r="M27" s="102" t="s">
        <v>276</v>
      </c>
      <c r="N27" s="30">
        <f t="shared" si="7"/>
        <v>118</v>
      </c>
      <c r="P27" s="116">
        <v>15</v>
      </c>
      <c r="Q27" s="116">
        <v>7</v>
      </c>
      <c r="R27" s="116">
        <v>11</v>
      </c>
      <c r="S27" s="116">
        <v>4</v>
      </c>
      <c r="T27" s="116" t="s">
        <v>415</v>
      </c>
      <c r="U27" s="114" t="str">
        <f t="shared" si="6"/>
        <v>15-7-11-4</v>
      </c>
      <c r="Y27" s="97">
        <f t="shared" ca="1" si="2"/>
        <v>19</v>
      </c>
      <c r="Z27" s="97">
        <f t="shared" ca="1" si="2"/>
        <v>5</v>
      </c>
      <c r="AA27" s="97">
        <f t="shared" ca="1" si="3"/>
        <v>8</v>
      </c>
      <c r="AB27" s="97" t="str">
        <f t="shared" ca="1" si="4"/>
        <v>'5-19-8'</v>
      </c>
      <c r="AC27" s="97"/>
      <c r="AD27" s="100" t="s">
        <v>305</v>
      </c>
    </row>
    <row r="28" spans="4:34" x14ac:dyDescent="0.25">
      <c r="I28" s="114">
        <v>15</v>
      </c>
      <c r="J28" s="115" t="s">
        <v>411</v>
      </c>
      <c r="L28" s="101">
        <v>12</v>
      </c>
      <c r="M28" s="102" t="s">
        <v>277</v>
      </c>
      <c r="N28" s="30">
        <f t="shared" si="7"/>
        <v>166</v>
      </c>
      <c r="P28" s="116">
        <v>8</v>
      </c>
      <c r="Q28" s="116">
        <v>9</v>
      </c>
      <c r="R28" s="116">
        <v>1</v>
      </c>
      <c r="S28" s="116">
        <v>10</v>
      </c>
      <c r="T28" s="116">
        <v>12</v>
      </c>
      <c r="U28" s="114" t="str">
        <f t="shared" si="6"/>
        <v>8-9-1-10-12</v>
      </c>
    </row>
    <row r="29" spans="4:34" x14ac:dyDescent="0.25">
      <c r="I29" s="114">
        <v>16</v>
      </c>
      <c r="J29" s="115" t="s">
        <v>412</v>
      </c>
      <c r="L29" s="101">
        <v>13</v>
      </c>
      <c r="M29" s="102" t="s">
        <v>278</v>
      </c>
      <c r="N29" s="30">
        <f t="shared" si="7"/>
        <v>128</v>
      </c>
      <c r="P29" s="116">
        <v>11</v>
      </c>
      <c r="Q29" s="116">
        <v>9</v>
      </c>
      <c r="R29" s="116">
        <v>7</v>
      </c>
      <c r="S29" s="116">
        <v>10</v>
      </c>
      <c r="T29" s="116">
        <v>5</v>
      </c>
      <c r="U29" s="114" t="str">
        <f t="shared" si="6"/>
        <v>11-9-7-10-5</v>
      </c>
    </row>
    <row r="30" spans="4:34" x14ac:dyDescent="0.25">
      <c r="I30" s="114">
        <v>17</v>
      </c>
      <c r="J30" s="115" t="s">
        <v>413</v>
      </c>
      <c r="L30" s="101">
        <v>14</v>
      </c>
      <c r="M30" s="102" t="s">
        <v>279</v>
      </c>
      <c r="N30" s="30">
        <f t="shared" si="7"/>
        <v>140</v>
      </c>
      <c r="P30" s="116">
        <v>7</v>
      </c>
      <c r="Q30" s="116">
        <v>10</v>
      </c>
      <c r="R30" s="116">
        <v>12</v>
      </c>
      <c r="S30" s="116">
        <v>5</v>
      </c>
      <c r="T30" s="116">
        <v>14</v>
      </c>
      <c r="U30" s="114" t="str">
        <f t="shared" si="6"/>
        <v>7-10-12-5-14</v>
      </c>
    </row>
    <row r="31" spans="4:34" x14ac:dyDescent="0.25">
      <c r="I31" s="114">
        <v>18</v>
      </c>
      <c r="J31" s="115" t="s">
        <v>414</v>
      </c>
      <c r="L31" s="101">
        <v>15</v>
      </c>
      <c r="M31" s="102" t="s">
        <v>280</v>
      </c>
      <c r="N31" s="30">
        <f t="shared" si="7"/>
        <v>201</v>
      </c>
      <c r="P31" s="116">
        <v>15</v>
      </c>
      <c r="Q31" s="116">
        <v>6</v>
      </c>
      <c r="R31" s="116">
        <v>8</v>
      </c>
      <c r="S31" s="116">
        <v>2</v>
      </c>
      <c r="T31" s="116">
        <v>11</v>
      </c>
      <c r="U31" s="114" t="str">
        <f t="shared" si="6"/>
        <v>15-6-8-2-11</v>
      </c>
    </row>
    <row r="32" spans="4:34" x14ac:dyDescent="0.25">
      <c r="J32" s="5"/>
      <c r="L32" s="101">
        <v>16</v>
      </c>
      <c r="M32" s="102" t="s">
        <v>281</v>
      </c>
      <c r="N32" s="30">
        <f t="shared" si="7"/>
        <v>235</v>
      </c>
      <c r="P32" s="116">
        <v>4</v>
      </c>
      <c r="Q32" s="116">
        <v>13</v>
      </c>
      <c r="R32" s="116">
        <v>14</v>
      </c>
      <c r="S32" s="116">
        <v>1</v>
      </c>
      <c r="T32" s="116">
        <v>12</v>
      </c>
      <c r="U32" s="114" t="str">
        <f t="shared" si="6"/>
        <v>4-13-14-1-12</v>
      </c>
    </row>
    <row r="33" spans="5:21" x14ac:dyDescent="0.25">
      <c r="J33" s="5"/>
      <c r="L33" s="101">
        <v>17</v>
      </c>
      <c r="M33" s="102" t="s">
        <v>282</v>
      </c>
      <c r="N33" s="30">
        <f t="shared" si="7"/>
        <v>234</v>
      </c>
      <c r="P33" s="116">
        <v>14</v>
      </c>
      <c r="Q33" s="116">
        <v>10</v>
      </c>
      <c r="R33" s="116">
        <v>3</v>
      </c>
      <c r="S33" s="116">
        <v>5</v>
      </c>
      <c r="T33" s="116">
        <v>15</v>
      </c>
      <c r="U33" s="114" t="str">
        <f t="shared" si="6"/>
        <v>14-10-3-5-15</v>
      </c>
    </row>
    <row r="34" spans="5:21" x14ac:dyDescent="0.25">
      <c r="E34" s="148" t="s">
        <v>142</v>
      </c>
      <c r="F34" s="149"/>
      <c r="G34" s="149"/>
      <c r="H34" s="149"/>
      <c r="I34" s="150"/>
      <c r="J34" s="5"/>
      <c r="L34" s="101">
        <v>18</v>
      </c>
      <c r="M34" s="102" t="s">
        <v>283</v>
      </c>
      <c r="N34" s="30">
        <f t="shared" si="7"/>
        <v>216</v>
      </c>
      <c r="P34" s="116">
        <v>4</v>
      </c>
      <c r="Q34" s="116">
        <v>11</v>
      </c>
      <c r="R34" s="116">
        <v>8</v>
      </c>
      <c r="S34" s="116">
        <v>11</v>
      </c>
      <c r="T34" s="116" t="s">
        <v>415</v>
      </c>
      <c r="U34" s="114" t="str">
        <f t="shared" si="6"/>
        <v>4-11-8-11</v>
      </c>
    </row>
    <row r="35" spans="5:21" x14ac:dyDescent="0.25">
      <c r="E35" s="10" t="s">
        <v>134</v>
      </c>
      <c r="F35" s="23" t="s">
        <v>145</v>
      </c>
      <c r="G35" s="23" t="s">
        <v>146</v>
      </c>
      <c r="H35" s="23" t="s">
        <v>37</v>
      </c>
      <c r="I35" s="23" t="s">
        <v>36</v>
      </c>
      <c r="J35" s="5"/>
      <c r="L35" s="101">
        <v>19</v>
      </c>
      <c r="M35" s="102" t="s">
        <v>284</v>
      </c>
      <c r="N35" s="30">
        <f t="shared" si="7"/>
        <v>224</v>
      </c>
    </row>
    <row r="36" spans="5:21" x14ac:dyDescent="0.25">
      <c r="E36" s="7">
        <v>1</v>
      </c>
      <c r="F36" s="1" t="s">
        <v>31</v>
      </c>
      <c r="G36" s="1" t="s">
        <v>62</v>
      </c>
      <c r="H36" s="1"/>
      <c r="I36" s="2">
        <v>1</v>
      </c>
      <c r="J36" s="5"/>
      <c r="L36" s="101">
        <v>20</v>
      </c>
      <c r="M36" s="102" t="s">
        <v>285</v>
      </c>
      <c r="N36" s="30">
        <f t="shared" si="7"/>
        <v>160</v>
      </c>
    </row>
    <row r="37" spans="5:21" x14ac:dyDescent="0.25">
      <c r="E37" s="7">
        <v>2</v>
      </c>
      <c r="F37" s="1" t="s">
        <v>28</v>
      </c>
      <c r="G37" s="1" t="s">
        <v>62</v>
      </c>
      <c r="H37" s="1"/>
      <c r="I37" s="2">
        <v>1</v>
      </c>
      <c r="J37" s="5"/>
    </row>
    <row r="38" spans="5:21" x14ac:dyDescent="0.25">
      <c r="E38" s="7">
        <v>3</v>
      </c>
      <c r="F38" s="1" t="s">
        <v>8</v>
      </c>
      <c r="G38" s="1" t="s">
        <v>63</v>
      </c>
      <c r="H38" s="1"/>
      <c r="I38" s="2">
        <v>1</v>
      </c>
      <c r="J38" s="5"/>
      <c r="L38" s="125">
        <v>1</v>
      </c>
      <c r="M38" s="125">
        <v>5</v>
      </c>
      <c r="N38" s="111">
        <v>1</v>
      </c>
      <c r="O38">
        <v>2</v>
      </c>
      <c r="P38">
        <v>3</v>
      </c>
      <c r="Q38">
        <v>4</v>
      </c>
      <c r="R38">
        <v>5</v>
      </c>
    </row>
    <row r="39" spans="5:21" x14ac:dyDescent="0.25">
      <c r="E39" s="7">
        <v>4</v>
      </c>
      <c r="F39" s="1" t="s">
        <v>29</v>
      </c>
      <c r="G39" s="1" t="s">
        <v>64</v>
      </c>
      <c r="H39" s="1"/>
      <c r="I39" s="2">
        <v>1</v>
      </c>
      <c r="J39" s="5"/>
      <c r="L39" s="125">
        <v>2</v>
      </c>
      <c r="M39" s="125">
        <v>5</v>
      </c>
      <c r="N39" s="111">
        <v>1</v>
      </c>
      <c r="O39">
        <v>2</v>
      </c>
      <c r="P39">
        <v>3</v>
      </c>
      <c r="Q39">
        <v>4</v>
      </c>
      <c r="R39">
        <v>5</v>
      </c>
    </row>
    <row r="40" spans="5:21" x14ac:dyDescent="0.25">
      <c r="E40" s="7">
        <v>5</v>
      </c>
      <c r="F40" s="1" t="s">
        <v>10</v>
      </c>
      <c r="G40" s="1" t="s">
        <v>65</v>
      </c>
      <c r="H40" s="1"/>
      <c r="I40" s="2">
        <v>1</v>
      </c>
      <c r="J40" s="5"/>
      <c r="L40" s="125">
        <v>3</v>
      </c>
      <c r="M40" s="125">
        <v>4</v>
      </c>
      <c r="N40" s="111">
        <v>1</v>
      </c>
      <c r="O40">
        <v>2</v>
      </c>
      <c r="P40">
        <v>3</v>
      </c>
      <c r="Q40">
        <v>4</v>
      </c>
      <c r="R40">
        <v>5</v>
      </c>
    </row>
    <row r="41" spans="5:21" x14ac:dyDescent="0.25">
      <c r="E41" s="7">
        <v>6</v>
      </c>
      <c r="F41" s="1" t="s">
        <v>30</v>
      </c>
      <c r="G41" s="1" t="s">
        <v>66</v>
      </c>
      <c r="H41" s="1"/>
      <c r="I41" s="2">
        <v>1</v>
      </c>
      <c r="J41" s="5"/>
      <c r="L41" s="125">
        <v>4</v>
      </c>
      <c r="M41" s="125">
        <v>3</v>
      </c>
      <c r="N41" s="111">
        <v>1</v>
      </c>
      <c r="O41">
        <v>2</v>
      </c>
      <c r="P41">
        <v>3</v>
      </c>
      <c r="Q41">
        <v>4</v>
      </c>
      <c r="R41">
        <v>5</v>
      </c>
    </row>
    <row r="42" spans="5:21" x14ac:dyDescent="0.25">
      <c r="E42" s="7">
        <v>7</v>
      </c>
      <c r="F42" s="1" t="s">
        <v>57</v>
      </c>
      <c r="G42" s="1" t="s">
        <v>57</v>
      </c>
      <c r="H42" s="1"/>
      <c r="I42" s="2">
        <v>1</v>
      </c>
      <c r="J42" s="5"/>
      <c r="L42" s="125">
        <v>5</v>
      </c>
      <c r="M42" s="125">
        <v>3</v>
      </c>
      <c r="N42" s="111">
        <v>1</v>
      </c>
      <c r="O42">
        <v>2</v>
      </c>
      <c r="P42">
        <v>3</v>
      </c>
      <c r="Q42">
        <v>4</v>
      </c>
      <c r="R42">
        <v>5</v>
      </c>
    </row>
    <row r="43" spans="5:21" x14ac:dyDescent="0.25">
      <c r="E43" s="7">
        <v>8</v>
      </c>
      <c r="F43" s="1" t="s">
        <v>59</v>
      </c>
      <c r="G43" s="1" t="s">
        <v>67</v>
      </c>
      <c r="H43" s="1"/>
      <c r="I43" s="2">
        <v>0</v>
      </c>
      <c r="L43" s="125">
        <v>6</v>
      </c>
      <c r="M43" s="125">
        <v>2</v>
      </c>
      <c r="N43" s="111">
        <v>1</v>
      </c>
      <c r="O43">
        <v>2</v>
      </c>
      <c r="P43">
        <v>3</v>
      </c>
      <c r="Q43">
        <v>4</v>
      </c>
      <c r="R43">
        <v>5</v>
      </c>
    </row>
    <row r="44" spans="5:21" x14ac:dyDescent="0.25">
      <c r="E44" s="7">
        <v>9</v>
      </c>
      <c r="F44" s="1" t="s">
        <v>60</v>
      </c>
      <c r="G44" s="1" t="s">
        <v>68</v>
      </c>
      <c r="H44" s="1"/>
      <c r="I44" s="2">
        <v>1</v>
      </c>
      <c r="L44" s="125">
        <v>7</v>
      </c>
      <c r="M44" s="125">
        <v>3</v>
      </c>
      <c r="N44" s="111">
        <v>1</v>
      </c>
      <c r="O44">
        <v>2</v>
      </c>
      <c r="P44">
        <v>3</v>
      </c>
      <c r="Q44">
        <v>4</v>
      </c>
      <c r="R44">
        <v>5</v>
      </c>
    </row>
    <row r="45" spans="5:21" x14ac:dyDescent="0.25">
      <c r="E45" s="7">
        <v>10</v>
      </c>
      <c r="F45" s="1" t="s">
        <v>58</v>
      </c>
      <c r="G45" s="1" t="s">
        <v>69</v>
      </c>
      <c r="H45" s="1"/>
      <c r="I45" s="2">
        <v>1</v>
      </c>
      <c r="L45" s="125">
        <v>8</v>
      </c>
      <c r="M45" s="125">
        <v>4</v>
      </c>
      <c r="N45" s="111">
        <v>1</v>
      </c>
      <c r="O45">
        <v>2</v>
      </c>
      <c r="P45">
        <v>3</v>
      </c>
      <c r="Q45">
        <v>4</v>
      </c>
      <c r="R45">
        <v>5</v>
      </c>
    </row>
    <row r="46" spans="5:21" x14ac:dyDescent="0.25">
      <c r="E46" s="7">
        <v>11</v>
      </c>
      <c r="F46" s="1" t="s">
        <v>61</v>
      </c>
      <c r="G46" s="1" t="s">
        <v>70</v>
      </c>
      <c r="H46" s="1"/>
      <c r="I46" s="2">
        <v>1</v>
      </c>
      <c r="L46" s="125">
        <v>9</v>
      </c>
      <c r="M46" s="125">
        <v>5</v>
      </c>
      <c r="N46" s="111">
        <v>1</v>
      </c>
      <c r="O46">
        <v>2</v>
      </c>
      <c r="P46">
        <v>3</v>
      </c>
      <c r="Q46">
        <v>4</v>
      </c>
      <c r="R46">
        <v>5</v>
      </c>
    </row>
    <row r="47" spans="5:21" x14ac:dyDescent="0.25">
      <c r="E47" s="7">
        <v>12</v>
      </c>
      <c r="F47" s="1" t="s">
        <v>9</v>
      </c>
      <c r="G47" s="1" t="s">
        <v>71</v>
      </c>
      <c r="H47" s="1"/>
      <c r="I47" s="2">
        <v>1</v>
      </c>
      <c r="L47" s="125">
        <v>10</v>
      </c>
      <c r="M47" s="125">
        <v>3</v>
      </c>
      <c r="N47" s="111">
        <v>1</v>
      </c>
      <c r="O47">
        <v>2</v>
      </c>
      <c r="P47">
        <v>3</v>
      </c>
      <c r="Q47">
        <v>4</v>
      </c>
      <c r="R47">
        <v>5</v>
      </c>
    </row>
    <row r="48" spans="5:21" ht="15.75" thickBot="1" x14ac:dyDescent="0.3">
      <c r="E48" s="18"/>
      <c r="F48" s="4"/>
      <c r="G48" s="4"/>
      <c r="H48" s="4"/>
      <c r="I48" s="4"/>
      <c r="L48" s="125">
        <v>11</v>
      </c>
      <c r="M48" s="125">
        <v>1</v>
      </c>
      <c r="N48" s="111">
        <v>1</v>
      </c>
      <c r="O48">
        <v>2</v>
      </c>
      <c r="P48">
        <v>3</v>
      </c>
      <c r="Q48">
        <v>4</v>
      </c>
      <c r="R48">
        <v>5</v>
      </c>
    </row>
    <row r="49" spans="4:18" x14ac:dyDescent="0.25">
      <c r="I49" s="38" t="s">
        <v>162</v>
      </c>
      <c r="L49" s="125">
        <v>12</v>
      </c>
      <c r="M49" s="125">
        <v>4</v>
      </c>
      <c r="N49" s="111">
        <v>1</v>
      </c>
      <c r="O49">
        <v>2</v>
      </c>
      <c r="P49">
        <v>3</v>
      </c>
      <c r="Q49">
        <v>4</v>
      </c>
      <c r="R49">
        <v>5</v>
      </c>
    </row>
    <row r="50" spans="4:18" x14ac:dyDescent="0.25">
      <c r="G50" s="4"/>
      <c r="H50" s="4"/>
      <c r="I50" s="39" t="s">
        <v>163</v>
      </c>
      <c r="L50" s="125">
        <v>13</v>
      </c>
      <c r="M50" s="125">
        <v>1</v>
      </c>
      <c r="N50" s="111">
        <v>1</v>
      </c>
      <c r="O50">
        <v>2</v>
      </c>
      <c r="P50">
        <v>3</v>
      </c>
      <c r="Q50">
        <v>4</v>
      </c>
      <c r="R50">
        <v>5</v>
      </c>
    </row>
    <row r="51" spans="4:18" x14ac:dyDescent="0.25">
      <c r="G51" s="4"/>
      <c r="H51" s="4"/>
      <c r="I51" s="39" t="s">
        <v>164</v>
      </c>
      <c r="L51" s="125">
        <v>14</v>
      </c>
      <c r="M51" s="125">
        <v>5</v>
      </c>
      <c r="N51" s="111">
        <v>1</v>
      </c>
      <c r="O51">
        <v>2</v>
      </c>
      <c r="P51">
        <v>3</v>
      </c>
      <c r="Q51">
        <v>4</v>
      </c>
      <c r="R51">
        <v>5</v>
      </c>
    </row>
    <row r="52" spans="4:18" x14ac:dyDescent="0.25">
      <c r="G52" s="4"/>
      <c r="H52" s="4"/>
      <c r="I52" s="39" t="s">
        <v>165</v>
      </c>
      <c r="L52" s="125">
        <v>15</v>
      </c>
      <c r="M52" s="125">
        <v>5</v>
      </c>
      <c r="N52" s="111">
        <v>1</v>
      </c>
      <c r="O52">
        <v>2</v>
      </c>
      <c r="P52">
        <v>3</v>
      </c>
      <c r="Q52">
        <v>4</v>
      </c>
      <c r="R52">
        <v>5</v>
      </c>
    </row>
    <row r="53" spans="4:18" ht="15.75" thickBot="1" x14ac:dyDescent="0.3">
      <c r="G53" s="4"/>
      <c r="H53" s="4"/>
      <c r="I53" s="40" t="s">
        <v>36</v>
      </c>
      <c r="L53" s="125">
        <v>16</v>
      </c>
      <c r="M53" s="125">
        <v>5</v>
      </c>
      <c r="N53" s="111">
        <v>1</v>
      </c>
      <c r="O53">
        <v>2</v>
      </c>
      <c r="P53">
        <v>3</v>
      </c>
      <c r="Q53">
        <v>4</v>
      </c>
      <c r="R53">
        <v>5</v>
      </c>
    </row>
    <row r="54" spans="4:18" x14ac:dyDescent="0.25">
      <c r="G54" s="4"/>
      <c r="H54" s="4"/>
      <c r="L54" s="125">
        <v>17</v>
      </c>
      <c r="M54" s="125">
        <v>3</v>
      </c>
      <c r="N54" s="111">
        <v>1</v>
      </c>
      <c r="O54">
        <v>2</v>
      </c>
      <c r="P54">
        <v>3</v>
      </c>
      <c r="Q54">
        <v>4</v>
      </c>
      <c r="R54">
        <v>5</v>
      </c>
    </row>
    <row r="55" spans="4:18" x14ac:dyDescent="0.25">
      <c r="G55" s="4"/>
      <c r="H55" s="4"/>
      <c r="L55" s="125">
        <v>18</v>
      </c>
      <c r="M55" s="125">
        <v>2</v>
      </c>
      <c r="N55" s="111">
        <v>1</v>
      </c>
      <c r="O55">
        <v>2</v>
      </c>
      <c r="P55">
        <v>3</v>
      </c>
      <c r="Q55">
        <v>4</v>
      </c>
      <c r="R55">
        <v>5</v>
      </c>
    </row>
    <row r="56" spans="4:18" x14ac:dyDescent="0.25">
      <c r="G56" s="4"/>
      <c r="H56" s="4"/>
      <c r="L56" s="125">
        <v>19</v>
      </c>
      <c r="M56" s="125">
        <v>2</v>
      </c>
      <c r="N56" s="111">
        <v>1</v>
      </c>
      <c r="O56">
        <v>2</v>
      </c>
      <c r="P56">
        <v>3</v>
      </c>
      <c r="Q56">
        <v>4</v>
      </c>
      <c r="R56">
        <v>5</v>
      </c>
    </row>
    <row r="57" spans="4:18" x14ac:dyDescent="0.25">
      <c r="G57" s="4"/>
      <c r="H57" s="4"/>
      <c r="L57" s="125">
        <v>20</v>
      </c>
      <c r="M57" s="125">
        <v>1</v>
      </c>
      <c r="N57" s="111">
        <v>1</v>
      </c>
      <c r="O57">
        <v>2</v>
      </c>
      <c r="P57">
        <v>3</v>
      </c>
      <c r="Q57">
        <v>4</v>
      </c>
      <c r="R57">
        <v>5</v>
      </c>
    </row>
    <row r="64" spans="4:18" x14ac:dyDescent="0.25">
      <c r="D64" s="117">
        <v>1</v>
      </c>
      <c r="E64" s="117">
        <v>4</v>
      </c>
      <c r="F64" s="117">
        <v>20</v>
      </c>
      <c r="G64" s="117">
        <v>7</v>
      </c>
      <c r="H64" s="117">
        <v>10</v>
      </c>
      <c r="I64" s="117">
        <v>12</v>
      </c>
      <c r="J64" s="117">
        <v>19</v>
      </c>
      <c r="K64" t="str">
        <f>CONCATENATE("'",D64,"-",E64,"-",F64,"-",G64,"-",H64,"-",I64,IF(J64&lt;&gt;"",CONCATENATE("-",J64),""))</f>
        <v>'1-4-20-7-10-12-19</v>
      </c>
    </row>
    <row r="65" spans="4:11" x14ac:dyDescent="0.25">
      <c r="D65" s="117">
        <v>2</v>
      </c>
      <c r="E65" s="117">
        <v>10</v>
      </c>
      <c r="F65" s="117">
        <v>17</v>
      </c>
      <c r="G65" s="117">
        <v>11</v>
      </c>
      <c r="H65" s="117">
        <v>9</v>
      </c>
      <c r="I65" s="117">
        <v>3</v>
      </c>
      <c r="J65" s="117">
        <v>8</v>
      </c>
      <c r="K65" t="str">
        <f t="shared" ref="K65:K83" si="8">CONCATENATE("'",D65,"-",E65,"-",F65,"-",G65,"-",H65,"-",I65,IF(J65&lt;&gt;"",CONCATENATE("-",J65),""))</f>
        <v>'2-10-17-11-9-3-8</v>
      </c>
    </row>
    <row r="66" spans="4:11" x14ac:dyDescent="0.25">
      <c r="D66" s="117">
        <v>3</v>
      </c>
      <c r="E66" s="117">
        <v>4</v>
      </c>
      <c r="F66" s="117">
        <v>6</v>
      </c>
      <c r="G66" s="117">
        <v>11</v>
      </c>
      <c r="H66" s="117">
        <v>15</v>
      </c>
      <c r="I66" s="117">
        <v>5</v>
      </c>
      <c r="J66" s="117"/>
      <c r="K66" t="str">
        <f t="shared" si="8"/>
        <v>'3-4-6-11-15-5</v>
      </c>
    </row>
    <row r="67" spans="4:11" x14ac:dyDescent="0.25">
      <c r="D67" s="117">
        <v>4</v>
      </c>
      <c r="E67" s="117">
        <v>2</v>
      </c>
      <c r="F67" s="117">
        <v>18</v>
      </c>
      <c r="G67" s="117">
        <v>20</v>
      </c>
      <c r="H67" s="117">
        <v>8</v>
      </c>
      <c r="I67" s="117">
        <v>9</v>
      </c>
      <c r="J67" s="117">
        <v>14</v>
      </c>
      <c r="K67" t="str">
        <f t="shared" si="8"/>
        <v>'4-2-18-20-8-9-14</v>
      </c>
    </row>
    <row r="68" spans="4:11" x14ac:dyDescent="0.25">
      <c r="D68" s="117">
        <v>5</v>
      </c>
      <c r="E68" s="117">
        <v>20</v>
      </c>
      <c r="F68" s="117">
        <v>10</v>
      </c>
      <c r="G68" s="117">
        <v>4</v>
      </c>
      <c r="H68" s="117">
        <v>19</v>
      </c>
      <c r="I68" s="117">
        <v>6</v>
      </c>
      <c r="J68" s="117">
        <v>13</v>
      </c>
      <c r="K68" t="str">
        <f t="shared" si="8"/>
        <v>'5-20-10-4-19-6-13</v>
      </c>
    </row>
    <row r="69" spans="4:11" x14ac:dyDescent="0.25">
      <c r="D69" s="117">
        <v>6</v>
      </c>
      <c r="E69" s="117">
        <v>4</v>
      </c>
      <c r="F69" s="117">
        <v>13</v>
      </c>
      <c r="G69" s="117">
        <v>14</v>
      </c>
      <c r="H69" s="117">
        <v>10</v>
      </c>
      <c r="I69" s="117">
        <v>20</v>
      </c>
      <c r="J69" s="117">
        <v>19</v>
      </c>
      <c r="K69" t="str">
        <f t="shared" si="8"/>
        <v>'6-4-13-14-10-20-19</v>
      </c>
    </row>
    <row r="70" spans="4:11" x14ac:dyDescent="0.25">
      <c r="D70" s="117">
        <v>7</v>
      </c>
      <c r="E70" s="117">
        <v>19</v>
      </c>
      <c r="F70" s="117">
        <v>12</v>
      </c>
      <c r="G70" s="117">
        <v>16</v>
      </c>
      <c r="H70" s="117">
        <v>13</v>
      </c>
      <c r="I70" s="117">
        <v>3</v>
      </c>
      <c r="J70" s="117">
        <v>10</v>
      </c>
      <c r="K70" t="str">
        <f t="shared" si="8"/>
        <v>'7-19-12-16-13-3-10</v>
      </c>
    </row>
    <row r="71" spans="4:11" x14ac:dyDescent="0.25">
      <c r="D71" s="117">
        <v>8</v>
      </c>
      <c r="E71" s="117">
        <v>19</v>
      </c>
      <c r="F71" s="117">
        <v>5</v>
      </c>
      <c r="G71" s="117">
        <v>18</v>
      </c>
      <c r="H71" s="117">
        <v>12</v>
      </c>
      <c r="I71" s="117">
        <v>6</v>
      </c>
      <c r="J71" s="117">
        <v>13</v>
      </c>
      <c r="K71" t="str">
        <f t="shared" si="8"/>
        <v>'8-19-5-18-12-6-13</v>
      </c>
    </row>
    <row r="72" spans="4:11" x14ac:dyDescent="0.25">
      <c r="D72" s="117">
        <v>9</v>
      </c>
      <c r="E72" s="117">
        <v>3</v>
      </c>
      <c r="F72" s="117">
        <v>16</v>
      </c>
      <c r="G72" s="117">
        <v>1</v>
      </c>
      <c r="H72" s="117">
        <v>4</v>
      </c>
      <c r="I72" s="117">
        <v>7</v>
      </c>
      <c r="J72" s="117">
        <v>10</v>
      </c>
      <c r="K72" t="str">
        <f t="shared" si="8"/>
        <v>'9-3-16-1-4-7-10</v>
      </c>
    </row>
    <row r="73" spans="4:11" x14ac:dyDescent="0.25">
      <c r="D73" s="117">
        <v>10</v>
      </c>
      <c r="E73" s="117">
        <v>9</v>
      </c>
      <c r="F73" s="117">
        <v>7</v>
      </c>
      <c r="G73" s="117">
        <v>1</v>
      </c>
      <c r="H73" s="117">
        <v>17</v>
      </c>
      <c r="I73" s="117">
        <v>8</v>
      </c>
      <c r="J73" s="117"/>
      <c r="K73" t="str">
        <f t="shared" si="8"/>
        <v>'10-9-7-1-17-8</v>
      </c>
    </row>
    <row r="74" spans="4:11" x14ac:dyDescent="0.25">
      <c r="D74" s="117">
        <v>11</v>
      </c>
      <c r="E74" s="117">
        <v>3</v>
      </c>
      <c r="F74" s="117">
        <v>14</v>
      </c>
      <c r="G74" s="117">
        <v>9</v>
      </c>
      <c r="H74" s="117">
        <v>15</v>
      </c>
      <c r="I74" s="117">
        <v>2</v>
      </c>
      <c r="J74" s="117"/>
      <c r="K74" t="str">
        <f t="shared" si="8"/>
        <v>'11-3-14-9-15-2</v>
      </c>
    </row>
    <row r="75" spans="4:11" x14ac:dyDescent="0.25">
      <c r="D75" s="117">
        <v>12</v>
      </c>
      <c r="E75" s="117">
        <v>17</v>
      </c>
      <c r="F75" s="117">
        <v>20</v>
      </c>
      <c r="G75" s="117">
        <v>2</v>
      </c>
      <c r="H75" s="117">
        <v>15</v>
      </c>
      <c r="I75" s="117">
        <v>1</v>
      </c>
      <c r="J75" s="117">
        <v>11</v>
      </c>
      <c r="K75" t="str">
        <f t="shared" si="8"/>
        <v>'12-17-20-2-15-1-11</v>
      </c>
    </row>
    <row r="76" spans="4:11" x14ac:dyDescent="0.25">
      <c r="D76" s="117">
        <v>13</v>
      </c>
      <c r="E76" s="117">
        <v>8</v>
      </c>
      <c r="F76" s="117">
        <v>2</v>
      </c>
      <c r="G76" s="117">
        <v>17</v>
      </c>
      <c r="H76" s="117">
        <v>1</v>
      </c>
      <c r="I76" s="117">
        <v>10</v>
      </c>
      <c r="J76" s="117">
        <v>14</v>
      </c>
      <c r="K76" t="str">
        <f t="shared" si="8"/>
        <v>'13-8-2-17-1-10-14</v>
      </c>
    </row>
    <row r="77" spans="4:11" x14ac:dyDescent="0.25">
      <c r="D77" s="117">
        <v>14</v>
      </c>
      <c r="E77" s="117">
        <v>5</v>
      </c>
      <c r="F77" s="117">
        <v>16</v>
      </c>
      <c r="G77" s="117">
        <v>19</v>
      </c>
      <c r="H77" s="117">
        <v>11</v>
      </c>
      <c r="I77" s="117">
        <v>1</v>
      </c>
      <c r="J77" s="117">
        <v>15</v>
      </c>
      <c r="K77" t="str">
        <f t="shared" si="8"/>
        <v>'14-5-16-19-11-1-15</v>
      </c>
    </row>
    <row r="78" spans="4:11" x14ac:dyDescent="0.25">
      <c r="D78" s="117">
        <v>15</v>
      </c>
      <c r="E78" s="117">
        <v>10</v>
      </c>
      <c r="F78" s="117">
        <v>6</v>
      </c>
      <c r="G78" s="117">
        <v>13</v>
      </c>
      <c r="H78" s="117">
        <v>17</v>
      </c>
      <c r="I78" s="117">
        <v>12</v>
      </c>
      <c r="J78" s="117"/>
      <c r="K78" t="str">
        <f t="shared" si="8"/>
        <v>'15-10-6-13-17-12</v>
      </c>
    </row>
    <row r="79" spans="4:11" x14ac:dyDescent="0.25">
      <c r="D79" s="117">
        <v>16</v>
      </c>
      <c r="E79" s="117">
        <v>9</v>
      </c>
      <c r="F79" s="117">
        <v>12</v>
      </c>
      <c r="G79" s="117">
        <v>2</v>
      </c>
      <c r="H79" s="117">
        <v>14</v>
      </c>
      <c r="I79" s="117">
        <v>1</v>
      </c>
      <c r="J79" s="117"/>
      <c r="K79" t="str">
        <f t="shared" si="8"/>
        <v>'16-9-12-2-14-1</v>
      </c>
    </row>
    <row r="80" spans="4:11" x14ac:dyDescent="0.25">
      <c r="D80" s="117">
        <v>17</v>
      </c>
      <c r="E80" s="117">
        <v>7</v>
      </c>
      <c r="F80" s="117">
        <v>16</v>
      </c>
      <c r="G80" s="117">
        <v>18</v>
      </c>
      <c r="H80" s="117">
        <v>3</v>
      </c>
      <c r="I80" s="117">
        <v>10</v>
      </c>
      <c r="J80" s="117"/>
      <c r="K80" t="str">
        <f t="shared" si="8"/>
        <v>'17-7-16-18-3-10</v>
      </c>
    </row>
    <row r="81" spans="4:12" x14ac:dyDescent="0.25">
      <c r="D81" s="117">
        <v>18</v>
      </c>
      <c r="E81" s="117">
        <v>15</v>
      </c>
      <c r="F81" s="117">
        <v>9</v>
      </c>
      <c r="G81" s="117">
        <v>14</v>
      </c>
      <c r="H81" s="117">
        <v>10</v>
      </c>
      <c r="I81" s="117">
        <v>3</v>
      </c>
      <c r="J81" s="117">
        <v>12</v>
      </c>
      <c r="K81" t="str">
        <f t="shared" si="8"/>
        <v>'18-15-9-14-10-3-12</v>
      </c>
    </row>
    <row r="82" spans="4:12" x14ac:dyDescent="0.25">
      <c r="D82" s="117">
        <v>19</v>
      </c>
      <c r="E82" s="117">
        <v>11</v>
      </c>
      <c r="F82" s="117">
        <v>2</v>
      </c>
      <c r="G82" s="117">
        <v>3</v>
      </c>
      <c r="H82" s="117">
        <v>4</v>
      </c>
      <c r="I82" s="117">
        <v>7</v>
      </c>
      <c r="J82" s="117">
        <v>10</v>
      </c>
      <c r="K82" t="str">
        <f t="shared" si="8"/>
        <v>'19-11-2-3-4-7-10</v>
      </c>
    </row>
    <row r="83" spans="4:12" x14ac:dyDescent="0.25">
      <c r="D83" s="117">
        <v>20</v>
      </c>
      <c r="E83" s="117">
        <v>12</v>
      </c>
      <c r="F83" s="117">
        <v>7</v>
      </c>
      <c r="G83" s="117">
        <v>5</v>
      </c>
      <c r="H83" s="117">
        <v>4</v>
      </c>
      <c r="I83" s="117">
        <v>18</v>
      </c>
      <c r="J83" s="117"/>
      <c r="K83" t="str">
        <f t="shared" si="8"/>
        <v>'20-12-7-5-4-18</v>
      </c>
    </row>
    <row r="87" spans="4:12" x14ac:dyDescent="0.25">
      <c r="D87" s="133" t="s">
        <v>143</v>
      </c>
      <c r="E87" s="89"/>
    </row>
    <row r="88" spans="4:12" x14ac:dyDescent="0.25">
      <c r="D88" s="10" t="s">
        <v>135</v>
      </c>
      <c r="E88" s="24" t="s">
        <v>144</v>
      </c>
      <c r="F88" s="122">
        <v>21</v>
      </c>
      <c r="G88" s="122">
        <v>24</v>
      </c>
      <c r="H88" s="122">
        <v>20</v>
      </c>
      <c r="I88" s="122">
        <v>10</v>
      </c>
      <c r="J88" s="122">
        <v>7</v>
      </c>
      <c r="K88" s="122">
        <v>19</v>
      </c>
      <c r="L88" t="str">
        <f t="shared" ref="L88:L99" si="9">CONCATENATE("'",G88,"-",H88,"-",I88,"-",J88,IF(K88&lt;&gt;"",CONCATENATE("-",K88),""))</f>
        <v>'24-20-10-7-19</v>
      </c>
    </row>
    <row r="89" spans="4:12" x14ac:dyDescent="0.25">
      <c r="D89" s="121">
        <v>1</v>
      </c>
      <c r="E89" s="122" t="s">
        <v>32</v>
      </c>
      <c r="F89" s="122">
        <v>3</v>
      </c>
      <c r="G89" s="122">
        <v>16</v>
      </c>
      <c r="H89" s="122">
        <v>6</v>
      </c>
      <c r="I89" s="122">
        <v>5</v>
      </c>
      <c r="J89" s="122">
        <v>20</v>
      </c>
      <c r="K89" s="122">
        <v>19</v>
      </c>
      <c r="L89" t="str">
        <f t="shared" si="9"/>
        <v>'16-6-5-20-19</v>
      </c>
    </row>
    <row r="90" spans="4:12" x14ac:dyDescent="0.25">
      <c r="D90" s="121">
        <v>2</v>
      </c>
      <c r="E90" s="122" t="s">
        <v>33</v>
      </c>
      <c r="F90" s="122">
        <v>18</v>
      </c>
      <c r="G90" s="122">
        <v>17</v>
      </c>
      <c r="H90" s="122">
        <v>2</v>
      </c>
      <c r="I90" s="122">
        <v>21</v>
      </c>
      <c r="J90" s="122">
        <v>15</v>
      </c>
      <c r="K90" s="122">
        <v>14</v>
      </c>
      <c r="L90" t="str">
        <f t="shared" si="9"/>
        <v>'17-2-21-15-14</v>
      </c>
    </row>
    <row r="91" spans="4:12" x14ac:dyDescent="0.25">
      <c r="D91" s="121">
        <v>3</v>
      </c>
      <c r="E91" s="122" t="s">
        <v>34</v>
      </c>
      <c r="F91" s="122">
        <v>1</v>
      </c>
      <c r="G91" s="122">
        <v>15</v>
      </c>
      <c r="H91" s="122">
        <v>9</v>
      </c>
      <c r="I91" s="122">
        <v>13</v>
      </c>
      <c r="J91" s="122">
        <v>4</v>
      </c>
      <c r="K91" s="122">
        <v>3</v>
      </c>
      <c r="L91" t="str">
        <f t="shared" si="9"/>
        <v>'15-9-13-4-3</v>
      </c>
    </row>
    <row r="92" spans="4:12" x14ac:dyDescent="0.25">
      <c r="D92" s="121">
        <v>4</v>
      </c>
      <c r="E92" s="122" t="s">
        <v>11</v>
      </c>
      <c r="F92" s="122">
        <v>7</v>
      </c>
      <c r="G92" s="122">
        <v>15</v>
      </c>
      <c r="H92" s="122">
        <v>8</v>
      </c>
      <c r="I92" s="122">
        <v>19</v>
      </c>
      <c r="J92" s="122">
        <v>3</v>
      </c>
      <c r="K92" s="122">
        <v>22</v>
      </c>
      <c r="L92" t="str">
        <f t="shared" si="9"/>
        <v>'15-8-19-3-22</v>
      </c>
    </row>
    <row r="93" spans="4:12" x14ac:dyDescent="0.25">
      <c r="D93" s="121">
        <v>5</v>
      </c>
      <c r="E93" s="122" t="s">
        <v>12</v>
      </c>
      <c r="F93" s="122">
        <v>4</v>
      </c>
      <c r="G93" s="122">
        <v>15</v>
      </c>
      <c r="H93" s="122">
        <v>2</v>
      </c>
      <c r="I93" s="122">
        <v>3</v>
      </c>
      <c r="J93" s="122">
        <v>18</v>
      </c>
      <c r="K93" s="122">
        <v>13</v>
      </c>
      <c r="L93" t="str">
        <f t="shared" si="9"/>
        <v>'15-2-3-18-13</v>
      </c>
    </row>
    <row r="94" spans="4:12" x14ac:dyDescent="0.25">
      <c r="D94" s="121">
        <v>6</v>
      </c>
      <c r="E94" s="122" t="s">
        <v>35</v>
      </c>
      <c r="F94" s="122">
        <v>21</v>
      </c>
      <c r="G94" s="122">
        <v>7</v>
      </c>
      <c r="H94" s="122">
        <v>10</v>
      </c>
      <c r="I94" s="122">
        <v>14</v>
      </c>
      <c r="J94" s="122">
        <v>6</v>
      </c>
      <c r="K94" s="122"/>
      <c r="L94" t="str">
        <f t="shared" si="9"/>
        <v>'7-10-14-6</v>
      </c>
    </row>
    <row r="95" spans="4:12" x14ac:dyDescent="0.25">
      <c r="D95" s="121">
        <v>7</v>
      </c>
      <c r="E95" s="122" t="s">
        <v>120</v>
      </c>
      <c r="F95" s="122">
        <v>19</v>
      </c>
      <c r="G95" s="122">
        <v>17</v>
      </c>
      <c r="H95" s="122">
        <v>22</v>
      </c>
      <c r="I95" s="122">
        <v>4</v>
      </c>
      <c r="J95" s="122">
        <v>15</v>
      </c>
      <c r="K95" s="122"/>
      <c r="L95" t="str">
        <f t="shared" si="9"/>
        <v>'17-22-4-15</v>
      </c>
    </row>
    <row r="96" spans="4:12" x14ac:dyDescent="0.25">
      <c r="D96" s="121">
        <v>8</v>
      </c>
      <c r="E96" s="122" t="s">
        <v>121</v>
      </c>
      <c r="F96" s="122">
        <v>17</v>
      </c>
      <c r="G96" s="122">
        <v>21</v>
      </c>
      <c r="H96" s="122">
        <v>1</v>
      </c>
      <c r="I96" s="122">
        <v>4</v>
      </c>
      <c r="J96" s="122">
        <v>9</v>
      </c>
      <c r="K96" s="122">
        <v>14</v>
      </c>
      <c r="L96" t="str">
        <f t="shared" si="9"/>
        <v>'21-1-4-9-14</v>
      </c>
    </row>
    <row r="97" spans="4:12" x14ac:dyDescent="0.25">
      <c r="D97" s="121">
        <v>9</v>
      </c>
      <c r="E97" s="122" t="s">
        <v>122</v>
      </c>
      <c r="F97" s="122">
        <v>18</v>
      </c>
      <c r="G97" s="122">
        <v>10</v>
      </c>
      <c r="H97" s="122">
        <v>11</v>
      </c>
      <c r="I97" s="122">
        <v>22</v>
      </c>
      <c r="J97" s="122">
        <v>1</v>
      </c>
      <c r="K97" s="122">
        <v>8</v>
      </c>
      <c r="L97" t="str">
        <f t="shared" si="9"/>
        <v>'10-11-22-1-8</v>
      </c>
    </row>
    <row r="98" spans="4:12" x14ac:dyDescent="0.25">
      <c r="D98" s="121">
        <v>10</v>
      </c>
      <c r="E98" s="122" t="s">
        <v>123</v>
      </c>
      <c r="F98" s="122">
        <v>21</v>
      </c>
      <c r="G98" s="122">
        <v>14</v>
      </c>
      <c r="H98" s="122">
        <v>22</v>
      </c>
      <c r="I98" s="122">
        <v>11</v>
      </c>
      <c r="J98" s="122">
        <v>18</v>
      </c>
      <c r="K98" s="122">
        <v>24</v>
      </c>
      <c r="L98" t="str">
        <f t="shared" si="9"/>
        <v>'14-22-11-18-24</v>
      </c>
    </row>
    <row r="99" spans="4:12" x14ac:dyDescent="0.25">
      <c r="D99" s="121">
        <v>11</v>
      </c>
      <c r="E99" s="122" t="s">
        <v>511</v>
      </c>
      <c r="F99" s="122">
        <v>15</v>
      </c>
      <c r="G99" s="122">
        <v>10</v>
      </c>
      <c r="H99" s="122">
        <v>4</v>
      </c>
      <c r="I99" s="122">
        <v>2</v>
      </c>
      <c r="J99" s="122">
        <v>3</v>
      </c>
      <c r="K99" s="122">
        <v>12</v>
      </c>
      <c r="L99" t="str">
        <f t="shared" si="9"/>
        <v>'10-4-2-3-12</v>
      </c>
    </row>
    <row r="100" spans="4:12" x14ac:dyDescent="0.25">
      <c r="D100" s="121">
        <v>12</v>
      </c>
      <c r="E100" s="122" t="s">
        <v>512</v>
      </c>
      <c r="F100" s="122">
        <v>8</v>
      </c>
      <c r="G100" s="122">
        <v>10</v>
      </c>
      <c r="H100" s="122">
        <v>13</v>
      </c>
      <c r="I100" s="122">
        <v>7</v>
      </c>
      <c r="J100" s="122">
        <v>21</v>
      </c>
      <c r="K100" s="122">
        <v>11</v>
      </c>
      <c r="L100" t="str">
        <f t="shared" ref="L100:L112" si="10">CONCATENATE("'",G100,"-",H100,"-",I100,"-",J100,IF(K100&lt;&gt;"",CONCATENATE("-",K100),""))</f>
        <v>'10-13-7-21-11</v>
      </c>
    </row>
    <row r="101" spans="4:12" x14ac:dyDescent="0.25">
      <c r="D101" s="121">
        <v>13</v>
      </c>
      <c r="E101" s="122" t="s">
        <v>513</v>
      </c>
      <c r="F101" s="122">
        <v>7</v>
      </c>
      <c r="G101" s="122">
        <v>4</v>
      </c>
      <c r="H101" s="122">
        <v>12</v>
      </c>
      <c r="I101" s="122">
        <v>18</v>
      </c>
      <c r="J101" s="122">
        <v>16</v>
      </c>
      <c r="K101" s="122">
        <v>14</v>
      </c>
      <c r="L101" t="str">
        <f t="shared" ref="L101:L108" si="11">CONCATENATE("'",G101,"-",H101,"-",I101,"-",J101,IF(K101&lt;&gt;"",CONCATENATE("-",K101),""))</f>
        <v>'4-12-18-16-14</v>
      </c>
    </row>
    <row r="102" spans="4:12" x14ac:dyDescent="0.25">
      <c r="D102" s="121">
        <v>14</v>
      </c>
      <c r="E102" s="122" t="s">
        <v>514</v>
      </c>
      <c r="F102" s="122">
        <v>24</v>
      </c>
      <c r="G102" s="122">
        <v>2</v>
      </c>
      <c r="H102" s="122">
        <v>8</v>
      </c>
      <c r="I102" s="122">
        <v>21</v>
      </c>
      <c r="J102" s="122">
        <v>1</v>
      </c>
      <c r="K102" s="122">
        <v>12</v>
      </c>
      <c r="L102" t="str">
        <f t="shared" si="11"/>
        <v>'2-8-21-1-12</v>
      </c>
    </row>
    <row r="103" spans="4:12" x14ac:dyDescent="0.25">
      <c r="D103" s="121">
        <v>15</v>
      </c>
      <c r="E103" s="122" t="s">
        <v>515</v>
      </c>
      <c r="F103" s="122">
        <v>15</v>
      </c>
      <c r="G103" s="122">
        <v>7</v>
      </c>
      <c r="H103" s="122">
        <v>22</v>
      </c>
      <c r="I103" s="122">
        <v>19</v>
      </c>
      <c r="J103" s="122">
        <v>4</v>
      </c>
      <c r="K103" s="122">
        <v>5</v>
      </c>
      <c r="L103" t="str">
        <f t="shared" si="11"/>
        <v>'7-22-19-4-5</v>
      </c>
    </row>
    <row r="104" spans="4:12" x14ac:dyDescent="0.25">
      <c r="D104" s="121">
        <v>16</v>
      </c>
      <c r="E104" s="122" t="s">
        <v>516</v>
      </c>
      <c r="F104" s="122">
        <v>23</v>
      </c>
      <c r="G104" s="122">
        <v>11</v>
      </c>
      <c r="H104" s="122">
        <v>22</v>
      </c>
      <c r="I104" s="122">
        <v>14</v>
      </c>
      <c r="J104" s="122">
        <v>6</v>
      </c>
      <c r="K104" s="122">
        <v>15</v>
      </c>
      <c r="L104" t="str">
        <f t="shared" si="11"/>
        <v>'11-22-14-6-15</v>
      </c>
    </row>
    <row r="105" spans="4:12" x14ac:dyDescent="0.25">
      <c r="D105" s="121">
        <v>17</v>
      </c>
      <c r="E105" s="122" t="s">
        <v>517</v>
      </c>
      <c r="F105" s="122">
        <v>10</v>
      </c>
      <c r="G105" s="122">
        <v>5</v>
      </c>
      <c r="H105" s="122">
        <v>15</v>
      </c>
      <c r="I105" s="122">
        <v>13</v>
      </c>
      <c r="J105" s="122">
        <v>24</v>
      </c>
      <c r="K105" s="122">
        <v>23</v>
      </c>
      <c r="L105" t="str">
        <f t="shared" si="11"/>
        <v>'5-15-13-24-23</v>
      </c>
    </row>
    <row r="106" spans="4:12" x14ac:dyDescent="0.25">
      <c r="D106" s="121">
        <v>18</v>
      </c>
      <c r="E106" s="122" t="s">
        <v>518</v>
      </c>
      <c r="F106" s="122">
        <v>9</v>
      </c>
      <c r="G106" s="122">
        <v>2</v>
      </c>
      <c r="H106" s="122">
        <v>23</v>
      </c>
      <c r="I106" s="122">
        <v>8</v>
      </c>
      <c r="J106" s="122">
        <v>20</v>
      </c>
      <c r="K106" s="122">
        <v>18</v>
      </c>
      <c r="L106" t="str">
        <f t="shared" si="11"/>
        <v>'2-23-8-20-18</v>
      </c>
    </row>
    <row r="107" spans="4:12" x14ac:dyDescent="0.25">
      <c r="D107" s="121">
        <v>19</v>
      </c>
      <c r="E107" s="122" t="s">
        <v>519</v>
      </c>
      <c r="F107" s="122">
        <v>1</v>
      </c>
      <c r="G107" s="122">
        <v>20</v>
      </c>
      <c r="H107" s="122">
        <v>18</v>
      </c>
      <c r="I107" s="122">
        <v>14</v>
      </c>
      <c r="J107" s="122">
        <v>3</v>
      </c>
      <c r="K107" s="122"/>
      <c r="L107" t="str">
        <f t="shared" si="11"/>
        <v>'20-18-14-3</v>
      </c>
    </row>
    <row r="108" spans="4:12" x14ac:dyDescent="0.25">
      <c r="D108" s="121">
        <v>20</v>
      </c>
      <c r="E108" s="122" t="s">
        <v>520</v>
      </c>
      <c r="F108" s="122">
        <v>13</v>
      </c>
      <c r="G108" s="122">
        <v>11</v>
      </c>
      <c r="H108" s="122">
        <v>15</v>
      </c>
      <c r="I108" s="122">
        <v>23</v>
      </c>
      <c r="J108" s="122">
        <v>5</v>
      </c>
      <c r="K108" s="122">
        <v>4</v>
      </c>
      <c r="L108" t="str">
        <f t="shared" si="11"/>
        <v>'11-15-23-5-4</v>
      </c>
    </row>
    <row r="109" spans="4:12" x14ac:dyDescent="0.25">
      <c r="D109" s="121">
        <v>21</v>
      </c>
      <c r="E109" s="122" t="s">
        <v>521</v>
      </c>
      <c r="F109" s="122">
        <v>3</v>
      </c>
      <c r="G109" s="122">
        <v>8</v>
      </c>
      <c r="H109" s="122">
        <v>9</v>
      </c>
      <c r="I109" s="122">
        <v>14</v>
      </c>
      <c r="J109" s="122">
        <v>24</v>
      </c>
      <c r="K109" s="122"/>
      <c r="L109" t="str">
        <f t="shared" si="10"/>
        <v>'8-9-14-24</v>
      </c>
    </row>
    <row r="110" spans="4:12" x14ac:dyDescent="0.25">
      <c r="D110" s="121">
        <v>22</v>
      </c>
      <c r="E110" s="122" t="s">
        <v>522</v>
      </c>
      <c r="F110" s="122">
        <v>7</v>
      </c>
      <c r="G110" s="122">
        <v>9</v>
      </c>
      <c r="H110" s="122">
        <v>6</v>
      </c>
      <c r="I110" s="122">
        <v>21</v>
      </c>
      <c r="J110" s="122">
        <v>14</v>
      </c>
      <c r="K110" s="122">
        <v>20</v>
      </c>
      <c r="L110" t="str">
        <f t="shared" si="10"/>
        <v>'9-6-21-14-20</v>
      </c>
    </row>
    <row r="111" spans="4:12" x14ac:dyDescent="0.25">
      <c r="D111" s="121">
        <v>23</v>
      </c>
      <c r="E111" s="122" t="s">
        <v>523</v>
      </c>
      <c r="F111" s="122">
        <v>24</v>
      </c>
      <c r="G111" s="122">
        <v>3</v>
      </c>
      <c r="H111" s="122">
        <v>1</v>
      </c>
      <c r="I111" s="122">
        <v>15</v>
      </c>
      <c r="J111" s="122">
        <v>8</v>
      </c>
      <c r="K111" s="122"/>
      <c r="L111" t="str">
        <f t="shared" si="10"/>
        <v>'3-1-15-8</v>
      </c>
    </row>
    <row r="112" spans="4:12" x14ac:dyDescent="0.25">
      <c r="D112" s="121">
        <v>24</v>
      </c>
      <c r="E112" s="122" t="s">
        <v>524</v>
      </c>
      <c r="F112" s="122">
        <v>16</v>
      </c>
      <c r="G112" s="122">
        <v>9</v>
      </c>
      <c r="H112" s="122">
        <v>2</v>
      </c>
      <c r="I112" s="122">
        <v>7</v>
      </c>
      <c r="J112" s="122">
        <v>3</v>
      </c>
      <c r="K112" s="122">
        <v>24</v>
      </c>
      <c r="L112" t="str">
        <f t="shared" si="10"/>
        <v>'9-2-7-3-24</v>
      </c>
    </row>
  </sheetData>
  <mergeCells count="5">
    <mergeCell ref="O1:V1"/>
    <mergeCell ref="L1:M1"/>
    <mergeCell ref="E34:I34"/>
    <mergeCell ref="H1:J1"/>
    <mergeCell ref="I12:J12"/>
  </mergeCells>
  <phoneticPr fontId="5" type="noConversion"/>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E7B30-3E55-4273-B417-4A32BBD0C11B}">
  <dimension ref="E6:X16"/>
  <sheetViews>
    <sheetView zoomScale="130" zoomScaleNormal="130" workbookViewId="0">
      <selection activeCell="F11" sqref="F11"/>
    </sheetView>
  </sheetViews>
  <sheetFormatPr baseColWidth="10" defaultRowHeight="15" x14ac:dyDescent="0.25"/>
  <cols>
    <col min="6" max="6" width="38.28515625" bestFit="1" customWidth="1"/>
    <col min="7" max="7" width="3.7109375" customWidth="1"/>
    <col min="8" max="8" width="2" bestFit="1" customWidth="1"/>
    <col min="9" max="9" width="5.7109375" bestFit="1" customWidth="1"/>
    <col min="10" max="10" width="3" bestFit="1" customWidth="1"/>
    <col min="11" max="11" width="15" bestFit="1" customWidth="1"/>
    <col min="12" max="12" width="19.42578125" bestFit="1" customWidth="1"/>
  </cols>
  <sheetData>
    <row r="6" spans="5:24" x14ac:dyDescent="0.25">
      <c r="E6" t="s">
        <v>257</v>
      </c>
    </row>
    <row r="7" spans="5:24" x14ac:dyDescent="0.25">
      <c r="E7" t="s">
        <v>256</v>
      </c>
    </row>
    <row r="8" spans="5:24" x14ac:dyDescent="0.25">
      <c r="F8" t="s">
        <v>248</v>
      </c>
      <c r="H8" s="8">
        <v>2</v>
      </c>
      <c r="I8" s="19" t="s">
        <v>130</v>
      </c>
      <c r="J8" s="19" t="s">
        <v>191</v>
      </c>
      <c r="K8" s="19" t="s">
        <v>192</v>
      </c>
      <c r="L8" s="19" t="s">
        <v>204</v>
      </c>
      <c r="M8" s="19" t="s">
        <v>207</v>
      </c>
      <c r="N8" s="19" t="s">
        <v>208</v>
      </c>
      <c r="O8" s="75" t="s">
        <v>209</v>
      </c>
      <c r="P8" s="19" t="s">
        <v>247</v>
      </c>
      <c r="Q8" s="19" t="s">
        <v>157</v>
      </c>
      <c r="R8" s="8">
        <v>4</v>
      </c>
      <c r="S8" s="8">
        <v>100</v>
      </c>
      <c r="T8" s="17" t="s">
        <v>52</v>
      </c>
      <c r="U8" s="17" t="s">
        <v>53</v>
      </c>
      <c r="V8" s="17" t="s">
        <v>54</v>
      </c>
      <c r="W8" s="79" t="str">
        <f>CONCATENATE("dir",F8,"/imgHotel/")</f>
        <v>dirleer registro/imgHotel/</v>
      </c>
      <c r="X8" s="2">
        <v>1</v>
      </c>
    </row>
    <row r="9" spans="5:24" x14ac:dyDescent="0.25">
      <c r="F9" t="s">
        <v>249</v>
      </c>
    </row>
    <row r="10" spans="5:24" x14ac:dyDescent="0.25">
      <c r="F10" t="s">
        <v>250</v>
      </c>
    </row>
    <row r="12" spans="5:24" x14ac:dyDescent="0.25">
      <c r="F12" t="s">
        <v>251</v>
      </c>
    </row>
    <row r="13" spans="5:24" x14ac:dyDescent="0.25">
      <c r="F13" t="s">
        <v>255</v>
      </c>
    </row>
    <row r="14" spans="5:24" x14ac:dyDescent="0.25">
      <c r="F14" t="s">
        <v>254</v>
      </c>
    </row>
    <row r="15" spans="5:24" x14ac:dyDescent="0.25">
      <c r="F15" t="s">
        <v>252</v>
      </c>
    </row>
    <row r="16" spans="5:24" x14ac:dyDescent="0.25">
      <c r="F16" t="s">
        <v>253</v>
      </c>
    </row>
  </sheetData>
  <hyperlinks>
    <hyperlink ref="O8" r:id="rId1" xr:uid="{DC89EF4D-10A1-4749-9B67-E2367743763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DCB97-74D3-4ACB-87A6-69B9BF3E5DAD}">
  <dimension ref="C3:L9"/>
  <sheetViews>
    <sheetView zoomScale="130" zoomScaleNormal="130" workbookViewId="0">
      <selection activeCell="K5" sqref="K5"/>
    </sheetView>
  </sheetViews>
  <sheetFormatPr baseColWidth="10" defaultRowHeight="15" x14ac:dyDescent="0.25"/>
  <cols>
    <col min="4" max="4" width="23.5703125" customWidth="1"/>
    <col min="7" max="7" width="5.85546875" bestFit="1" customWidth="1"/>
    <col min="9" max="9" width="15" bestFit="1" customWidth="1"/>
    <col min="10" max="11" width="23.85546875" customWidth="1"/>
    <col min="12" max="12" width="14.28515625" bestFit="1" customWidth="1"/>
  </cols>
  <sheetData>
    <row r="3" spans="3:12" x14ac:dyDescent="0.25">
      <c r="C3" t="s">
        <v>260</v>
      </c>
    </row>
    <row r="4" spans="3:12" x14ac:dyDescent="0.25">
      <c r="G4" t="s">
        <v>82</v>
      </c>
      <c r="H4" t="s">
        <v>266</v>
      </c>
      <c r="I4" t="s">
        <v>265</v>
      </c>
      <c r="J4" t="s">
        <v>268</v>
      </c>
      <c r="K4" t="s">
        <v>269</v>
      </c>
      <c r="L4" t="s">
        <v>199</v>
      </c>
    </row>
    <row r="5" spans="3:12" ht="41.25" customHeight="1" x14ac:dyDescent="0.25">
      <c r="C5" t="s">
        <v>261</v>
      </c>
      <c r="D5" t="s">
        <v>192</v>
      </c>
      <c r="G5" s="7">
        <v>1</v>
      </c>
      <c r="H5" s="2">
        <v>11111</v>
      </c>
      <c r="I5" s="2" t="s">
        <v>192</v>
      </c>
      <c r="J5" s="86" t="s">
        <v>86</v>
      </c>
      <c r="K5" s="86" t="s">
        <v>131</v>
      </c>
      <c r="L5" s="87" t="s">
        <v>264</v>
      </c>
    </row>
    <row r="6" spans="3:12" ht="39" customHeight="1" x14ac:dyDescent="0.25">
      <c r="G6" s="6">
        <v>3</v>
      </c>
      <c r="H6" s="8">
        <v>11113</v>
      </c>
      <c r="I6" t="s">
        <v>215</v>
      </c>
      <c r="J6" s="86" t="s">
        <v>86</v>
      </c>
      <c r="K6" s="86" t="s">
        <v>212</v>
      </c>
      <c r="L6" t="s">
        <v>267</v>
      </c>
    </row>
    <row r="7" spans="3:12" ht="20.25" customHeight="1" x14ac:dyDescent="0.25">
      <c r="C7" s="29" t="s">
        <v>262</v>
      </c>
      <c r="D7" s="85" t="s">
        <v>86</v>
      </c>
      <c r="G7" s="6">
        <v>4</v>
      </c>
      <c r="H7" s="8">
        <v>11114</v>
      </c>
      <c r="J7" s="86" t="s">
        <v>86</v>
      </c>
    </row>
    <row r="9" spans="3:12" x14ac:dyDescent="0.25">
      <c r="C9" t="s">
        <v>263</v>
      </c>
      <c r="D9" t="s">
        <v>264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F2876-973E-45BD-95B1-FAE0473DDAA1}">
  <sheetPr codeName="Hoja4">
    <tabColor theme="7" tint="0.39997558519241921"/>
  </sheetPr>
  <dimension ref="A1:S13"/>
  <sheetViews>
    <sheetView showGridLines="0" workbookViewId="0">
      <selection activeCell="F26" sqref="F26"/>
    </sheetView>
  </sheetViews>
  <sheetFormatPr baseColWidth="10" defaultRowHeight="15" x14ac:dyDescent="0.25"/>
  <cols>
    <col min="4" max="4" width="12.7109375" bestFit="1" customWidth="1"/>
    <col min="8" max="8" width="12.85546875" bestFit="1" customWidth="1"/>
    <col min="12" max="12" width="11.85546875" bestFit="1" customWidth="1"/>
    <col min="13" max="13" width="19.140625" customWidth="1"/>
    <col min="16" max="16" width="19.140625" bestFit="1" customWidth="1"/>
    <col min="17" max="17" width="19.140625" customWidth="1"/>
    <col min="18" max="18" width="8.28515625" bestFit="1" customWidth="1"/>
  </cols>
  <sheetData>
    <row r="1" spans="1:19" x14ac:dyDescent="0.25">
      <c r="A1" s="194" t="s">
        <v>88</v>
      </c>
      <c r="B1" s="194"/>
      <c r="C1" s="194"/>
      <c r="D1" s="194"/>
      <c r="E1" s="194"/>
      <c r="F1" s="194"/>
      <c r="G1" s="194"/>
      <c r="H1" s="194"/>
      <c r="I1" s="194"/>
      <c r="K1" s="196" t="s">
        <v>87</v>
      </c>
      <c r="L1" s="197"/>
      <c r="M1" s="197"/>
      <c r="N1" s="197"/>
      <c r="O1" s="197"/>
      <c r="P1" s="197"/>
      <c r="Q1" s="197"/>
      <c r="R1" s="197"/>
      <c r="S1" s="197"/>
    </row>
    <row r="2" spans="1:19" x14ac:dyDescent="0.25">
      <c r="A2" s="2" t="s">
        <v>82</v>
      </c>
      <c r="B2" s="2" t="s">
        <v>83</v>
      </c>
      <c r="C2" s="2" t="s">
        <v>25</v>
      </c>
      <c r="D2" s="2" t="s">
        <v>127</v>
      </c>
      <c r="E2" s="2" t="s">
        <v>41</v>
      </c>
      <c r="F2" s="2" t="s">
        <v>40</v>
      </c>
      <c r="G2" s="8" t="s">
        <v>51</v>
      </c>
      <c r="H2" s="8" t="s">
        <v>4</v>
      </c>
      <c r="I2" s="8" t="s">
        <v>14</v>
      </c>
      <c r="K2" s="1" t="s">
        <v>116</v>
      </c>
      <c r="L2" s="20" t="s">
        <v>84</v>
      </c>
      <c r="M2" s="20" t="s">
        <v>129</v>
      </c>
      <c r="N2" s="20" t="s">
        <v>89</v>
      </c>
      <c r="O2" s="20" t="s">
        <v>85</v>
      </c>
      <c r="P2" s="20" t="s">
        <v>39</v>
      </c>
      <c r="Q2" s="2" t="s">
        <v>56</v>
      </c>
      <c r="R2" s="2" t="s">
        <v>0</v>
      </c>
      <c r="S2" s="2" t="s">
        <v>14</v>
      </c>
    </row>
    <row r="3" spans="1:19" x14ac:dyDescent="0.25">
      <c r="A3" s="7">
        <v>1</v>
      </c>
      <c r="B3" s="2">
        <v>12345</v>
      </c>
      <c r="C3" s="2">
        <v>3</v>
      </c>
      <c r="D3" s="2"/>
      <c r="E3" s="2"/>
      <c r="F3" s="2">
        <v>100</v>
      </c>
      <c r="G3" s="19" t="s">
        <v>52</v>
      </c>
      <c r="H3" s="19" t="s">
        <v>53</v>
      </c>
      <c r="I3" s="19" t="s">
        <v>54</v>
      </c>
      <c r="K3" s="7">
        <v>1</v>
      </c>
      <c r="L3" s="22">
        <v>1</v>
      </c>
      <c r="N3" s="21"/>
      <c r="O3" s="2">
        <v>8</v>
      </c>
      <c r="P3" s="2">
        <v>2</v>
      </c>
      <c r="Q3" s="19" t="s">
        <v>72</v>
      </c>
      <c r="R3" s="19" t="s">
        <v>54</v>
      </c>
      <c r="S3" s="19" t="s">
        <v>79</v>
      </c>
    </row>
    <row r="4" spans="1:19" x14ac:dyDescent="0.25">
      <c r="K4" s="7"/>
      <c r="L4" s="22">
        <v>2</v>
      </c>
      <c r="M4" s="1"/>
      <c r="N4" s="1"/>
      <c r="O4" s="1"/>
      <c r="P4" s="1"/>
      <c r="Q4" s="19" t="s">
        <v>73</v>
      </c>
      <c r="R4" s="19"/>
      <c r="S4" s="19" t="s">
        <v>80</v>
      </c>
    </row>
    <row r="5" spans="1:19" x14ac:dyDescent="0.25">
      <c r="K5" s="7"/>
      <c r="L5" s="22">
        <v>3</v>
      </c>
      <c r="M5" s="1"/>
      <c r="N5" s="1"/>
      <c r="O5" s="1"/>
      <c r="P5" s="1"/>
      <c r="Q5" s="19" t="s">
        <v>74</v>
      </c>
      <c r="R5" s="19"/>
      <c r="S5" s="19" t="s">
        <v>80</v>
      </c>
    </row>
    <row r="7" spans="1:19" x14ac:dyDescent="0.25">
      <c r="K7" s="195" t="s">
        <v>90</v>
      </c>
      <c r="L7" s="195"/>
      <c r="M7" s="195"/>
      <c r="N7" s="195"/>
    </row>
    <row r="8" spans="1:19" x14ac:dyDescent="0.25">
      <c r="K8" s="2" t="s">
        <v>84</v>
      </c>
      <c r="L8" s="2" t="s">
        <v>91</v>
      </c>
      <c r="M8" s="8" t="s">
        <v>55</v>
      </c>
      <c r="N8" s="8" t="s">
        <v>92</v>
      </c>
    </row>
    <row r="9" spans="1:19" x14ac:dyDescent="0.25">
      <c r="K9" s="22">
        <v>1</v>
      </c>
      <c r="L9" s="2" t="s">
        <v>95</v>
      </c>
      <c r="M9" s="19" t="s">
        <v>52</v>
      </c>
      <c r="N9" s="19" t="s">
        <v>93</v>
      </c>
    </row>
    <row r="10" spans="1:19" x14ac:dyDescent="0.25">
      <c r="K10" s="22">
        <v>1</v>
      </c>
      <c r="L10" s="2" t="s">
        <v>96</v>
      </c>
      <c r="M10" s="19" t="s">
        <v>99</v>
      </c>
      <c r="N10" s="19" t="s">
        <v>100</v>
      </c>
    </row>
    <row r="11" spans="1:19" x14ac:dyDescent="0.25">
      <c r="K11" s="22">
        <v>1</v>
      </c>
      <c r="L11" s="8" t="s">
        <v>94</v>
      </c>
      <c r="M11" s="19" t="s">
        <v>101</v>
      </c>
      <c r="N11" s="19" t="s">
        <v>100</v>
      </c>
    </row>
    <row r="12" spans="1:19" x14ac:dyDescent="0.25">
      <c r="K12" s="22">
        <v>1</v>
      </c>
      <c r="L12" s="8" t="s">
        <v>97</v>
      </c>
      <c r="M12" s="19" t="s">
        <v>98</v>
      </c>
      <c r="N12" s="19" t="s">
        <v>102</v>
      </c>
    </row>
    <row r="13" spans="1:19" x14ac:dyDescent="0.25">
      <c r="K13" s="22">
        <v>1</v>
      </c>
      <c r="L13" s="8" t="s">
        <v>103</v>
      </c>
      <c r="M13" s="19" t="s">
        <v>104</v>
      </c>
      <c r="N13" s="19" t="s">
        <v>105</v>
      </c>
    </row>
  </sheetData>
  <mergeCells count="3">
    <mergeCell ref="A1:I1"/>
    <mergeCell ref="K7:N7"/>
    <mergeCell ref="K1:S1"/>
  </mergeCells>
  <phoneticPr fontId="5" type="noConversion"/>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9E195-A85C-4BC3-AC4A-6A2B0756BC03}">
  <sheetPr codeName="Hoja5">
    <tabColor rgb="FFFF0000"/>
  </sheetPr>
  <dimension ref="A1:R13"/>
  <sheetViews>
    <sheetView showGridLines="0" zoomScale="95" zoomScaleNormal="95" workbookViewId="0">
      <selection activeCell="M21" sqref="M21"/>
    </sheetView>
  </sheetViews>
  <sheetFormatPr baseColWidth="10" defaultRowHeight="15" x14ac:dyDescent="0.25"/>
  <cols>
    <col min="13" max="13" width="64.85546875" customWidth="1"/>
  </cols>
  <sheetData>
    <row r="1" spans="1:18" x14ac:dyDescent="0.25">
      <c r="A1" s="194" t="s">
        <v>88</v>
      </c>
      <c r="B1" s="194"/>
      <c r="C1" s="194"/>
      <c r="D1" s="194"/>
      <c r="E1" s="194"/>
      <c r="F1" s="194"/>
      <c r="G1" s="194"/>
      <c r="H1" s="194"/>
      <c r="K1" s="198" t="s">
        <v>126</v>
      </c>
      <c r="L1" s="198"/>
      <c r="M1" s="198"/>
      <c r="N1" s="198"/>
      <c r="O1" s="198"/>
      <c r="P1" s="198"/>
      <c r="Q1" s="198"/>
      <c r="R1" s="198"/>
    </row>
    <row r="2" spans="1:18" x14ac:dyDescent="0.25">
      <c r="A2" s="2" t="s">
        <v>82</v>
      </c>
      <c r="B2" s="2" t="s">
        <v>83</v>
      </c>
      <c r="C2" s="2" t="s">
        <v>119</v>
      </c>
      <c r="D2" s="2" t="s">
        <v>41</v>
      </c>
      <c r="E2" s="2" t="s">
        <v>40</v>
      </c>
      <c r="F2" s="8" t="s">
        <v>51</v>
      </c>
      <c r="G2" s="8" t="s">
        <v>4</v>
      </c>
      <c r="H2" s="8" t="s">
        <v>14</v>
      </c>
      <c r="K2" s="1" t="s">
        <v>116</v>
      </c>
      <c r="L2" s="20" t="s">
        <v>84</v>
      </c>
      <c r="M2" s="20" t="s">
        <v>2</v>
      </c>
      <c r="N2" s="20" t="s">
        <v>89</v>
      </c>
      <c r="O2" s="20" t="s">
        <v>85</v>
      </c>
      <c r="P2" s="20" t="s">
        <v>39</v>
      </c>
      <c r="Q2" s="2" t="s">
        <v>56</v>
      </c>
      <c r="R2" s="2" t="s">
        <v>0</v>
      </c>
    </row>
    <row r="3" spans="1:18" x14ac:dyDescent="0.25">
      <c r="A3" s="7">
        <v>3</v>
      </c>
      <c r="B3" s="2">
        <v>12345</v>
      </c>
      <c r="C3" s="2">
        <v>25</v>
      </c>
      <c r="D3" s="2"/>
      <c r="E3" s="2">
        <v>100</v>
      </c>
      <c r="F3" s="19" t="s">
        <v>52</v>
      </c>
      <c r="G3" s="19" t="s">
        <v>53</v>
      </c>
      <c r="H3" s="19" t="s">
        <v>54</v>
      </c>
      <c r="K3" s="7"/>
      <c r="L3" s="22"/>
      <c r="M3" s="21"/>
      <c r="N3" s="21"/>
      <c r="O3" s="2"/>
      <c r="P3" s="2"/>
      <c r="Q3" s="19"/>
      <c r="R3" s="19"/>
    </row>
    <row r="4" spans="1:18" x14ac:dyDescent="0.25">
      <c r="K4" s="7"/>
      <c r="L4" s="22"/>
      <c r="M4" s="1"/>
      <c r="N4" s="1"/>
      <c r="O4" s="1"/>
      <c r="P4" s="1"/>
      <c r="Q4" s="19"/>
      <c r="R4" s="19"/>
    </row>
    <row r="5" spans="1:18" x14ac:dyDescent="0.25">
      <c r="K5" s="7"/>
      <c r="L5" s="22"/>
      <c r="M5" s="1"/>
      <c r="N5" s="1"/>
      <c r="O5" s="1"/>
      <c r="P5" s="1"/>
      <c r="Q5" s="19"/>
      <c r="R5" s="19"/>
    </row>
    <row r="7" spans="1:18" x14ac:dyDescent="0.25">
      <c r="K7" s="195" t="s">
        <v>125</v>
      </c>
      <c r="L7" s="195"/>
      <c r="M7" s="195"/>
      <c r="N7" s="195"/>
    </row>
    <row r="8" spans="1:18" x14ac:dyDescent="0.25">
      <c r="K8" s="2" t="s">
        <v>84</v>
      </c>
      <c r="L8" s="2" t="s">
        <v>91</v>
      </c>
      <c r="M8" s="8" t="s">
        <v>55</v>
      </c>
      <c r="N8" s="8" t="s">
        <v>92</v>
      </c>
    </row>
    <row r="9" spans="1:18" x14ac:dyDescent="0.25">
      <c r="K9" s="22"/>
      <c r="L9" s="2"/>
      <c r="M9" s="19"/>
      <c r="N9" s="19"/>
    </row>
    <row r="10" spans="1:18" x14ac:dyDescent="0.25">
      <c r="K10" s="22"/>
      <c r="L10" s="2"/>
      <c r="M10" s="19"/>
      <c r="N10" s="19"/>
    </row>
    <row r="11" spans="1:18" x14ac:dyDescent="0.25">
      <c r="K11" s="22"/>
      <c r="L11" s="8"/>
      <c r="M11" s="19"/>
      <c r="N11" s="19"/>
    </row>
    <row r="12" spans="1:18" x14ac:dyDescent="0.25">
      <c r="K12" s="22"/>
      <c r="L12" s="8"/>
      <c r="M12" s="19"/>
      <c r="N12" s="19"/>
    </row>
    <row r="13" spans="1:18" x14ac:dyDescent="0.25">
      <c r="K13" s="22"/>
      <c r="L13" s="8"/>
      <c r="M13" s="19"/>
      <c r="N13" s="19"/>
    </row>
  </sheetData>
  <mergeCells count="3">
    <mergeCell ref="A1:H1"/>
    <mergeCell ref="K1:R1"/>
    <mergeCell ref="K7:N7"/>
  </mergeCells>
  <phoneticPr fontId="5"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3409B-1351-420D-96E8-66A2ED8172CE}">
  <dimension ref="B4:H18"/>
  <sheetViews>
    <sheetView workbookViewId="0">
      <selection activeCell="F5" sqref="F5:F18"/>
    </sheetView>
  </sheetViews>
  <sheetFormatPr baseColWidth="10" defaultRowHeight="15" x14ac:dyDescent="0.25"/>
  <cols>
    <col min="3" max="3" width="32.140625" bestFit="1" customWidth="1"/>
    <col min="6" max="6" width="26" bestFit="1" customWidth="1"/>
    <col min="8" max="8" width="24.28515625" bestFit="1" customWidth="1"/>
  </cols>
  <sheetData>
    <row r="4" spans="2:8" x14ac:dyDescent="0.25">
      <c r="D4" t="s">
        <v>457</v>
      </c>
    </row>
    <row r="5" spans="2:8" x14ac:dyDescent="0.25">
      <c r="C5" t="s">
        <v>456</v>
      </c>
      <c r="D5">
        <f>LEN(C5)</f>
        <v>26</v>
      </c>
      <c r="F5" t="str">
        <f ca="1">CONCATENATE("Acceso con-",VLOOKUP(RANDBETWEEN(1,7),$B$9:$C$15,2,FALSE),"-",MID($C$5,$D$5-RANDBETWEEN(1,$D$5),2),"-",RANDBETWEEN(1,5))</f>
        <v>Acceso con-garaje-WX-3</v>
      </c>
      <c r="H5" t="s">
        <v>458</v>
      </c>
    </row>
    <row r="6" spans="2:8" x14ac:dyDescent="0.25">
      <c r="F6" t="str">
        <f t="shared" ref="F6:F18" ca="1" si="0">CONCATENATE("Acceso con-",VLOOKUP(RANDBETWEEN(1,7),$B$9:$C$15,2,FALSE),"-",MID($C$5,$D$5-RANDBETWEEN(1,$D$5),2),"-",RANDBETWEEN(1,5))</f>
        <v>Acceso con-entrada-ST-2</v>
      </c>
      <c r="H6" t="s">
        <v>459</v>
      </c>
    </row>
    <row r="7" spans="2:8" x14ac:dyDescent="0.25">
      <c r="C7">
        <v>1234567890</v>
      </c>
      <c r="D7">
        <f>LEN(C7)</f>
        <v>10</v>
      </c>
      <c r="F7" t="str">
        <f t="shared" ca="1" si="0"/>
        <v>Acceso con-camino-XY-5</v>
      </c>
      <c r="H7" t="s">
        <v>460</v>
      </c>
    </row>
    <row r="8" spans="2:8" x14ac:dyDescent="0.25">
      <c r="F8" t="str">
        <f t="shared" ca="1" si="0"/>
        <v>Acceso con-garaje-XY-2</v>
      </c>
      <c r="H8" t="s">
        <v>461</v>
      </c>
    </row>
    <row r="9" spans="2:8" x14ac:dyDescent="0.25">
      <c r="B9">
        <v>1</v>
      </c>
      <c r="C9" t="s">
        <v>504</v>
      </c>
      <c r="F9" t="str">
        <f t="shared" ca="1" si="0"/>
        <v>Acceso con-garaje-TU-5</v>
      </c>
      <c r="H9" t="s">
        <v>462</v>
      </c>
    </row>
    <row r="10" spans="2:8" x14ac:dyDescent="0.25">
      <c r="B10">
        <v>2</v>
      </c>
      <c r="C10" t="s">
        <v>505</v>
      </c>
      <c r="F10" t="str">
        <f t="shared" ca="1" si="0"/>
        <v>Acceso con-ingreso-PQ-5</v>
      </c>
      <c r="H10" t="s">
        <v>463</v>
      </c>
    </row>
    <row r="11" spans="2:8" x14ac:dyDescent="0.25">
      <c r="B11">
        <v>3</v>
      </c>
      <c r="C11" t="s">
        <v>506</v>
      </c>
      <c r="F11" t="str">
        <f t="shared" ca="1" si="0"/>
        <v>Acceso con-acometida-LM-5</v>
      </c>
      <c r="H11" t="s">
        <v>464</v>
      </c>
    </row>
    <row r="12" spans="2:8" x14ac:dyDescent="0.25">
      <c r="B12">
        <v>4</v>
      </c>
      <c r="C12" t="s">
        <v>507</v>
      </c>
      <c r="F12" t="str">
        <f t="shared" ca="1" si="0"/>
        <v>Acceso con-ingreso-EF-1</v>
      </c>
      <c r="H12" t="s">
        <v>465</v>
      </c>
    </row>
    <row r="13" spans="2:8" x14ac:dyDescent="0.25">
      <c r="B13">
        <v>5</v>
      </c>
      <c r="C13" t="s">
        <v>508</v>
      </c>
      <c r="F13" t="str">
        <f t="shared" ca="1" si="0"/>
        <v>Acceso con-ingreso-GH-4</v>
      </c>
      <c r="H13" t="s">
        <v>464</v>
      </c>
    </row>
    <row r="14" spans="2:8" x14ac:dyDescent="0.25">
      <c r="B14">
        <v>6</v>
      </c>
      <c r="C14" t="s">
        <v>509</v>
      </c>
      <c r="F14" t="str">
        <f t="shared" ca="1" si="0"/>
        <v>Acceso con-acometida-CD-2</v>
      </c>
      <c r="H14" t="s">
        <v>464</v>
      </c>
    </row>
    <row r="15" spans="2:8" x14ac:dyDescent="0.25">
      <c r="B15">
        <v>7</v>
      </c>
      <c r="C15" t="s">
        <v>510</v>
      </c>
      <c r="F15" t="str">
        <f t="shared" ca="1" si="0"/>
        <v>Acceso con-pasadizo-RS-4</v>
      </c>
      <c r="H15" t="s">
        <v>460</v>
      </c>
    </row>
    <row r="16" spans="2:8" x14ac:dyDescent="0.25">
      <c r="F16" t="str">
        <f t="shared" ca="1" si="0"/>
        <v>Acceso con-ingreso-FG-3</v>
      </c>
      <c r="H16" t="s">
        <v>466</v>
      </c>
    </row>
    <row r="17" spans="6:8" x14ac:dyDescent="0.25">
      <c r="F17" t="str">
        <f t="shared" ca="1" si="0"/>
        <v>Acceso con-garaje-RS-1</v>
      </c>
      <c r="H17" t="s">
        <v>458</v>
      </c>
    </row>
    <row r="18" spans="6:8" x14ac:dyDescent="0.25">
      <c r="F18" t="str">
        <f t="shared" ca="1" si="0"/>
        <v>Acceso con-camino-HI-5</v>
      </c>
      <c r="H18" t="s">
        <v>467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3C9B7-A278-4071-B63F-14050B63904D}">
  <dimension ref="B1:Q187"/>
  <sheetViews>
    <sheetView topLeftCell="A70" zoomScale="124" zoomScaleNormal="124" workbookViewId="0">
      <selection activeCell="C99" sqref="C99"/>
    </sheetView>
  </sheetViews>
  <sheetFormatPr baseColWidth="10" defaultRowHeight="15" x14ac:dyDescent="0.25"/>
  <cols>
    <col min="1" max="1" width="1.42578125" customWidth="1"/>
    <col min="2" max="2" width="14.85546875" customWidth="1"/>
    <col min="3" max="3" width="28.7109375" customWidth="1"/>
    <col min="4" max="4" width="9" bestFit="1" customWidth="1"/>
    <col min="5" max="5" width="7.28515625" customWidth="1"/>
    <col min="6" max="6" width="11.5703125" bestFit="1" customWidth="1"/>
    <col min="7" max="7" width="15.42578125" customWidth="1"/>
    <col min="8" max="8" width="49.28515625" customWidth="1"/>
    <col min="11" max="11" width="7.7109375" customWidth="1"/>
    <col min="12" max="12" width="1.7109375" customWidth="1"/>
    <col min="17" max="17" width="4.42578125" customWidth="1"/>
    <col min="18" max="18" width="16.28515625" bestFit="1" customWidth="1"/>
    <col min="19" max="19" width="30.140625" bestFit="1" customWidth="1"/>
    <col min="20" max="20" width="3.42578125" customWidth="1"/>
  </cols>
  <sheetData>
    <row r="1" spans="2:8" ht="15.75" thickBot="1" x14ac:dyDescent="0.3"/>
    <row r="2" spans="2:8" ht="15.75" thickTop="1" x14ac:dyDescent="0.25">
      <c r="B2" s="49"/>
      <c r="C2" s="50"/>
      <c r="D2" s="50"/>
      <c r="E2" s="50"/>
      <c r="F2" s="50"/>
      <c r="G2" s="51"/>
    </row>
    <row r="3" spans="2:8" ht="15.75" thickBot="1" x14ac:dyDescent="0.3">
      <c r="B3" s="52" t="s">
        <v>185</v>
      </c>
      <c r="C3" s="4"/>
      <c r="D3" s="4"/>
      <c r="E3" s="4"/>
      <c r="F3" s="4"/>
      <c r="G3" s="53"/>
    </row>
    <row r="4" spans="2:8" ht="15" customHeight="1" x14ac:dyDescent="0.25">
      <c r="B4" s="155" t="s">
        <v>193</v>
      </c>
      <c r="C4" s="156"/>
      <c r="D4" s="157"/>
      <c r="E4" s="31"/>
      <c r="F4" s="154" t="str">
        <f>$B$3&amp;B13&amp;",  '"&amp;C13&amp;"',  1);"</f>
        <v>insert into `tbServiciosTr`  values(1,  'Piscina',  1);</v>
      </c>
      <c r="G4" s="154"/>
      <c r="H4" s="154"/>
    </row>
    <row r="5" spans="2:8" ht="15" customHeight="1" x14ac:dyDescent="0.25">
      <c r="B5" s="158"/>
      <c r="C5" s="159"/>
      <c r="D5" s="160"/>
      <c r="E5" s="31"/>
      <c r="F5" s="154" t="str">
        <f t="shared" ref="F5:F19" si="0">$B$3&amp;B14&amp;",  '"&amp;C14&amp;"',  1);"</f>
        <v>insert into `tbServiciosTr`  values(2,  'WiFi',  1);</v>
      </c>
      <c r="G5" s="154"/>
      <c r="H5" s="154"/>
    </row>
    <row r="6" spans="2:8" ht="15" customHeight="1" x14ac:dyDescent="0.25">
      <c r="B6" s="158"/>
      <c r="C6" s="159"/>
      <c r="D6" s="160"/>
      <c r="E6" s="31"/>
      <c r="F6" s="154" t="str">
        <f t="shared" si="0"/>
        <v>insert into `tbServiciosTr`  values(3,  'Bar',  1);</v>
      </c>
      <c r="G6" s="154"/>
      <c r="H6" s="154"/>
    </row>
    <row r="7" spans="2:8" ht="15" customHeight="1" x14ac:dyDescent="0.25">
      <c r="B7" s="158"/>
      <c r="C7" s="159"/>
      <c r="D7" s="160"/>
      <c r="E7" s="31"/>
      <c r="F7" s="154" t="str">
        <f t="shared" si="0"/>
        <v>insert into `tbServiciosTr`  values(4,  'Restaurante',  1);</v>
      </c>
      <c r="G7" s="154"/>
      <c r="H7" s="154"/>
    </row>
    <row r="8" spans="2:8" x14ac:dyDescent="0.25">
      <c r="B8" s="158"/>
      <c r="C8" s="159"/>
      <c r="D8" s="160"/>
      <c r="E8" s="31"/>
      <c r="F8" s="154" t="str">
        <f t="shared" si="0"/>
        <v>insert into `tbServiciosTr`  values(5,  'Parqueadero',  1);</v>
      </c>
      <c r="G8" s="154"/>
      <c r="H8" s="154"/>
    </row>
    <row r="9" spans="2:8" x14ac:dyDescent="0.25">
      <c r="B9" s="158"/>
      <c r="C9" s="159"/>
      <c r="D9" s="160"/>
      <c r="E9" s="31"/>
      <c r="F9" s="154" t="str">
        <f t="shared" si="0"/>
        <v>insert into `tbServiciosTr`  values(6,  'Paseo millonario',  1);</v>
      </c>
      <c r="G9" s="154"/>
      <c r="H9" s="154"/>
    </row>
    <row r="10" spans="2:8" ht="15.75" thickBot="1" x14ac:dyDescent="0.3">
      <c r="B10" s="161"/>
      <c r="C10" s="162"/>
      <c r="D10" s="163"/>
      <c r="E10" s="31"/>
      <c r="F10" s="154" t="str">
        <f t="shared" si="0"/>
        <v>insert into `tbServiciosTr`  values(7,  'Zonas fumadores',  1);</v>
      </c>
      <c r="G10" s="154"/>
      <c r="H10" s="154"/>
    </row>
    <row r="11" spans="2:8" x14ac:dyDescent="0.25">
      <c r="B11" s="54"/>
      <c r="C11" s="48"/>
      <c r="D11" s="48"/>
      <c r="E11" s="48"/>
      <c r="F11" s="154" t="str">
        <f t="shared" si="0"/>
        <v>insert into `tbServiciosTr`  values(8,  'servicio-1-2-3-con-3035 abc 65454',  1);</v>
      </c>
      <c r="G11" s="154"/>
      <c r="H11" s="154"/>
    </row>
    <row r="12" spans="2:8" ht="15" customHeight="1" x14ac:dyDescent="0.25">
      <c r="B12" s="55" t="s">
        <v>132</v>
      </c>
      <c r="C12" s="23" t="s">
        <v>1</v>
      </c>
      <c r="D12" s="4"/>
      <c r="E12" s="4"/>
      <c r="F12" s="154" t="str">
        <f t="shared" si="0"/>
        <v>insert into `tbServiciosTr`  values(9,  'servicio-1-con-2525 abc 25002',  1);</v>
      </c>
      <c r="G12" s="154"/>
      <c r="H12" s="154"/>
    </row>
    <row r="13" spans="2:8" ht="15" customHeight="1" x14ac:dyDescent="0.25">
      <c r="B13" s="117">
        <v>1</v>
      </c>
      <c r="C13" s="118" t="s">
        <v>7</v>
      </c>
      <c r="D13" s="4"/>
      <c r="E13" s="134"/>
      <c r="F13" s="154" t="str">
        <f t="shared" si="0"/>
        <v>insert into `tbServiciosTr`  values(10,  'servicio-1-con-4651 abc 82168',  1);</v>
      </c>
      <c r="G13" s="154"/>
      <c r="H13" s="154"/>
    </row>
    <row r="14" spans="2:8" ht="15" customHeight="1" x14ac:dyDescent="0.25">
      <c r="B14" s="117">
        <v>2</v>
      </c>
      <c r="C14" s="118" t="s">
        <v>19</v>
      </c>
      <c r="D14" s="4"/>
      <c r="E14" s="4"/>
      <c r="F14" s="154" t="str">
        <f t="shared" si="0"/>
        <v>insert into `tbServiciosTr`  values(11,  'servicio-1-2-3-con-3837 abc 70062',  1);</v>
      </c>
      <c r="G14" s="154"/>
      <c r="H14" s="154"/>
    </row>
    <row r="15" spans="2:8" ht="15" customHeight="1" x14ac:dyDescent="0.25">
      <c r="B15" s="117">
        <v>3</v>
      </c>
      <c r="C15" s="118" t="s">
        <v>20</v>
      </c>
      <c r="D15" s="4"/>
      <c r="E15" s="4"/>
      <c r="F15" s="154" t="str">
        <f t="shared" si="0"/>
        <v>insert into `tbServiciosTr`  values(12,  'servicio-1-con-2405 abc 52542',  1);</v>
      </c>
      <c r="G15" s="154"/>
      <c r="H15" s="154"/>
    </row>
    <row r="16" spans="2:8" ht="15" customHeight="1" x14ac:dyDescent="0.25">
      <c r="B16" s="117">
        <v>4</v>
      </c>
      <c r="C16" s="118" t="s">
        <v>6</v>
      </c>
      <c r="D16" s="4"/>
      <c r="E16" s="4"/>
      <c r="F16" s="154" t="str">
        <f t="shared" si="0"/>
        <v>insert into `tbServiciosTr`  values(13,  'servicio-1-con-2942 abc 49092',  1);</v>
      </c>
      <c r="G16" s="154"/>
      <c r="H16" s="154"/>
    </row>
    <row r="17" spans="2:8" ht="15" customHeight="1" x14ac:dyDescent="0.25">
      <c r="B17" s="117">
        <v>5</v>
      </c>
      <c r="C17" s="118" t="s">
        <v>396</v>
      </c>
      <c r="D17" s="4"/>
      <c r="E17" s="4"/>
      <c r="F17" s="154" t="str">
        <f t="shared" si="0"/>
        <v>insert into `tbServiciosTr`  values(14,  'servicio-1-con-4671 abc 64280',  1);</v>
      </c>
      <c r="G17" s="154"/>
      <c r="H17" s="154"/>
    </row>
    <row r="18" spans="2:8" ht="15" customHeight="1" x14ac:dyDescent="0.25">
      <c r="B18" s="117">
        <v>6</v>
      </c>
      <c r="C18" s="118" t="s">
        <v>270</v>
      </c>
      <c r="D18" s="4"/>
      <c r="E18" s="4"/>
      <c r="F18" s="154" t="str">
        <f t="shared" si="0"/>
        <v>insert into `tbServiciosTr`  values(15,  'servicio-1-2-3-con-1769 abc 41898',  1);</v>
      </c>
      <c r="G18" s="154"/>
      <c r="H18" s="154"/>
    </row>
    <row r="19" spans="2:8" ht="15" customHeight="1" x14ac:dyDescent="0.25">
      <c r="B19" s="117">
        <v>7</v>
      </c>
      <c r="C19" s="118" t="s">
        <v>397</v>
      </c>
      <c r="D19" s="4"/>
      <c r="E19" s="4"/>
      <c r="F19" s="154" t="str">
        <f t="shared" si="0"/>
        <v>insert into `tbServiciosTr`  values(16,  'servicio-1-con-1791 abc 36463',  1);</v>
      </c>
      <c r="G19" s="154"/>
      <c r="H19" s="154"/>
    </row>
    <row r="20" spans="2:8" ht="15" customHeight="1" x14ac:dyDescent="0.25">
      <c r="B20" s="117">
        <v>8</v>
      </c>
      <c r="C20" s="118" t="s">
        <v>489</v>
      </c>
      <c r="D20" s="4"/>
      <c r="E20" s="4"/>
      <c r="F20" s="154" t="str">
        <f>$B$3&amp;B29&amp;",  '"&amp;C29&amp;"',  1);"</f>
        <v>insert into `tbServiciosTr`  values(17,  'Servicio-1-2-con-1788 abc 84120',  1);</v>
      </c>
      <c r="G20" s="154"/>
      <c r="H20" s="154"/>
    </row>
    <row r="21" spans="2:8" x14ac:dyDescent="0.25">
      <c r="B21" s="117">
        <v>9</v>
      </c>
      <c r="C21" s="118" t="s">
        <v>490</v>
      </c>
      <c r="D21" s="4"/>
      <c r="E21" s="4"/>
      <c r="F21" s="154" t="str">
        <f t="shared" ref="F21:F24" si="1">$B$3&amp;B30&amp;",  '"&amp;C30&amp;"',  1);"</f>
        <v>insert into `tbServiciosTr`  values(18,  'Servicio-1-2-con-4964 abc 26296',  1);</v>
      </c>
      <c r="G21" s="154"/>
      <c r="H21" s="154"/>
    </row>
    <row r="22" spans="2:8" x14ac:dyDescent="0.25">
      <c r="B22" s="117">
        <v>10</v>
      </c>
      <c r="C22" s="118" t="s">
        <v>491</v>
      </c>
      <c r="D22" s="4"/>
      <c r="E22" s="4"/>
      <c r="F22" s="154" t="str">
        <f t="shared" si="1"/>
        <v>insert into `tbServiciosTr`  values(19,  'servicio-1-con-4852 abc 84673',  1);</v>
      </c>
      <c r="G22" s="154"/>
      <c r="H22" s="154"/>
    </row>
    <row r="23" spans="2:8" x14ac:dyDescent="0.25">
      <c r="B23" s="117">
        <v>11</v>
      </c>
      <c r="C23" s="118" t="s">
        <v>492</v>
      </c>
      <c r="D23" s="4"/>
      <c r="E23" s="4"/>
      <c r="F23" s="154" t="str">
        <f t="shared" si="1"/>
        <v>insert into `tbServiciosTr`  values(20,  'servicio-1-con-4788 abc 30457',  1);</v>
      </c>
      <c r="G23" s="154"/>
      <c r="H23" s="154"/>
    </row>
    <row r="24" spans="2:8" x14ac:dyDescent="0.25">
      <c r="B24" s="117">
        <v>12</v>
      </c>
      <c r="C24" s="118" t="s">
        <v>493</v>
      </c>
      <c r="D24" s="4"/>
      <c r="E24" s="4"/>
      <c r="F24" s="154" t="str">
        <f t="shared" si="1"/>
        <v>insert into `tbServiciosTr`  values(21,  'servicio-1-con-3767 abc 13342',  1);</v>
      </c>
      <c r="G24" s="154"/>
      <c r="H24" s="154"/>
    </row>
    <row r="25" spans="2:8" x14ac:dyDescent="0.25">
      <c r="B25" s="117">
        <v>13</v>
      </c>
      <c r="C25" s="118" t="s">
        <v>494</v>
      </c>
      <c r="D25" s="4"/>
      <c r="E25" s="4"/>
      <c r="F25" s="129"/>
      <c r="G25" s="129"/>
      <c r="H25" s="129"/>
    </row>
    <row r="26" spans="2:8" x14ac:dyDescent="0.25">
      <c r="B26" s="117">
        <v>14</v>
      </c>
      <c r="C26" s="118" t="s">
        <v>495</v>
      </c>
      <c r="D26" s="4"/>
      <c r="E26" s="4"/>
      <c r="F26" s="129"/>
      <c r="G26" s="129"/>
      <c r="H26" s="129"/>
    </row>
    <row r="27" spans="2:8" x14ac:dyDescent="0.25">
      <c r="B27" s="117">
        <v>15</v>
      </c>
      <c r="C27" s="118" t="s">
        <v>496</v>
      </c>
      <c r="D27" s="4"/>
      <c r="E27" s="4"/>
      <c r="F27" s="129"/>
      <c r="G27" s="129"/>
      <c r="H27" s="129"/>
    </row>
    <row r="28" spans="2:8" x14ac:dyDescent="0.25">
      <c r="B28" s="117">
        <v>16</v>
      </c>
      <c r="C28" s="118" t="s">
        <v>497</v>
      </c>
      <c r="D28" s="4"/>
      <c r="E28" s="4"/>
      <c r="F28" s="129"/>
      <c r="G28" s="129"/>
      <c r="H28" s="129"/>
    </row>
    <row r="29" spans="2:8" x14ac:dyDescent="0.25">
      <c r="B29" s="117">
        <v>17</v>
      </c>
      <c r="C29" s="118" t="s">
        <v>498</v>
      </c>
      <c r="D29" s="4"/>
      <c r="E29" s="4"/>
      <c r="F29" s="129"/>
      <c r="G29" s="129"/>
      <c r="H29" s="129"/>
    </row>
    <row r="30" spans="2:8" x14ac:dyDescent="0.25">
      <c r="B30" s="117">
        <v>18</v>
      </c>
      <c r="C30" s="118" t="s">
        <v>499</v>
      </c>
      <c r="D30" s="4"/>
      <c r="E30" s="4"/>
      <c r="F30" s="129"/>
      <c r="G30" s="129"/>
      <c r="H30" s="129"/>
    </row>
    <row r="31" spans="2:8" x14ac:dyDescent="0.25">
      <c r="B31" s="117">
        <v>19</v>
      </c>
      <c r="C31" s="118" t="s">
        <v>500</v>
      </c>
      <c r="D31" s="4"/>
      <c r="E31" s="4"/>
      <c r="F31" s="129"/>
      <c r="G31" s="129"/>
      <c r="H31" s="129"/>
    </row>
    <row r="32" spans="2:8" x14ac:dyDescent="0.25">
      <c r="B32" s="117">
        <v>20</v>
      </c>
      <c r="C32" s="118" t="s">
        <v>501</v>
      </c>
      <c r="D32" s="4"/>
      <c r="E32" s="4"/>
      <c r="F32" s="129"/>
      <c r="G32" s="129"/>
      <c r="H32" s="129"/>
    </row>
    <row r="33" spans="2:8" x14ac:dyDescent="0.25">
      <c r="B33" s="117">
        <v>21</v>
      </c>
      <c r="C33" s="118" t="s">
        <v>502</v>
      </c>
      <c r="D33" s="4"/>
      <c r="E33" s="4"/>
      <c r="F33" s="129"/>
      <c r="G33" s="129"/>
      <c r="H33" s="129"/>
    </row>
    <row r="34" spans="2:8" x14ac:dyDescent="0.25">
      <c r="B34" s="56"/>
      <c r="C34" s="128"/>
      <c r="D34" s="4"/>
      <c r="E34" s="4"/>
      <c r="F34" s="4"/>
      <c r="G34" s="53"/>
    </row>
    <row r="35" spans="2:8" ht="15.75" thickBot="1" x14ac:dyDescent="0.3">
      <c r="B35" s="57"/>
      <c r="C35" s="58"/>
      <c r="D35" s="58"/>
      <c r="E35" s="58"/>
      <c r="F35" s="58"/>
      <c r="G35" s="59"/>
    </row>
    <row r="36" spans="2:8" ht="16.5" thickTop="1" thickBot="1" x14ac:dyDescent="0.3">
      <c r="B36" s="29"/>
      <c r="C36" s="29"/>
      <c r="D36" s="29"/>
      <c r="E36" s="29"/>
      <c r="F36" s="29"/>
    </row>
    <row r="37" spans="2:8" ht="16.5" thickTop="1" thickBot="1" x14ac:dyDescent="0.3">
      <c r="B37" s="60" t="s">
        <v>186</v>
      </c>
      <c r="C37" s="61"/>
      <c r="D37" s="61"/>
      <c r="E37" s="61"/>
      <c r="F37" s="61"/>
      <c r="G37" s="62"/>
    </row>
    <row r="38" spans="2:8" ht="15" customHeight="1" x14ac:dyDescent="0.25">
      <c r="B38" s="155" t="s">
        <v>525</v>
      </c>
      <c r="C38" s="156"/>
      <c r="D38" s="157"/>
      <c r="E38" s="4"/>
      <c r="F38" s="154" t="str">
        <f>$B$37&amp;B48&amp;",  '"&amp;C48&amp;"',  1);"</f>
        <v>insert into `TbInstalacionesTr`  values(1,  'Gimnasio',  1);</v>
      </c>
      <c r="G38" s="154"/>
      <c r="H38" s="154"/>
    </row>
    <row r="39" spans="2:8" ht="15" customHeight="1" x14ac:dyDescent="0.25">
      <c r="B39" s="158"/>
      <c r="C39" s="159"/>
      <c r="D39" s="160"/>
      <c r="E39" s="4"/>
      <c r="F39" s="154" t="str">
        <f t="shared" ref="F39:F55" si="2">$B$37&amp;B49&amp;",  '"&amp;C49&amp;"',  1);"</f>
        <v>insert into `TbInstalacionesTr`  values(2,  'Jakuzzi',  1);</v>
      </c>
      <c r="G39" s="154"/>
      <c r="H39" s="154"/>
    </row>
    <row r="40" spans="2:8" ht="15" customHeight="1" x14ac:dyDescent="0.25">
      <c r="B40" s="158"/>
      <c r="C40" s="159"/>
      <c r="D40" s="160"/>
      <c r="E40" s="4"/>
      <c r="F40" s="154" t="str">
        <f t="shared" si="2"/>
        <v>insert into `TbInstalacionesTr`  values(3,  'Parking',  1);</v>
      </c>
      <c r="G40" s="154"/>
      <c r="H40" s="154"/>
    </row>
    <row r="41" spans="2:8" ht="15" customHeight="1" x14ac:dyDescent="0.25">
      <c r="B41" s="158"/>
      <c r="C41" s="159"/>
      <c r="D41" s="160"/>
      <c r="E41" s="4"/>
      <c r="F41" s="154" t="str">
        <f t="shared" si="2"/>
        <v>insert into `TbInstalacionesTr`  values(4,  'Baños y Duchas(camping)',  1);</v>
      </c>
      <c r="G41" s="154"/>
      <c r="H41" s="154"/>
    </row>
    <row r="42" spans="2:8" ht="15" customHeight="1" x14ac:dyDescent="0.25">
      <c r="B42" s="158"/>
      <c r="C42" s="159"/>
      <c r="D42" s="160"/>
      <c r="E42" s="4"/>
      <c r="F42" s="154" t="str">
        <f t="shared" si="2"/>
        <v>insert into `TbInstalacionesTr`  values(5,  'Pileta tonificante',  1);</v>
      </c>
      <c r="G42" s="154"/>
      <c r="H42" s="154"/>
    </row>
    <row r="43" spans="2:8" ht="15" customHeight="1" x14ac:dyDescent="0.25">
      <c r="B43" s="158"/>
      <c r="C43" s="159"/>
      <c r="D43" s="160"/>
      <c r="E43" s="4"/>
      <c r="F43" s="154" t="str">
        <f t="shared" si="2"/>
        <v>insert into `TbInstalacionesTr`  values(6,  'Ducha escocesa',  1);</v>
      </c>
      <c r="G43" s="154"/>
      <c r="H43" s="154"/>
    </row>
    <row r="44" spans="2:8" ht="15.75" customHeight="1" thickBot="1" x14ac:dyDescent="0.3">
      <c r="B44" s="161"/>
      <c r="C44" s="162"/>
      <c r="D44" s="163"/>
      <c r="E44" s="4"/>
      <c r="F44" s="154" t="str">
        <f t="shared" si="2"/>
        <v>insert into `TbInstalacionesTr`  values(7,  'Sauna finlandesa',  1);</v>
      </c>
      <c r="G44" s="154"/>
      <c r="H44" s="154"/>
    </row>
    <row r="45" spans="2:8" ht="15" customHeight="1" x14ac:dyDescent="0.25">
      <c r="B45" s="64"/>
      <c r="C45" s="48"/>
      <c r="D45" s="48"/>
      <c r="E45" s="48"/>
      <c r="F45" s="154" t="str">
        <f t="shared" si="2"/>
        <v>insert into `TbInstalacionesTr`  values(8,  'Cabinas de tratamientos y masajes',  1);</v>
      </c>
      <c r="G45" s="154"/>
      <c r="H45" s="154"/>
    </row>
    <row r="46" spans="2:8" ht="15" customHeight="1" x14ac:dyDescent="0.25">
      <c r="B46" s="65"/>
      <c r="C46" s="4"/>
      <c r="D46" s="4"/>
      <c r="E46" s="4"/>
      <c r="F46" s="154" t="str">
        <f t="shared" si="2"/>
        <v>insert into `TbInstalacionesTr`  values(9,  'Baño turco',  1);</v>
      </c>
      <c r="G46" s="154"/>
      <c r="H46" s="154"/>
    </row>
    <row r="47" spans="2:8" ht="15" customHeight="1" x14ac:dyDescent="0.25">
      <c r="B47" s="66" t="s">
        <v>177</v>
      </c>
      <c r="C47" s="42" t="s">
        <v>166</v>
      </c>
      <c r="D47" s="4"/>
      <c r="E47" s="4"/>
      <c r="F47" s="154" t="str">
        <f t="shared" si="2"/>
        <v>insert into `TbInstalacionesTr`  values(10,  'Spa propio',  1);</v>
      </c>
      <c r="G47" s="154"/>
      <c r="H47" s="154"/>
    </row>
    <row r="48" spans="2:8" ht="15" customHeight="1" x14ac:dyDescent="0.25">
      <c r="B48" s="116">
        <v>1</v>
      </c>
      <c r="C48" s="115" t="s">
        <v>5</v>
      </c>
      <c r="D48" s="4"/>
      <c r="E48" s="4"/>
      <c r="F48" s="154" t="str">
        <f t="shared" si="2"/>
        <v>insert into `TbInstalacionesTr`  values(11,  'Cajeros automaticos',  1);</v>
      </c>
      <c r="G48" s="154"/>
      <c r="H48" s="154"/>
    </row>
    <row r="49" spans="2:8" ht="15" customHeight="1" x14ac:dyDescent="0.25">
      <c r="B49" s="116">
        <v>2</v>
      </c>
      <c r="C49" s="115" t="s">
        <v>107</v>
      </c>
      <c r="D49" s="4"/>
      <c r="E49" s="4"/>
      <c r="F49" s="154" t="str">
        <f t="shared" si="2"/>
        <v>insert into `TbInstalacionesTr`  values(12,  'Servicio médico externo, primeros auxilios',  1);</v>
      </c>
      <c r="G49" s="154"/>
      <c r="H49" s="154"/>
    </row>
    <row r="50" spans="2:8" ht="15" customHeight="1" x14ac:dyDescent="0.25">
      <c r="B50" s="116">
        <v>3</v>
      </c>
      <c r="C50" s="115" t="s">
        <v>27</v>
      </c>
      <c r="D50" s="4"/>
      <c r="E50" s="4"/>
      <c r="F50" s="154" t="str">
        <f t="shared" si="2"/>
        <v>insert into `TbInstalacionesTr`  values(13,  'Servicio de transfer',  1);</v>
      </c>
      <c r="G50" s="154"/>
      <c r="H50" s="154"/>
    </row>
    <row r="51" spans="2:8" ht="15" customHeight="1" x14ac:dyDescent="0.25">
      <c r="B51" s="116">
        <v>4</v>
      </c>
      <c r="C51" s="115" t="s">
        <v>124</v>
      </c>
      <c r="D51" s="4"/>
      <c r="E51" s="4"/>
      <c r="F51" s="154" t="str">
        <f t="shared" si="2"/>
        <v>insert into `TbInstalacionesTr`  values(14,  'Servicio de habitaciones',  1);</v>
      </c>
      <c r="G51" s="154"/>
      <c r="H51" s="154"/>
    </row>
    <row r="52" spans="2:8" ht="15" customHeight="1" x14ac:dyDescent="0.25">
      <c r="B52" s="116">
        <v>5</v>
      </c>
      <c r="C52" s="115" t="s">
        <v>401</v>
      </c>
      <c r="D52" s="4"/>
      <c r="E52" s="4"/>
      <c r="F52" s="154" t="str">
        <f t="shared" si="2"/>
        <v>insert into `TbInstalacionesTr`  values(15,  'Servicio de lavandería',  1);</v>
      </c>
      <c r="G52" s="154"/>
      <c r="H52" s="154"/>
    </row>
    <row r="53" spans="2:8" ht="15" customHeight="1" x14ac:dyDescent="0.25">
      <c r="B53" s="116">
        <v>6</v>
      </c>
      <c r="C53" s="115" t="s">
        <v>402</v>
      </c>
      <c r="D53" s="4"/>
      <c r="E53" s="4"/>
      <c r="F53" s="154" t="str">
        <f t="shared" si="2"/>
        <v>insert into `TbInstalacionesTr`  values(16,  'Servicios de teleconferencia disponibles',  1);</v>
      </c>
      <c r="G53" s="154"/>
      <c r="H53" s="154"/>
    </row>
    <row r="54" spans="2:8" ht="15" customHeight="1" x14ac:dyDescent="0.25">
      <c r="B54" s="116">
        <v>7</v>
      </c>
      <c r="C54" s="115" t="s">
        <v>403</v>
      </c>
      <c r="D54" s="4"/>
      <c r="E54" s="4"/>
      <c r="F54" s="154" t="str">
        <f t="shared" si="2"/>
        <v>insert into `TbInstalacionesTr`  values(17,  'Salón de juegos',  1);</v>
      </c>
      <c r="G54" s="154"/>
      <c r="H54" s="154"/>
    </row>
    <row r="55" spans="2:8" ht="15" customHeight="1" x14ac:dyDescent="0.25">
      <c r="B55" s="116">
        <v>8</v>
      </c>
      <c r="C55" s="115" t="s">
        <v>404</v>
      </c>
      <c r="D55" s="4"/>
      <c r="E55" s="4"/>
      <c r="F55" s="154" t="str">
        <f t="shared" si="2"/>
        <v>insert into `TbInstalacionesTr`  values(18,  'Estanque de Peces',  1);</v>
      </c>
      <c r="G55" s="154"/>
      <c r="H55" s="154"/>
    </row>
    <row r="56" spans="2:8" x14ac:dyDescent="0.25">
      <c r="B56" s="116">
        <v>9</v>
      </c>
      <c r="C56" s="115" t="s">
        <v>405</v>
      </c>
      <c r="D56" s="4"/>
      <c r="E56" s="4"/>
      <c r="F56" s="4"/>
      <c r="G56" s="63"/>
    </row>
    <row r="57" spans="2:8" x14ac:dyDescent="0.25">
      <c r="B57" s="116">
        <v>10</v>
      </c>
      <c r="C57" s="115" t="s">
        <v>406</v>
      </c>
      <c r="D57" s="4"/>
      <c r="E57" s="4"/>
      <c r="F57" s="4"/>
      <c r="G57" s="63"/>
    </row>
    <row r="58" spans="2:8" x14ac:dyDescent="0.25">
      <c r="B58" s="116">
        <v>11</v>
      </c>
      <c r="C58" s="115" t="s">
        <v>407</v>
      </c>
      <c r="D58" s="4"/>
      <c r="E58" s="4"/>
      <c r="F58" s="4"/>
      <c r="G58" s="63"/>
    </row>
    <row r="59" spans="2:8" x14ac:dyDescent="0.25">
      <c r="B59" s="116">
        <v>12</v>
      </c>
      <c r="C59" s="115" t="s">
        <v>408</v>
      </c>
      <c r="D59" s="4"/>
      <c r="E59" s="4"/>
      <c r="F59" s="4"/>
      <c r="G59" s="63"/>
    </row>
    <row r="60" spans="2:8" x14ac:dyDescent="0.25">
      <c r="B60" s="116">
        <v>13</v>
      </c>
      <c r="C60" s="115" t="s">
        <v>409</v>
      </c>
      <c r="D60" s="4"/>
      <c r="E60" s="4"/>
      <c r="F60" s="4"/>
      <c r="G60" s="63"/>
    </row>
    <row r="61" spans="2:8" x14ac:dyDescent="0.25">
      <c r="B61" s="116">
        <v>14</v>
      </c>
      <c r="C61" s="115" t="s">
        <v>410</v>
      </c>
      <c r="D61" s="4"/>
      <c r="E61" s="4"/>
      <c r="F61" s="4"/>
      <c r="G61" s="63"/>
    </row>
    <row r="62" spans="2:8" x14ac:dyDescent="0.25">
      <c r="B62" s="116">
        <v>15</v>
      </c>
      <c r="C62" s="115" t="s">
        <v>411</v>
      </c>
      <c r="D62" s="4"/>
      <c r="E62" s="4"/>
      <c r="F62" s="4"/>
      <c r="G62" s="63"/>
    </row>
    <row r="63" spans="2:8" x14ac:dyDescent="0.25">
      <c r="B63" s="116">
        <v>16</v>
      </c>
      <c r="C63" s="115" t="s">
        <v>412</v>
      </c>
      <c r="D63" s="4"/>
      <c r="E63" s="4"/>
      <c r="F63" s="4"/>
      <c r="G63" s="63"/>
    </row>
    <row r="64" spans="2:8" x14ac:dyDescent="0.25">
      <c r="B64" s="116">
        <v>17</v>
      </c>
      <c r="C64" s="115" t="s">
        <v>413</v>
      </c>
      <c r="D64" s="4"/>
      <c r="E64" s="4"/>
      <c r="F64" s="4"/>
      <c r="G64" s="63"/>
    </row>
    <row r="65" spans="2:17" x14ac:dyDescent="0.25">
      <c r="B65" s="116">
        <v>18</v>
      </c>
      <c r="C65" s="115" t="s">
        <v>414</v>
      </c>
      <c r="D65" s="4"/>
      <c r="E65" s="4"/>
      <c r="F65" s="4"/>
      <c r="G65" s="63"/>
    </row>
    <row r="66" spans="2:17" x14ac:dyDescent="0.25">
      <c r="B66" s="67"/>
      <c r="C66" s="130"/>
      <c r="D66" s="4"/>
      <c r="E66" s="4"/>
      <c r="F66" s="4"/>
      <c r="G66" s="63"/>
    </row>
    <row r="67" spans="2:17" x14ac:dyDescent="0.25">
      <c r="B67" s="67"/>
      <c r="C67" s="130"/>
      <c r="D67" s="4"/>
      <c r="E67" s="4"/>
      <c r="F67" s="4"/>
      <c r="G67" s="63"/>
    </row>
    <row r="68" spans="2:17" ht="15.75" thickBot="1" x14ac:dyDescent="0.3">
      <c r="B68" s="67"/>
      <c r="C68" s="69"/>
      <c r="D68" s="69"/>
      <c r="E68" s="69"/>
      <c r="F68" s="69"/>
      <c r="G68" s="70"/>
    </row>
    <row r="69" spans="2:17" ht="15.75" thickTop="1" x14ac:dyDescent="0.25">
      <c r="B69" s="4"/>
      <c r="C69" s="4"/>
      <c r="D69" s="4"/>
      <c r="E69" s="4"/>
      <c r="F69" s="4"/>
      <c r="G69" s="4"/>
    </row>
    <row r="70" spans="2:17" ht="15.75" thickBot="1" x14ac:dyDescent="0.3">
      <c r="B70" s="4"/>
      <c r="C70" s="4"/>
      <c r="D70" s="4"/>
      <c r="E70" s="4"/>
      <c r="F70" s="4"/>
      <c r="G70" s="4"/>
    </row>
    <row r="71" spans="2:17" ht="16.5" thickTop="1" thickBot="1" x14ac:dyDescent="0.3">
      <c r="B71" s="60" t="s">
        <v>187</v>
      </c>
      <c r="C71" s="61"/>
      <c r="D71" s="61"/>
      <c r="E71" s="61"/>
      <c r="F71" s="61"/>
      <c r="G71" s="61"/>
      <c r="H71" s="62"/>
    </row>
    <row r="72" spans="2:17" ht="15" customHeight="1" x14ac:dyDescent="0.25">
      <c r="B72" s="164" t="s">
        <v>194</v>
      </c>
      <c r="C72" s="156"/>
      <c r="D72" s="157"/>
      <c r="E72" s="32"/>
      <c r="F72" s="152" t="str">
        <f>$B$71&amp;B81&amp;",'"&amp;C81&amp;"', 1);"</f>
        <v>insert into `TbDescripcionTr`  values(1,'Situada en la vía Tocaima – Viotá y está especialmente diseñada para descansar y descomunicarse del mundo exterior, gozando de una piscina cómoda, mangos y limones propios de la finca. La cabaña cuenta con las siguientes características:', 1);</v>
      </c>
      <c r="G72" s="152"/>
      <c r="H72" s="152"/>
      <c r="I72" s="152"/>
      <c r="J72" s="152"/>
      <c r="K72" s="152"/>
      <c r="L72" s="152"/>
      <c r="M72" s="152"/>
      <c r="N72" s="152"/>
      <c r="O72" s="152"/>
      <c r="P72" s="83"/>
      <c r="Q72" s="83"/>
    </row>
    <row r="73" spans="2:17" ht="15" customHeight="1" x14ac:dyDescent="0.25">
      <c r="B73" s="165"/>
      <c r="C73" s="159"/>
      <c r="D73" s="160"/>
      <c r="E73" s="32"/>
      <c r="F73" s="152" t="str">
        <f t="shared" ref="F73:F91" si="3">$B$71&amp;B82&amp;",'"&amp;C82&amp;"', 1);"</f>
        <v>insert into `TbDescripcionTr`  values(2,'Habitacion con vista al mar amobladas', 1);</v>
      </c>
      <c r="G73" s="152"/>
      <c r="H73" s="152"/>
      <c r="I73" s="152"/>
      <c r="J73" s="152"/>
      <c r="K73" s="152"/>
      <c r="L73" s="152"/>
      <c r="M73" s="152"/>
      <c r="N73" s="152"/>
      <c r="O73" s="152"/>
    </row>
    <row r="74" spans="2:17" ht="15" customHeight="1" x14ac:dyDescent="0.25">
      <c r="B74" s="165"/>
      <c r="C74" s="159"/>
      <c r="D74" s="160"/>
      <c r="E74" s="32"/>
      <c r="F74" s="152" t="str">
        <f t="shared" si="3"/>
        <v>insert into `TbDescripcionTr`  values(3,'Hermosos paisajes de Antioquia', 1);</v>
      </c>
      <c r="G74" s="152"/>
      <c r="H74" s="152"/>
      <c r="I74" s="152"/>
      <c r="J74" s="152"/>
      <c r="K74" s="152"/>
      <c r="L74" s="152"/>
      <c r="M74" s="152"/>
      <c r="N74" s="152"/>
      <c r="O74" s="152"/>
    </row>
    <row r="75" spans="2:17" ht="15" customHeight="1" x14ac:dyDescent="0.25">
      <c r="B75" s="165"/>
      <c r="C75" s="159"/>
      <c r="D75" s="160"/>
      <c r="E75" s="32"/>
      <c r="F75" s="152" t="str">
        <f t="shared" si="3"/>
        <v>insert into `TbDescripcionTr`  values(4,'El Bleu Hills Glamping Llanogrande está situado en Rionegro, en la región de Antioquia, y ofrece alojamiento con aparcamiento privado gratuito y acceso a una bañera de hidromasaje.', 1);</v>
      </c>
      <c r="G75" s="152"/>
      <c r="H75" s="152"/>
      <c r="I75" s="152"/>
      <c r="J75" s="152"/>
      <c r="K75" s="152"/>
      <c r="L75" s="152"/>
      <c r="M75" s="152"/>
      <c r="N75" s="152"/>
      <c r="O75" s="152"/>
    </row>
    <row r="76" spans="2:17" ht="15" customHeight="1" x14ac:dyDescent="0.25">
      <c r="B76" s="165"/>
      <c r="C76" s="159"/>
      <c r="D76" s="160"/>
      <c r="E76" s="32"/>
      <c r="F76" s="152" t="str">
        <f t="shared" si="3"/>
        <v>insert into `TbDescripcionTr`  values(5,'El Chalet Ecoturismo La Nohelia, situado en Jericó, rodeado por los cultivos de café famosos de la zona, ofrece restaurante y préstamo de bicicletas.', 1);</v>
      </c>
      <c r="G76" s="152"/>
      <c r="H76" s="152"/>
      <c r="I76" s="152"/>
      <c r="J76" s="152"/>
      <c r="K76" s="152"/>
      <c r="L76" s="152"/>
      <c r="M76" s="152"/>
      <c r="N76" s="152"/>
      <c r="O76" s="152"/>
    </row>
    <row r="77" spans="2:17" ht="15" customHeight="1" x14ac:dyDescent="0.25">
      <c r="B77" s="165"/>
      <c r="C77" s="159"/>
      <c r="D77" s="160"/>
      <c r="E77" s="32"/>
      <c r="F77" s="152" t="str">
        <f t="shared" si="3"/>
        <v>insert into `TbDescripcionTr`  values(6,'El Santa Fé Hostel se encuentra a 3,8 km del parque acuático Kanaloa. El camping proporciona WiFi gratuita. El aeropuerto Olaya Herrera, el más cercano, está a 62 km del camping.', 1);</v>
      </c>
      <c r="G77" s="152"/>
      <c r="H77" s="152"/>
      <c r="I77" s="152"/>
      <c r="J77" s="152"/>
      <c r="K77" s="152"/>
      <c r="L77" s="152"/>
      <c r="M77" s="152"/>
      <c r="N77" s="152"/>
      <c r="O77" s="152"/>
    </row>
    <row r="78" spans="2:17" ht="15.75" customHeight="1" thickBot="1" x14ac:dyDescent="0.3">
      <c r="B78" s="166"/>
      <c r="C78" s="162"/>
      <c r="D78" s="163"/>
      <c r="E78" s="32"/>
      <c r="F78" s="152" t="str">
        <f t="shared" si="3"/>
        <v>insert into `TbDescripcionTr`  values(7,'El Aguayacanes se encuentra en San Rafael y ofrece un jardín. Guatapé se encuentra a 15 km del camping, mientras que Barbosa está a 38 km.', 1);</v>
      </c>
      <c r="G78" s="152"/>
      <c r="H78" s="152"/>
      <c r="I78" s="152"/>
      <c r="J78" s="152"/>
      <c r="K78" s="152"/>
      <c r="L78" s="152"/>
      <c r="M78" s="152"/>
      <c r="N78" s="152"/>
      <c r="O78" s="152"/>
    </row>
    <row r="79" spans="2:17" ht="15.75" customHeight="1" x14ac:dyDescent="0.25">
      <c r="B79" s="110"/>
      <c r="C79" s="109"/>
      <c r="D79" s="109"/>
      <c r="E79" s="32"/>
      <c r="F79" s="152" t="str">
        <f t="shared" si="3"/>
        <v>insert into `TbDescripcionTr`  values(8,'Colombia cuenta con un sistema de Parques Nacionales Naturales que permite al visitante apreciar la majestuosidad de nuestra geografía, así como la riqueza de nuestra fauna y flora. Conoce algunas curiosidades de Colombia ', 1);</v>
      </c>
      <c r="G79" s="152"/>
      <c r="H79" s="152"/>
      <c r="I79" s="152"/>
      <c r="J79" s="152"/>
      <c r="K79" s="152"/>
      <c r="L79" s="152"/>
      <c r="M79" s="152"/>
      <c r="N79" s="152"/>
      <c r="O79" s="152"/>
    </row>
    <row r="80" spans="2:17" ht="15.75" customHeight="1" x14ac:dyDescent="0.25">
      <c r="B80" s="66" t="s">
        <v>136</v>
      </c>
      <c r="C80" s="23" t="s">
        <v>167</v>
      </c>
      <c r="E80" s="32"/>
      <c r="F80" s="152" t="str">
        <f t="shared" si="3"/>
        <v>insert into `TbDescripcionTr`  values(9,' El primer Parque Nacional Natural de Colombia fue La Cueva de los Guácharos, declarado el 9 de noviembre de 1960. Por esa razón, en esta fecha se celebra el Día de los Parques Naturales en nuestro país. ', 1);</v>
      </c>
      <c r="G80" s="152"/>
      <c r="H80" s="152"/>
      <c r="I80" s="152"/>
      <c r="J80" s="152"/>
      <c r="K80" s="152"/>
      <c r="L80" s="152"/>
      <c r="M80" s="152"/>
      <c r="N80" s="152"/>
      <c r="O80" s="152"/>
    </row>
    <row r="81" spans="2:15" ht="15.75" customHeight="1" x14ac:dyDescent="0.25">
      <c r="B81" s="101">
        <v>1</v>
      </c>
      <c r="C81" s="102" t="s">
        <v>86</v>
      </c>
      <c r="D81" t="s">
        <v>503</v>
      </c>
      <c r="E81" s="32"/>
      <c r="F81" s="152" t="str">
        <f t="shared" si="3"/>
        <v>insert into `TbDescripcionTr`  values(10,'El Parque Nacional Natural Uramba Bahía Málaga.  se ubica en las costas del pacífico colombiano y es reconocido internacionalmente por ser un privilegiado escenario para apreciar la migración de ballenas jorobadas', 1);</v>
      </c>
      <c r="G81" s="152"/>
      <c r="H81" s="152"/>
      <c r="I81" s="152"/>
      <c r="J81" s="152"/>
      <c r="K81" s="152"/>
      <c r="L81" s="152"/>
      <c r="M81" s="152"/>
      <c r="N81" s="152"/>
      <c r="O81" s="152"/>
    </row>
    <row r="82" spans="2:15" ht="15.75" customHeight="1" x14ac:dyDescent="0.25">
      <c r="B82" s="101">
        <v>2</v>
      </c>
      <c r="C82" s="102" t="s">
        <v>128</v>
      </c>
      <c r="D82" t="s">
        <v>503</v>
      </c>
      <c r="E82" s="32"/>
      <c r="F82" s="152" t="str">
        <f t="shared" si="3"/>
        <v>insert into `TbDescripcionTr`  values(11,'El Parque Las Orquídeas se presenta como uno de los lugares ideales para observar nuestra diversidad de flora y fauna.', 1);</v>
      </c>
      <c r="G82" s="152"/>
      <c r="H82" s="152"/>
      <c r="I82" s="152"/>
      <c r="J82" s="152"/>
      <c r="K82" s="152"/>
      <c r="L82" s="152"/>
      <c r="M82" s="152"/>
      <c r="N82" s="152"/>
      <c r="O82" s="152"/>
    </row>
    <row r="83" spans="2:15" ht="15.75" customHeight="1" x14ac:dyDescent="0.25">
      <c r="B83" s="101">
        <v>3</v>
      </c>
      <c r="C83" s="102" t="s">
        <v>131</v>
      </c>
      <c r="D83" t="s">
        <v>503</v>
      </c>
      <c r="E83" s="32"/>
      <c r="F83" s="152" t="str">
        <f t="shared" si="3"/>
        <v>insert into `TbDescripcionTr`  values(12,'Las 15.000 hectáreas del Parque Natural Nacional Tayrona ofrecen al visitante una paradisíaca combinación de naturaleza, historia precolombina, aventura y relajación.', 1);</v>
      </c>
      <c r="G83" s="152"/>
      <c r="H83" s="152"/>
      <c r="I83" s="152"/>
      <c r="J83" s="152"/>
      <c r="K83" s="152"/>
      <c r="L83" s="152"/>
      <c r="M83" s="152"/>
      <c r="N83" s="152"/>
      <c r="O83" s="152"/>
    </row>
    <row r="84" spans="2:15" ht="15.75" customHeight="1" x14ac:dyDescent="0.25">
      <c r="B84" s="101">
        <v>4</v>
      </c>
      <c r="C84" s="102" t="s">
        <v>211</v>
      </c>
      <c r="D84" t="s">
        <v>503</v>
      </c>
      <c r="E84" s="32"/>
      <c r="F84" s="152" t="str">
        <f t="shared" si="3"/>
        <v>insert into `TbDescripcionTr`  values(13,'La Playa La Aguada, ubicada en el Parque Natural Utría, es la primera playa de Colombia con certificación en turismo sostenible.', 1);</v>
      </c>
      <c r="G84" s="152"/>
      <c r="H84" s="152"/>
      <c r="I84" s="152"/>
      <c r="J84" s="152"/>
      <c r="K84" s="152"/>
      <c r="L84" s="152"/>
      <c r="M84" s="152"/>
      <c r="N84" s="152"/>
      <c r="O84" s="152"/>
    </row>
    <row r="85" spans="2:15" ht="15.75" customHeight="1" x14ac:dyDescent="0.25">
      <c r="B85" s="101">
        <v>5</v>
      </c>
      <c r="C85" s="102" t="s">
        <v>212</v>
      </c>
      <c r="D85" t="s">
        <v>503</v>
      </c>
      <c r="E85" s="32"/>
      <c r="F85" s="152" t="str">
        <f t="shared" si="3"/>
        <v>insert into `TbDescripcionTr`  values(14,'Colombia es uno de los países con más biodiversidad en el mundo, los colores, la fauna y la flora que lo caracterizan son motivo de orgullo.', 1);</v>
      </c>
      <c r="G85" s="152"/>
      <c r="H85" s="152"/>
      <c r="I85" s="152"/>
      <c r="J85" s="152"/>
      <c r="K85" s="152"/>
      <c r="L85" s="152"/>
      <c r="M85" s="152"/>
      <c r="N85" s="152"/>
      <c r="O85" s="152"/>
    </row>
    <row r="86" spans="2:15" ht="15.75" customHeight="1" x14ac:dyDescent="0.25">
      <c r="B86" s="101">
        <v>6</v>
      </c>
      <c r="C86" s="102" t="s">
        <v>213</v>
      </c>
      <c r="D86" t="s">
        <v>503</v>
      </c>
      <c r="E86" s="32"/>
      <c r="F86" s="152" t="str">
        <f t="shared" si="3"/>
        <v>insert into `TbDescripcionTr`  values(15,'Parque Nacional Natural Amacayacu,  en el Amazonas, con más de 40 años de historia representa el 40% del Trapecio Amazónico y debido a su ecosistema de selva húmeda tropical cálida y bosques inundables', 1);</v>
      </c>
      <c r="G86" s="152"/>
      <c r="H86" s="152"/>
      <c r="I86" s="152"/>
      <c r="J86" s="152"/>
      <c r="K86" s="152"/>
      <c r="L86" s="152"/>
      <c r="M86" s="152"/>
      <c r="N86" s="152"/>
      <c r="O86" s="152"/>
    </row>
    <row r="87" spans="2:15" ht="15.75" customHeight="1" x14ac:dyDescent="0.25">
      <c r="B87" s="101">
        <v>7</v>
      </c>
      <c r="C87" s="102" t="s">
        <v>214</v>
      </c>
      <c r="D87" t="s">
        <v>503</v>
      </c>
      <c r="E87" s="32"/>
      <c r="F87" s="152" t="str">
        <f t="shared" si="3"/>
        <v>insert into `TbDescripcionTr`  values(16,'Parque Nacional Natural Farallones de Cali, son formaciones rocosas que se encuentran en la Cordillera Occidental de los Andes. Si tu elección es la vertiente oriental, la recomendación es ir en enero y marzo y luego de julio a agosto.', 1);</v>
      </c>
      <c r="G87" s="152"/>
      <c r="H87" s="152"/>
      <c r="I87" s="152"/>
      <c r="J87" s="152"/>
      <c r="K87" s="152"/>
      <c r="L87" s="152"/>
      <c r="M87" s="152"/>
      <c r="N87" s="152"/>
      <c r="O87" s="152"/>
    </row>
    <row r="88" spans="2:15" ht="15.75" customHeight="1" x14ac:dyDescent="0.25">
      <c r="B88" s="101">
        <v>8</v>
      </c>
      <c r="C88" s="102" t="s">
        <v>273</v>
      </c>
      <c r="D88" t="s">
        <v>503</v>
      </c>
      <c r="E88" s="32"/>
      <c r="F88" s="152" t="str">
        <f t="shared" si="3"/>
        <v>insert into `TbDescripcionTr`  values(17,'Santuario de Fauna y Flora Otún Quimbaya, Ubicado en el flanco occidental de la Cordillera Central, en el departamento de Risaralda, el Santuario de Fauna y Flora Otún Quimbaya es un destino ecoturístico del Paisaje Cultural Cafetero.', 1);</v>
      </c>
      <c r="G88" s="152"/>
      <c r="H88" s="152"/>
      <c r="I88" s="152"/>
      <c r="J88" s="152"/>
      <c r="K88" s="152"/>
      <c r="L88" s="152"/>
      <c r="M88" s="152"/>
      <c r="N88" s="152"/>
      <c r="O88" s="152"/>
    </row>
    <row r="89" spans="2:15" ht="15.75" customHeight="1" x14ac:dyDescent="0.25">
      <c r="B89" s="101">
        <v>9</v>
      </c>
      <c r="C89" s="102" t="s">
        <v>274</v>
      </c>
      <c r="D89" t="s">
        <v>503</v>
      </c>
      <c r="E89" s="32"/>
      <c r="F89" s="152" t="str">
        <f t="shared" si="3"/>
        <v>insert into `TbDescripcionTr`  values(18,'Parque Nacional Natural Tatamá,  podrás conocer tres importantes páramos colombianos, el Tatamá, el Frontino y el Duende, sin duda será una experiencia invaluable que te hará disfrutar de la biodiversidad colombiana.', 1);</v>
      </c>
      <c r="G89" s="152"/>
      <c r="H89" s="152"/>
      <c r="I89" s="152"/>
      <c r="J89" s="152"/>
      <c r="K89" s="152"/>
      <c r="L89" s="152"/>
      <c r="M89" s="152"/>
      <c r="N89" s="152"/>
      <c r="O89" s="152"/>
    </row>
    <row r="90" spans="2:15" ht="16.5" customHeight="1" x14ac:dyDescent="0.25">
      <c r="B90" s="101">
        <v>10</v>
      </c>
      <c r="C90" s="102" t="s">
        <v>275</v>
      </c>
      <c r="D90" t="s">
        <v>503</v>
      </c>
      <c r="E90" s="32"/>
      <c r="F90" s="152" t="str">
        <f t="shared" si="3"/>
        <v>insert into `TbDescripcionTr`  values(19,'Reserva Natural Cañón del Río Claro,  Ubicado en Antioquia, la biodiversidad de esta región es conocida como la cuenca media del Río Magdalena, además está situada en el piedemonte oriental de la Cordillera Central colombiana.', 1);</v>
      </c>
      <c r="G90" s="152"/>
      <c r="H90" s="152"/>
      <c r="I90" s="152"/>
      <c r="J90" s="152"/>
      <c r="K90" s="152"/>
      <c r="L90" s="152"/>
      <c r="M90" s="152"/>
      <c r="N90" s="152"/>
      <c r="O90" s="152"/>
    </row>
    <row r="91" spans="2:15" ht="16.5" customHeight="1" x14ac:dyDescent="0.25">
      <c r="B91" s="101">
        <v>11</v>
      </c>
      <c r="C91" s="102" t="s">
        <v>276</v>
      </c>
      <c r="D91" t="s">
        <v>503</v>
      </c>
      <c r="E91" s="32"/>
      <c r="F91" s="152" t="str">
        <f t="shared" si="3"/>
        <v>insert into `TbDescripcionTr`  values(20,'Parque Nacional Natural Las Orquídeas,  sus variados paisajes, además de una gran biodiversidad de ecosistemas, abundantes orquídeas y otras especies asociadas.', 1);</v>
      </c>
      <c r="G91" s="152"/>
      <c r="H91" s="152"/>
      <c r="I91" s="152"/>
      <c r="J91" s="152"/>
      <c r="K91" s="152"/>
      <c r="L91" s="152"/>
      <c r="M91" s="152"/>
      <c r="N91" s="152"/>
      <c r="O91" s="152"/>
    </row>
    <row r="92" spans="2:15" ht="16.5" customHeight="1" x14ac:dyDescent="0.25">
      <c r="B92" s="101">
        <v>12</v>
      </c>
      <c r="C92" s="102" t="s">
        <v>277</v>
      </c>
      <c r="D92" t="s">
        <v>503</v>
      </c>
      <c r="E92" s="32"/>
      <c r="F92" s="4"/>
      <c r="G92" s="4"/>
      <c r="H92" s="4"/>
    </row>
    <row r="93" spans="2:15" ht="16.5" customHeight="1" x14ac:dyDescent="0.25">
      <c r="B93" s="101">
        <v>13</v>
      </c>
      <c r="C93" s="102" t="s">
        <v>278</v>
      </c>
      <c r="D93" t="s">
        <v>503</v>
      </c>
      <c r="E93" s="32"/>
      <c r="F93" s="4"/>
      <c r="G93" s="4"/>
      <c r="H93" s="4"/>
    </row>
    <row r="94" spans="2:15" ht="16.5" customHeight="1" x14ac:dyDescent="0.25">
      <c r="B94" s="101">
        <v>14</v>
      </c>
      <c r="C94" s="102" t="s">
        <v>279</v>
      </c>
      <c r="D94" t="s">
        <v>503</v>
      </c>
      <c r="E94" s="32"/>
      <c r="F94" s="4"/>
      <c r="G94" s="4"/>
      <c r="H94" s="4"/>
    </row>
    <row r="95" spans="2:15" ht="16.5" customHeight="1" x14ac:dyDescent="0.25">
      <c r="B95" s="101">
        <v>15</v>
      </c>
      <c r="C95" s="102" t="s">
        <v>280</v>
      </c>
      <c r="D95" t="s">
        <v>503</v>
      </c>
      <c r="E95" s="32"/>
      <c r="F95" s="4"/>
      <c r="G95" s="4"/>
      <c r="H95" s="4"/>
    </row>
    <row r="96" spans="2:15" ht="16.5" customHeight="1" x14ac:dyDescent="0.25">
      <c r="B96" s="101">
        <v>16</v>
      </c>
      <c r="C96" s="102" t="s">
        <v>281</v>
      </c>
      <c r="D96" t="s">
        <v>503</v>
      </c>
      <c r="E96" s="32"/>
      <c r="F96" s="4"/>
      <c r="G96" s="4"/>
      <c r="H96" s="4"/>
    </row>
    <row r="97" spans="2:8" ht="16.5" customHeight="1" x14ac:dyDescent="0.25">
      <c r="B97" s="101">
        <v>17</v>
      </c>
      <c r="C97" s="102" t="s">
        <v>282</v>
      </c>
      <c r="D97" t="s">
        <v>503</v>
      </c>
      <c r="E97" s="32"/>
      <c r="F97" s="4"/>
      <c r="G97" s="4"/>
      <c r="H97" s="4"/>
    </row>
    <row r="98" spans="2:8" ht="16.5" customHeight="1" x14ac:dyDescent="0.25">
      <c r="B98" s="101">
        <v>18</v>
      </c>
      <c r="C98" s="102" t="s">
        <v>283</v>
      </c>
      <c r="D98" t="s">
        <v>503</v>
      </c>
      <c r="E98" s="32"/>
      <c r="F98" s="4"/>
      <c r="G98" s="4"/>
      <c r="H98" s="4"/>
    </row>
    <row r="99" spans="2:8" ht="16.5" customHeight="1" x14ac:dyDescent="0.25">
      <c r="B99" s="101">
        <v>19</v>
      </c>
      <c r="C99" s="102" t="s">
        <v>527</v>
      </c>
      <c r="D99" t="s">
        <v>503</v>
      </c>
      <c r="E99" s="32"/>
      <c r="F99" s="4"/>
      <c r="G99" s="4"/>
      <c r="H99" s="4"/>
    </row>
    <row r="100" spans="2:8" ht="15" customHeight="1" x14ac:dyDescent="0.25">
      <c r="B100" s="101">
        <v>20</v>
      </c>
      <c r="C100" s="102" t="s">
        <v>285</v>
      </c>
      <c r="D100" t="s">
        <v>503</v>
      </c>
      <c r="E100" s="32"/>
      <c r="F100" s="4"/>
      <c r="G100" s="4"/>
      <c r="H100" s="4"/>
    </row>
    <row r="101" spans="2:8" ht="15" customHeight="1" x14ac:dyDescent="0.25">
      <c r="E101" s="4"/>
      <c r="G101" s="4"/>
      <c r="H101" s="4"/>
    </row>
    <row r="103" spans="2:8" ht="15.75" thickBot="1" x14ac:dyDescent="0.3"/>
    <row r="104" spans="2:8" ht="16.5" thickTop="1" thickBot="1" x14ac:dyDescent="0.3">
      <c r="B104" s="60" t="s">
        <v>188</v>
      </c>
      <c r="C104" s="61"/>
      <c r="D104" s="61"/>
      <c r="E104" s="61"/>
      <c r="F104" s="61"/>
      <c r="G104" s="61"/>
      <c r="H104" s="62"/>
    </row>
    <row r="105" spans="2:8" ht="15" customHeight="1" x14ac:dyDescent="0.25">
      <c r="B105" s="164" t="s">
        <v>195</v>
      </c>
      <c r="C105" s="156"/>
      <c r="D105" s="157"/>
      <c r="E105" s="4"/>
      <c r="F105" s="152" t="str">
        <f>$B$104&amp;B115&amp;",  '"&amp;C115&amp;"',  1);"</f>
        <v>insert into `TbtipoNegocioTr`  values(1,  'Hotel',  1);</v>
      </c>
      <c r="G105" s="152"/>
      <c r="H105" s="153"/>
    </row>
    <row r="106" spans="2:8" ht="15" customHeight="1" x14ac:dyDescent="0.25">
      <c r="B106" s="165"/>
      <c r="C106" s="159"/>
      <c r="D106" s="160"/>
      <c r="E106" s="4"/>
      <c r="F106" s="152" t="str">
        <f t="shared" ref="F106:F111" si="4">$B$104&amp;B116&amp;",  '"&amp;C116&amp;"',  1);"</f>
        <v>insert into `TbtipoNegocioTr`  values(2,  'Cabaña',  1);</v>
      </c>
      <c r="G106" s="152"/>
      <c r="H106" s="153"/>
    </row>
    <row r="107" spans="2:8" ht="15" customHeight="1" x14ac:dyDescent="0.25">
      <c r="B107" s="165"/>
      <c r="C107" s="159"/>
      <c r="D107" s="160"/>
      <c r="E107" s="4"/>
      <c r="F107" s="152" t="str">
        <f t="shared" si="4"/>
        <v>insert into `TbtipoNegocioTr`  values(3,  'Camping',  1);</v>
      </c>
      <c r="G107" s="152"/>
      <c r="H107" s="153"/>
    </row>
    <row r="108" spans="2:8" ht="15" customHeight="1" x14ac:dyDescent="0.25">
      <c r="B108" s="165"/>
      <c r="C108" s="159"/>
      <c r="D108" s="160"/>
      <c r="E108" s="4"/>
      <c r="F108" s="152" t="str">
        <f t="shared" si="4"/>
        <v>insert into `TbtipoNegocioTr`  values(4,  'Hotel &amp; Cabaña',  1);</v>
      </c>
      <c r="G108" s="152"/>
      <c r="H108" s="153"/>
    </row>
    <row r="109" spans="2:8" ht="15" customHeight="1" x14ac:dyDescent="0.25">
      <c r="B109" s="165"/>
      <c r="C109" s="159"/>
      <c r="D109" s="160"/>
      <c r="E109" s="4"/>
      <c r="F109" s="152" t="str">
        <f t="shared" si="4"/>
        <v>insert into `TbtipoNegocioTr`  values(5,  'Hotel &amp; camping',  1);</v>
      </c>
      <c r="G109" s="152"/>
      <c r="H109" s="153"/>
    </row>
    <row r="110" spans="2:8" ht="15" customHeight="1" x14ac:dyDescent="0.25">
      <c r="B110" s="165"/>
      <c r="C110" s="159"/>
      <c r="D110" s="160"/>
      <c r="E110" s="4"/>
      <c r="F110" s="152" t="str">
        <f t="shared" si="4"/>
        <v>insert into `TbtipoNegocioTr`  values(6,  'Cabaña &amp; camping',  1);</v>
      </c>
      <c r="G110" s="152"/>
      <c r="H110" s="153"/>
    </row>
    <row r="111" spans="2:8" ht="15.75" customHeight="1" thickBot="1" x14ac:dyDescent="0.3">
      <c r="B111" s="166"/>
      <c r="C111" s="162"/>
      <c r="D111" s="163"/>
      <c r="E111" s="4"/>
      <c r="F111" s="152" t="str">
        <f t="shared" si="4"/>
        <v>insert into `TbtipoNegocioTr`  values(7,  'Hotel, Cabaña y camping',  1);</v>
      </c>
      <c r="G111" s="152"/>
      <c r="H111" s="153"/>
    </row>
    <row r="112" spans="2:8" x14ac:dyDescent="0.25">
      <c r="B112" s="65"/>
      <c r="C112" s="4"/>
      <c r="D112" s="4"/>
      <c r="E112" s="4"/>
      <c r="F112" s="152"/>
      <c r="G112" s="152"/>
      <c r="H112" s="153"/>
    </row>
    <row r="113" spans="2:8" x14ac:dyDescent="0.25">
      <c r="B113" s="65"/>
      <c r="C113" s="4"/>
      <c r="D113" s="4"/>
      <c r="E113" s="4"/>
      <c r="F113" s="4"/>
      <c r="G113" s="4"/>
      <c r="H113" s="63"/>
    </row>
    <row r="114" spans="2:8" x14ac:dyDescent="0.25">
      <c r="B114" s="73" t="s">
        <v>180</v>
      </c>
      <c r="C114" s="23" t="s">
        <v>179</v>
      </c>
      <c r="D114" s="4"/>
      <c r="E114" s="4"/>
      <c r="F114" s="4"/>
      <c r="G114" s="4"/>
      <c r="H114" s="63"/>
    </row>
    <row r="115" spans="2:8" x14ac:dyDescent="0.25">
      <c r="B115" s="67">
        <v>1</v>
      </c>
      <c r="C115" s="36" t="s">
        <v>15</v>
      </c>
      <c r="D115" s="4"/>
      <c r="E115" s="4"/>
      <c r="F115" s="4"/>
      <c r="G115" s="4"/>
      <c r="H115" s="63"/>
    </row>
    <row r="116" spans="2:8" x14ac:dyDescent="0.25">
      <c r="B116" s="67">
        <v>2</v>
      </c>
      <c r="C116" s="36" t="s">
        <v>16</v>
      </c>
      <c r="D116" s="4"/>
      <c r="E116" s="4"/>
      <c r="F116" s="4"/>
      <c r="G116" s="4"/>
      <c r="H116" s="63"/>
    </row>
    <row r="117" spans="2:8" x14ac:dyDescent="0.25">
      <c r="B117" s="67">
        <v>3</v>
      </c>
      <c r="C117" s="36" t="s">
        <v>17</v>
      </c>
      <c r="D117" s="4"/>
      <c r="E117" s="4"/>
      <c r="F117" s="4"/>
      <c r="G117" s="4"/>
      <c r="H117" s="63"/>
    </row>
    <row r="118" spans="2:8" x14ac:dyDescent="0.25">
      <c r="B118" s="67">
        <v>4</v>
      </c>
      <c r="C118" s="36" t="s">
        <v>21</v>
      </c>
      <c r="D118" s="4"/>
      <c r="E118" s="4"/>
      <c r="F118" s="4"/>
      <c r="G118" s="4"/>
      <c r="H118" s="63"/>
    </row>
    <row r="119" spans="2:8" x14ac:dyDescent="0.25">
      <c r="B119" s="67">
        <v>5</v>
      </c>
      <c r="C119" s="36" t="s">
        <v>22</v>
      </c>
      <c r="D119" s="4"/>
      <c r="E119" s="4"/>
      <c r="F119" s="4"/>
      <c r="G119" s="4"/>
      <c r="H119" s="63"/>
    </row>
    <row r="120" spans="2:8" x14ac:dyDescent="0.25">
      <c r="B120" s="67">
        <v>6</v>
      </c>
      <c r="C120" s="36" t="s">
        <v>106</v>
      </c>
      <c r="D120" s="4"/>
      <c r="E120" s="4"/>
      <c r="F120" s="4"/>
      <c r="G120" s="4"/>
      <c r="H120" s="63"/>
    </row>
    <row r="121" spans="2:8" x14ac:dyDescent="0.25">
      <c r="B121" s="67">
        <v>7</v>
      </c>
      <c r="C121" s="36" t="s">
        <v>23</v>
      </c>
      <c r="D121" s="4"/>
      <c r="E121" s="4"/>
      <c r="F121" s="4"/>
      <c r="G121" s="4"/>
      <c r="H121" s="63"/>
    </row>
    <row r="122" spans="2:8" ht="15.75" thickBot="1" x14ac:dyDescent="0.3">
      <c r="B122" s="68"/>
      <c r="C122" s="69"/>
      <c r="D122" s="69"/>
      <c r="E122" s="69"/>
      <c r="F122" s="69"/>
      <c r="G122" s="69"/>
      <c r="H122" s="70"/>
    </row>
    <row r="123" spans="2:8" ht="15.75" thickTop="1" x14ac:dyDescent="0.25"/>
    <row r="124" spans="2:8" ht="15.75" thickBot="1" x14ac:dyDescent="0.3"/>
    <row r="125" spans="2:8" ht="16.5" thickTop="1" thickBot="1" x14ac:dyDescent="0.3">
      <c r="B125" s="60" t="s">
        <v>189</v>
      </c>
      <c r="C125" s="61"/>
      <c r="D125" s="61"/>
      <c r="E125" s="61"/>
      <c r="F125" s="61"/>
      <c r="G125" s="61"/>
      <c r="H125" s="62"/>
    </row>
    <row r="126" spans="2:8" ht="15" customHeight="1" x14ac:dyDescent="0.25">
      <c r="B126" s="167" t="s">
        <v>196</v>
      </c>
      <c r="C126" s="168"/>
      <c r="D126" s="168"/>
      <c r="E126" s="4"/>
      <c r="F126" s="152" t="str">
        <f t="shared" ref="F126:F149" si="5">$B$125&amp;B135&amp;",  '"&amp;C135&amp;"',  1);"</f>
        <v>insert into `tbAccesibilidadTr`  values(1,  'ascensor',  1);</v>
      </c>
      <c r="G126" s="152"/>
      <c r="H126" s="153"/>
    </row>
    <row r="127" spans="2:8" ht="15" customHeight="1" x14ac:dyDescent="0.25">
      <c r="B127" s="169"/>
      <c r="C127" s="170"/>
      <c r="D127" s="170"/>
      <c r="E127" s="4"/>
      <c r="F127" s="152" t="str">
        <f t="shared" si="5"/>
        <v>insert into `tbAccesibilidadTr`  values(2,  'escalera electrica',  1);</v>
      </c>
      <c r="G127" s="152"/>
      <c r="H127" s="153"/>
    </row>
    <row r="128" spans="2:8" ht="15" customHeight="1" x14ac:dyDescent="0.25">
      <c r="B128" s="169"/>
      <c r="C128" s="170"/>
      <c r="D128" s="170"/>
      <c r="E128" s="4"/>
      <c r="F128" s="152" t="str">
        <f t="shared" si="5"/>
        <v>insert into `tbAccesibilidadTr`  values(3,  ' accesible en silla de ruedas',  1);</v>
      </c>
      <c r="G128" s="152"/>
      <c r="H128" s="153"/>
    </row>
    <row r="129" spans="2:8" ht="15" customHeight="1" x14ac:dyDescent="0.25">
      <c r="B129" s="169"/>
      <c r="C129" s="170"/>
      <c r="D129" s="170"/>
      <c r="E129" s="4"/>
      <c r="F129" s="152" t="str">
        <f t="shared" si="5"/>
        <v>insert into `tbAccesibilidadTr`  values(4,  'WC con barras de apoyo',  1);</v>
      </c>
      <c r="G129" s="152"/>
      <c r="H129" s="153"/>
    </row>
    <row r="130" spans="2:8" ht="15" customHeight="1" x14ac:dyDescent="0.25">
      <c r="B130" s="169"/>
      <c r="C130" s="170"/>
      <c r="D130" s="170"/>
      <c r="E130" s="4"/>
      <c r="F130" s="152" t="str">
        <f t="shared" si="5"/>
        <v>insert into `tbAccesibilidadTr`  values(5,  'Bañera adaptada',  1);</v>
      </c>
      <c r="G130" s="152"/>
      <c r="H130" s="153"/>
    </row>
    <row r="131" spans="2:8" ht="15.75" customHeight="1" x14ac:dyDescent="0.25">
      <c r="B131" s="169"/>
      <c r="C131" s="170"/>
      <c r="D131" s="170"/>
      <c r="E131" s="4"/>
      <c r="F131" s="152" t="str">
        <f t="shared" si="5"/>
        <v>insert into `tbAccesibilidadTr`  values(6,  'WC Elevado',  1);</v>
      </c>
      <c r="G131" s="152"/>
      <c r="H131" s="153"/>
    </row>
    <row r="132" spans="2:8" ht="15" customHeight="1" x14ac:dyDescent="0.25">
      <c r="B132" s="169"/>
      <c r="C132" s="170"/>
      <c r="D132" s="170"/>
      <c r="E132" s="4"/>
      <c r="F132" s="152" t="str">
        <f t="shared" si="5"/>
        <v>insert into `tbAccesibilidadTr`  values(7,  'Via acceso asfaltada',  1);</v>
      </c>
      <c r="G132" s="152"/>
      <c r="H132" s="153"/>
    </row>
    <row r="133" spans="2:8" x14ac:dyDescent="0.25">
      <c r="B133" s="65"/>
      <c r="C133" s="4"/>
      <c r="D133" s="4"/>
      <c r="E133" s="4"/>
      <c r="F133" s="152" t="str">
        <f t="shared" si="5"/>
        <v>insert into `tbAccesibilidadTr`  values(8,  'Instalacion Electrica Subterranea',  1);</v>
      </c>
      <c r="G133" s="152"/>
      <c r="H133" s="153"/>
    </row>
    <row r="134" spans="2:8" x14ac:dyDescent="0.25">
      <c r="B134" s="66" t="s">
        <v>135</v>
      </c>
      <c r="C134" s="24" t="s">
        <v>184</v>
      </c>
      <c r="D134" s="4"/>
      <c r="E134" s="4"/>
      <c r="F134" s="152" t="str">
        <f t="shared" si="5"/>
        <v>insert into `tbAccesibilidadTr`  values(9,  'Sistema Iluninacion',  1);</v>
      </c>
      <c r="G134" s="152"/>
      <c r="H134" s="153"/>
    </row>
    <row r="135" spans="2:8" x14ac:dyDescent="0.25">
      <c r="B135" s="67">
        <v>1</v>
      </c>
      <c r="C135" s="36" t="s">
        <v>32</v>
      </c>
      <c r="D135" s="4"/>
      <c r="E135" s="4"/>
      <c r="F135" s="152" t="str">
        <f t="shared" si="5"/>
        <v>insert into `tbAccesibilidadTr`  values(10,  'Abastecimiento de agua',  1);</v>
      </c>
      <c r="G135" s="152"/>
      <c r="H135" s="153"/>
    </row>
    <row r="136" spans="2:8" x14ac:dyDescent="0.25">
      <c r="B136" s="67">
        <v>2</v>
      </c>
      <c r="C136" s="36" t="s">
        <v>33</v>
      </c>
      <c r="D136" s="4"/>
      <c r="E136" s="4"/>
      <c r="F136" s="152" t="str">
        <f t="shared" si="5"/>
        <v>insert into `tbAccesibilidadTr`  values(11,  'Acceso con-ingreso-KL-3',  1);</v>
      </c>
      <c r="G136" s="152"/>
      <c r="H136" s="153"/>
    </row>
    <row r="137" spans="2:8" x14ac:dyDescent="0.25">
      <c r="B137" s="67">
        <v>3</v>
      </c>
      <c r="C137" s="36" t="s">
        <v>34</v>
      </c>
      <c r="D137" s="4"/>
      <c r="E137" s="4"/>
      <c r="F137" s="152" t="str">
        <f t="shared" si="5"/>
        <v>insert into `tbAccesibilidadTr`  values(12,  'Acceso con-pasadizo-ST-1',  1);</v>
      </c>
      <c r="G137" s="152"/>
      <c r="H137" s="153"/>
    </row>
    <row r="138" spans="2:8" x14ac:dyDescent="0.25">
      <c r="B138" s="67">
        <v>4</v>
      </c>
      <c r="C138" s="36" t="s">
        <v>11</v>
      </c>
      <c r="D138" s="4"/>
      <c r="E138" s="4"/>
      <c r="F138" s="152" t="str">
        <f t="shared" si="5"/>
        <v>insert into `tbAccesibilidadTr`  values(13,  'Acceso con-acometida-MN-3',  1);</v>
      </c>
      <c r="G138" s="152"/>
      <c r="H138" s="153"/>
    </row>
    <row r="139" spans="2:8" x14ac:dyDescent="0.25">
      <c r="B139" s="67">
        <v>5</v>
      </c>
      <c r="C139" s="36" t="s">
        <v>12</v>
      </c>
      <c r="D139" s="4"/>
      <c r="E139" s="4"/>
      <c r="F139" s="152" t="str">
        <f t="shared" si="5"/>
        <v>insert into `tbAccesibilidadTr`  values(14,  'Acceso con-garaje-GH-3',  1);</v>
      </c>
      <c r="G139" s="152"/>
      <c r="H139" s="153"/>
    </row>
    <row r="140" spans="2:8" x14ac:dyDescent="0.25">
      <c r="B140" s="67">
        <v>6</v>
      </c>
      <c r="C140" s="36" t="s">
        <v>35</v>
      </c>
      <c r="D140" s="4"/>
      <c r="E140" s="4"/>
      <c r="F140" s="152" t="str">
        <f t="shared" si="5"/>
        <v>insert into `tbAccesibilidadTr`  values(15,  'Acceso con-camino-ST-2',  1);</v>
      </c>
      <c r="G140" s="152"/>
      <c r="H140" s="153"/>
    </row>
    <row r="141" spans="2:8" x14ac:dyDescent="0.25">
      <c r="B141" s="67">
        <v>7</v>
      </c>
      <c r="C141" s="36" t="s">
        <v>120</v>
      </c>
      <c r="D141" s="4"/>
      <c r="E141" s="4"/>
      <c r="F141" s="152" t="str">
        <f t="shared" si="5"/>
        <v>insert into `tbAccesibilidadTr`  values(16,  'Acceso con-paso-TU-4',  1);</v>
      </c>
      <c r="G141" s="152"/>
      <c r="H141" s="153"/>
    </row>
    <row r="142" spans="2:8" x14ac:dyDescent="0.25">
      <c r="B142" s="67">
        <v>8</v>
      </c>
      <c r="C142" s="36" t="s">
        <v>121</v>
      </c>
      <c r="D142" s="4"/>
      <c r="E142" s="4"/>
      <c r="F142" s="152" t="str">
        <f t="shared" si="5"/>
        <v>insert into `tbAccesibilidadTr`  values(17,  'Acceso con-acometida-IJ-4',  1);</v>
      </c>
      <c r="G142" s="152"/>
      <c r="H142" s="153"/>
    </row>
    <row r="143" spans="2:8" x14ac:dyDescent="0.25">
      <c r="B143" s="67">
        <v>9</v>
      </c>
      <c r="C143" s="36" t="s">
        <v>122</v>
      </c>
      <c r="D143" s="4"/>
      <c r="E143" s="4"/>
      <c r="F143" s="152" t="str">
        <f t="shared" si="5"/>
        <v>insert into `tbAccesibilidadTr`  values(18,  'Acceso con-camino-WX-4',  1);</v>
      </c>
      <c r="G143" s="152"/>
      <c r="H143" s="153"/>
    </row>
    <row r="144" spans="2:8" x14ac:dyDescent="0.25">
      <c r="B144" s="67">
        <v>10</v>
      </c>
      <c r="C144" s="36" t="s">
        <v>123</v>
      </c>
      <c r="D144" s="4"/>
      <c r="E144" s="4"/>
      <c r="F144" s="152" t="str">
        <f t="shared" si="5"/>
        <v>insert into `tbAccesibilidadTr`  values(19,  'Acceso con-camino-DE-5',  1);</v>
      </c>
      <c r="G144" s="152"/>
      <c r="H144" s="153"/>
    </row>
    <row r="145" spans="2:8" ht="15" customHeight="1" x14ac:dyDescent="0.25">
      <c r="B145" s="67">
        <v>11</v>
      </c>
      <c r="C145" s="36" t="s">
        <v>511</v>
      </c>
      <c r="D145" s="4"/>
      <c r="E145" s="4"/>
      <c r="F145" s="152" t="str">
        <f t="shared" si="5"/>
        <v>insert into `tbAccesibilidadTr`  values(20,  'Acceso con-ingreso-KL-5',  1);</v>
      </c>
      <c r="G145" s="152"/>
      <c r="H145" s="153"/>
    </row>
    <row r="146" spans="2:8" x14ac:dyDescent="0.25">
      <c r="B146" s="67">
        <v>12</v>
      </c>
      <c r="C146" s="36" t="s">
        <v>512</v>
      </c>
      <c r="D146" s="4"/>
      <c r="E146" s="4"/>
      <c r="F146" s="152" t="str">
        <f t="shared" si="5"/>
        <v>insert into `tbAccesibilidadTr`  values(21,  'Acceso con-camino-VW-4',  1);</v>
      </c>
      <c r="G146" s="152"/>
      <c r="H146" s="153"/>
    </row>
    <row r="147" spans="2:8" x14ac:dyDescent="0.25">
      <c r="B147" s="67">
        <v>13</v>
      </c>
      <c r="C147" s="36" t="s">
        <v>513</v>
      </c>
      <c r="D147" s="4"/>
      <c r="E147" s="4"/>
      <c r="F147" s="152" t="str">
        <f t="shared" si="5"/>
        <v>insert into `tbAccesibilidadTr`  values(22,  'Acceso con-garaje-NO-4',  1);</v>
      </c>
      <c r="G147" s="152"/>
      <c r="H147" s="153"/>
    </row>
    <row r="148" spans="2:8" x14ac:dyDescent="0.25">
      <c r="B148" s="67">
        <v>14</v>
      </c>
      <c r="C148" s="36" t="s">
        <v>514</v>
      </c>
      <c r="D148" s="4"/>
      <c r="E148" s="4"/>
      <c r="F148" s="152" t="str">
        <f t="shared" si="5"/>
        <v>insert into `tbAccesibilidadTr`  values(23,  'Acceso con-entrada-QR-2',  1);</v>
      </c>
      <c r="G148" s="152"/>
      <c r="H148" s="153"/>
    </row>
    <row r="149" spans="2:8" x14ac:dyDescent="0.25">
      <c r="B149" s="67">
        <v>15</v>
      </c>
      <c r="C149" s="36" t="s">
        <v>515</v>
      </c>
      <c r="D149" s="4"/>
      <c r="E149" s="4"/>
      <c r="F149" s="152" t="str">
        <f t="shared" si="5"/>
        <v>insert into `tbAccesibilidadTr`  values(24,  'Acceso con-ingreso-ST-2',  1);</v>
      </c>
      <c r="G149" s="152"/>
      <c r="H149" s="153"/>
    </row>
    <row r="150" spans="2:8" x14ac:dyDescent="0.25">
      <c r="B150" s="67">
        <v>16</v>
      </c>
      <c r="C150" s="36" t="s">
        <v>516</v>
      </c>
      <c r="D150" s="4"/>
      <c r="E150" s="4"/>
      <c r="F150" s="152"/>
      <c r="G150" s="152"/>
      <c r="H150" s="153"/>
    </row>
    <row r="151" spans="2:8" x14ac:dyDescent="0.25">
      <c r="B151" s="67">
        <v>17</v>
      </c>
      <c r="C151" s="36" t="s">
        <v>517</v>
      </c>
      <c r="D151" s="4"/>
      <c r="E151" s="4"/>
      <c r="F151" s="71"/>
      <c r="G151" s="71"/>
      <c r="H151" s="72"/>
    </row>
    <row r="152" spans="2:8" x14ac:dyDescent="0.25">
      <c r="B152" s="67">
        <v>18</v>
      </c>
      <c r="C152" s="36" t="s">
        <v>518</v>
      </c>
      <c r="D152" s="4"/>
      <c r="E152" s="4"/>
      <c r="F152" s="71"/>
      <c r="G152" s="71"/>
      <c r="H152" s="72"/>
    </row>
    <row r="153" spans="2:8" x14ac:dyDescent="0.25">
      <c r="B153" s="67">
        <v>19</v>
      </c>
      <c r="C153" s="36" t="s">
        <v>519</v>
      </c>
      <c r="D153" s="4"/>
      <c r="E153" s="4"/>
      <c r="F153" s="71"/>
      <c r="G153" s="71"/>
      <c r="H153" s="72"/>
    </row>
    <row r="154" spans="2:8" x14ac:dyDescent="0.25">
      <c r="B154" s="67">
        <v>20</v>
      </c>
      <c r="C154" s="36" t="s">
        <v>520</v>
      </c>
      <c r="D154" s="4"/>
      <c r="E154" s="4"/>
      <c r="F154" s="71"/>
      <c r="G154" s="71"/>
      <c r="H154" s="72"/>
    </row>
    <row r="155" spans="2:8" x14ac:dyDescent="0.25">
      <c r="B155" s="67">
        <v>21</v>
      </c>
      <c r="C155" s="36" t="s">
        <v>521</v>
      </c>
      <c r="D155" s="4"/>
      <c r="E155" s="4"/>
      <c r="F155" s="4"/>
      <c r="G155" s="4"/>
      <c r="H155" s="63"/>
    </row>
    <row r="156" spans="2:8" x14ac:dyDescent="0.25">
      <c r="B156" s="67">
        <v>22</v>
      </c>
      <c r="C156" s="36" t="s">
        <v>522</v>
      </c>
      <c r="D156" s="4"/>
      <c r="E156" s="4"/>
      <c r="F156" s="4"/>
      <c r="G156" s="4"/>
      <c r="H156" s="63"/>
    </row>
    <row r="157" spans="2:8" x14ac:dyDescent="0.25">
      <c r="B157" s="67">
        <v>23</v>
      </c>
      <c r="C157" s="36" t="s">
        <v>523</v>
      </c>
      <c r="D157" s="4"/>
      <c r="E157" s="4"/>
      <c r="F157" s="4"/>
      <c r="G157" s="4"/>
      <c r="H157" s="63"/>
    </row>
    <row r="158" spans="2:8" x14ac:dyDescent="0.25">
      <c r="B158" s="67">
        <v>24</v>
      </c>
      <c r="C158" s="36" t="s">
        <v>524</v>
      </c>
      <c r="D158" s="4"/>
      <c r="E158" s="4"/>
      <c r="F158" s="4"/>
      <c r="G158" s="4"/>
      <c r="H158" s="63"/>
    </row>
    <row r="159" spans="2:8" ht="15.75" thickBot="1" x14ac:dyDescent="0.3">
      <c r="B159" s="68"/>
      <c r="C159" s="69"/>
      <c r="D159" s="69"/>
      <c r="E159" s="69"/>
      <c r="F159" s="69"/>
      <c r="G159" s="69"/>
      <c r="H159" s="70"/>
    </row>
    <row r="160" spans="2:8" ht="15.75" thickTop="1" x14ac:dyDescent="0.25"/>
    <row r="161" spans="2:10" ht="15.75" thickBot="1" x14ac:dyDescent="0.3"/>
    <row r="162" spans="2:10" ht="16.5" thickTop="1" thickBot="1" x14ac:dyDescent="0.3">
      <c r="B162" s="60" t="s">
        <v>190</v>
      </c>
      <c r="C162" s="61"/>
      <c r="D162" s="61"/>
      <c r="E162" s="61"/>
      <c r="F162" s="61"/>
      <c r="G162" s="61"/>
      <c r="H162" s="61"/>
      <c r="I162" s="61"/>
      <c r="J162" s="62"/>
    </row>
    <row r="163" spans="2:10" x14ac:dyDescent="0.25">
      <c r="B163" s="164" t="s">
        <v>197</v>
      </c>
      <c r="C163" s="156"/>
      <c r="D163" s="156"/>
      <c r="E163" s="157"/>
      <c r="F163" s="76" t="str">
        <f>$B$162&amp;B179&amp;",  '"&amp;C179&amp;"',"&amp;D179&amp;","&amp;E179&amp;","&amp;F179&amp;","&amp;G179&amp;","&amp;H179&amp;",  1);"</f>
        <v>insert into `tbCapacidadTr`  values(1,  '11111',1,3,0,0,100,  1);</v>
      </c>
      <c r="G163" s="4"/>
      <c r="H163" s="4"/>
      <c r="I163" s="4"/>
      <c r="J163" s="63"/>
    </row>
    <row r="164" spans="2:10" x14ac:dyDescent="0.25">
      <c r="B164" s="165"/>
      <c r="C164" s="159"/>
      <c r="D164" s="159"/>
      <c r="E164" s="160"/>
      <c r="F164" s="76" t="str">
        <f t="shared" ref="F164:F169" si="6">$B$162&amp;B180&amp;",  '"&amp;C180&amp;"',"&amp;D180&amp;","&amp;E180&amp;","&amp;F180&amp;","&amp;G180&amp;","&amp;H180&amp;",  1);"</f>
        <v>insert into `tbCapacidadTr`  values(2,  '11112',2,0,10,0,120,  1);</v>
      </c>
      <c r="G164" s="4"/>
      <c r="H164" s="4"/>
      <c r="I164" s="4"/>
      <c r="J164" s="63"/>
    </row>
    <row r="165" spans="2:10" x14ac:dyDescent="0.25">
      <c r="B165" s="165"/>
      <c r="C165" s="159"/>
      <c r="D165" s="159"/>
      <c r="E165" s="160"/>
      <c r="F165" s="76" t="str">
        <f t="shared" si="6"/>
        <v>insert into `tbCapacidadTr`  values(3,  '11113',3,0,0,100,150,  1);</v>
      </c>
      <c r="G165" s="4"/>
      <c r="H165" s="4"/>
      <c r="I165" s="4"/>
      <c r="J165" s="63"/>
    </row>
    <row r="166" spans="2:10" x14ac:dyDescent="0.25">
      <c r="B166" s="165"/>
      <c r="C166" s="159"/>
      <c r="D166" s="159"/>
      <c r="E166" s="160"/>
      <c r="F166" s="76" t="str">
        <f t="shared" si="6"/>
        <v>insert into `tbCapacidadTr`  values(4,  '11114',4,0,8,0,200,  1);</v>
      </c>
      <c r="G166" s="4"/>
      <c r="H166" s="4"/>
      <c r="I166" s="4"/>
      <c r="J166" s="63"/>
    </row>
    <row r="167" spans="2:10" x14ac:dyDescent="0.25">
      <c r="B167" s="165"/>
      <c r="C167" s="159"/>
      <c r="D167" s="159"/>
      <c r="E167" s="160"/>
      <c r="F167" s="76" t="str">
        <f t="shared" si="6"/>
        <v>insert into `tbCapacidadTr`  values(5,  '11115',5,3,0,20,130,  1);</v>
      </c>
      <c r="G167" s="4"/>
      <c r="H167" s="4"/>
      <c r="I167" s="4"/>
      <c r="J167" s="63"/>
    </row>
    <row r="168" spans="2:10" x14ac:dyDescent="0.25">
      <c r="B168" s="165"/>
      <c r="C168" s="159"/>
      <c r="D168" s="159"/>
      <c r="E168" s="160"/>
      <c r="F168" s="76" t="str">
        <f t="shared" si="6"/>
        <v>insert into `tbCapacidadTr`  values(6,  '11116',6,0,10,30,250,  1);</v>
      </c>
      <c r="G168" s="4"/>
      <c r="H168" s="4"/>
      <c r="I168" s="4"/>
      <c r="J168" s="63"/>
    </row>
    <row r="169" spans="2:10" x14ac:dyDescent="0.25">
      <c r="B169" s="165"/>
      <c r="C169" s="159"/>
      <c r="D169" s="159"/>
      <c r="E169" s="160"/>
      <c r="F169" s="76" t="str">
        <f t="shared" si="6"/>
        <v>insert into `tbCapacidadTr`  values(7,  '11117',7,5,8,20,350,  1);</v>
      </c>
      <c r="G169" s="4"/>
      <c r="H169" s="4"/>
      <c r="I169" s="4"/>
      <c r="J169" s="63"/>
    </row>
    <row r="170" spans="2:10" x14ac:dyDescent="0.25">
      <c r="B170" s="165"/>
      <c r="C170" s="159"/>
      <c r="D170" s="159"/>
      <c r="E170" s="160"/>
      <c r="F170" s="4"/>
      <c r="G170" s="4"/>
      <c r="H170" s="4"/>
      <c r="I170" s="4"/>
      <c r="J170" s="63"/>
    </row>
    <row r="171" spans="2:10" x14ac:dyDescent="0.25">
      <c r="B171" s="165"/>
      <c r="C171" s="159"/>
      <c r="D171" s="159"/>
      <c r="E171" s="160"/>
      <c r="F171" s="4"/>
      <c r="G171" s="4"/>
      <c r="H171" s="4"/>
      <c r="I171" s="4"/>
      <c r="J171" s="63"/>
    </row>
    <row r="172" spans="2:10" x14ac:dyDescent="0.25">
      <c r="B172" s="165"/>
      <c r="C172" s="159"/>
      <c r="D172" s="159"/>
      <c r="E172" s="160"/>
      <c r="F172" s="4"/>
      <c r="G172" s="4"/>
      <c r="H172" s="4"/>
      <c r="I172" s="4"/>
      <c r="J172" s="63"/>
    </row>
    <row r="173" spans="2:10" x14ac:dyDescent="0.25">
      <c r="B173" s="165"/>
      <c r="C173" s="159"/>
      <c r="D173" s="159"/>
      <c r="E173" s="160"/>
      <c r="F173" s="4"/>
      <c r="G173" s="4"/>
      <c r="H173" s="4"/>
      <c r="I173" s="4"/>
      <c r="J173" s="63"/>
    </row>
    <row r="174" spans="2:10" x14ac:dyDescent="0.25">
      <c r="B174" s="165"/>
      <c r="C174" s="159"/>
      <c r="D174" s="159"/>
      <c r="E174" s="160"/>
      <c r="F174" s="4"/>
      <c r="G174" s="4"/>
      <c r="H174" s="4"/>
      <c r="I174" s="4"/>
      <c r="J174" s="63"/>
    </row>
    <row r="175" spans="2:10" ht="15.75" thickBot="1" x14ac:dyDescent="0.3">
      <c r="B175" s="74"/>
      <c r="C175" s="33"/>
      <c r="D175" s="33"/>
      <c r="E175" s="34"/>
      <c r="F175" s="4"/>
      <c r="G175" s="4"/>
      <c r="H175" s="4"/>
      <c r="I175" s="4"/>
      <c r="J175" s="63"/>
    </row>
    <row r="176" spans="2:10" x14ac:dyDescent="0.25">
      <c r="B176" s="65"/>
      <c r="C176" s="4"/>
      <c r="D176" s="4"/>
      <c r="E176" s="4"/>
      <c r="F176" s="4"/>
      <c r="G176" s="4"/>
      <c r="H176" s="4"/>
      <c r="I176" s="4"/>
      <c r="J176" s="63"/>
    </row>
    <row r="177" spans="2:10" x14ac:dyDescent="0.25">
      <c r="B177" s="65"/>
      <c r="C177" s="4"/>
      <c r="D177" s="4"/>
      <c r="E177" s="4"/>
      <c r="F177" s="4"/>
      <c r="G177" s="4"/>
      <c r="H177" s="4"/>
      <c r="I177" s="4"/>
      <c r="J177" s="63"/>
    </row>
    <row r="178" spans="2:10" x14ac:dyDescent="0.25">
      <c r="B178" s="66" t="s">
        <v>181</v>
      </c>
      <c r="C178" s="15" t="s">
        <v>183</v>
      </c>
      <c r="D178" s="15" t="s">
        <v>137</v>
      </c>
      <c r="E178" s="8" t="s">
        <v>3</v>
      </c>
      <c r="F178" s="8" t="s">
        <v>25</v>
      </c>
      <c r="G178" s="8" t="s">
        <v>26</v>
      </c>
      <c r="H178" s="8" t="s">
        <v>13</v>
      </c>
      <c r="I178" s="4"/>
      <c r="J178" s="63"/>
    </row>
    <row r="179" spans="2:10" x14ac:dyDescent="0.25">
      <c r="B179" s="67">
        <v>1</v>
      </c>
      <c r="C179" s="35">
        <v>11111</v>
      </c>
      <c r="D179" s="35">
        <v>1</v>
      </c>
      <c r="E179" s="37">
        <v>3</v>
      </c>
      <c r="F179" s="37">
        <v>0</v>
      </c>
      <c r="G179" s="37">
        <v>0</v>
      </c>
      <c r="H179" s="37">
        <v>100</v>
      </c>
      <c r="I179" s="4"/>
      <c r="J179" s="63"/>
    </row>
    <row r="180" spans="2:10" x14ac:dyDescent="0.25">
      <c r="B180" s="67">
        <v>2</v>
      </c>
      <c r="C180" s="35">
        <v>11112</v>
      </c>
      <c r="D180" s="35">
        <v>2</v>
      </c>
      <c r="E180" s="37">
        <v>0</v>
      </c>
      <c r="F180" s="37">
        <v>10</v>
      </c>
      <c r="G180" s="37">
        <v>0</v>
      </c>
      <c r="H180" s="37">
        <v>120</v>
      </c>
      <c r="I180" s="4"/>
      <c r="J180" s="63"/>
    </row>
    <row r="181" spans="2:10" x14ac:dyDescent="0.25">
      <c r="B181" s="67">
        <v>3</v>
      </c>
      <c r="C181" s="35">
        <v>11113</v>
      </c>
      <c r="D181" s="35">
        <v>3</v>
      </c>
      <c r="E181" s="37">
        <v>0</v>
      </c>
      <c r="F181" s="37">
        <v>0</v>
      </c>
      <c r="G181" s="37">
        <v>100</v>
      </c>
      <c r="H181" s="37">
        <v>150</v>
      </c>
      <c r="I181" s="4"/>
      <c r="J181" s="63"/>
    </row>
    <row r="182" spans="2:10" x14ac:dyDescent="0.25">
      <c r="B182" s="67">
        <v>4</v>
      </c>
      <c r="C182" s="35">
        <v>11114</v>
      </c>
      <c r="D182" s="35">
        <v>4</v>
      </c>
      <c r="E182" s="37">
        <v>0</v>
      </c>
      <c r="F182" s="37">
        <v>8</v>
      </c>
      <c r="G182" s="37">
        <v>0</v>
      </c>
      <c r="H182" s="37">
        <v>200</v>
      </c>
      <c r="I182" s="4"/>
      <c r="J182" s="63"/>
    </row>
    <row r="183" spans="2:10" x14ac:dyDescent="0.25">
      <c r="B183" s="67">
        <v>5</v>
      </c>
      <c r="C183" s="35">
        <v>11115</v>
      </c>
      <c r="D183" s="35">
        <v>5</v>
      </c>
      <c r="E183" s="37">
        <v>3</v>
      </c>
      <c r="F183" s="37">
        <v>0</v>
      </c>
      <c r="G183" s="37">
        <v>20</v>
      </c>
      <c r="H183" s="37">
        <v>130</v>
      </c>
      <c r="I183" s="4"/>
      <c r="J183" s="63"/>
    </row>
    <row r="184" spans="2:10" x14ac:dyDescent="0.25">
      <c r="B184" s="67">
        <v>6</v>
      </c>
      <c r="C184" s="35">
        <v>11116</v>
      </c>
      <c r="D184" s="35">
        <v>6</v>
      </c>
      <c r="E184" s="37">
        <v>0</v>
      </c>
      <c r="F184" s="37">
        <v>10</v>
      </c>
      <c r="G184" s="37">
        <v>30</v>
      </c>
      <c r="H184" s="37">
        <v>250</v>
      </c>
      <c r="I184" s="4"/>
      <c r="J184" s="63"/>
    </row>
    <row r="185" spans="2:10" x14ac:dyDescent="0.25">
      <c r="B185" s="67">
        <v>7</v>
      </c>
      <c r="C185" s="35">
        <v>11117</v>
      </c>
      <c r="D185" s="35">
        <v>7</v>
      </c>
      <c r="E185" s="37">
        <v>5</v>
      </c>
      <c r="F185" s="37">
        <v>8</v>
      </c>
      <c r="G185" s="37">
        <v>20</v>
      </c>
      <c r="H185" s="37">
        <v>350</v>
      </c>
      <c r="I185" s="4"/>
      <c r="J185" s="63"/>
    </row>
    <row r="186" spans="2:10" ht="15.75" thickBot="1" x14ac:dyDescent="0.3">
      <c r="B186" s="68"/>
      <c r="C186" s="69"/>
      <c r="D186" s="69"/>
      <c r="E186" s="69"/>
      <c r="F186" s="69"/>
      <c r="G186" s="69"/>
      <c r="H186" s="69"/>
      <c r="I186" s="69"/>
      <c r="J186" s="70"/>
    </row>
    <row r="187" spans="2:10" ht="15.75" thickTop="1" x14ac:dyDescent="0.25"/>
  </sheetData>
  <mergeCells count="98">
    <mergeCell ref="F135:H135"/>
    <mergeCell ref="F109:H109"/>
    <mergeCell ref="F110:H110"/>
    <mergeCell ref="F111:H111"/>
    <mergeCell ref="B163:E174"/>
    <mergeCell ref="B72:D78"/>
    <mergeCell ref="B126:D132"/>
    <mergeCell ref="B105:D111"/>
    <mergeCell ref="B38:D44"/>
    <mergeCell ref="B4:D10"/>
    <mergeCell ref="F126:H126"/>
    <mergeCell ref="F127:H127"/>
    <mergeCell ref="F128:H128"/>
    <mergeCell ref="F129:H129"/>
    <mergeCell ref="F9:H9"/>
    <mergeCell ref="F4:H4"/>
    <mergeCell ref="F5:H5"/>
    <mergeCell ref="F6:H6"/>
    <mergeCell ref="F7:H7"/>
    <mergeCell ref="F8:H8"/>
    <mergeCell ref="F22:H22"/>
    <mergeCell ref="F23:H23"/>
    <mergeCell ref="F24:H24"/>
    <mergeCell ref="F10:H10"/>
    <mergeCell ref="F11:H11"/>
    <mergeCell ref="F17:H17"/>
    <mergeCell ref="F18:H18"/>
    <mergeCell ref="F19:H19"/>
    <mergeCell ref="F20:H20"/>
    <mergeCell ref="F21:H21"/>
    <mergeCell ref="F12:H12"/>
    <mergeCell ref="F13:H13"/>
    <mergeCell ref="F14:H14"/>
    <mergeCell ref="F15:H15"/>
    <mergeCell ref="F16:H16"/>
    <mergeCell ref="F38:H38"/>
    <mergeCell ref="F39:H39"/>
    <mergeCell ref="F40:H40"/>
    <mergeCell ref="F41:H41"/>
    <mergeCell ref="F42:H42"/>
    <mergeCell ref="F43:H43"/>
    <mergeCell ref="F44:H44"/>
    <mergeCell ref="F45:H45"/>
    <mergeCell ref="F46:H46"/>
    <mergeCell ref="F47:H47"/>
    <mergeCell ref="F48:H48"/>
    <mergeCell ref="F49:H49"/>
    <mergeCell ref="F50:H50"/>
    <mergeCell ref="F51:H51"/>
    <mergeCell ref="F52:H52"/>
    <mergeCell ref="F86:O86"/>
    <mergeCell ref="F87:O87"/>
    <mergeCell ref="F88:O88"/>
    <mergeCell ref="F53:H53"/>
    <mergeCell ref="F54:H54"/>
    <mergeCell ref="F55:H55"/>
    <mergeCell ref="F136:H136"/>
    <mergeCell ref="F137:H137"/>
    <mergeCell ref="F138:H138"/>
    <mergeCell ref="F139:H139"/>
    <mergeCell ref="F89:O89"/>
    <mergeCell ref="F90:O90"/>
    <mergeCell ref="F91:O91"/>
    <mergeCell ref="F131:H131"/>
    <mergeCell ref="F132:H132"/>
    <mergeCell ref="F106:H106"/>
    <mergeCell ref="F107:H107"/>
    <mergeCell ref="F108:H108"/>
    <mergeCell ref="F105:H105"/>
    <mergeCell ref="F130:H130"/>
    <mergeCell ref="F133:H133"/>
    <mergeCell ref="F134:H134"/>
    <mergeCell ref="F140:H140"/>
    <mergeCell ref="F141:H141"/>
    <mergeCell ref="F142:H142"/>
    <mergeCell ref="F143:H143"/>
    <mergeCell ref="F144:H144"/>
    <mergeCell ref="F145:H145"/>
    <mergeCell ref="F146:H146"/>
    <mergeCell ref="F147:H147"/>
    <mergeCell ref="F148:H148"/>
    <mergeCell ref="F149:H149"/>
    <mergeCell ref="F150:H150"/>
    <mergeCell ref="F112:H112"/>
    <mergeCell ref="F72:O72"/>
    <mergeCell ref="F73:O73"/>
    <mergeCell ref="F74:O74"/>
    <mergeCell ref="F75:O75"/>
    <mergeCell ref="F76:O76"/>
    <mergeCell ref="F77:O77"/>
    <mergeCell ref="F78:O78"/>
    <mergeCell ref="F79:O79"/>
    <mergeCell ref="F80:O80"/>
    <mergeCell ref="F81:O81"/>
    <mergeCell ref="F82:O82"/>
    <mergeCell ref="F83:O83"/>
    <mergeCell ref="F84:O84"/>
    <mergeCell ref="F85:O8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32B1-2FE7-4207-8385-02075B4C4F6B}">
  <dimension ref="B4:D11"/>
  <sheetViews>
    <sheetView workbookViewId="0">
      <selection activeCell="A7" sqref="A7:XFD7"/>
    </sheetView>
  </sheetViews>
  <sheetFormatPr baseColWidth="10" defaultRowHeight="15" x14ac:dyDescent="0.25"/>
  <sheetData>
    <row r="4" spans="2:4" ht="15.75" x14ac:dyDescent="0.25">
      <c r="B4" s="151" t="s">
        <v>258</v>
      </c>
      <c r="C4" s="151"/>
      <c r="D4" s="151"/>
    </row>
    <row r="5" spans="2:4" x14ac:dyDescent="0.25">
      <c r="B5" s="13" t="s">
        <v>178</v>
      </c>
      <c r="C5" s="23" t="s">
        <v>82</v>
      </c>
      <c r="D5" s="23" t="s">
        <v>36</v>
      </c>
    </row>
    <row r="6" spans="2:4" x14ac:dyDescent="0.25">
      <c r="B6" s="7">
        <v>1</v>
      </c>
      <c r="C6" s="7">
        <v>1</v>
      </c>
      <c r="D6" s="2">
        <v>1</v>
      </c>
    </row>
    <row r="7" spans="2:4" x14ac:dyDescent="0.25">
      <c r="B7" s="7">
        <v>1</v>
      </c>
      <c r="C7" s="7">
        <v>3</v>
      </c>
      <c r="D7" s="2">
        <v>1</v>
      </c>
    </row>
    <row r="8" spans="2:4" x14ac:dyDescent="0.25">
      <c r="B8" s="7">
        <v>1</v>
      </c>
      <c r="C8" s="7">
        <v>4</v>
      </c>
      <c r="D8" s="2">
        <v>1</v>
      </c>
    </row>
    <row r="9" spans="2:4" x14ac:dyDescent="0.25">
      <c r="B9" s="7">
        <v>2</v>
      </c>
      <c r="C9" s="7">
        <v>1</v>
      </c>
      <c r="D9" s="2">
        <v>1</v>
      </c>
    </row>
    <row r="10" spans="2:4" x14ac:dyDescent="0.25">
      <c r="B10" s="7">
        <v>2</v>
      </c>
      <c r="C10" s="7">
        <v>2</v>
      </c>
      <c r="D10" s="2">
        <v>1</v>
      </c>
    </row>
    <row r="11" spans="2:4" x14ac:dyDescent="0.25">
      <c r="B11" s="7">
        <v>2</v>
      </c>
      <c r="C11" s="7">
        <v>3</v>
      </c>
      <c r="D11" s="2">
        <v>1</v>
      </c>
    </row>
  </sheetData>
  <mergeCells count="1">
    <mergeCell ref="B4:D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0784-B073-46BD-A3F0-A03D240775F5}">
  <sheetPr codeName="Hoja3">
    <tabColor theme="9" tint="-0.249977111117893"/>
  </sheetPr>
  <dimension ref="D1:AX30"/>
  <sheetViews>
    <sheetView showGridLines="0" topLeftCell="U7" zoomScale="115" zoomScaleNormal="115" workbookViewId="0">
      <selection activeCell="AG3" sqref="AG3:AG12"/>
    </sheetView>
  </sheetViews>
  <sheetFormatPr baseColWidth="10" defaultRowHeight="15" x14ac:dyDescent="0.25"/>
  <cols>
    <col min="1" max="3" width="8.7109375" customWidth="1"/>
    <col min="4" max="4" width="5.85546875" bestFit="1" customWidth="1"/>
    <col min="5" max="5" width="9" bestFit="1" customWidth="1"/>
    <col min="6" max="6" width="8.85546875" bestFit="1" customWidth="1"/>
    <col min="7" max="7" width="14.7109375" bestFit="1" customWidth="1"/>
    <col min="8" max="8" width="8.85546875" bestFit="1" customWidth="1"/>
    <col min="9" max="9" width="9.28515625" bestFit="1" customWidth="1"/>
    <col min="10" max="10" width="6.5703125" bestFit="1" customWidth="1"/>
    <col min="11" max="12" width="7.7109375" bestFit="1" customWidth="1"/>
    <col min="13" max="13" width="9.85546875" bestFit="1" customWidth="1"/>
    <col min="14" max="14" width="11.5703125" bestFit="1" customWidth="1"/>
    <col min="15" max="15" width="16.140625" customWidth="1"/>
    <col min="16" max="16" width="12.28515625" bestFit="1" customWidth="1"/>
    <col min="17" max="17" width="13.7109375" bestFit="1" customWidth="1"/>
    <col min="18" max="18" width="11.42578125" bestFit="1" customWidth="1"/>
    <col min="19" max="19" width="14" bestFit="1" customWidth="1"/>
    <col min="20" max="20" width="16.28515625" bestFit="1" customWidth="1"/>
    <col min="21" max="21" width="16.28515625" customWidth="1"/>
    <col min="22" max="22" width="6.5703125" bestFit="1" customWidth="1"/>
    <col min="26" max="26" width="11.7109375" bestFit="1" customWidth="1"/>
    <col min="27" max="27" width="20.5703125" bestFit="1" customWidth="1"/>
    <col min="28" max="28" width="19.140625" customWidth="1"/>
    <col min="29" max="29" width="16.42578125" bestFit="1" customWidth="1"/>
    <col min="30" max="30" width="11.140625" bestFit="1" customWidth="1"/>
    <col min="32" max="32" width="14.7109375" bestFit="1" customWidth="1"/>
    <col min="34" max="34" width="13.5703125" bestFit="1" customWidth="1"/>
    <col min="44" max="44" width="12.7109375" bestFit="1" customWidth="1"/>
  </cols>
  <sheetData>
    <row r="1" spans="4:50" ht="16.5" thickBot="1" x14ac:dyDescent="0.3">
      <c r="D1" s="175" t="s">
        <v>88</v>
      </c>
      <c r="E1" s="176"/>
      <c r="F1" s="176"/>
      <c r="G1" s="176"/>
      <c r="H1" s="176"/>
      <c r="I1" s="176"/>
      <c r="J1" s="176"/>
      <c r="K1" s="176"/>
      <c r="L1" s="176"/>
      <c r="M1" s="176"/>
      <c r="N1" s="176"/>
      <c r="O1" s="176"/>
      <c r="P1" s="176"/>
      <c r="Q1" s="176"/>
      <c r="R1" s="176"/>
      <c r="S1" s="176"/>
      <c r="T1" s="176"/>
      <c r="U1" s="176"/>
      <c r="V1" s="177"/>
      <c r="X1" s="178" t="s">
        <v>38</v>
      </c>
      <c r="Y1" s="179"/>
      <c r="Z1" s="179"/>
      <c r="AA1" s="179"/>
      <c r="AB1" s="179"/>
      <c r="AC1" s="179"/>
      <c r="AD1" s="179"/>
      <c r="AE1" s="179"/>
      <c r="AF1" s="179"/>
      <c r="AQ1" s="18"/>
      <c r="AR1" s="18"/>
      <c r="AS1" s="4"/>
      <c r="AT1" s="18"/>
      <c r="AU1" s="4"/>
      <c r="AV1" s="4"/>
      <c r="AW1" s="4"/>
      <c r="AX1" s="4"/>
    </row>
    <row r="2" spans="4:50" ht="15" customHeight="1" x14ac:dyDescent="0.25">
      <c r="D2" s="43" t="s">
        <v>82</v>
      </c>
      <c r="E2" s="44" t="s">
        <v>183</v>
      </c>
      <c r="F2" s="44" t="s">
        <v>39</v>
      </c>
      <c r="G2" s="45" t="s">
        <v>136</v>
      </c>
      <c r="H2" s="45" t="s">
        <v>147</v>
      </c>
      <c r="I2" s="45" t="s">
        <v>148</v>
      </c>
      <c r="J2" s="45" t="s">
        <v>158</v>
      </c>
      <c r="K2" s="45" t="s">
        <v>159</v>
      </c>
      <c r="L2" s="45" t="s">
        <v>160</v>
      </c>
      <c r="M2" s="45" t="s">
        <v>161</v>
      </c>
      <c r="N2" s="45" t="s">
        <v>180</v>
      </c>
      <c r="O2" s="47" t="s">
        <v>175</v>
      </c>
      <c r="P2" s="23" t="s">
        <v>41</v>
      </c>
      <c r="Q2" s="23" t="s">
        <v>40</v>
      </c>
      <c r="R2" s="26" t="s">
        <v>132</v>
      </c>
      <c r="S2" s="26" t="s">
        <v>176</v>
      </c>
      <c r="T2" s="26" t="s">
        <v>135</v>
      </c>
      <c r="U2" s="26" t="s">
        <v>200</v>
      </c>
      <c r="V2" s="47" t="s">
        <v>150</v>
      </c>
      <c r="X2" s="23" t="s">
        <v>82</v>
      </c>
      <c r="Y2" s="23" t="s">
        <v>42</v>
      </c>
      <c r="Z2" s="23" t="s">
        <v>113</v>
      </c>
      <c r="AA2" s="23" t="s">
        <v>134</v>
      </c>
      <c r="AB2" s="23" t="s">
        <v>92</v>
      </c>
      <c r="AC2" s="23" t="s">
        <v>143</v>
      </c>
      <c r="AD2" s="23" t="s">
        <v>199</v>
      </c>
      <c r="AE2" s="26" t="s">
        <v>114</v>
      </c>
      <c r="AF2" s="23" t="s">
        <v>136</v>
      </c>
      <c r="AG2" s="1" t="s">
        <v>398</v>
      </c>
    </row>
    <row r="3" spans="4:50" x14ac:dyDescent="0.25">
      <c r="D3" s="6">
        <v>1</v>
      </c>
      <c r="E3" s="8">
        <v>11111</v>
      </c>
      <c r="F3" s="8">
        <v>2</v>
      </c>
      <c r="G3" s="19" t="s">
        <v>130</v>
      </c>
      <c r="H3" s="19" t="s">
        <v>191</v>
      </c>
      <c r="I3" s="19"/>
      <c r="J3" s="19"/>
      <c r="K3" s="19"/>
      <c r="L3" s="19"/>
      <c r="M3" s="19"/>
      <c r="N3" s="19"/>
      <c r="O3" s="19" t="s">
        <v>400</v>
      </c>
      <c r="P3" s="8">
        <v>4</v>
      </c>
      <c r="Q3" s="8">
        <v>100</v>
      </c>
      <c r="R3" s="17" t="s">
        <v>52</v>
      </c>
      <c r="S3" s="17" t="s">
        <v>53</v>
      </c>
      <c r="T3" s="17" t="s">
        <v>54</v>
      </c>
      <c r="U3" s="78"/>
      <c r="V3" s="2">
        <v>1</v>
      </c>
      <c r="X3" s="6">
        <v>1</v>
      </c>
      <c r="Y3" s="16" t="s">
        <v>43</v>
      </c>
      <c r="Z3" s="19" t="s">
        <v>118</v>
      </c>
      <c r="AA3" s="16" t="s">
        <v>72</v>
      </c>
      <c r="AB3" s="19" t="s">
        <v>112</v>
      </c>
      <c r="AC3" s="19" t="s">
        <v>79</v>
      </c>
      <c r="AD3" s="77"/>
      <c r="AE3" s="1"/>
      <c r="AF3" s="1"/>
      <c r="AG3" s="171" t="s">
        <v>399</v>
      </c>
    </row>
    <row r="4" spans="4:50" x14ac:dyDescent="0.25">
      <c r="D4" s="6">
        <v>2</v>
      </c>
      <c r="E4" s="8">
        <v>1111112</v>
      </c>
      <c r="F4" s="8">
        <v>1</v>
      </c>
      <c r="G4" s="19"/>
      <c r="H4" s="19" t="s">
        <v>191</v>
      </c>
      <c r="I4" s="19"/>
      <c r="J4" s="19"/>
      <c r="K4" s="19"/>
      <c r="L4" s="19"/>
      <c r="M4" s="19"/>
      <c r="N4" s="19"/>
      <c r="O4" s="19"/>
      <c r="P4" s="8">
        <v>10</v>
      </c>
      <c r="Q4" s="8">
        <v>100</v>
      </c>
      <c r="R4" s="17" t="s">
        <v>99</v>
      </c>
      <c r="S4" s="17" t="s">
        <v>108</v>
      </c>
      <c r="T4" s="17" t="s">
        <v>109</v>
      </c>
      <c r="U4" s="78"/>
      <c r="V4" s="2">
        <v>1</v>
      </c>
      <c r="X4" s="6">
        <v>1</v>
      </c>
      <c r="Y4" s="16" t="s">
        <v>44</v>
      </c>
      <c r="Z4" s="19" t="s">
        <v>117</v>
      </c>
      <c r="AA4" s="16" t="s">
        <v>73</v>
      </c>
      <c r="AB4" s="16"/>
      <c r="AC4" s="19" t="s">
        <v>80</v>
      </c>
      <c r="AD4" s="77"/>
      <c r="AE4" s="1"/>
      <c r="AF4" s="1"/>
      <c r="AG4" s="172"/>
    </row>
    <row r="5" spans="4:50" x14ac:dyDescent="0.25">
      <c r="D5" s="6"/>
      <c r="E5" s="8"/>
      <c r="F5" s="8"/>
      <c r="G5" s="183"/>
      <c r="H5" s="19"/>
      <c r="I5" s="19"/>
      <c r="J5" s="19"/>
      <c r="K5" s="19"/>
      <c r="L5" s="19"/>
      <c r="M5" s="19"/>
      <c r="N5" s="19"/>
      <c r="O5" s="180" t="s">
        <v>259</v>
      </c>
      <c r="P5" s="19"/>
      <c r="Q5" s="8"/>
      <c r="R5" s="186"/>
      <c r="S5" s="189"/>
      <c r="T5" s="17"/>
      <c r="U5" s="78"/>
      <c r="V5" s="17"/>
      <c r="X5" s="6">
        <v>1</v>
      </c>
      <c r="Y5" s="16" t="s">
        <v>45</v>
      </c>
      <c r="Z5" s="19" t="s">
        <v>110</v>
      </c>
      <c r="AA5" s="16" t="s">
        <v>74</v>
      </c>
      <c r="AB5" s="16"/>
      <c r="AC5" s="19" t="s">
        <v>80</v>
      </c>
      <c r="AD5" s="77"/>
      <c r="AE5" s="1"/>
      <c r="AF5" s="1"/>
      <c r="AG5" s="172"/>
    </row>
    <row r="6" spans="4:50" x14ac:dyDescent="0.25">
      <c r="D6" s="6"/>
      <c r="E6" s="8"/>
      <c r="F6" s="8"/>
      <c r="G6" s="184"/>
      <c r="H6" s="19"/>
      <c r="I6" s="19"/>
      <c r="J6" s="19"/>
      <c r="K6" s="19"/>
      <c r="L6" s="19"/>
      <c r="M6" s="19"/>
      <c r="N6" s="19"/>
      <c r="O6" s="181"/>
      <c r="P6" s="19"/>
      <c r="Q6" s="8"/>
      <c r="R6" s="187"/>
      <c r="S6" s="190"/>
      <c r="T6" s="17"/>
      <c r="U6" s="78"/>
      <c r="V6" s="17"/>
      <c r="X6" s="6">
        <v>1</v>
      </c>
      <c r="Y6" s="16" t="s">
        <v>46</v>
      </c>
      <c r="Z6" s="19" t="s">
        <v>118</v>
      </c>
      <c r="AA6" s="16" t="s">
        <v>75</v>
      </c>
      <c r="AB6" s="16"/>
      <c r="AC6" s="19" t="s">
        <v>80</v>
      </c>
      <c r="AD6" s="77"/>
      <c r="AE6" s="1"/>
      <c r="AF6" s="1"/>
      <c r="AG6" s="172"/>
    </row>
    <row r="7" spans="4:50" x14ac:dyDescent="0.25">
      <c r="D7" s="6"/>
      <c r="E7" s="8"/>
      <c r="F7" s="8"/>
      <c r="G7" s="184"/>
      <c r="H7" s="19"/>
      <c r="I7" s="19"/>
      <c r="J7" s="19"/>
      <c r="K7" s="19"/>
      <c r="L7" s="19"/>
      <c r="M7" s="19"/>
      <c r="N7" s="19"/>
      <c r="O7" s="181"/>
      <c r="P7" s="19"/>
      <c r="Q7" s="8"/>
      <c r="R7" s="187"/>
      <c r="S7" s="190"/>
      <c r="T7" s="17"/>
      <c r="U7" s="78"/>
      <c r="V7" s="17"/>
      <c r="X7" s="6">
        <v>1</v>
      </c>
      <c r="Y7" s="16" t="s">
        <v>47</v>
      </c>
      <c r="Z7" s="19" t="s">
        <v>117</v>
      </c>
      <c r="AA7" s="16" t="s">
        <v>76</v>
      </c>
      <c r="AB7" s="16"/>
      <c r="AC7" s="19" t="s">
        <v>81</v>
      </c>
      <c r="AD7" s="77"/>
      <c r="AE7" s="1"/>
      <c r="AF7" s="1"/>
      <c r="AG7" s="172"/>
    </row>
    <row r="8" spans="4:50" x14ac:dyDescent="0.25">
      <c r="D8" s="6"/>
      <c r="E8" s="8"/>
      <c r="F8" s="8"/>
      <c r="G8" s="184"/>
      <c r="H8" s="19"/>
      <c r="I8" s="19"/>
      <c r="J8" s="19"/>
      <c r="K8" s="19"/>
      <c r="L8" s="19"/>
      <c r="M8" s="19"/>
      <c r="N8" s="19"/>
      <c r="O8" s="181"/>
      <c r="P8" s="19"/>
      <c r="Q8" s="8"/>
      <c r="R8" s="187"/>
      <c r="S8" s="190"/>
      <c r="T8" s="17"/>
      <c r="U8" s="78"/>
      <c r="V8" s="17"/>
      <c r="X8" s="6">
        <v>1</v>
      </c>
      <c r="Y8" s="16" t="s">
        <v>48</v>
      </c>
      <c r="Z8" s="19" t="s">
        <v>110</v>
      </c>
      <c r="AA8" s="16" t="s">
        <v>77</v>
      </c>
      <c r="AB8" s="16"/>
      <c r="AC8" s="19" t="s">
        <v>81</v>
      </c>
      <c r="AD8" s="77"/>
      <c r="AE8" s="1"/>
      <c r="AF8" s="1"/>
      <c r="AG8" s="172"/>
    </row>
    <row r="9" spans="4:50" x14ac:dyDescent="0.25">
      <c r="D9" s="6"/>
      <c r="E9" s="8"/>
      <c r="F9" s="8"/>
      <c r="G9" s="184"/>
      <c r="H9" s="19"/>
      <c r="I9" s="19"/>
      <c r="J9" s="19"/>
      <c r="K9" s="19"/>
      <c r="L9" s="19"/>
      <c r="M9" s="19"/>
      <c r="N9" s="19"/>
      <c r="O9" s="181"/>
      <c r="P9" s="19"/>
      <c r="Q9" s="8"/>
      <c r="R9" s="187"/>
      <c r="S9" s="190"/>
      <c r="T9" s="17"/>
      <c r="U9" s="78"/>
      <c r="V9" s="17"/>
      <c r="X9" s="6">
        <v>1</v>
      </c>
      <c r="Y9" s="16" t="s">
        <v>49</v>
      </c>
      <c r="Z9" s="19" t="s">
        <v>118</v>
      </c>
      <c r="AA9" s="16" t="s">
        <v>78</v>
      </c>
      <c r="AB9" s="16"/>
      <c r="AC9" s="19" t="s">
        <v>79</v>
      </c>
      <c r="AD9" s="77"/>
      <c r="AE9" s="1"/>
      <c r="AF9" s="1"/>
      <c r="AG9" s="172"/>
    </row>
    <row r="10" spans="4:50" x14ac:dyDescent="0.25">
      <c r="D10" s="6"/>
      <c r="E10" s="8"/>
      <c r="F10" s="8"/>
      <c r="G10" s="184"/>
      <c r="H10" s="19"/>
      <c r="I10" s="19"/>
      <c r="J10" s="19"/>
      <c r="K10" s="19"/>
      <c r="L10" s="19"/>
      <c r="M10" s="19"/>
      <c r="N10" s="19"/>
      <c r="O10" s="181"/>
      <c r="P10" s="19"/>
      <c r="Q10" s="8"/>
      <c r="R10" s="187"/>
      <c r="S10" s="190"/>
      <c r="T10" s="17"/>
      <c r="U10" s="78"/>
      <c r="V10" s="17"/>
      <c r="X10" s="6">
        <v>1</v>
      </c>
      <c r="Y10" s="16" t="s">
        <v>50</v>
      </c>
      <c r="Z10" s="19" t="s">
        <v>117</v>
      </c>
      <c r="AA10" s="16" t="s">
        <v>78</v>
      </c>
      <c r="AB10" s="16"/>
      <c r="AC10" s="19" t="s">
        <v>79</v>
      </c>
      <c r="AD10" s="77"/>
      <c r="AE10" s="1"/>
      <c r="AF10" s="1"/>
      <c r="AG10" s="172"/>
    </row>
    <row r="11" spans="4:50" x14ac:dyDescent="0.25">
      <c r="D11" s="6"/>
      <c r="E11" s="8"/>
      <c r="F11" s="8"/>
      <c r="G11" s="184"/>
      <c r="H11" s="19"/>
      <c r="I11" s="19"/>
      <c r="J11" s="19"/>
      <c r="K11" s="19"/>
      <c r="L11" s="19"/>
      <c r="M11" s="19"/>
      <c r="N11" s="19"/>
      <c r="O11" s="181"/>
      <c r="P11" s="19"/>
      <c r="Q11" s="8"/>
      <c r="R11" s="187"/>
      <c r="S11" s="190"/>
      <c r="T11" s="17"/>
      <c r="U11" s="78"/>
      <c r="V11" s="17"/>
      <c r="X11" s="6">
        <v>2</v>
      </c>
      <c r="Y11" s="16" t="s">
        <v>43</v>
      </c>
      <c r="Z11" s="19" t="s">
        <v>110</v>
      </c>
      <c r="AA11" s="16" t="s">
        <v>111</v>
      </c>
      <c r="AB11" s="19" t="s">
        <v>115</v>
      </c>
      <c r="AC11" s="19" t="s">
        <v>109</v>
      </c>
      <c r="AD11" s="77"/>
      <c r="AE11" s="1"/>
      <c r="AF11" s="1"/>
      <c r="AG11" s="172"/>
    </row>
    <row r="12" spans="4:50" x14ac:dyDescent="0.25">
      <c r="D12" s="6"/>
      <c r="E12" s="8"/>
      <c r="F12" s="8"/>
      <c r="G12" s="185"/>
      <c r="H12" s="19"/>
      <c r="I12" s="19"/>
      <c r="J12" s="19"/>
      <c r="K12" s="19"/>
      <c r="L12" s="19"/>
      <c r="M12" s="19"/>
      <c r="N12" s="19"/>
      <c r="O12" s="182"/>
      <c r="P12" s="19"/>
      <c r="Q12" s="8"/>
      <c r="R12" s="188"/>
      <c r="S12" s="191"/>
      <c r="T12" s="17"/>
      <c r="U12" s="78"/>
      <c r="V12" s="17"/>
      <c r="X12" s="6"/>
      <c r="Y12" s="16"/>
      <c r="Z12" s="16"/>
      <c r="AA12" s="16"/>
      <c r="AB12" s="16"/>
      <c r="AC12" s="19"/>
      <c r="AD12" s="77"/>
      <c r="AE12" s="1"/>
      <c r="AF12" s="1"/>
      <c r="AG12" s="173"/>
    </row>
    <row r="16" spans="4:50" x14ac:dyDescent="0.25">
      <c r="D16" t="s">
        <v>198</v>
      </c>
    </row>
    <row r="17" spans="4:39" x14ac:dyDescent="0.25">
      <c r="Y17" s="27"/>
      <c r="Z17" s="27"/>
      <c r="AA17" s="28"/>
      <c r="AB17" s="28"/>
      <c r="AC17" s="28"/>
      <c r="AD17" s="28"/>
      <c r="AE17" s="28"/>
      <c r="AF17" s="28"/>
      <c r="AG17" s="28"/>
      <c r="AH17" s="28"/>
      <c r="AI17" s="28"/>
      <c r="AJ17" s="28"/>
      <c r="AK17" s="27"/>
      <c r="AL17" s="27"/>
      <c r="AM17" s="28"/>
    </row>
    <row r="18" spans="4:39" x14ac:dyDescent="0.25">
      <c r="D18" s="27"/>
      <c r="E18" s="27"/>
      <c r="F18" s="27"/>
      <c r="G18" s="27"/>
      <c r="H18" s="174" t="s">
        <v>271</v>
      </c>
      <c r="I18" s="174"/>
      <c r="J18" s="174"/>
      <c r="K18" s="27"/>
      <c r="L18" s="27"/>
      <c r="M18" s="27"/>
      <c r="N18" s="27"/>
      <c r="O18" s="27"/>
      <c r="P18" s="27"/>
      <c r="Q18" s="27"/>
    </row>
    <row r="19" spans="4:39" x14ac:dyDescent="0.25">
      <c r="D19" s="27"/>
      <c r="E19" s="27"/>
      <c r="F19" s="27"/>
      <c r="G19" s="27"/>
      <c r="H19" s="88"/>
      <c r="I19" s="88"/>
      <c r="J19" s="88"/>
      <c r="K19" s="27"/>
      <c r="L19" s="27"/>
      <c r="M19" s="27"/>
      <c r="N19" s="27"/>
      <c r="O19" s="27"/>
      <c r="P19" s="27"/>
      <c r="Q19" s="27"/>
    </row>
    <row r="20" spans="4:39" x14ac:dyDescent="0.25">
      <c r="D20" s="27"/>
      <c r="E20" s="27"/>
      <c r="F20" s="27"/>
      <c r="G20" s="27"/>
      <c r="H20" s="88"/>
      <c r="I20" s="88"/>
      <c r="J20" s="88"/>
      <c r="K20" s="27"/>
      <c r="L20" s="27"/>
      <c r="M20" s="27"/>
      <c r="N20" s="27"/>
      <c r="O20" s="27"/>
      <c r="P20" s="27"/>
      <c r="Q20" s="27"/>
      <c r="AA20">
        <v>2701</v>
      </c>
    </row>
    <row r="21" spans="4:39" x14ac:dyDescent="0.25">
      <c r="D21" s="27"/>
      <c r="E21" s="27"/>
      <c r="F21" s="27"/>
      <c r="G21" s="27"/>
      <c r="H21" s="88"/>
      <c r="I21" s="88"/>
      <c r="J21" s="88"/>
      <c r="K21" s="27"/>
      <c r="L21" s="27"/>
      <c r="M21" s="27"/>
      <c r="N21" s="27"/>
      <c r="O21" s="27"/>
      <c r="P21" s="27"/>
      <c r="Q21" s="27"/>
      <c r="AA21">
        <f>+AA20*50000</f>
        <v>135050000</v>
      </c>
    </row>
    <row r="22" spans="4:39" x14ac:dyDescent="0.25">
      <c r="D22" s="27"/>
      <c r="E22" s="27"/>
      <c r="F22" s="27"/>
      <c r="G22" s="27"/>
      <c r="H22" s="88"/>
      <c r="I22" s="88"/>
      <c r="J22" s="88"/>
      <c r="K22" s="27"/>
      <c r="L22" s="84"/>
      <c r="M22" s="27"/>
      <c r="N22" s="27"/>
      <c r="O22" s="27"/>
      <c r="P22" s="27"/>
      <c r="Q22" s="27"/>
    </row>
    <row r="23" spans="4:39" x14ac:dyDescent="0.25">
      <c r="D23" s="27"/>
      <c r="E23" s="27"/>
      <c r="F23" s="27"/>
      <c r="G23" s="27"/>
      <c r="H23" s="27"/>
      <c r="I23" s="27"/>
      <c r="J23" s="27"/>
      <c r="K23" s="27"/>
      <c r="L23" s="27"/>
      <c r="M23" s="27"/>
      <c r="N23" s="27"/>
      <c r="O23" s="27"/>
      <c r="P23" s="27"/>
      <c r="Q23" s="27"/>
      <c r="AA23">
        <f>+AA21*25%</f>
        <v>33762500</v>
      </c>
    </row>
    <row r="24" spans="4:39" x14ac:dyDescent="0.25">
      <c r="D24" s="27"/>
      <c r="E24" s="27"/>
      <c r="F24" s="27"/>
      <c r="G24" s="27"/>
      <c r="H24" s="27"/>
      <c r="I24" s="27"/>
      <c r="J24" s="27"/>
      <c r="K24" s="27"/>
      <c r="L24" s="27"/>
      <c r="M24" s="27"/>
      <c r="N24" s="27"/>
      <c r="O24" s="27"/>
      <c r="P24" s="27"/>
      <c r="Q24" s="27"/>
    </row>
    <row r="25" spans="4:39" x14ac:dyDescent="0.25">
      <c r="D25" s="27"/>
      <c r="E25" s="27"/>
      <c r="F25" s="27"/>
      <c r="G25" s="27"/>
      <c r="H25" s="27"/>
      <c r="I25" s="27"/>
      <c r="J25" s="27"/>
      <c r="K25" s="27"/>
      <c r="L25" s="27"/>
      <c r="M25" s="27"/>
      <c r="N25" s="27"/>
      <c r="O25" s="27"/>
      <c r="P25" s="27"/>
      <c r="Q25" s="27"/>
    </row>
    <row r="26" spans="4:39" x14ac:dyDescent="0.25">
      <c r="D26" s="27"/>
      <c r="E26" s="27"/>
      <c r="F26" s="27"/>
      <c r="G26" s="27"/>
      <c r="H26" s="27"/>
      <c r="I26" s="27"/>
      <c r="J26" s="27"/>
      <c r="K26" s="27"/>
      <c r="L26" s="27"/>
      <c r="M26" s="27"/>
      <c r="N26" s="27"/>
      <c r="O26" s="27"/>
      <c r="P26" s="27"/>
      <c r="Q26" s="27"/>
    </row>
    <row r="27" spans="4:39" x14ac:dyDescent="0.25">
      <c r="D27" s="27"/>
      <c r="E27" s="27"/>
      <c r="F27" s="27"/>
      <c r="G27" s="27"/>
      <c r="H27" s="27"/>
      <c r="I27" s="27"/>
      <c r="J27" s="27"/>
      <c r="K27" s="27"/>
      <c r="L27" s="27"/>
      <c r="M27" s="27"/>
      <c r="N27" s="27"/>
      <c r="O27" s="27"/>
      <c r="P27" s="27"/>
      <c r="Q27" s="27"/>
    </row>
    <row r="28" spans="4:39" x14ac:dyDescent="0.25">
      <c r="D28" s="27"/>
      <c r="E28" s="27"/>
      <c r="F28" s="27"/>
      <c r="G28" s="27"/>
      <c r="H28" s="27"/>
      <c r="I28" s="27"/>
      <c r="J28" s="27"/>
      <c r="K28" s="27"/>
      <c r="L28" s="27"/>
      <c r="M28" s="27"/>
      <c r="N28" s="27"/>
      <c r="O28" s="27"/>
      <c r="P28" s="27"/>
      <c r="Q28" s="27"/>
    </row>
    <row r="29" spans="4:39" x14ac:dyDescent="0.25">
      <c r="D29" s="27"/>
      <c r="E29" s="27"/>
      <c r="F29" s="27"/>
      <c r="G29" s="27"/>
      <c r="H29" s="27"/>
      <c r="I29" s="27"/>
      <c r="J29" s="27"/>
      <c r="K29" s="27"/>
      <c r="L29" s="27"/>
      <c r="M29" s="27"/>
      <c r="N29" s="27"/>
      <c r="O29" s="27"/>
      <c r="P29" s="27"/>
      <c r="Q29" s="27"/>
    </row>
    <row r="30" spans="4:39" x14ac:dyDescent="0.25">
      <c r="D30" s="27"/>
      <c r="E30" s="27"/>
      <c r="F30" s="27"/>
      <c r="G30" s="27"/>
      <c r="H30" s="27"/>
      <c r="I30" s="27"/>
      <c r="J30" s="27"/>
      <c r="K30" s="27"/>
      <c r="L30" s="27"/>
      <c r="M30" s="27"/>
      <c r="N30" s="27"/>
      <c r="O30" s="27"/>
      <c r="P30" s="27"/>
      <c r="Q30" s="27"/>
    </row>
  </sheetData>
  <mergeCells count="8">
    <mergeCell ref="AG3:AG12"/>
    <mergeCell ref="H18:J18"/>
    <mergeCell ref="D1:V1"/>
    <mergeCell ref="X1:AF1"/>
    <mergeCell ref="O5:O12"/>
    <mergeCell ref="G5:G12"/>
    <mergeCell ref="R5:R12"/>
    <mergeCell ref="S5:S12"/>
  </mergeCells>
  <phoneticPr fontId="5"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544BF-72FE-49A9-A88E-AF42F52C5C0F}">
  <dimension ref="B4:AB83"/>
  <sheetViews>
    <sheetView topLeftCell="R1" zoomScale="120" zoomScaleNormal="120" workbookViewId="0">
      <selection activeCell="Y8" sqref="Y8"/>
    </sheetView>
  </sheetViews>
  <sheetFormatPr baseColWidth="10" defaultRowHeight="15" x14ac:dyDescent="0.25"/>
  <cols>
    <col min="1" max="1" width="3.5703125" customWidth="1"/>
    <col min="2" max="2" width="16.28515625" bestFit="1" customWidth="1"/>
    <col min="3" max="3" width="12" bestFit="1" customWidth="1"/>
    <col min="4" max="4" width="3.28515625" customWidth="1"/>
    <col min="5" max="5" width="26.85546875" customWidth="1"/>
    <col min="6" max="6" width="19.42578125" bestFit="1" customWidth="1"/>
    <col min="7" max="7" width="12.140625" customWidth="1"/>
    <col min="8" max="8" width="3.28515625" customWidth="1"/>
    <col min="9" max="9" width="5.140625" customWidth="1"/>
    <col min="10" max="10" width="10.5703125" customWidth="1"/>
    <col min="11" max="11" width="14.7109375" bestFit="1" customWidth="1"/>
    <col min="12" max="12" width="8.85546875" bestFit="1" customWidth="1"/>
    <col min="13" max="13" width="16" bestFit="1" customWidth="1"/>
    <col min="14" max="14" width="8.85546875" bestFit="1" customWidth="1"/>
    <col min="15" max="15" width="16.140625" bestFit="1" customWidth="1"/>
    <col min="16" max="16" width="21" bestFit="1" customWidth="1"/>
    <col min="17" max="17" width="17.85546875" customWidth="1"/>
    <col min="18" max="18" width="19.85546875" customWidth="1"/>
    <col min="19" max="19" width="37.7109375" customWidth="1"/>
    <col min="20" max="20" width="13.140625" customWidth="1"/>
    <col min="21" max="21" width="13.42578125" bestFit="1" customWidth="1"/>
    <col min="24" max="24" width="25.42578125" customWidth="1"/>
    <col min="25" max="25" width="14" bestFit="1" customWidth="1"/>
    <col min="26" max="26" width="17.42578125" customWidth="1"/>
    <col min="27" max="27" width="15.28515625" bestFit="1" customWidth="1"/>
  </cols>
  <sheetData>
    <row r="4" spans="2:28" x14ac:dyDescent="0.25">
      <c r="E4" t="s">
        <v>201</v>
      </c>
      <c r="J4" s="23" t="s">
        <v>82</v>
      </c>
      <c r="K4" s="112" t="s">
        <v>183</v>
      </c>
      <c r="L4" s="112" t="s">
        <v>39</v>
      </c>
      <c r="M4" s="113" t="s">
        <v>136</v>
      </c>
      <c r="N4" s="113" t="s">
        <v>147</v>
      </c>
      <c r="O4" s="113" t="s">
        <v>148</v>
      </c>
      <c r="P4" s="113" t="s">
        <v>158</v>
      </c>
      <c r="Q4" s="113" t="s">
        <v>159</v>
      </c>
      <c r="R4" s="113" t="s">
        <v>160</v>
      </c>
      <c r="S4" s="113" t="s">
        <v>161</v>
      </c>
      <c r="T4" s="113" t="s">
        <v>180</v>
      </c>
      <c r="U4" s="47" t="s">
        <v>175</v>
      </c>
      <c r="V4" s="23" t="s">
        <v>41</v>
      </c>
      <c r="W4" s="23" t="s">
        <v>40</v>
      </c>
      <c r="X4" s="26" t="s">
        <v>132</v>
      </c>
      <c r="Y4" s="26" t="s">
        <v>176</v>
      </c>
      <c r="Z4" s="26" t="s">
        <v>135</v>
      </c>
      <c r="AA4" s="26" t="s">
        <v>199</v>
      </c>
      <c r="AB4" s="47" t="s">
        <v>150</v>
      </c>
    </row>
    <row r="5" spans="2:28" x14ac:dyDescent="0.25">
      <c r="B5" s="43" t="s">
        <v>82</v>
      </c>
      <c r="C5" s="1" t="s">
        <v>168</v>
      </c>
      <c r="E5" s="192" t="s">
        <v>526</v>
      </c>
      <c r="F5" s="192"/>
      <c r="G5" s="192"/>
      <c r="J5" s="6">
        <v>1</v>
      </c>
      <c r="K5" s="8">
        <v>11111</v>
      </c>
      <c r="L5" s="8">
        <v>2</v>
      </c>
      <c r="M5" s="16" t="s">
        <v>307</v>
      </c>
      <c r="N5" s="95" t="s">
        <v>191</v>
      </c>
      <c r="O5" s="119" t="s">
        <v>192</v>
      </c>
      <c r="P5" s="119" t="s">
        <v>204</v>
      </c>
      <c r="Q5" s="19" t="s">
        <v>207</v>
      </c>
      <c r="R5" s="19" t="s">
        <v>208</v>
      </c>
      <c r="S5" t="str">
        <f ca="1">CONCATENATE("correohotelnumero",RANDBETWEEN(100,200),"@correo.com")</f>
        <v>correohotelnumero191@correo.com</v>
      </c>
      <c r="T5" s="96" t="s">
        <v>393</v>
      </c>
      <c r="U5" s="96" t="s">
        <v>488</v>
      </c>
      <c r="V5" s="8">
        <f t="shared" ref="V5:V40" ca="1" si="0">IF(L5&gt;1,RANDBETWEEN(1,10),RANDBETWEEN(1,5))</f>
        <v>1</v>
      </c>
      <c r="W5" s="8">
        <f t="shared" ref="W5:W40" ca="1" si="1">IF(L5&gt;2,RANDBETWEEN(120,250),IF(L5&gt;1,RANDBETWEEN(90,120),RANDBETWEEN(50,100)))</f>
        <v>116</v>
      </c>
      <c r="X5" s="120" t="s">
        <v>436</v>
      </c>
      <c r="Y5" s="120" t="s">
        <v>416</v>
      </c>
      <c r="Z5" s="123" t="s">
        <v>468</v>
      </c>
      <c r="AA5" s="124" t="str">
        <f t="shared" ref="AA5:AA40" si="2">CONCATENATE("dir",J5,"/imgHotel/")</f>
        <v>dir1/imgHotel/</v>
      </c>
      <c r="AB5" s="2">
        <v>1</v>
      </c>
    </row>
    <row r="6" spans="2:28" x14ac:dyDescent="0.25">
      <c r="B6" s="44" t="s">
        <v>183</v>
      </c>
      <c r="C6" s="1" t="s">
        <v>169</v>
      </c>
      <c r="E6" s="192"/>
      <c r="F6" s="192"/>
      <c r="G6" s="192"/>
      <c r="J6" s="6">
        <v>2</v>
      </c>
      <c r="K6" s="8">
        <v>11112</v>
      </c>
      <c r="L6" s="8">
        <v>1</v>
      </c>
      <c r="M6" s="16" t="s">
        <v>308</v>
      </c>
      <c r="N6" s="95" t="s">
        <v>191</v>
      </c>
      <c r="O6" s="119" t="s">
        <v>203</v>
      </c>
      <c r="P6" s="119" t="s">
        <v>205</v>
      </c>
      <c r="Q6" s="19" t="s">
        <v>206</v>
      </c>
      <c r="R6" s="19" t="s">
        <v>372</v>
      </c>
      <c r="S6" t="str">
        <f t="shared" ref="S6:S40" ca="1" si="3">CONCATENATE("correohotelnumero",RANDBETWEEN(100,200),"@correo.com")</f>
        <v>correohotelnumero153@correo.com</v>
      </c>
      <c r="T6" s="96" t="s">
        <v>272</v>
      </c>
      <c r="U6" s="96" t="s">
        <v>488</v>
      </c>
      <c r="V6" s="8">
        <f t="shared" ca="1" si="0"/>
        <v>5</v>
      </c>
      <c r="W6" s="8">
        <f t="shared" ca="1" si="1"/>
        <v>61</v>
      </c>
      <c r="X6" s="120" t="s">
        <v>437</v>
      </c>
      <c r="Y6" s="120" t="s">
        <v>417</v>
      </c>
      <c r="Z6" s="123" t="s">
        <v>469</v>
      </c>
      <c r="AA6" s="124" t="str">
        <f t="shared" si="2"/>
        <v>dir2/imgHotel/</v>
      </c>
      <c r="AB6" s="2">
        <v>1</v>
      </c>
    </row>
    <row r="7" spans="2:28" x14ac:dyDescent="0.25">
      <c r="B7" s="44" t="s">
        <v>39</v>
      </c>
      <c r="C7" s="1" t="s">
        <v>168</v>
      </c>
      <c r="E7" s="192"/>
      <c r="F7" s="192"/>
      <c r="G7" s="192"/>
      <c r="J7" s="6">
        <v>3</v>
      </c>
      <c r="K7" s="8">
        <v>11113</v>
      </c>
      <c r="L7" s="8">
        <v>1</v>
      </c>
      <c r="M7" s="16" t="s">
        <v>309</v>
      </c>
      <c r="N7" s="95" t="s">
        <v>191</v>
      </c>
      <c r="O7" s="119" t="s">
        <v>215</v>
      </c>
      <c r="P7" s="119" t="s">
        <v>218</v>
      </c>
      <c r="Q7" s="19" t="s">
        <v>221</v>
      </c>
      <c r="R7" s="19" t="s">
        <v>373</v>
      </c>
      <c r="S7" t="str">
        <f t="shared" ca="1" si="3"/>
        <v>correohotelnumero170@correo.com</v>
      </c>
      <c r="T7" s="96" t="s">
        <v>105</v>
      </c>
      <c r="U7" s="96" t="s">
        <v>488</v>
      </c>
      <c r="V7" s="8">
        <f t="shared" ca="1" si="0"/>
        <v>1</v>
      </c>
      <c r="W7" s="8">
        <f t="shared" ca="1" si="1"/>
        <v>52</v>
      </c>
      <c r="X7" s="120" t="s">
        <v>438</v>
      </c>
      <c r="Y7" s="120" t="s">
        <v>418</v>
      </c>
      <c r="Z7" s="123" t="s">
        <v>470</v>
      </c>
      <c r="AA7" s="124" t="str">
        <f t="shared" si="2"/>
        <v>dir3/imgHotel/</v>
      </c>
      <c r="AB7" s="2">
        <v>1</v>
      </c>
    </row>
    <row r="8" spans="2:28" x14ac:dyDescent="0.25">
      <c r="B8" s="45" t="s">
        <v>136</v>
      </c>
      <c r="C8" s="1" t="s">
        <v>170</v>
      </c>
      <c r="E8" s="192"/>
      <c r="F8" s="192"/>
      <c r="G8" s="192"/>
      <c r="J8" s="6">
        <v>4</v>
      </c>
      <c r="K8" s="8">
        <v>11114</v>
      </c>
      <c r="L8" s="8">
        <v>2</v>
      </c>
      <c r="M8" s="16" t="s">
        <v>310</v>
      </c>
      <c r="N8" s="95" t="s">
        <v>191</v>
      </c>
      <c r="O8" s="119" t="s">
        <v>216</v>
      </c>
      <c r="P8" s="119" t="s">
        <v>219</v>
      </c>
      <c r="Q8" s="19" t="s">
        <v>222</v>
      </c>
      <c r="R8" s="19" t="s">
        <v>374</v>
      </c>
      <c r="S8" t="str">
        <f t="shared" ca="1" si="3"/>
        <v>correohotelnumero157@correo.com</v>
      </c>
      <c r="T8" s="96" t="s">
        <v>394</v>
      </c>
      <c r="U8" s="96" t="s">
        <v>488</v>
      </c>
      <c r="V8" s="8">
        <f t="shared" ca="1" si="0"/>
        <v>10</v>
      </c>
      <c r="W8" s="8">
        <f t="shared" ca="1" si="1"/>
        <v>96</v>
      </c>
      <c r="X8" s="120" t="s">
        <v>439</v>
      </c>
      <c r="Y8" s="120" t="s">
        <v>419</v>
      </c>
      <c r="Z8" s="123" t="s">
        <v>471</v>
      </c>
      <c r="AA8" s="124" t="str">
        <f t="shared" si="2"/>
        <v>dir4/imgHotel/</v>
      </c>
      <c r="AB8" s="2">
        <v>1</v>
      </c>
    </row>
    <row r="9" spans="2:28" x14ac:dyDescent="0.25">
      <c r="B9" s="45" t="s">
        <v>147</v>
      </c>
      <c r="C9" s="1" t="s">
        <v>168</v>
      </c>
      <c r="E9" s="192"/>
      <c r="F9" s="192"/>
      <c r="G9" s="192"/>
      <c r="J9" s="6">
        <v>5</v>
      </c>
      <c r="K9" s="8">
        <v>11115</v>
      </c>
      <c r="L9" s="8">
        <v>1</v>
      </c>
      <c r="M9" s="16" t="s">
        <v>311</v>
      </c>
      <c r="N9" s="95" t="s">
        <v>191</v>
      </c>
      <c r="O9" s="119" t="s">
        <v>217</v>
      </c>
      <c r="P9" s="119" t="s">
        <v>220</v>
      </c>
      <c r="Q9" s="19" t="s">
        <v>223</v>
      </c>
      <c r="R9" s="19" t="s">
        <v>375</v>
      </c>
      <c r="S9" t="str">
        <f t="shared" ca="1" si="3"/>
        <v>correohotelnumero184@correo.com</v>
      </c>
      <c r="T9" s="96" t="s">
        <v>392</v>
      </c>
      <c r="U9" s="96" t="s">
        <v>488</v>
      </c>
      <c r="V9" s="8">
        <f t="shared" ca="1" si="0"/>
        <v>4</v>
      </c>
      <c r="W9" s="8">
        <f t="shared" ca="1" si="1"/>
        <v>98</v>
      </c>
      <c r="X9" s="120" t="s">
        <v>440</v>
      </c>
      <c r="Y9" s="120" t="s">
        <v>420</v>
      </c>
      <c r="Z9" s="123" t="s">
        <v>472</v>
      </c>
      <c r="AA9" s="124" t="str">
        <f t="shared" si="2"/>
        <v>dir5/imgHotel/</v>
      </c>
      <c r="AB9" s="2">
        <v>1</v>
      </c>
    </row>
    <row r="10" spans="2:28" x14ac:dyDescent="0.25">
      <c r="B10" s="45" t="s">
        <v>148</v>
      </c>
      <c r="C10" s="1" t="s">
        <v>202</v>
      </c>
      <c r="E10" s="192"/>
      <c r="F10" s="192"/>
      <c r="G10" s="192"/>
      <c r="J10" s="6">
        <v>6</v>
      </c>
      <c r="K10" s="8">
        <v>11116</v>
      </c>
      <c r="L10" s="8">
        <f ca="1">RANDBETWEEN(1,3)</f>
        <v>1</v>
      </c>
      <c r="M10" s="16" t="s">
        <v>312</v>
      </c>
      <c r="N10" s="95" t="s">
        <v>191</v>
      </c>
      <c r="O10" s="119" t="s">
        <v>327</v>
      </c>
      <c r="P10" s="119" t="s">
        <v>342</v>
      </c>
      <c r="Q10" s="19" t="s">
        <v>357</v>
      </c>
      <c r="R10" s="19" t="s">
        <v>376</v>
      </c>
      <c r="S10" t="str">
        <f t="shared" ca="1" si="3"/>
        <v>correohotelnumero177@correo.com</v>
      </c>
      <c r="T10" s="96" t="s">
        <v>105</v>
      </c>
      <c r="U10" s="96" t="s">
        <v>488</v>
      </c>
      <c r="V10" s="8">
        <f t="shared" ca="1" si="0"/>
        <v>2</v>
      </c>
      <c r="W10" s="8">
        <f t="shared" ca="1" si="1"/>
        <v>59</v>
      </c>
      <c r="X10" s="120" t="s">
        <v>441</v>
      </c>
      <c r="Y10" s="120" t="s">
        <v>421</v>
      </c>
      <c r="Z10" s="123" t="s">
        <v>473</v>
      </c>
      <c r="AA10" s="124" t="str">
        <f t="shared" si="2"/>
        <v>dir6/imgHotel/</v>
      </c>
      <c r="AB10" s="2">
        <v>1</v>
      </c>
    </row>
    <row r="11" spans="2:28" x14ac:dyDescent="0.25">
      <c r="B11" s="45" t="s">
        <v>158</v>
      </c>
      <c r="C11" s="1" t="s">
        <v>171</v>
      </c>
      <c r="E11" s="192"/>
      <c r="F11" s="192"/>
      <c r="G11" s="192"/>
      <c r="J11" s="6">
        <v>7</v>
      </c>
      <c r="K11" s="8">
        <v>11117</v>
      </c>
      <c r="L11" s="8">
        <f t="shared" ref="L11:L40" ca="1" si="4">RANDBETWEEN(1,3)</f>
        <v>3</v>
      </c>
      <c r="M11" s="16" t="s">
        <v>313</v>
      </c>
      <c r="N11" s="95" t="s">
        <v>191</v>
      </c>
      <c r="O11" s="119" t="s">
        <v>328</v>
      </c>
      <c r="P11" s="119" t="s">
        <v>343</v>
      </c>
      <c r="Q11" s="19" t="s">
        <v>358</v>
      </c>
      <c r="R11" s="19" t="s">
        <v>377</v>
      </c>
      <c r="S11" t="str">
        <f t="shared" ca="1" si="3"/>
        <v>correohotelnumero131@correo.com</v>
      </c>
      <c r="T11" s="96" t="s">
        <v>102</v>
      </c>
      <c r="U11" s="96" t="s">
        <v>488</v>
      </c>
      <c r="V11" s="8">
        <f t="shared" ca="1" si="0"/>
        <v>10</v>
      </c>
      <c r="W11" s="8">
        <f t="shared" ca="1" si="1"/>
        <v>197</v>
      </c>
      <c r="X11" s="120" t="s">
        <v>442</v>
      </c>
      <c r="Y11" s="120" t="s">
        <v>422</v>
      </c>
      <c r="Z11" s="123" t="s">
        <v>474</v>
      </c>
      <c r="AA11" s="124" t="str">
        <f t="shared" si="2"/>
        <v>dir7/imgHotel/</v>
      </c>
      <c r="AB11" s="2">
        <v>1</v>
      </c>
    </row>
    <row r="12" spans="2:28" x14ac:dyDescent="0.25">
      <c r="B12" s="45" t="s">
        <v>159</v>
      </c>
      <c r="C12" s="1" t="s">
        <v>169</v>
      </c>
      <c r="E12" s="192"/>
      <c r="F12" s="192"/>
      <c r="G12" s="192"/>
      <c r="J12" s="6">
        <v>8</v>
      </c>
      <c r="K12" s="8">
        <v>11118</v>
      </c>
      <c r="L12" s="8">
        <f t="shared" ca="1" si="4"/>
        <v>2</v>
      </c>
      <c r="M12" s="16" t="s">
        <v>314</v>
      </c>
      <c r="N12" s="95" t="s">
        <v>191</v>
      </c>
      <c r="O12" s="119" t="s">
        <v>329</v>
      </c>
      <c r="P12" s="119" t="s">
        <v>344</v>
      </c>
      <c r="Q12" s="19" t="s">
        <v>359</v>
      </c>
      <c r="R12" s="19" t="s">
        <v>378</v>
      </c>
      <c r="S12" t="str">
        <f t="shared" ca="1" si="3"/>
        <v>correohotelnumero136@correo.com</v>
      </c>
      <c r="T12" s="96" t="s">
        <v>102</v>
      </c>
      <c r="U12" s="96" t="s">
        <v>488</v>
      </c>
      <c r="V12" s="8">
        <f t="shared" ca="1" si="0"/>
        <v>10</v>
      </c>
      <c r="W12" s="8">
        <f t="shared" ca="1" si="1"/>
        <v>117</v>
      </c>
      <c r="X12" s="120" t="s">
        <v>443</v>
      </c>
      <c r="Y12" s="120" t="s">
        <v>423</v>
      </c>
      <c r="Z12" s="123" t="s">
        <v>475</v>
      </c>
      <c r="AA12" s="124" t="str">
        <f t="shared" si="2"/>
        <v>dir8/imgHotel/</v>
      </c>
      <c r="AB12" s="2">
        <v>1</v>
      </c>
    </row>
    <row r="13" spans="2:28" x14ac:dyDescent="0.25">
      <c r="B13" s="45" t="s">
        <v>160</v>
      </c>
      <c r="C13" s="1" t="s">
        <v>169</v>
      </c>
      <c r="E13" s="192"/>
      <c r="F13" s="192"/>
      <c r="G13" s="192"/>
      <c r="J13" s="6">
        <v>9</v>
      </c>
      <c r="K13" s="8">
        <v>11119</v>
      </c>
      <c r="L13" s="8">
        <f t="shared" ca="1" si="4"/>
        <v>3</v>
      </c>
      <c r="M13" s="16" t="s">
        <v>315</v>
      </c>
      <c r="N13" s="95" t="s">
        <v>191</v>
      </c>
      <c r="O13" s="119" t="s">
        <v>330</v>
      </c>
      <c r="P13" s="119" t="s">
        <v>345</v>
      </c>
      <c r="Q13" s="19" t="s">
        <v>360</v>
      </c>
      <c r="R13" s="19" t="s">
        <v>379</v>
      </c>
      <c r="S13" t="str">
        <f t="shared" ca="1" si="3"/>
        <v>correohotelnumero185@correo.com</v>
      </c>
      <c r="T13" s="96" t="s">
        <v>395</v>
      </c>
      <c r="U13" s="96" t="s">
        <v>488</v>
      </c>
      <c r="V13" s="8">
        <f t="shared" ca="1" si="0"/>
        <v>4</v>
      </c>
      <c r="W13" s="8">
        <f t="shared" ca="1" si="1"/>
        <v>250</v>
      </c>
      <c r="X13" s="120" t="s">
        <v>444</v>
      </c>
      <c r="Y13" s="120" t="s">
        <v>424</v>
      </c>
      <c r="Z13" s="123" t="s">
        <v>476</v>
      </c>
      <c r="AA13" s="124" t="str">
        <f t="shared" si="2"/>
        <v>dir9/imgHotel/</v>
      </c>
      <c r="AB13" s="2">
        <v>1</v>
      </c>
    </row>
    <row r="14" spans="2:28" x14ac:dyDescent="0.25">
      <c r="B14" s="45" t="s">
        <v>161</v>
      </c>
      <c r="C14" s="1" t="s">
        <v>172</v>
      </c>
      <c r="E14" s="192"/>
      <c r="F14" s="192"/>
      <c r="G14" s="192"/>
      <c r="J14" s="6">
        <v>10</v>
      </c>
      <c r="K14" s="8">
        <v>11120</v>
      </c>
      <c r="L14" s="8">
        <f t="shared" ca="1" si="4"/>
        <v>1</v>
      </c>
      <c r="M14" s="16" t="s">
        <v>316</v>
      </c>
      <c r="N14" s="95" t="s">
        <v>191</v>
      </c>
      <c r="O14" s="119" t="s">
        <v>331</v>
      </c>
      <c r="P14" s="119" t="s">
        <v>346</v>
      </c>
      <c r="Q14" s="19" t="s">
        <v>361</v>
      </c>
      <c r="R14" s="19" t="s">
        <v>380</v>
      </c>
      <c r="S14" t="str">
        <f t="shared" ca="1" si="3"/>
        <v>correohotelnumero122@correo.com</v>
      </c>
      <c r="T14" s="96" t="s">
        <v>394</v>
      </c>
      <c r="U14" s="96" t="s">
        <v>488</v>
      </c>
      <c r="V14" s="8">
        <f t="shared" ca="1" si="0"/>
        <v>5</v>
      </c>
      <c r="W14" s="8">
        <f t="shared" ca="1" si="1"/>
        <v>80</v>
      </c>
      <c r="X14" s="120" t="s">
        <v>445</v>
      </c>
      <c r="Y14" s="120" t="s">
        <v>425</v>
      </c>
      <c r="Z14" s="123" t="s">
        <v>477</v>
      </c>
      <c r="AA14" s="124" t="str">
        <f t="shared" si="2"/>
        <v>dir10/imgHotel/</v>
      </c>
      <c r="AB14" s="2">
        <v>1</v>
      </c>
    </row>
    <row r="15" spans="2:28" x14ac:dyDescent="0.25">
      <c r="B15" s="45" t="s">
        <v>149</v>
      </c>
      <c r="C15" s="1" t="s">
        <v>170</v>
      </c>
      <c r="E15" s="192"/>
      <c r="F15" s="192"/>
      <c r="G15" s="192"/>
      <c r="J15" s="6">
        <v>11</v>
      </c>
      <c r="K15" s="8">
        <v>11121</v>
      </c>
      <c r="L15" s="8">
        <f t="shared" ca="1" si="4"/>
        <v>1</v>
      </c>
      <c r="M15" s="16" t="s">
        <v>317</v>
      </c>
      <c r="N15" s="95" t="s">
        <v>191</v>
      </c>
      <c r="O15" s="119" t="s">
        <v>332</v>
      </c>
      <c r="P15" s="119" t="s">
        <v>347</v>
      </c>
      <c r="Q15" s="19" t="s">
        <v>362</v>
      </c>
      <c r="R15" s="19" t="s">
        <v>381</v>
      </c>
      <c r="S15" t="str">
        <f t="shared" ca="1" si="3"/>
        <v>correohotelnumero194@correo.com</v>
      </c>
      <c r="T15" s="96" t="s">
        <v>392</v>
      </c>
      <c r="U15" s="96" t="s">
        <v>488</v>
      </c>
      <c r="V15" s="8">
        <f t="shared" ca="1" si="0"/>
        <v>3</v>
      </c>
      <c r="W15" s="8">
        <f t="shared" ca="1" si="1"/>
        <v>92</v>
      </c>
      <c r="X15" s="120" t="s">
        <v>446</v>
      </c>
      <c r="Y15" s="120" t="s">
        <v>426</v>
      </c>
      <c r="Z15" s="123" t="s">
        <v>478</v>
      </c>
      <c r="AA15" s="124" t="str">
        <f t="shared" si="2"/>
        <v>dir11/imgHotel/</v>
      </c>
      <c r="AB15" s="2">
        <v>1</v>
      </c>
    </row>
    <row r="16" spans="2:28" x14ac:dyDescent="0.25">
      <c r="B16" s="45" t="s">
        <v>175</v>
      </c>
      <c r="C16" s="1" t="s">
        <v>170</v>
      </c>
      <c r="E16" s="192"/>
      <c r="F16" s="192"/>
      <c r="G16" s="192"/>
      <c r="J16" s="6">
        <v>12</v>
      </c>
      <c r="K16" s="8">
        <v>11122</v>
      </c>
      <c r="L16" s="8">
        <f t="shared" ca="1" si="4"/>
        <v>2</v>
      </c>
      <c r="M16" s="16" t="s">
        <v>318</v>
      </c>
      <c r="N16" s="95" t="s">
        <v>191</v>
      </c>
      <c r="O16" s="119" t="s">
        <v>333</v>
      </c>
      <c r="P16" s="119" t="s">
        <v>348</v>
      </c>
      <c r="Q16" s="19" t="s">
        <v>363</v>
      </c>
      <c r="R16" s="19" t="s">
        <v>382</v>
      </c>
      <c r="S16" t="str">
        <f t="shared" ca="1" si="3"/>
        <v>correohotelnumero103@correo.com</v>
      </c>
      <c r="T16" s="96" t="s">
        <v>393</v>
      </c>
      <c r="U16" s="96" t="s">
        <v>488</v>
      </c>
      <c r="V16" s="8">
        <f t="shared" ca="1" si="0"/>
        <v>10</v>
      </c>
      <c r="W16" s="8">
        <f t="shared" ca="1" si="1"/>
        <v>99</v>
      </c>
      <c r="X16" s="120" t="s">
        <v>447</v>
      </c>
      <c r="Y16" s="120" t="s">
        <v>427</v>
      </c>
      <c r="Z16" s="123" t="s">
        <v>479</v>
      </c>
      <c r="AA16" s="124" t="str">
        <f t="shared" si="2"/>
        <v>dir12/imgHotel/</v>
      </c>
      <c r="AB16" s="2">
        <v>1</v>
      </c>
    </row>
    <row r="17" spans="2:28" x14ac:dyDescent="0.25">
      <c r="B17" s="44" t="s">
        <v>41</v>
      </c>
      <c r="C17" s="1" t="s">
        <v>168</v>
      </c>
      <c r="E17" s="192"/>
      <c r="F17" s="192"/>
      <c r="G17" s="192"/>
      <c r="J17" s="6">
        <v>13</v>
      </c>
      <c r="K17" s="8">
        <v>11123</v>
      </c>
      <c r="L17" s="8">
        <f t="shared" ca="1" si="4"/>
        <v>2</v>
      </c>
      <c r="M17" s="16" t="s">
        <v>319</v>
      </c>
      <c r="N17" s="95" t="s">
        <v>191</v>
      </c>
      <c r="O17" s="119" t="s">
        <v>334</v>
      </c>
      <c r="P17" s="119" t="s">
        <v>349</v>
      </c>
      <c r="Q17" s="19" t="s">
        <v>364</v>
      </c>
      <c r="R17" s="19" t="s">
        <v>383</v>
      </c>
      <c r="S17" t="str">
        <f t="shared" ca="1" si="3"/>
        <v>correohotelnumero108@correo.com</v>
      </c>
      <c r="T17" s="96" t="s">
        <v>392</v>
      </c>
      <c r="U17" s="96" t="s">
        <v>488</v>
      </c>
      <c r="V17" s="8">
        <f t="shared" ca="1" si="0"/>
        <v>4</v>
      </c>
      <c r="W17" s="8">
        <f t="shared" ca="1" si="1"/>
        <v>113</v>
      </c>
      <c r="X17" s="120" t="s">
        <v>448</v>
      </c>
      <c r="Y17" s="120" t="s">
        <v>428</v>
      </c>
      <c r="Z17" s="123" t="s">
        <v>480</v>
      </c>
      <c r="AA17" s="124" t="str">
        <f t="shared" si="2"/>
        <v>dir13/imgHotel/</v>
      </c>
      <c r="AB17" s="2">
        <v>1</v>
      </c>
    </row>
    <row r="18" spans="2:28" x14ac:dyDescent="0.25">
      <c r="B18" s="44" t="s">
        <v>40</v>
      </c>
      <c r="C18" s="1" t="s">
        <v>170</v>
      </c>
      <c r="E18" s="192"/>
      <c r="F18" s="192"/>
      <c r="G18" s="192"/>
      <c r="J18" s="6">
        <v>14</v>
      </c>
      <c r="K18" s="8">
        <v>11124</v>
      </c>
      <c r="L18" s="8">
        <f t="shared" ca="1" si="4"/>
        <v>1</v>
      </c>
      <c r="M18" s="16" t="s">
        <v>320</v>
      </c>
      <c r="N18" s="95" t="s">
        <v>191</v>
      </c>
      <c r="O18" s="119" t="s">
        <v>335</v>
      </c>
      <c r="P18" s="119" t="s">
        <v>350</v>
      </c>
      <c r="Q18" s="19" t="s">
        <v>365</v>
      </c>
      <c r="R18" s="19" t="s">
        <v>384</v>
      </c>
      <c r="S18" t="str">
        <f t="shared" ca="1" si="3"/>
        <v>correohotelnumero152@correo.com</v>
      </c>
      <c r="T18" s="96" t="s">
        <v>391</v>
      </c>
      <c r="U18" s="96" t="s">
        <v>488</v>
      </c>
      <c r="V18" s="8">
        <f t="shared" ca="1" si="0"/>
        <v>3</v>
      </c>
      <c r="W18" s="8">
        <f t="shared" ca="1" si="1"/>
        <v>86</v>
      </c>
      <c r="X18" s="120" t="s">
        <v>449</v>
      </c>
      <c r="Y18" s="120" t="s">
        <v>429</v>
      </c>
      <c r="Z18" s="123" t="s">
        <v>481</v>
      </c>
      <c r="AA18" s="124" t="str">
        <f t="shared" si="2"/>
        <v>dir14/imgHotel/</v>
      </c>
      <c r="AB18" s="2">
        <v>1</v>
      </c>
    </row>
    <row r="19" spans="2:28" x14ac:dyDescent="0.25">
      <c r="B19" s="46" t="s">
        <v>132</v>
      </c>
      <c r="C19" s="1" t="s">
        <v>170</v>
      </c>
      <c r="E19" s="192"/>
      <c r="F19" s="192"/>
      <c r="G19" s="192"/>
      <c r="J19" s="6">
        <v>15</v>
      </c>
      <c r="K19" s="8">
        <v>11125</v>
      </c>
      <c r="L19" s="8">
        <f t="shared" ca="1" si="4"/>
        <v>1</v>
      </c>
      <c r="M19" s="16" t="s">
        <v>321</v>
      </c>
      <c r="N19" s="95" t="s">
        <v>191</v>
      </c>
      <c r="O19" s="119" t="s">
        <v>336</v>
      </c>
      <c r="P19" s="119" t="s">
        <v>351</v>
      </c>
      <c r="Q19" s="19" t="s">
        <v>366</v>
      </c>
      <c r="R19" s="19" t="s">
        <v>385</v>
      </c>
      <c r="S19" t="str">
        <f t="shared" ca="1" si="3"/>
        <v>correohotelnumero157@correo.com</v>
      </c>
      <c r="T19" s="96" t="s">
        <v>391</v>
      </c>
      <c r="U19" s="96" t="s">
        <v>488</v>
      </c>
      <c r="V19" s="8">
        <f t="shared" ca="1" si="0"/>
        <v>5</v>
      </c>
      <c r="W19" s="8">
        <f t="shared" ca="1" si="1"/>
        <v>86</v>
      </c>
      <c r="X19" s="120" t="s">
        <v>450</v>
      </c>
      <c r="Y19" s="120" t="s">
        <v>430</v>
      </c>
      <c r="Z19" s="123" t="s">
        <v>482</v>
      </c>
      <c r="AA19" s="124" t="str">
        <f t="shared" si="2"/>
        <v>dir15/imgHotel/</v>
      </c>
      <c r="AB19" s="2">
        <v>1</v>
      </c>
    </row>
    <row r="20" spans="2:28" x14ac:dyDescent="0.25">
      <c r="B20" s="46" t="s">
        <v>177</v>
      </c>
      <c r="C20" s="1" t="s">
        <v>170</v>
      </c>
      <c r="E20" s="192"/>
      <c r="F20" s="192"/>
      <c r="G20" s="192"/>
      <c r="J20" s="6">
        <v>16</v>
      </c>
      <c r="K20" s="8">
        <v>11126</v>
      </c>
      <c r="L20" s="8">
        <f t="shared" ca="1" si="4"/>
        <v>1</v>
      </c>
      <c r="M20" s="16" t="s">
        <v>322</v>
      </c>
      <c r="N20" s="95" t="s">
        <v>191</v>
      </c>
      <c r="O20" s="119" t="s">
        <v>337</v>
      </c>
      <c r="P20" s="119" t="s">
        <v>352</v>
      </c>
      <c r="Q20" s="19" t="s">
        <v>367</v>
      </c>
      <c r="R20" s="19" t="s">
        <v>386</v>
      </c>
      <c r="S20" t="str">
        <f t="shared" ca="1" si="3"/>
        <v>correohotelnumero100@correo.com</v>
      </c>
      <c r="T20" s="96" t="s">
        <v>105</v>
      </c>
      <c r="U20" s="96" t="s">
        <v>488</v>
      </c>
      <c r="V20" s="8">
        <f t="shared" ca="1" si="0"/>
        <v>3</v>
      </c>
      <c r="W20" s="8">
        <f t="shared" ca="1" si="1"/>
        <v>61</v>
      </c>
      <c r="X20" s="120" t="s">
        <v>451</v>
      </c>
      <c r="Y20" s="120" t="s">
        <v>431</v>
      </c>
      <c r="Z20" s="123" t="s">
        <v>483</v>
      </c>
      <c r="AA20" s="124" t="str">
        <f t="shared" si="2"/>
        <v>dir16/imgHotel/</v>
      </c>
      <c r="AB20" s="2">
        <v>1</v>
      </c>
    </row>
    <row r="21" spans="2:28" x14ac:dyDescent="0.25">
      <c r="B21" s="46" t="s">
        <v>135</v>
      </c>
      <c r="C21" s="1" t="s">
        <v>170</v>
      </c>
      <c r="E21" s="192"/>
      <c r="F21" s="192"/>
      <c r="G21" s="192"/>
      <c r="J21" s="6">
        <v>17</v>
      </c>
      <c r="K21" s="8">
        <v>11127</v>
      </c>
      <c r="L21" s="8">
        <f t="shared" ca="1" si="4"/>
        <v>1</v>
      </c>
      <c r="M21" s="16" t="s">
        <v>323</v>
      </c>
      <c r="N21" s="95" t="s">
        <v>191</v>
      </c>
      <c r="O21" s="119" t="s">
        <v>338</v>
      </c>
      <c r="P21" s="119" t="s">
        <v>353</v>
      </c>
      <c r="Q21" s="19" t="s">
        <v>368</v>
      </c>
      <c r="R21" s="19" t="s">
        <v>387</v>
      </c>
      <c r="S21" t="str">
        <f t="shared" ca="1" si="3"/>
        <v>correohotelnumero154@correo.com</v>
      </c>
      <c r="T21" s="96" t="s">
        <v>393</v>
      </c>
      <c r="U21" s="96" t="s">
        <v>488</v>
      </c>
      <c r="V21" s="8">
        <f t="shared" ca="1" si="0"/>
        <v>2</v>
      </c>
      <c r="W21" s="8">
        <f t="shared" ca="1" si="1"/>
        <v>90</v>
      </c>
      <c r="X21" s="120" t="s">
        <v>452</v>
      </c>
      <c r="Y21" s="120" t="s">
        <v>432</v>
      </c>
      <c r="Z21" s="123" t="s">
        <v>484</v>
      </c>
      <c r="AA21" s="124" t="str">
        <f t="shared" si="2"/>
        <v>dir17/imgHotel/</v>
      </c>
      <c r="AB21" s="2">
        <v>1</v>
      </c>
    </row>
    <row r="22" spans="2:28" x14ac:dyDescent="0.25">
      <c r="B22" s="46" t="s">
        <v>199</v>
      </c>
      <c r="C22" s="1" t="s">
        <v>172</v>
      </c>
      <c r="E22" s="192"/>
      <c r="F22" s="192"/>
      <c r="G22" s="192"/>
      <c r="J22" s="6">
        <v>18</v>
      </c>
      <c r="K22" s="8">
        <v>11128</v>
      </c>
      <c r="L22" s="8">
        <f t="shared" ca="1" si="4"/>
        <v>1</v>
      </c>
      <c r="M22" s="16" t="s">
        <v>324</v>
      </c>
      <c r="N22" s="95" t="s">
        <v>191</v>
      </c>
      <c r="O22" s="119" t="s">
        <v>339</v>
      </c>
      <c r="P22" s="119" t="s">
        <v>354</v>
      </c>
      <c r="Q22" s="19" t="s">
        <v>369</v>
      </c>
      <c r="R22" s="19" t="s">
        <v>388</v>
      </c>
      <c r="S22" t="str">
        <f t="shared" ca="1" si="3"/>
        <v>correohotelnumero189@correo.com</v>
      </c>
      <c r="T22" s="96" t="s">
        <v>105</v>
      </c>
      <c r="U22" s="96" t="s">
        <v>488</v>
      </c>
      <c r="V22" s="8">
        <f t="shared" ca="1" si="0"/>
        <v>5</v>
      </c>
      <c r="W22" s="8">
        <f t="shared" ca="1" si="1"/>
        <v>88</v>
      </c>
      <c r="X22" s="120" t="s">
        <v>453</v>
      </c>
      <c r="Y22" s="120" t="s">
        <v>433</v>
      </c>
      <c r="Z22" s="123" t="s">
        <v>485</v>
      </c>
      <c r="AA22" s="124" t="str">
        <f t="shared" si="2"/>
        <v>dir18/imgHotel/</v>
      </c>
      <c r="AB22" s="2">
        <v>1</v>
      </c>
    </row>
    <row r="23" spans="2:28" x14ac:dyDescent="0.25">
      <c r="B23" s="45" t="s">
        <v>150</v>
      </c>
      <c r="C23" s="1" t="s">
        <v>168</v>
      </c>
      <c r="E23" s="192"/>
      <c r="F23" s="192"/>
      <c r="G23" s="192"/>
      <c r="J23" s="6">
        <v>19</v>
      </c>
      <c r="K23" s="8">
        <v>11129</v>
      </c>
      <c r="L23" s="8">
        <f t="shared" ca="1" si="4"/>
        <v>2</v>
      </c>
      <c r="M23" s="16" t="s">
        <v>325</v>
      </c>
      <c r="N23" s="95" t="s">
        <v>191</v>
      </c>
      <c r="O23" s="119" t="s">
        <v>340</v>
      </c>
      <c r="P23" s="119" t="s">
        <v>355</v>
      </c>
      <c r="Q23" s="19" t="s">
        <v>370</v>
      </c>
      <c r="R23" s="19" t="s">
        <v>389</v>
      </c>
      <c r="S23" t="str">
        <f t="shared" ca="1" si="3"/>
        <v>correohotelnumero125@correo.com</v>
      </c>
      <c r="T23" s="96" t="s">
        <v>624</v>
      </c>
      <c r="U23" s="96" t="s">
        <v>488</v>
      </c>
      <c r="V23" s="8">
        <f t="shared" ca="1" si="0"/>
        <v>1</v>
      </c>
      <c r="W23" s="8">
        <f t="shared" ca="1" si="1"/>
        <v>98</v>
      </c>
      <c r="X23" s="120" t="s">
        <v>454</v>
      </c>
      <c r="Y23" s="120" t="s">
        <v>434</v>
      </c>
      <c r="Z23" s="123" t="s">
        <v>486</v>
      </c>
      <c r="AA23" s="124" t="str">
        <f t="shared" si="2"/>
        <v>dir19/imgHotel/</v>
      </c>
      <c r="AB23" s="2">
        <v>1</v>
      </c>
    </row>
    <row r="24" spans="2:28" x14ac:dyDescent="0.25">
      <c r="E24" s="192"/>
      <c r="F24" s="192"/>
      <c r="G24" s="192"/>
      <c r="J24" s="135">
        <v>20</v>
      </c>
      <c r="K24" s="136">
        <v>11130</v>
      </c>
      <c r="L24" s="136">
        <f t="shared" ca="1" si="4"/>
        <v>2</v>
      </c>
      <c r="M24" s="16" t="s">
        <v>326</v>
      </c>
      <c r="N24" s="95" t="s">
        <v>191</v>
      </c>
      <c r="O24" s="137" t="s">
        <v>341</v>
      </c>
      <c r="P24" s="137" t="s">
        <v>356</v>
      </c>
      <c r="Q24" s="138" t="s">
        <v>371</v>
      </c>
      <c r="R24" s="138" t="s">
        <v>390</v>
      </c>
      <c r="S24" s="139" t="str">
        <f t="shared" ca="1" si="3"/>
        <v>correohotelnumero186@correo.com</v>
      </c>
      <c r="T24" s="140" t="s">
        <v>625</v>
      </c>
      <c r="U24" s="140" t="s">
        <v>488</v>
      </c>
      <c r="V24" s="136">
        <f t="shared" ca="1" si="0"/>
        <v>4</v>
      </c>
      <c r="W24" s="136">
        <f t="shared" ca="1" si="1"/>
        <v>104</v>
      </c>
      <c r="X24" s="120" t="s">
        <v>455</v>
      </c>
      <c r="Y24" s="141" t="s">
        <v>435</v>
      </c>
      <c r="Z24" s="142" t="s">
        <v>487</v>
      </c>
      <c r="AA24" s="143" t="str">
        <f t="shared" si="2"/>
        <v>dir20/imgHotel/</v>
      </c>
      <c r="AB24" s="144">
        <v>1</v>
      </c>
    </row>
    <row r="25" spans="2:28" x14ac:dyDescent="0.25">
      <c r="E25" s="192"/>
      <c r="F25" s="192"/>
      <c r="G25" s="192"/>
      <c r="J25" s="6">
        <v>21</v>
      </c>
      <c r="K25" s="8">
        <v>11131</v>
      </c>
      <c r="L25" s="8">
        <f t="shared" ca="1" si="4"/>
        <v>3</v>
      </c>
      <c r="M25" s="16" t="s">
        <v>628</v>
      </c>
      <c r="N25" s="95" t="s">
        <v>191</v>
      </c>
      <c r="O25" s="119" t="s">
        <v>528</v>
      </c>
      <c r="P25" s="119" t="s">
        <v>529</v>
      </c>
      <c r="Q25" s="19" t="s">
        <v>530</v>
      </c>
      <c r="R25" s="19" t="s">
        <v>531</v>
      </c>
      <c r="S25" t="str">
        <f t="shared" ca="1" si="3"/>
        <v>correohotelnumero174@correo.com</v>
      </c>
      <c r="T25" s="96" t="s">
        <v>391</v>
      </c>
      <c r="U25" s="96" t="s">
        <v>488</v>
      </c>
      <c r="V25" s="8">
        <f t="shared" ca="1" si="0"/>
        <v>7</v>
      </c>
      <c r="W25" s="8">
        <f t="shared" ca="1" si="1"/>
        <v>246</v>
      </c>
      <c r="X25" s="120" t="s">
        <v>642</v>
      </c>
      <c r="Y25" s="120" t="s">
        <v>532</v>
      </c>
      <c r="Z25" s="123" t="s">
        <v>533</v>
      </c>
      <c r="AA25" s="124" t="str">
        <f t="shared" si="2"/>
        <v>dir21/imgHotel/</v>
      </c>
      <c r="AB25" s="2">
        <v>2</v>
      </c>
    </row>
    <row r="26" spans="2:28" x14ac:dyDescent="0.25">
      <c r="E26" s="192"/>
      <c r="F26" s="192"/>
      <c r="G26" s="192"/>
      <c r="J26" s="6">
        <v>22</v>
      </c>
      <c r="K26" s="8">
        <v>11132</v>
      </c>
      <c r="L26" s="8">
        <f t="shared" ca="1" si="4"/>
        <v>3</v>
      </c>
      <c r="M26" s="16" t="s">
        <v>654</v>
      </c>
      <c r="N26" s="95" t="s">
        <v>191</v>
      </c>
      <c r="O26" s="119" t="s">
        <v>534</v>
      </c>
      <c r="P26" s="119" t="s">
        <v>535</v>
      </c>
      <c r="Q26" s="19" t="s">
        <v>536</v>
      </c>
      <c r="R26" s="19" t="s">
        <v>537</v>
      </c>
      <c r="S26" t="str">
        <f t="shared" ca="1" si="3"/>
        <v>correohotelnumero194@correo.com</v>
      </c>
      <c r="T26" s="96" t="s">
        <v>626</v>
      </c>
      <c r="U26" s="96" t="s">
        <v>488</v>
      </c>
      <c r="V26" s="8">
        <f t="shared" ca="1" si="0"/>
        <v>5</v>
      </c>
      <c r="W26" s="8">
        <f t="shared" ca="1" si="1"/>
        <v>236</v>
      </c>
      <c r="X26" s="120" t="s">
        <v>643</v>
      </c>
      <c r="Y26" s="120" t="s">
        <v>538</v>
      </c>
      <c r="Z26" s="123" t="s">
        <v>539</v>
      </c>
      <c r="AA26" s="124" t="str">
        <f t="shared" si="2"/>
        <v>dir22/imgHotel/</v>
      </c>
      <c r="AB26" s="2">
        <v>3</v>
      </c>
    </row>
    <row r="27" spans="2:28" x14ac:dyDescent="0.25">
      <c r="J27" s="6">
        <v>23</v>
      </c>
      <c r="K27" s="8">
        <v>11133</v>
      </c>
      <c r="L27" s="8">
        <f t="shared" ca="1" si="4"/>
        <v>3</v>
      </c>
      <c r="M27" s="16" t="s">
        <v>655</v>
      </c>
      <c r="N27" s="95" t="s">
        <v>191</v>
      </c>
      <c r="O27" s="119" t="s">
        <v>540</v>
      </c>
      <c r="P27" s="119" t="s">
        <v>541</v>
      </c>
      <c r="Q27" s="19" t="s">
        <v>542</v>
      </c>
      <c r="R27" s="19" t="s">
        <v>543</v>
      </c>
      <c r="S27" t="str">
        <f t="shared" ca="1" si="3"/>
        <v>correohotelnumero105@correo.com</v>
      </c>
      <c r="T27" s="96" t="s">
        <v>627</v>
      </c>
      <c r="U27" s="96" t="s">
        <v>488</v>
      </c>
      <c r="V27" s="8">
        <f t="shared" ca="1" si="0"/>
        <v>1</v>
      </c>
      <c r="W27" s="8">
        <f t="shared" ca="1" si="1"/>
        <v>164</v>
      </c>
      <c r="X27" s="120" t="s">
        <v>644</v>
      </c>
      <c r="Y27" s="120" t="s">
        <v>544</v>
      </c>
      <c r="Z27" s="123" t="s">
        <v>545</v>
      </c>
      <c r="AA27" s="124" t="str">
        <f t="shared" si="2"/>
        <v>dir23/imgHotel/</v>
      </c>
      <c r="AB27" s="2">
        <v>4</v>
      </c>
    </row>
    <row r="28" spans="2:28" x14ac:dyDescent="0.25">
      <c r="J28" s="6">
        <v>24</v>
      </c>
      <c r="K28" s="8">
        <v>11134</v>
      </c>
      <c r="L28" s="8">
        <f t="shared" ca="1" si="4"/>
        <v>2</v>
      </c>
      <c r="M28" s="16" t="s">
        <v>629</v>
      </c>
      <c r="N28" s="95" t="s">
        <v>191</v>
      </c>
      <c r="O28" s="119" t="s">
        <v>546</v>
      </c>
      <c r="P28" s="119" t="s">
        <v>547</v>
      </c>
      <c r="Q28" s="19" t="s">
        <v>548</v>
      </c>
      <c r="R28" s="19" t="s">
        <v>549</v>
      </c>
      <c r="S28" t="str">
        <f t="shared" ca="1" si="3"/>
        <v>correohotelnumero193@correo.com</v>
      </c>
      <c r="T28" s="96" t="s">
        <v>627</v>
      </c>
      <c r="U28" s="96" t="s">
        <v>488</v>
      </c>
      <c r="V28" s="8">
        <f t="shared" ca="1" si="0"/>
        <v>7</v>
      </c>
      <c r="W28" s="8">
        <f t="shared" ca="1" si="1"/>
        <v>114</v>
      </c>
      <c r="X28" s="120" t="s">
        <v>638</v>
      </c>
      <c r="Y28" s="120" t="s">
        <v>550</v>
      </c>
      <c r="Z28" s="123" t="s">
        <v>551</v>
      </c>
      <c r="AA28" s="124" t="str">
        <f t="shared" si="2"/>
        <v>dir24/imgHotel/</v>
      </c>
      <c r="AB28" s="2">
        <v>5</v>
      </c>
    </row>
    <row r="29" spans="2:28" x14ac:dyDescent="0.25">
      <c r="J29" s="6">
        <v>25</v>
      </c>
      <c r="K29" s="8">
        <v>11135</v>
      </c>
      <c r="L29" s="8">
        <f t="shared" ca="1" si="4"/>
        <v>1</v>
      </c>
      <c r="M29" s="16" t="s">
        <v>656</v>
      </c>
      <c r="N29" s="95" t="s">
        <v>191</v>
      </c>
      <c r="O29" s="119" t="s">
        <v>552</v>
      </c>
      <c r="P29" s="119" t="s">
        <v>553</v>
      </c>
      <c r="Q29" s="19" t="s">
        <v>554</v>
      </c>
      <c r="R29" s="19" t="s">
        <v>555</v>
      </c>
      <c r="S29" t="str">
        <f t="shared" ca="1" si="3"/>
        <v>correohotelnumero173@correo.com</v>
      </c>
      <c r="T29" s="96" t="s">
        <v>105</v>
      </c>
      <c r="U29" s="96" t="s">
        <v>488</v>
      </c>
      <c r="V29" s="8">
        <f t="shared" ca="1" si="0"/>
        <v>3</v>
      </c>
      <c r="W29" s="8">
        <f t="shared" ca="1" si="1"/>
        <v>59</v>
      </c>
      <c r="X29" s="120" t="s">
        <v>639</v>
      </c>
      <c r="Y29" s="120" t="s">
        <v>556</v>
      </c>
      <c r="Z29" s="123" t="s">
        <v>557</v>
      </c>
      <c r="AA29" s="124" t="str">
        <f t="shared" si="2"/>
        <v>dir25/imgHotel/</v>
      </c>
      <c r="AB29" s="2">
        <v>6</v>
      </c>
    </row>
    <row r="30" spans="2:28" x14ac:dyDescent="0.25">
      <c r="J30" s="6">
        <v>26</v>
      </c>
      <c r="K30" s="8">
        <v>11136</v>
      </c>
      <c r="L30" s="8">
        <f t="shared" ca="1" si="4"/>
        <v>2</v>
      </c>
      <c r="M30" s="16" t="s">
        <v>630</v>
      </c>
      <c r="N30" s="95" t="s">
        <v>191</v>
      </c>
      <c r="O30" s="119" t="s">
        <v>558</v>
      </c>
      <c r="P30" s="119" t="s">
        <v>559</v>
      </c>
      <c r="Q30" s="19" t="s">
        <v>560</v>
      </c>
      <c r="R30" s="19" t="s">
        <v>561</v>
      </c>
      <c r="S30" t="str">
        <f t="shared" ca="1" si="3"/>
        <v>correohotelnumero165@correo.com</v>
      </c>
      <c r="T30" s="96" t="s">
        <v>624</v>
      </c>
      <c r="U30" s="96" t="s">
        <v>488</v>
      </c>
      <c r="V30" s="8">
        <f t="shared" ca="1" si="0"/>
        <v>3</v>
      </c>
      <c r="W30" s="8">
        <f t="shared" ca="1" si="1"/>
        <v>111</v>
      </c>
      <c r="X30" s="120" t="s">
        <v>645</v>
      </c>
      <c r="Y30" s="120" t="s">
        <v>562</v>
      </c>
      <c r="Z30" s="123" t="s">
        <v>563</v>
      </c>
      <c r="AA30" s="124" t="str">
        <f t="shared" si="2"/>
        <v>dir26/imgHotel/</v>
      </c>
      <c r="AB30" s="2">
        <v>7</v>
      </c>
    </row>
    <row r="31" spans="2:28" x14ac:dyDescent="0.25">
      <c r="J31" s="6">
        <v>27</v>
      </c>
      <c r="K31" s="8">
        <v>11137</v>
      </c>
      <c r="L31" s="8">
        <f t="shared" ca="1" si="4"/>
        <v>1</v>
      </c>
      <c r="M31" s="16" t="s">
        <v>631</v>
      </c>
      <c r="N31" s="95" t="s">
        <v>191</v>
      </c>
      <c r="O31" s="119" t="s">
        <v>564</v>
      </c>
      <c r="P31" s="119" t="s">
        <v>565</v>
      </c>
      <c r="Q31" s="19" t="s">
        <v>566</v>
      </c>
      <c r="R31" s="19" t="s">
        <v>567</v>
      </c>
      <c r="S31" t="str">
        <f t="shared" ca="1" si="3"/>
        <v>correohotelnumero119@correo.com</v>
      </c>
      <c r="T31" s="96" t="s">
        <v>102</v>
      </c>
      <c r="U31" s="96" t="s">
        <v>488</v>
      </c>
      <c r="V31" s="8">
        <f t="shared" ca="1" si="0"/>
        <v>5</v>
      </c>
      <c r="W31" s="8">
        <f t="shared" ca="1" si="1"/>
        <v>76</v>
      </c>
      <c r="X31" s="120" t="s">
        <v>640</v>
      </c>
      <c r="Y31" s="120" t="s">
        <v>568</v>
      </c>
      <c r="Z31" s="123" t="s">
        <v>569</v>
      </c>
      <c r="AA31" s="124" t="str">
        <f t="shared" si="2"/>
        <v>dir27/imgHotel/</v>
      </c>
      <c r="AB31" s="2">
        <v>8</v>
      </c>
    </row>
    <row r="32" spans="2:28" x14ac:dyDescent="0.25">
      <c r="J32" s="6">
        <v>28</v>
      </c>
      <c r="K32" s="8">
        <v>11138</v>
      </c>
      <c r="L32" s="8">
        <f t="shared" ca="1" si="4"/>
        <v>3</v>
      </c>
      <c r="M32" s="16" t="s">
        <v>632</v>
      </c>
      <c r="N32" s="95" t="s">
        <v>191</v>
      </c>
      <c r="O32" s="119" t="s">
        <v>570</v>
      </c>
      <c r="P32" s="119" t="s">
        <v>571</v>
      </c>
      <c r="Q32" s="19" t="s">
        <v>572</v>
      </c>
      <c r="R32" s="19" t="s">
        <v>573</v>
      </c>
      <c r="S32" t="str">
        <f t="shared" ca="1" si="3"/>
        <v>correohotelnumero121@correo.com</v>
      </c>
      <c r="T32" s="96" t="s">
        <v>626</v>
      </c>
      <c r="U32" s="96" t="s">
        <v>488</v>
      </c>
      <c r="V32" s="8">
        <f t="shared" ca="1" si="0"/>
        <v>5</v>
      </c>
      <c r="W32" s="8">
        <f t="shared" ca="1" si="1"/>
        <v>208</v>
      </c>
      <c r="X32" s="120" t="s">
        <v>646</v>
      </c>
      <c r="Y32" s="120" t="s">
        <v>574</v>
      </c>
      <c r="Z32" s="123" t="s">
        <v>575</v>
      </c>
      <c r="AA32" s="124" t="str">
        <f t="shared" si="2"/>
        <v>dir28/imgHotel/</v>
      </c>
      <c r="AB32" s="2">
        <v>9</v>
      </c>
    </row>
    <row r="33" spans="9:28" x14ac:dyDescent="0.25">
      <c r="J33" s="6">
        <v>29</v>
      </c>
      <c r="K33" s="8">
        <v>11139</v>
      </c>
      <c r="L33" s="8">
        <f t="shared" ca="1" si="4"/>
        <v>1</v>
      </c>
      <c r="M33" s="16" t="s">
        <v>657</v>
      </c>
      <c r="N33" s="95" t="s">
        <v>191</v>
      </c>
      <c r="O33" s="119" t="s">
        <v>576</v>
      </c>
      <c r="P33" s="119" t="s">
        <v>577</v>
      </c>
      <c r="Q33" s="19" t="s">
        <v>578</v>
      </c>
      <c r="R33" s="19" t="s">
        <v>579</v>
      </c>
      <c r="S33" t="str">
        <f t="shared" ca="1" si="3"/>
        <v>correohotelnumero189@correo.com</v>
      </c>
      <c r="T33" s="96" t="s">
        <v>627</v>
      </c>
      <c r="U33" s="96" t="s">
        <v>488</v>
      </c>
      <c r="V33" s="8">
        <f t="shared" ca="1" si="0"/>
        <v>5</v>
      </c>
      <c r="W33" s="8">
        <f t="shared" ca="1" si="1"/>
        <v>51</v>
      </c>
      <c r="X33" s="120" t="s">
        <v>647</v>
      </c>
      <c r="Y33" s="120" t="s">
        <v>580</v>
      </c>
      <c r="Z33" s="123" t="s">
        <v>581</v>
      </c>
      <c r="AA33" s="124" t="str">
        <f t="shared" si="2"/>
        <v>dir29/imgHotel/</v>
      </c>
      <c r="AB33" s="2">
        <v>10</v>
      </c>
    </row>
    <row r="34" spans="9:28" x14ac:dyDescent="0.25">
      <c r="J34" s="6">
        <v>30</v>
      </c>
      <c r="K34" s="8">
        <v>11140</v>
      </c>
      <c r="L34" s="8">
        <f t="shared" ca="1" si="4"/>
        <v>3</v>
      </c>
      <c r="M34" s="16" t="s">
        <v>633</v>
      </c>
      <c r="N34" s="95" t="s">
        <v>191</v>
      </c>
      <c r="O34" s="119" t="s">
        <v>582</v>
      </c>
      <c r="P34" s="119" t="s">
        <v>583</v>
      </c>
      <c r="Q34" s="19" t="s">
        <v>584</v>
      </c>
      <c r="R34" s="19" t="s">
        <v>585</v>
      </c>
      <c r="S34" t="str">
        <f t="shared" ca="1" si="3"/>
        <v>correohotelnumero200@correo.com</v>
      </c>
      <c r="T34" s="96" t="s">
        <v>625</v>
      </c>
      <c r="U34" s="96" t="s">
        <v>488</v>
      </c>
      <c r="V34" s="8">
        <f t="shared" ca="1" si="0"/>
        <v>9</v>
      </c>
      <c r="W34" s="8">
        <f t="shared" ca="1" si="1"/>
        <v>161</v>
      </c>
      <c r="X34" s="120" t="s">
        <v>648</v>
      </c>
      <c r="Y34" s="120" t="s">
        <v>586</v>
      </c>
      <c r="Z34" s="123" t="s">
        <v>587</v>
      </c>
      <c r="AA34" s="124" t="str">
        <f t="shared" si="2"/>
        <v>dir30/imgHotel/</v>
      </c>
      <c r="AB34" s="2">
        <v>11</v>
      </c>
    </row>
    <row r="35" spans="9:28" x14ac:dyDescent="0.25">
      <c r="J35" s="6">
        <v>31</v>
      </c>
      <c r="K35" s="8">
        <v>11141</v>
      </c>
      <c r="L35" s="8">
        <f t="shared" ca="1" si="4"/>
        <v>2</v>
      </c>
      <c r="M35" s="16" t="s">
        <v>658</v>
      </c>
      <c r="N35" s="95" t="s">
        <v>191</v>
      </c>
      <c r="O35" s="119" t="s">
        <v>588</v>
      </c>
      <c r="P35" s="119" t="s">
        <v>589</v>
      </c>
      <c r="Q35" s="19" t="s">
        <v>590</v>
      </c>
      <c r="R35" s="19" t="s">
        <v>591</v>
      </c>
      <c r="S35" t="str">
        <f t="shared" ca="1" si="3"/>
        <v>correohotelnumero167@correo.com</v>
      </c>
      <c r="T35" s="96" t="s">
        <v>391</v>
      </c>
      <c r="U35" s="96" t="s">
        <v>488</v>
      </c>
      <c r="V35" s="8">
        <f t="shared" ca="1" si="0"/>
        <v>2</v>
      </c>
      <c r="W35" s="8">
        <f t="shared" ca="1" si="1"/>
        <v>100</v>
      </c>
      <c r="X35" s="120" t="s">
        <v>649</v>
      </c>
      <c r="Y35" s="120" t="s">
        <v>592</v>
      </c>
      <c r="Z35" s="123" t="s">
        <v>593</v>
      </c>
      <c r="AA35" s="124" t="str">
        <f t="shared" si="2"/>
        <v>dir31/imgHotel/</v>
      </c>
      <c r="AB35" s="2">
        <v>12</v>
      </c>
    </row>
    <row r="36" spans="9:28" x14ac:dyDescent="0.25">
      <c r="J36" s="6">
        <v>32</v>
      </c>
      <c r="K36" s="8">
        <v>11142</v>
      </c>
      <c r="L36" s="8">
        <f t="shared" ca="1" si="4"/>
        <v>2</v>
      </c>
      <c r="M36" s="16" t="s">
        <v>634</v>
      </c>
      <c r="N36" s="95" t="s">
        <v>191</v>
      </c>
      <c r="O36" s="119" t="s">
        <v>594</v>
      </c>
      <c r="P36" s="119" t="s">
        <v>595</v>
      </c>
      <c r="Q36" s="19" t="s">
        <v>596</v>
      </c>
      <c r="R36" s="19" t="s">
        <v>597</v>
      </c>
      <c r="S36" t="str">
        <f t="shared" ca="1" si="3"/>
        <v>correohotelnumero174@correo.com</v>
      </c>
      <c r="T36" s="96" t="s">
        <v>624</v>
      </c>
      <c r="U36" s="96" t="s">
        <v>488</v>
      </c>
      <c r="V36" s="8">
        <f t="shared" ca="1" si="0"/>
        <v>6</v>
      </c>
      <c r="W36" s="8">
        <f t="shared" ca="1" si="1"/>
        <v>119</v>
      </c>
      <c r="X36" s="120" t="s">
        <v>650</v>
      </c>
      <c r="Y36" s="120" t="s">
        <v>598</v>
      </c>
      <c r="Z36" s="123" t="s">
        <v>599</v>
      </c>
      <c r="AA36" s="124" t="str">
        <f t="shared" si="2"/>
        <v>dir32/imgHotel/</v>
      </c>
      <c r="AB36" s="2">
        <v>13</v>
      </c>
    </row>
    <row r="37" spans="9:28" x14ac:dyDescent="0.25">
      <c r="J37" s="6">
        <v>33</v>
      </c>
      <c r="K37" s="8">
        <v>11143</v>
      </c>
      <c r="L37" s="8">
        <f t="shared" ca="1" si="4"/>
        <v>1</v>
      </c>
      <c r="M37" s="16" t="s">
        <v>635</v>
      </c>
      <c r="N37" s="95" t="s">
        <v>191</v>
      </c>
      <c r="O37" s="119" t="s">
        <v>600</v>
      </c>
      <c r="P37" s="119" t="s">
        <v>601</v>
      </c>
      <c r="Q37" s="19" t="s">
        <v>602</v>
      </c>
      <c r="R37" s="19" t="s">
        <v>603</v>
      </c>
      <c r="S37" t="str">
        <f t="shared" ca="1" si="3"/>
        <v>correohotelnumero130@correo.com</v>
      </c>
      <c r="T37" s="96" t="s">
        <v>105</v>
      </c>
      <c r="U37" s="96" t="s">
        <v>488</v>
      </c>
      <c r="V37" s="8">
        <f t="shared" ca="1" si="0"/>
        <v>4</v>
      </c>
      <c r="W37" s="8">
        <f t="shared" ca="1" si="1"/>
        <v>86</v>
      </c>
      <c r="X37" s="120" t="s">
        <v>641</v>
      </c>
      <c r="Y37" s="120" t="s">
        <v>604</v>
      </c>
      <c r="Z37" s="123" t="s">
        <v>605</v>
      </c>
      <c r="AA37" s="124" t="str">
        <f t="shared" si="2"/>
        <v>dir33/imgHotel/</v>
      </c>
      <c r="AB37" s="2">
        <v>14</v>
      </c>
    </row>
    <row r="38" spans="9:28" x14ac:dyDescent="0.25">
      <c r="J38" s="6">
        <v>34</v>
      </c>
      <c r="K38" s="8">
        <v>11144</v>
      </c>
      <c r="L38" s="8">
        <f t="shared" ca="1" si="4"/>
        <v>1</v>
      </c>
      <c r="M38" s="16" t="s">
        <v>659</v>
      </c>
      <c r="N38" s="95" t="s">
        <v>191</v>
      </c>
      <c r="O38" s="119" t="s">
        <v>606</v>
      </c>
      <c r="P38" s="119" t="s">
        <v>607</v>
      </c>
      <c r="Q38" s="19" t="s">
        <v>608</v>
      </c>
      <c r="R38" s="19" t="s">
        <v>609</v>
      </c>
      <c r="S38" t="str">
        <f t="shared" ca="1" si="3"/>
        <v>correohotelnumero160@correo.com</v>
      </c>
      <c r="T38" s="96" t="s">
        <v>391</v>
      </c>
      <c r="U38" s="96" t="s">
        <v>488</v>
      </c>
      <c r="V38" s="8">
        <f t="shared" ca="1" si="0"/>
        <v>3</v>
      </c>
      <c r="W38" s="8">
        <f t="shared" ca="1" si="1"/>
        <v>85</v>
      </c>
      <c r="X38" s="120" t="s">
        <v>651</v>
      </c>
      <c r="Y38" s="120" t="s">
        <v>610</v>
      </c>
      <c r="Z38" s="123" t="s">
        <v>611</v>
      </c>
      <c r="AA38" s="124" t="str">
        <f t="shared" si="2"/>
        <v>dir34/imgHotel/</v>
      </c>
      <c r="AB38" s="2">
        <v>15</v>
      </c>
    </row>
    <row r="39" spans="9:28" x14ac:dyDescent="0.25">
      <c r="J39" s="6">
        <v>35</v>
      </c>
      <c r="K39" s="8">
        <v>11145</v>
      </c>
      <c r="L39" s="8">
        <f t="shared" ca="1" si="4"/>
        <v>1</v>
      </c>
      <c r="M39" s="16" t="s">
        <v>636</v>
      </c>
      <c r="N39" s="95" t="s">
        <v>191</v>
      </c>
      <c r="O39" s="119" t="s">
        <v>612</v>
      </c>
      <c r="P39" s="119" t="s">
        <v>613</v>
      </c>
      <c r="Q39" s="19" t="s">
        <v>614</v>
      </c>
      <c r="R39" s="19" t="s">
        <v>615</v>
      </c>
      <c r="S39" t="str">
        <f t="shared" ca="1" si="3"/>
        <v>correohotelnumero134@correo.com</v>
      </c>
      <c r="T39" s="96" t="s">
        <v>627</v>
      </c>
      <c r="U39" s="96" t="s">
        <v>488</v>
      </c>
      <c r="V39" s="8">
        <f t="shared" ca="1" si="0"/>
        <v>4</v>
      </c>
      <c r="W39" s="8">
        <f t="shared" ca="1" si="1"/>
        <v>65</v>
      </c>
      <c r="X39" s="120" t="s">
        <v>652</v>
      </c>
      <c r="Y39" s="120" t="s">
        <v>616</v>
      </c>
      <c r="Z39" s="123" t="s">
        <v>617</v>
      </c>
      <c r="AA39" s="124" t="str">
        <f t="shared" si="2"/>
        <v>dir35/imgHotel/</v>
      </c>
      <c r="AB39" s="2">
        <v>16</v>
      </c>
    </row>
    <row r="40" spans="9:28" x14ac:dyDescent="0.25">
      <c r="J40" s="6">
        <v>36</v>
      </c>
      <c r="K40" s="8">
        <v>11146</v>
      </c>
      <c r="L40" s="8">
        <f t="shared" ca="1" si="4"/>
        <v>3</v>
      </c>
      <c r="M40" s="16" t="s">
        <v>637</v>
      </c>
      <c r="N40" s="95" t="s">
        <v>191</v>
      </c>
      <c r="O40" s="119" t="s">
        <v>618</v>
      </c>
      <c r="P40" s="119" t="s">
        <v>619</v>
      </c>
      <c r="Q40" s="19" t="s">
        <v>620</v>
      </c>
      <c r="R40" s="19" t="s">
        <v>621</v>
      </c>
      <c r="S40" t="str">
        <f t="shared" ca="1" si="3"/>
        <v>correohotelnumero138@correo.com</v>
      </c>
      <c r="T40" s="96" t="s">
        <v>105</v>
      </c>
      <c r="U40" s="96" t="s">
        <v>488</v>
      </c>
      <c r="V40" s="8">
        <f t="shared" ca="1" si="0"/>
        <v>4</v>
      </c>
      <c r="W40" s="8">
        <f t="shared" ca="1" si="1"/>
        <v>128</v>
      </c>
      <c r="X40" s="120" t="s">
        <v>653</v>
      </c>
      <c r="Y40" s="120" t="s">
        <v>622</v>
      </c>
      <c r="Z40" s="123" t="s">
        <v>623</v>
      </c>
      <c r="AA40" s="124" t="str">
        <f t="shared" si="2"/>
        <v>dir36/imgHotel/</v>
      </c>
      <c r="AB40" s="2">
        <v>17</v>
      </c>
    </row>
    <row r="41" spans="9:28" x14ac:dyDescent="0.25">
      <c r="R41" s="91"/>
      <c r="S41" s="92"/>
      <c r="T41" s="91"/>
      <c r="U41" s="91"/>
      <c r="V41" s="11"/>
      <c r="W41" s="11"/>
      <c r="X41" s="93"/>
      <c r="Y41" s="93"/>
      <c r="Z41" s="93"/>
      <c r="AA41" s="94"/>
      <c r="AB41" s="5"/>
    </row>
    <row r="42" spans="9:28" x14ac:dyDescent="0.25">
      <c r="R42" s="91"/>
      <c r="S42" s="92"/>
      <c r="T42" s="91"/>
      <c r="U42" s="91"/>
      <c r="V42" s="11"/>
      <c r="W42" s="11"/>
      <c r="X42" s="93"/>
      <c r="Y42" s="93"/>
      <c r="Z42" s="93"/>
      <c r="AA42" s="94"/>
      <c r="AB42" s="5"/>
    </row>
    <row r="43" spans="9:28" x14ac:dyDescent="0.25">
      <c r="R43" s="91"/>
      <c r="S43" s="92"/>
      <c r="T43" s="91"/>
      <c r="U43" s="91"/>
      <c r="V43" s="11"/>
      <c r="W43" s="11"/>
      <c r="X43" s="93"/>
      <c r="Y43" s="93"/>
      <c r="Z43" s="93"/>
      <c r="AA43" s="94"/>
      <c r="AB43" s="5"/>
    </row>
    <row r="44" spans="9:28" x14ac:dyDescent="0.25">
      <c r="R44" s="91"/>
      <c r="S44" s="92"/>
      <c r="T44" s="91"/>
      <c r="U44" s="91"/>
      <c r="V44" s="11"/>
      <c r="W44" s="11"/>
      <c r="X44" s="93"/>
      <c r="Y44" s="93"/>
      <c r="Z44" s="93"/>
      <c r="AA44" s="94"/>
      <c r="AB44" s="5"/>
    </row>
    <row r="45" spans="9:28" x14ac:dyDescent="0.25">
      <c r="R45" s="91"/>
      <c r="S45" s="92"/>
      <c r="T45" s="91"/>
      <c r="U45" s="91"/>
      <c r="V45" s="11"/>
      <c r="W45" s="11"/>
      <c r="X45" s="93"/>
      <c r="Y45" s="93"/>
      <c r="Z45" s="93"/>
      <c r="AA45" s="94"/>
      <c r="AB45" s="5"/>
    </row>
    <row r="46" spans="9:28" x14ac:dyDescent="0.25">
      <c r="R46" s="91"/>
      <c r="S46" s="92"/>
      <c r="T46" s="91"/>
      <c r="U46" s="91"/>
      <c r="V46" s="11"/>
      <c r="W46" s="11"/>
      <c r="X46" s="93"/>
      <c r="Y46" s="93"/>
      <c r="Z46" s="93"/>
      <c r="AA46" s="94"/>
      <c r="AB46" s="5"/>
    </row>
    <row r="47" spans="9:28" x14ac:dyDescent="0.25">
      <c r="R47" s="91"/>
      <c r="S47" s="92"/>
      <c r="T47" s="91"/>
      <c r="U47" s="91"/>
      <c r="V47" s="11"/>
      <c r="W47" s="11"/>
      <c r="X47" s="93"/>
      <c r="Y47" s="93"/>
      <c r="Z47" s="93"/>
      <c r="AA47" s="94"/>
      <c r="AB47" s="5"/>
    </row>
    <row r="48" spans="9:28" x14ac:dyDescent="0.25">
      <c r="I48">
        <v>1</v>
      </c>
      <c r="J48" t="str">
        <f t="shared" ref="J48:J67" ca="1" si="5">$E$4&amp;J5&amp;", '"&amp;K5&amp;"'  , "&amp;L5&amp;"  ,  '"&amp;M5&amp;"',  "&amp;N5&amp;",  '"&amp;O5&amp;"'  ,'"&amp;P5&amp;"' , '"&amp;Q5&amp;"'  ,'"&amp;R5&amp;"'  ,  '"&amp;S5&amp;"'  ,  '"&amp;T5&amp;"'  , '"&amp;U5&amp;"'  , "&amp;V5&amp;"  , "&amp;W5&amp;"  ,'"&amp;X5&amp;"'  , '"&amp;Y5&amp;"'  , '"&amp;Z5&amp;"'  ,  '"&amp;AA5&amp;"' , "&amp;AB5&amp;");"</f>
        <v>insert into `Tborganizacion`  values(1, '11111'  , 2  ,  '6-15',  39,  'Hotel numero-1'  ,'direccion del hotel-1' , '315-315-3010'  ,'320-315-2015'  ,  'correohotelnumero191@correo.com'  ,  '6-1'  , '1-2-3-4-5'  , 1  , 116  ,'1-4-20-7-10-12-19'  , '9-10-11-6-14'  , '24-20-10-7-19'  ,  'dir1/imgHotel/' , 1);</v>
      </c>
      <c r="K48" s="11"/>
      <c r="L48" s="11"/>
      <c r="M48" s="91"/>
      <c r="N48" s="91"/>
      <c r="O48" s="91"/>
      <c r="P48" s="91"/>
      <c r="Q48" s="91"/>
      <c r="R48" s="91"/>
      <c r="S48" s="92"/>
      <c r="T48" s="91"/>
      <c r="U48" s="91"/>
      <c r="V48" s="11"/>
      <c r="W48" s="11"/>
      <c r="X48" s="93"/>
      <c r="Y48" s="93"/>
      <c r="Z48" s="93"/>
      <c r="AA48" s="94"/>
      <c r="AB48" s="5"/>
    </row>
    <row r="49" spans="2:28" x14ac:dyDescent="0.25">
      <c r="I49">
        <v>2</v>
      </c>
      <c r="J49" t="str">
        <f t="shared" ca="1" si="5"/>
        <v>insert into `Tborganizacion`  values(2, '11112'  , 1  ,  '9-18-1',  39,  'Hotel numero-2'  ,'direccion del hotel-2' , '315-315-3031'  ,'320-315-2231'  ,  'correohotelnumero153@correo.com'  ,  '1-6'  , '1-2-3-4-5'  , 5  , 61  ,'2-10-17-11-9-3-8'  , '9-6-11-14'  , '16-6-5-20-19'  ,  'dir2/imgHotel/' , 1);</v>
      </c>
      <c r="K49" s="11"/>
      <c r="L49" s="11"/>
      <c r="M49" s="91"/>
      <c r="N49" s="91"/>
      <c r="O49" s="91"/>
      <c r="P49" s="91"/>
      <c r="Q49" s="91"/>
      <c r="R49" s="91"/>
      <c r="S49" s="92"/>
      <c r="T49" s="91"/>
      <c r="U49" s="91"/>
      <c r="V49" s="11"/>
      <c r="W49" s="11"/>
      <c r="X49" s="93"/>
      <c r="Y49" s="93"/>
      <c r="Z49" s="93"/>
      <c r="AA49" s="94"/>
      <c r="AB49" s="5"/>
    </row>
    <row r="50" spans="2:28" x14ac:dyDescent="0.25">
      <c r="B50" s="90"/>
      <c r="C50" s="11"/>
      <c r="D50" s="11"/>
      <c r="E50" s="91"/>
      <c r="F50" s="91"/>
      <c r="G50" s="91"/>
      <c r="H50" s="91"/>
      <c r="I50">
        <v>3</v>
      </c>
      <c r="J50" t="str">
        <f t="shared" ca="1" si="5"/>
        <v>insert into `Tborganizacion`  values(3, '11113'  , 1  ,  '13-11-6',  39,  'Hotel numero-3'  ,'direccion del hotel-3' , '315-315-3052'  ,'320-315-2447'  ,  'correohotelnumero170@correo.com'  ,  '1-5'  , '1-2-3-4-5'  , 1  , 52  ,'3-4-6-11-15-5'  , '8-6-9-12-14'  , '17-2-21-15-14'  ,  'dir3/imgHotel/' , 1);</v>
      </c>
      <c r="K50" s="91"/>
      <c r="L50" s="92"/>
      <c r="M50" s="91"/>
      <c r="N50" s="91"/>
      <c r="O50" s="11"/>
      <c r="P50" s="11"/>
      <c r="Q50" s="93"/>
      <c r="R50" s="93"/>
      <c r="S50" s="93"/>
      <c r="T50" s="94"/>
      <c r="U50" s="5"/>
    </row>
    <row r="51" spans="2:28" x14ac:dyDescent="0.25">
      <c r="I51">
        <v>4</v>
      </c>
      <c r="J51" t="str">
        <f t="shared" ca="1" si="5"/>
        <v>insert into `Tborganizacion`  values(4, '11114'  , 2  ,  '2-4-20',  39,  'Hotel numero-4'  ,'direccion del hotel-4' , '315-315-3073'  ,'320-315-2663'  ,  'correohotelnumero157@correo.com'  ,  '2-1'  , '1-2-3-4-5'  , 10  , 96  ,'4-2-18-20-8-9-14'  , '2-10-5-9'  , '15-9-13-4-3'  ,  'dir4/imgHotel/' , 1);</v>
      </c>
    </row>
    <row r="52" spans="2:28" x14ac:dyDescent="0.25">
      <c r="I52">
        <v>5</v>
      </c>
      <c r="J52" t="str">
        <f t="shared" ca="1" si="5"/>
        <v>insert into `Tborganizacion`  values(5, '11115'  , 1  ,  '8-1',  39,  'Hotel numero-5'  ,'direccion del hotel-5' , '315-315-3094'  ,'320-315-2879'  ,  'correohotelnumero184@correo.com'  ,  '5-4'  , '1-2-3-4-5'  , 4  , 98  ,'5-20-10-4-19-6-13'  , '8-14-2-1-13'  , '15-8-19-3-22'  ,  'dir5/imgHotel/' , 1);</v>
      </c>
    </row>
    <row r="53" spans="2:28" x14ac:dyDescent="0.25">
      <c r="I53">
        <v>6</v>
      </c>
      <c r="J53" t="str">
        <f t="shared" ca="1" si="5"/>
        <v>insert into `Tborganizacion`  values(6, '11116'  , 1  ,  '8-9',  39,  'Hotel numero-6'  ,'direccion del hotel-6' , '315-315-3115'  ,'320-315-3095'  ,  'correohotelnumero177@correo.com'  ,  '1-5'  , '1-2-3-4-5'  , 2  , 59  ,'6-4-13-14-10-20-19'  , '2-12-15-13-4'  , '15-2-3-18-13'  ,  'dir6/imgHotel/' , 1);</v>
      </c>
      <c r="P53" s="41"/>
    </row>
    <row r="54" spans="2:28" ht="15" customHeight="1" x14ac:dyDescent="0.25">
      <c r="H54" s="71"/>
      <c r="I54">
        <v>7</v>
      </c>
      <c r="J54" t="str">
        <f t="shared" ca="1" si="5"/>
        <v>insert into `Tborganizacion`  values(7, '11117'  , 3  ,  '2-13-12',  39,  'Hotel numero-7'  ,'direccion del hotel-7' , '315-315-3136'  ,'320-315-3311'  ,  'correohotelnumero131@correo.com'  ,  '2-6'  , '1-2-3-4-5'  , 10  , 197  ,'7-19-12-16-13-3-10'  , '13-12-14-7'  , '7-10-14-6'  ,  'dir7/imgHotel/' , 1);</v>
      </c>
    </row>
    <row r="55" spans="2:28" x14ac:dyDescent="0.25">
      <c r="H55" s="71"/>
      <c r="I55">
        <v>8</v>
      </c>
      <c r="J55" t="str">
        <f t="shared" ca="1" si="5"/>
        <v>insert into `Tborganizacion`  values(8, '11118'  , 2  ,  '9-7-15',  39,  'Hotel numero-8'  ,'direccion del hotel-8' , '315-315-3157'  ,'320-315-3527'  ,  'correohotelnumero136@correo.com'  ,  '2-6'  , '1-2-3-4-5'  , 10  , 117  ,'8-19-5-18-12-6-13'  , '3-14-15-13-6'  , '17-22-4-15'  ,  'dir8/imgHotel/' , 1);</v>
      </c>
    </row>
    <row r="56" spans="2:28" x14ac:dyDescent="0.25">
      <c r="H56" s="71"/>
      <c r="I56">
        <v>9</v>
      </c>
      <c r="J56" t="str">
        <f t="shared" ca="1" si="5"/>
        <v>insert into `Tborganizacion`  values(9, '11119'  , 3  ,  '9-19',  39,  'Hotel numero-9'  ,'direccion del hotel-9' , '315-315-3178'  ,'320-315-3743'  ,  'correohotelnumero185@correo.com'  ,  '6'  , '1-2-3-4-5'  , 4  , 250  ,'9-3-16-1-4-7-10'  , '4-13-14-8-1'  , '21-1-4-9-14'  ,  'dir9/imgHotel/' , 1);</v>
      </c>
    </row>
    <row r="57" spans="2:28" x14ac:dyDescent="0.25">
      <c r="E57" s="71"/>
      <c r="F57" s="71"/>
      <c r="G57" s="71"/>
      <c r="H57" s="71"/>
      <c r="I57">
        <v>10</v>
      </c>
      <c r="J57" t="str">
        <f t="shared" ca="1" si="5"/>
        <v>insert into `Tborganizacion`  values(10, '11120'  , 1  ,  '15-5-19',  39,  'Hotel numero-10'  ,'direccion del hotel-10' , '315-315-3199'  ,'320-315-3959'  ,  'correohotelnumero122@correo.com'  ,  '2-1'  , '1-2-3-4-5'  , 5  , 80  ,'10-9-7-1-17-8'  , '7-11-15-11'  , '10-11-22-1-8'  ,  'dir10/imgHotel/' , 1);</v>
      </c>
    </row>
    <row r="58" spans="2:28" x14ac:dyDescent="0.25">
      <c r="E58" s="71"/>
      <c r="F58" s="71"/>
      <c r="G58" s="71"/>
      <c r="H58" s="71"/>
      <c r="I58">
        <v>11</v>
      </c>
      <c r="J58" t="str">
        <f t="shared" ca="1" si="5"/>
        <v>insert into `Tborganizacion`  values(11, '11121'  , 1  ,  '5-16-20',  39,  'Hotel numero-11'  ,'direccion del hotel-11' , '315-315-3220'  ,'320-315-4175'  ,  'correohotelnumero194@correo.com'  ,  '5-4'  , '1-2-3-4-5'  , 3  , 92  ,'11-3-14-9-15-2'  , '1-3-13-10-4'  , '14-22-11-18-24'  ,  'dir11/imgHotel/' , 1);</v>
      </c>
    </row>
    <row r="59" spans="2:28" x14ac:dyDescent="0.25">
      <c r="I59">
        <v>12</v>
      </c>
      <c r="J59" t="str">
        <f t="shared" ca="1" si="5"/>
        <v>insert into `Tborganizacion`  values(12, '11122'  , 2  ,  '2-3',  39,  'Hotel numero-12'  ,'direccion del hotel-12' , '315-315-3241'  ,'320-315-4391'  ,  'correohotelnumero103@correo.com'  ,  '6-1'  , '1-2-3-4-5'  , 10  , 99  ,'12-17-20-2-15-1-11'  , '12-2-6-9-14'  , '10-4-2-3-12'  ,  'dir12/imgHotel/' , 1);</v>
      </c>
    </row>
    <row r="60" spans="2:28" x14ac:dyDescent="0.25">
      <c r="I60">
        <v>13</v>
      </c>
      <c r="J60" t="str">
        <f t="shared" ca="1" si="5"/>
        <v>insert into `Tborganizacion`  values(13, '11123'  , 2  ,  '3-13-9',  39,  'Hotel numero-13'  ,'direccion del hotel-13' , '315-315-3262'  ,'320-315-4607'  ,  'correohotelnumero108@correo.com'  ,  '5-4'  , '1-2-3-4-5'  , 4  , 113  ,'13-8-2-17-1-10-14'  , '15-7-1-12-2'  , '10-13-7-21-11'  ,  'dir13/imgHotel/' , 1);</v>
      </c>
    </row>
    <row r="61" spans="2:28" x14ac:dyDescent="0.25">
      <c r="I61">
        <v>14</v>
      </c>
      <c r="J61" t="str">
        <f t="shared" ca="1" si="5"/>
        <v>insert into `Tborganizacion`  values(14, '11124'  , 1  ,  '17-18-16',  39,  'Hotel numero-14'  ,'direccion del hotel-14' , '315-315-3283'  ,'320-315-4823'  ,  'correohotelnumero152@correo.com'  ,  '3-6'  , '1-2-3-4-5'  , 3  , 86  ,'14-5-16-19-11-1-15'  , '15-7-11-4'  , '4-12-18-16-14'  ,  'dir14/imgHotel/' , 1);</v>
      </c>
    </row>
    <row r="62" spans="2:28" x14ac:dyDescent="0.25">
      <c r="I62">
        <v>15</v>
      </c>
      <c r="J62" t="str">
        <f t="shared" ca="1" si="5"/>
        <v>insert into `Tborganizacion`  values(15, '11125'  , 1  ,  '12-18-8',  39,  'Hotel numero-15'  ,'direccion del hotel-15' , '315-315-3304'  ,'320-315-5039'  ,  'correohotelnumero157@correo.com'  ,  '3-6'  , '1-2-3-4-5'  , 5  , 86  ,'15-10-6-13-17-12'  , '8-9-1-10-12'  , '2-8-21-1-12'  ,  'dir15/imgHotel/' , 1);</v>
      </c>
    </row>
    <row r="63" spans="2:28" x14ac:dyDescent="0.25">
      <c r="I63">
        <v>16</v>
      </c>
      <c r="J63" t="str">
        <f t="shared" ca="1" si="5"/>
        <v>insert into `Tborganizacion`  values(16, '11126'  , 1  ,  '17-18',  39,  'Hotel numero-16'  ,'direccion del hotel-16' , '315-315-3325'  ,'320-315-5255'  ,  'correohotelnumero100@correo.com'  ,  '1-5'  , '1-2-3-4-5'  , 3  , 61  ,'16-9-12-2-14-1'  , '11-9-7-10-5'  , '7-22-19-4-5'  ,  'dir16/imgHotel/' , 1);</v>
      </c>
    </row>
    <row r="64" spans="2:28" x14ac:dyDescent="0.25">
      <c r="I64">
        <v>17</v>
      </c>
      <c r="J64" t="str">
        <f t="shared" ca="1" si="5"/>
        <v>insert into `Tborganizacion`  values(17, '11127'  , 1  ,  '17-2-15',  39,  'Hotel numero-17'  ,'direccion del hotel-17' , '315-315-3346'  ,'320-315-5471'  ,  'correohotelnumero154@correo.com'  ,  '6-1'  , '1-2-3-4-5'  , 2  , 90  ,'17-7-16-18-3-10'  , '7-10-12-5-14'  , '11-22-14-6-15'  ,  'dir17/imgHotel/' , 1);</v>
      </c>
    </row>
    <row r="65" spans="9:10" x14ac:dyDescent="0.25">
      <c r="I65">
        <v>18</v>
      </c>
      <c r="J65" t="str">
        <f t="shared" ca="1" si="5"/>
        <v>insert into `Tborganizacion`  values(18, '11128'  , 1  ,  '17-13-14',  39,  'Hotel numero-18'  ,'direccion del hotel-18' , '315-315-3367'  ,'320-315-5687'  ,  'correohotelnumero189@correo.com'  ,  '1-5'  , '1-2-3-4-5'  , 5  , 88  ,'18-15-9-14-10-3-12'  , '15-6-8-2-11'  , '5-15-13-24-23'  ,  'dir18/imgHotel/' , 1);</v>
      </c>
    </row>
    <row r="66" spans="9:10" x14ac:dyDescent="0.25">
      <c r="I66">
        <v>19</v>
      </c>
      <c r="J66" t="str">
        <f t="shared" ca="1" si="5"/>
        <v>insert into `Tborganizacion`  values(19, '11129'  , 2  ,  '18-10-18',  39,  'Hotel numero-19'  ,'direccion del hotel-19' , '315-315-3388'  ,'320-315-5903'  ,  'correohotelnumero125@correo.com'  ,  '3-4'  , '1-2-3-4-5'  , 1  , 98  ,'19-11-2-3-4-7-10'  , '4-13-14-1-12'  , '2-23-8-20-18'  ,  'dir19/imgHotel/' , 1);</v>
      </c>
    </row>
    <row r="67" spans="9:10" x14ac:dyDescent="0.25">
      <c r="I67">
        <v>20</v>
      </c>
      <c r="J67" t="str">
        <f t="shared" ca="1" si="5"/>
        <v>insert into `Tborganizacion`  values(20, '11130'  , 2  ,  '16-2-6',  39,  'Hotel numero-20'  ,'direccion del hotel-20' , '315-315-3409'  ,'320-315-6119'  ,  'correohotelnumero186@correo.com'  ,  '2-4'  , '1-2-3-4-5'  , 4  , 104  ,'20-12-7-5-4-18'  , '14-10-3-5-15'  , '20-18-14-3'  ,  'dir20/imgHotel/' , 1);</v>
      </c>
    </row>
    <row r="68" spans="9:10" x14ac:dyDescent="0.25">
      <c r="I68">
        <v>21</v>
      </c>
      <c r="J68" t="str">
        <f t="shared" ref="J68:J83" ca="1" si="6">$E$4&amp;J25&amp;", '"&amp;K25&amp;"'  , "&amp;L25&amp;"  ,  '"&amp;M25&amp;"',  "&amp;N25&amp;",  '"&amp;O25&amp;"'  ,'"&amp;P25&amp;"' , '"&amp;Q25&amp;"'  ,'"&amp;R25&amp;"'  ,  '"&amp;S25&amp;"'  ,  '"&amp;T25&amp;"'  , '"&amp;U25&amp;"'  , "&amp;V25&amp;"  , "&amp;W25&amp;"  ,'"&amp;X25&amp;"'  , '"&amp;Y25&amp;"'  , '"&amp;Z25&amp;"'  ,  '"&amp;AA25&amp;"' , "&amp;AB25&amp;");"</f>
        <v>insert into `Tborganizacion`  values(21, '11131'  , 3  ,  '17-7-11',  39,  'Hotel numero-21'  ,'direccion del hotel-21' , '315-315-3410'  ,'320-315-6120'  ,  'correohotelnumero174@correo.com'  ,  '3-6'  , '1-2-3-4-5'  , 7  , 246  ,'5-16-20-15-21'  , '14-10-3-5-16'  , '20-18-14-4'  ,  'dir21/imgHotel/' , 2);</v>
      </c>
    </row>
    <row r="69" spans="9:10" x14ac:dyDescent="0.25">
      <c r="I69">
        <v>22</v>
      </c>
      <c r="J69" t="str">
        <f t="shared" ca="1" si="6"/>
        <v>insert into `Tborganizacion`  values(22, '11132'  , 3  ,  '20-10-11',  39,  'Hotel numero-22'  ,'direccion del hotel-22' , '315-315-3411'  ,'320-315-6121'  ,  'correohotelnumero194@correo.com'  ,  '3-5'  , '1-2-3-4-5'  , 5  , 236  ,'2-10-19-16-17'  , '14-10-3-5-17'  , '20-18-14-5'  ,  'dir22/imgHotel/' , 3);</v>
      </c>
    </row>
    <row r="70" spans="9:10" x14ac:dyDescent="0.25">
      <c r="I70">
        <v>23</v>
      </c>
      <c r="J70" t="str">
        <f t="shared" ca="1" si="6"/>
        <v>insert into `Tborganizacion`  values(23, '11133'  , 3  ,  '2-7-13',  39,  'Hotel numero-23'  ,'direccion del hotel-23' , '315-315-3412'  ,'320-315-6122'  ,  'correohotelnumero105@correo.com'  ,  '1-4'  , '1-2-3-4-5'  , 1  , 164  ,'3-16-19-12-21'  , '14-10-3-5-18'  , '20-18-14-6'  ,  'dir23/imgHotel/' , 4);</v>
      </c>
    </row>
    <row r="71" spans="9:10" x14ac:dyDescent="0.25">
      <c r="I71">
        <v>24</v>
      </c>
      <c r="J71" t="str">
        <f t="shared" ca="1" si="6"/>
        <v>insert into `Tborganizacion`  values(24, '11134'  , 2  ,  '8-10-13',  39,  'Hotel numero-24'  ,'direccion del hotel-24' , '315-315-3413'  ,'320-315-6123'  ,  'correohotelnumero193@correo.com'  ,  '1-4'  , '1-2-3-4-5'  , 7  , 114  ,'5-18-21-14-1'  , '14-10-3-5-19'  , '20-18-14-7'  ,  'dir24/imgHotel/' , 5);</v>
      </c>
    </row>
    <row r="72" spans="9:10" x14ac:dyDescent="0.25">
      <c r="I72">
        <v>25</v>
      </c>
      <c r="J72" t="str">
        <f t="shared" ca="1" si="6"/>
        <v>insert into `Tborganizacion`  values(25, '11135'  , 1  ,  '19-9-15',  39,  'Hotel numero-25'  ,'direccion del hotel-25' , '315-315-3414'  ,'320-315-6124'  ,  'correohotelnumero173@correo.com'  ,  '1-5'  , '1-2-3-4-5'  , 3  , 59  ,'8-17-18-15-2'  , '14-10-3-5-20'  , '20-18-14-8'  ,  'dir25/imgHotel/' , 6);</v>
      </c>
    </row>
    <row r="73" spans="9:10" x14ac:dyDescent="0.25">
      <c r="I73">
        <v>26</v>
      </c>
      <c r="J73" t="str">
        <f t="shared" ca="1" si="6"/>
        <v>insert into `Tborganizacion`  values(26, '11136'  , 2  ,  '8-6-12',  39,  'Hotel numero-26'  ,'direccion del hotel-26' , '315-315-3415'  ,'320-315-6125'  ,  'correohotelnumero165@correo.com'  ,  '3-4'  , '1-2-3-4-5'  , 3  , 111  ,'3-12-19-15-20'  , '14-10-3-5-21'  , '20-18-14-9'  ,  'dir26/imgHotel/' , 7);</v>
      </c>
    </row>
    <row r="74" spans="9:10" x14ac:dyDescent="0.25">
      <c r="I74">
        <v>27</v>
      </c>
      <c r="J74" t="str">
        <f t="shared" ca="1" si="6"/>
        <v>insert into `Tborganizacion`  values(27, '11137'  , 1  ,  '11-5-14',  39,  'Hotel numero-27'  ,'direccion del hotel-27' , '315-315-3416'  ,'320-315-6126'  ,  'correohotelnumero119@correo.com'  ,  '2-6'  , '1-2-3-4-5'  , 5  , 76  ,'4-13-21-14-17'  , '14-10-3-5-22'  , '20-18-14-10'  ,  'dir27/imgHotel/' , 8);</v>
      </c>
    </row>
    <row r="75" spans="9:10" x14ac:dyDescent="0.25">
      <c r="I75">
        <v>28</v>
      </c>
      <c r="J75" t="str">
        <f t="shared" ca="1" si="6"/>
        <v>insert into `Tborganizacion`  values(28, '11138'  , 3  ,  '7-10-17',  39,  'Hotel numero-28'  ,'direccion del hotel-28' , '315-315-3417'  ,'320-315-6127'  ,  'correohotelnumero121@correo.com'  ,  '3-5'  , '1-2-3-4-5'  , 5  , 208  ,'5-18-2-17-1'  , '14-10-3-5-23'  , '20-18-14-11'  ,  'dir28/imgHotel/' , 9);</v>
      </c>
    </row>
    <row r="76" spans="9:10" x14ac:dyDescent="0.25">
      <c r="I76">
        <v>29</v>
      </c>
      <c r="J76" t="str">
        <f t="shared" ca="1" si="6"/>
        <v>insert into `Tborganizacion`  values(29, '11139'  , 1  ,  '3-6-14',  39,  'Hotel numero-29'  ,'direccion del hotel-29' , '315-315-3418'  ,'320-315-6128'  ,  'correohotelnumero189@correo.com'  ,  '1-4'  , '1-2-3-4-5'  , 5  , 51  ,'2-14-21-15-18'  , '14-10-3-5-24'  , '20-18-14-12'  ,  'dir29/imgHotel/' , 10);</v>
      </c>
    </row>
    <row r="77" spans="9:10" x14ac:dyDescent="0.25">
      <c r="I77">
        <v>30</v>
      </c>
      <c r="J77" t="str">
        <f t="shared" ca="1" si="6"/>
        <v>insert into `Tborganizacion`  values(30, '11140'  , 3  ,  '6-9-14',  39,  'Hotel numero-30'  ,'direccion del hotel-30' , '315-315-3419'  ,'320-315-6129'  ,  'correohotelnumero200@correo.com'  ,  '2-4'  , '1-2-3-4-5'  , 9  , 161  ,'7-16-19-11-18'  , '14-10-3-5-25'  , '20-18-14-13'  ,  'dir30/imgHotel/' , 11);</v>
      </c>
    </row>
    <row r="78" spans="9:10" x14ac:dyDescent="0.25">
      <c r="I78">
        <v>31</v>
      </c>
      <c r="J78" t="str">
        <f t="shared" ca="1" si="6"/>
        <v>insert into `Tborganizacion`  values(31, '11141'  , 2  ,  '20-10-13',  39,  'Hotel numero-31'  ,'direccion del hotel-31' , '315-315-3420'  ,'320-315-6130'  ,  'correohotelnumero167@correo.com'  ,  '3-6'  , '1-2-3-4-5'  , 2  , 100  ,'1-13-18-15-21'  , '14-10-3-5-26'  , '20-18-14-14'  ,  'dir31/imgHotel/' , 12);</v>
      </c>
    </row>
    <row r="79" spans="9:10" x14ac:dyDescent="0.25">
      <c r="I79">
        <v>32</v>
      </c>
      <c r="J79" t="str">
        <f t="shared" ca="1" si="6"/>
        <v>insert into `Tborganizacion`  values(32, '11142'  , 2  ,  '3-5-18',  39,  'Hotel numero-32'  ,'direccion del hotel-32' , '315-315-3421'  ,'320-315-6131'  ,  'correohotelnumero174@correo.com'  ,  '3-4'  , '1-2-3-4-5'  , 6  , 119  ,'8-15-18-2-21'  , '14-10-3-5-27'  , '20-18-14-15'  ,  'dir32/imgHotel/' , 13);</v>
      </c>
    </row>
    <row r="80" spans="9:10" x14ac:dyDescent="0.25">
      <c r="I80">
        <v>33</v>
      </c>
      <c r="J80" t="str">
        <f t="shared" ca="1" si="6"/>
        <v>insert into `Tborganizacion`  values(33, '11143'  , 1  ,  '14-10-11',  39,  'Hotel numero-33'  ,'direccion del hotel-33' , '315-315-3422'  ,'320-315-6132'  ,  'correohotelnumero130@correo.com'  ,  '1-5'  , '1-2-3-4-5'  , 4  , 86  ,'3-18-20-13-1'  , '14-10-3-5-28'  , '20-18-14-16'  ,  'dir33/imgHotel/' , 14);</v>
      </c>
    </row>
    <row r="81" spans="9:10" x14ac:dyDescent="0.25">
      <c r="I81">
        <v>34</v>
      </c>
      <c r="J81" t="str">
        <f t="shared" ca="1" si="6"/>
        <v>insert into `Tborganizacion`  values(34, '11144'  , 1  ,  '3-8-11',  39,  'Hotel numero-34'  ,'direccion del hotel-34' , '315-315-3423'  ,'320-315-6133'  ,  'correohotelnumero160@correo.com'  ,  '3-6'  , '1-2-3-4-5'  , 3  , 85  ,'5-11-18-14-20'  , '14-10-3-5-29'  , '20-18-14-17'  ,  'dir34/imgHotel/' , 15);</v>
      </c>
    </row>
    <row r="82" spans="9:10" x14ac:dyDescent="0.25">
      <c r="I82">
        <v>35</v>
      </c>
      <c r="J82" t="str">
        <f t="shared" ca="1" si="6"/>
        <v>insert into `Tborganizacion`  values(35, '11145'  , 1  ,  '10-6-14',  39,  'Hotel numero-35'  ,'direccion del hotel-35' , '315-315-3424'  ,'320-315-6134'  ,  'correohotelnumero134@correo.com'  ,  '1-4'  , '1-2-3-4-5'  , 4  , 65  ,'4-13-19-1-20'  , '14-10-3-5-30'  , '20-18-14-18'  ,  'dir35/imgHotel/' , 16);</v>
      </c>
    </row>
    <row r="83" spans="9:10" x14ac:dyDescent="0.25">
      <c r="I83">
        <v>36</v>
      </c>
      <c r="J83" t="str">
        <f t="shared" ca="1" si="6"/>
        <v>insert into `Tborganizacion`  values(36, '11146'  , 3  ,  '13-6-14',  39,  'Hotel numero-36'  ,'direccion del hotel-36' , '315-315-3425'  ,'320-315-6135'  ,  'correohotelnumero138@correo.com'  ,  '1-5'  , '1-2-3-4-5'  , 4  , 128  ,'7-15-20-10-19'  , '14-10-3-5-31'  , '20-18-14-19'  ,  'dir36/imgHotel/' , 17);</v>
      </c>
    </row>
  </sheetData>
  <mergeCells count="1">
    <mergeCell ref="E5:G26"/>
  </mergeCells>
  <phoneticPr fontId="5" type="noConversion"/>
  <hyperlinks>
    <hyperlink ref="S5" r:id="rId1" display="correohotel-2@hotel.com" xr:uid="{5E0357CC-C891-425A-896F-D1FB7E8E85FB}"/>
    <hyperlink ref="S6:S24" r:id="rId2" display="correohotel-2@hotel.com" xr:uid="{FD5B9256-BAC4-4B4B-801B-ED14568DCCE2}"/>
    <hyperlink ref="S25" r:id="rId3" display="correohotel-2@hotel.com" xr:uid="{204D58BD-C244-4DFB-82DC-E33F71380A1C}"/>
    <hyperlink ref="S26" r:id="rId4" display="correohotel-2@hotel.com" xr:uid="{9CF435D3-04B9-4B26-A588-4C8108FD657B}"/>
    <hyperlink ref="S27" r:id="rId5" display="correohotel-2@hotel.com" xr:uid="{00D4D9C7-A12E-46BD-B66A-C13F13595A35}"/>
    <hyperlink ref="S28" r:id="rId6" display="correohotel-2@hotel.com" xr:uid="{DAF39D16-3C11-4BB2-A23F-A839A99C507E}"/>
    <hyperlink ref="S29" r:id="rId7" display="correohotel-2@hotel.com" xr:uid="{696F25CF-2DEE-407F-B42A-209D9787ED72}"/>
    <hyperlink ref="S30" r:id="rId8" display="correohotel-2@hotel.com" xr:uid="{80786732-A48E-4AE8-BC20-3E6730C55412}"/>
    <hyperlink ref="S31" r:id="rId9" display="correohotel-2@hotel.com" xr:uid="{F61C2D73-3FB7-4AF5-B2FB-06ACAE527F87}"/>
    <hyperlink ref="S32" r:id="rId10" display="correohotel-2@hotel.com" xr:uid="{32C430CD-1B5B-4DCE-A12D-37AA279E18AE}"/>
    <hyperlink ref="S33" r:id="rId11" display="correohotel-2@hotel.com" xr:uid="{0CD56A30-C13B-498E-B7A7-07DD7395975F}"/>
    <hyperlink ref="S34" r:id="rId12" display="correohotel-2@hotel.com" xr:uid="{919223B6-0F3D-42C1-A9A3-B422BA97AD91}"/>
    <hyperlink ref="S35" r:id="rId13" display="correohotel-2@hotel.com" xr:uid="{7553CBC1-820F-44CF-8EFB-9A2BFF881F4E}"/>
    <hyperlink ref="S36" r:id="rId14" display="correohotel-2@hotel.com" xr:uid="{CF1AA9EA-3DF5-4D9D-A228-143206C57CAD}"/>
    <hyperlink ref="S37" r:id="rId15" display="correohotel-2@hotel.com" xr:uid="{5F8D838E-2EB2-46B8-B3A1-2BF70BC3D28B}"/>
    <hyperlink ref="S38" r:id="rId16" display="correohotel-2@hotel.com" xr:uid="{1BD1B269-B1CC-43D4-A230-18860FA428F7}"/>
    <hyperlink ref="S39" r:id="rId17" display="correohotel-2@hotel.com" xr:uid="{C6D82873-4C56-4197-9398-369E88F9C164}"/>
    <hyperlink ref="S40" r:id="rId18" display="correohotel-2@hotel.com" xr:uid="{71701EA5-58EE-4E4A-8DBF-78F87D7D35FD}"/>
  </hyperlinks>
  <pageMargins left="0.7" right="0.7" top="0.75" bottom="0.75" header="0.3" footer="0.3"/>
  <pageSetup paperSize="9" orientation="portrait" r:id="rId19"/>
  <ignoredErrors>
    <ignoredError sqref="M5 M7:M8" twoDigitTextYear="1"/>
  </ignoredErrors>
  <legacyDrawing r:id="rId2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FE7AB-BD9E-4389-8DFD-2893DC87F447}">
  <dimension ref="D6:J6"/>
  <sheetViews>
    <sheetView workbookViewId="0">
      <selection activeCell="E6" sqref="E6"/>
    </sheetView>
  </sheetViews>
  <sheetFormatPr baseColWidth="10" defaultRowHeight="15" x14ac:dyDescent="0.25"/>
  <sheetData>
    <row r="6" spans="4:10" x14ac:dyDescent="0.25">
      <c r="D6" t="s">
        <v>660</v>
      </c>
      <c r="E6" t="s">
        <v>661</v>
      </c>
      <c r="F6" t="s">
        <v>662</v>
      </c>
      <c r="G6" t="s">
        <v>663</v>
      </c>
      <c r="H6" t="s">
        <v>664</v>
      </c>
      <c r="I6" t="s">
        <v>665</v>
      </c>
      <c r="J6" t="s">
        <v>666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8859-B123-4392-ACB0-29FD8F26F8BD}">
  <dimension ref="H8"/>
  <sheetViews>
    <sheetView workbookViewId="0">
      <selection activeCell="H8" sqref="H8"/>
    </sheetView>
  </sheetViews>
  <sheetFormatPr baseColWidth="10" defaultRowHeight="15" x14ac:dyDescent="0.25"/>
  <cols>
    <col min="8" max="8" width="33.85546875" bestFit="1" customWidth="1"/>
  </cols>
  <sheetData>
    <row r="8" spans="8:8" x14ac:dyDescent="0.25">
      <c r="H8" t="str">
        <f ca="1">CONCATENATE("correohotelnumero",RANDBETWEEN(100,200),"@correo.com")</f>
        <v>correohotelnumero116@correo.com</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DD804-F46B-4A05-8EEA-33E720F59844}">
  <dimension ref="B1:L57"/>
  <sheetViews>
    <sheetView topLeftCell="A10" zoomScale="120" zoomScaleNormal="120" workbookViewId="0">
      <selection activeCell="E19" sqref="E19"/>
    </sheetView>
  </sheetViews>
  <sheetFormatPr baseColWidth="10" defaultRowHeight="15" x14ac:dyDescent="0.25"/>
  <cols>
    <col min="1" max="1" width="3.5703125" customWidth="1"/>
    <col min="2" max="2" width="16.28515625" bestFit="1" customWidth="1"/>
    <col min="3" max="3" width="12" bestFit="1" customWidth="1"/>
    <col min="4" max="4" width="3.28515625" customWidth="1"/>
    <col min="5" max="5" width="26.85546875" customWidth="1"/>
    <col min="6" max="6" width="19.42578125" bestFit="1" customWidth="1"/>
    <col min="7" max="7" width="12.140625" customWidth="1"/>
    <col min="8" max="8" width="3.28515625" customWidth="1"/>
    <col min="9" max="9" width="5.140625" customWidth="1"/>
    <col min="10" max="10" width="16.28515625" customWidth="1"/>
    <col min="11" max="11" width="14.7109375" bestFit="1" customWidth="1"/>
    <col min="12" max="12" width="24.28515625" bestFit="1" customWidth="1"/>
    <col min="13" max="13" width="16" bestFit="1" customWidth="1"/>
    <col min="14" max="14" width="12.140625" bestFit="1" customWidth="1"/>
    <col min="15" max="15" width="17.28515625" bestFit="1" customWidth="1"/>
    <col min="16" max="16" width="21" bestFit="1" customWidth="1"/>
    <col min="17" max="17" width="17.85546875" customWidth="1"/>
    <col min="18" max="18" width="19.85546875" customWidth="1"/>
    <col min="19" max="19" width="25.7109375" bestFit="1" customWidth="1"/>
    <col min="20" max="20" width="13.140625" customWidth="1"/>
    <col min="21" max="21" width="13.42578125" bestFit="1" customWidth="1"/>
  </cols>
  <sheetData>
    <row r="1" spans="8:10" x14ac:dyDescent="0.25">
      <c r="H1" s="71"/>
      <c r="I1" s="71"/>
    </row>
    <row r="2" spans="8:10" x14ac:dyDescent="0.25">
      <c r="H2" s="71"/>
      <c r="I2" s="71"/>
    </row>
    <row r="3" spans="8:10" x14ac:dyDescent="0.25">
      <c r="H3" s="71"/>
      <c r="I3" s="71"/>
    </row>
    <row r="4" spans="8:10" x14ac:dyDescent="0.25">
      <c r="H4" s="71"/>
      <c r="I4" s="71"/>
    </row>
    <row r="5" spans="8:10" x14ac:dyDescent="0.25">
      <c r="H5" s="71"/>
      <c r="I5" s="71"/>
      <c r="J5" s="71"/>
    </row>
    <row r="6" spans="8:10" x14ac:dyDescent="0.25">
      <c r="H6" s="71"/>
      <c r="I6" s="71"/>
      <c r="J6" s="71"/>
    </row>
    <row r="7" spans="8:10" x14ac:dyDescent="0.25">
      <c r="H7" s="71"/>
      <c r="I7" s="71"/>
      <c r="J7" s="71"/>
    </row>
    <row r="8" spans="8:10" x14ac:dyDescent="0.25">
      <c r="H8" s="71"/>
      <c r="I8" s="71"/>
      <c r="J8" s="71"/>
    </row>
    <row r="9" spans="8:10" x14ac:dyDescent="0.25">
      <c r="H9" s="71"/>
      <c r="I9" s="71"/>
      <c r="J9" s="71"/>
    </row>
    <row r="10" spans="8:10" x14ac:dyDescent="0.25">
      <c r="H10" s="71"/>
      <c r="I10" s="71"/>
      <c r="J10" s="71"/>
    </row>
    <row r="11" spans="8:10" x14ac:dyDescent="0.25">
      <c r="H11" s="71"/>
      <c r="I11" s="71"/>
      <c r="J11" s="71"/>
    </row>
    <row r="12" spans="8:10" x14ac:dyDescent="0.25">
      <c r="H12" s="71"/>
      <c r="I12" s="71"/>
      <c r="J12" s="71"/>
    </row>
    <row r="13" spans="8:10" x14ac:dyDescent="0.25">
      <c r="H13" s="71"/>
      <c r="I13" s="71"/>
      <c r="J13" s="71"/>
    </row>
    <row r="14" spans="8:10" x14ac:dyDescent="0.25">
      <c r="H14" s="71"/>
      <c r="I14" s="71"/>
      <c r="J14" s="71"/>
    </row>
    <row r="15" spans="8:10" x14ac:dyDescent="0.25">
      <c r="H15" s="71"/>
      <c r="I15" s="71"/>
      <c r="J15" s="71"/>
    </row>
    <row r="16" spans="8:10" x14ac:dyDescent="0.25">
      <c r="H16" s="71"/>
      <c r="I16" s="71"/>
      <c r="J16" s="71"/>
    </row>
    <row r="17" spans="2:12" x14ac:dyDescent="0.25">
      <c r="H17" s="71"/>
      <c r="I17" s="71"/>
      <c r="J17" s="71"/>
    </row>
    <row r="18" spans="2:12" x14ac:dyDescent="0.25">
      <c r="H18" s="71"/>
      <c r="I18" s="71"/>
      <c r="J18" s="71"/>
    </row>
    <row r="19" spans="2:12" x14ac:dyDescent="0.25">
      <c r="H19" s="71"/>
      <c r="I19" s="71"/>
      <c r="J19" s="71"/>
    </row>
    <row r="23" spans="2:12" ht="15.75" x14ac:dyDescent="0.25">
      <c r="B23" s="193" t="s">
        <v>38</v>
      </c>
      <c r="C23" s="193"/>
      <c r="D23" s="193"/>
      <c r="E23" s="193"/>
      <c r="F23" s="193"/>
      <c r="G23" s="193"/>
      <c r="H23" s="193"/>
      <c r="I23" s="193"/>
      <c r="J23" s="193"/>
      <c r="K23" s="193"/>
      <c r="L23" s="193"/>
    </row>
    <row r="24" spans="2:12" x14ac:dyDescent="0.25">
      <c r="B24" s="80" t="s">
        <v>240</v>
      </c>
      <c r="C24" s="81" t="s">
        <v>82</v>
      </c>
      <c r="D24" s="80" t="s">
        <v>242</v>
      </c>
      <c r="E24" s="80" t="s">
        <v>243</v>
      </c>
      <c r="F24" s="80" t="s">
        <v>134</v>
      </c>
      <c r="G24" s="80" t="s">
        <v>244</v>
      </c>
      <c r="H24" s="80"/>
      <c r="I24" s="80" t="s">
        <v>143</v>
      </c>
      <c r="J24" s="80" t="s">
        <v>199</v>
      </c>
      <c r="K24" s="80" t="s">
        <v>136</v>
      </c>
      <c r="L24" s="80" t="s">
        <v>36</v>
      </c>
    </row>
    <row r="25" spans="2:12" x14ac:dyDescent="0.25">
      <c r="B25" s="6">
        <v>1</v>
      </c>
      <c r="C25" s="6">
        <v>1</v>
      </c>
      <c r="D25" s="16" t="s">
        <v>43</v>
      </c>
      <c r="E25" s="19" t="s">
        <v>118</v>
      </c>
      <c r="F25" s="16" t="s">
        <v>72</v>
      </c>
      <c r="G25" s="19" t="s">
        <v>112</v>
      </c>
      <c r="H25" s="19"/>
      <c r="I25" s="19" t="s">
        <v>79</v>
      </c>
      <c r="J25" s="79" t="str">
        <f>CONCATENATE("dir",D25,"/imgHab/")</f>
        <v>dir1-01/imgHab/</v>
      </c>
      <c r="K25" s="16" t="s">
        <v>54</v>
      </c>
      <c r="L25" s="2">
        <v>1</v>
      </c>
    </row>
    <row r="26" spans="2:12" x14ac:dyDescent="0.25">
      <c r="B26" s="6">
        <v>2</v>
      </c>
      <c r="C26" s="6">
        <v>1</v>
      </c>
      <c r="D26" s="16" t="s">
        <v>44</v>
      </c>
      <c r="E26" s="19" t="s">
        <v>117</v>
      </c>
      <c r="F26" s="16" t="s">
        <v>73</v>
      </c>
      <c r="G26" s="19" t="s">
        <v>225</v>
      </c>
      <c r="H26" s="19"/>
      <c r="I26" s="19" t="s">
        <v>80</v>
      </c>
      <c r="J26" s="79" t="str">
        <f t="shared" ref="J26:J33" si="0">CONCATENATE("dir",D26,"/imgHab/")</f>
        <v>dir1-02/imgHab/</v>
      </c>
      <c r="K26" s="16" t="s">
        <v>157</v>
      </c>
      <c r="L26" s="2">
        <v>1</v>
      </c>
    </row>
    <row r="27" spans="2:12" x14ac:dyDescent="0.25">
      <c r="B27" s="6">
        <v>3</v>
      </c>
      <c r="C27" s="6">
        <v>1</v>
      </c>
      <c r="D27" s="16" t="s">
        <v>45</v>
      </c>
      <c r="E27" s="19" t="s">
        <v>110</v>
      </c>
      <c r="F27" s="16" t="s">
        <v>74</v>
      </c>
      <c r="G27" s="19" t="s">
        <v>226</v>
      </c>
      <c r="H27" s="19"/>
      <c r="I27" s="19" t="s">
        <v>232</v>
      </c>
      <c r="J27" s="79" t="str">
        <f t="shared" si="0"/>
        <v>dir1-03/imgHab/</v>
      </c>
      <c r="K27" s="16" t="s">
        <v>210</v>
      </c>
      <c r="L27" s="2">
        <v>1</v>
      </c>
    </row>
    <row r="28" spans="2:12" x14ac:dyDescent="0.25">
      <c r="B28" s="6">
        <v>4</v>
      </c>
      <c r="C28" s="6">
        <v>1</v>
      </c>
      <c r="D28" s="16" t="s">
        <v>46</v>
      </c>
      <c r="E28" s="19" t="s">
        <v>118</v>
      </c>
      <c r="F28" s="16" t="s">
        <v>75</v>
      </c>
      <c r="G28" s="19" t="s">
        <v>227</v>
      </c>
      <c r="H28" s="19"/>
      <c r="I28" s="19" t="s">
        <v>233</v>
      </c>
      <c r="J28" s="79" t="str">
        <f t="shared" si="0"/>
        <v>dir1-04/imgHab/</v>
      </c>
      <c r="K28" s="16" t="s">
        <v>224</v>
      </c>
      <c r="L28" s="2">
        <v>1</v>
      </c>
    </row>
    <row r="29" spans="2:12" x14ac:dyDescent="0.25">
      <c r="B29" s="6">
        <v>5</v>
      </c>
      <c r="C29" s="6">
        <v>1</v>
      </c>
      <c r="D29" s="16" t="s">
        <v>47</v>
      </c>
      <c r="E29" s="19" t="s">
        <v>117</v>
      </c>
      <c r="F29" s="16" t="s">
        <v>76</v>
      </c>
      <c r="G29" s="19" t="s">
        <v>228</v>
      </c>
      <c r="H29" s="19"/>
      <c r="I29" s="19" t="s">
        <v>234</v>
      </c>
      <c r="J29" s="79" t="str">
        <f t="shared" si="0"/>
        <v>dir2-01/imgHab/</v>
      </c>
      <c r="K29" s="16" t="s">
        <v>239</v>
      </c>
      <c r="L29" s="2">
        <v>1</v>
      </c>
    </row>
    <row r="30" spans="2:12" x14ac:dyDescent="0.25">
      <c r="B30" s="6">
        <v>6</v>
      </c>
      <c r="C30" s="6">
        <v>1</v>
      </c>
      <c r="D30" s="16" t="s">
        <v>48</v>
      </c>
      <c r="E30" s="19" t="s">
        <v>110</v>
      </c>
      <c r="F30" s="16" t="s">
        <v>77</v>
      </c>
      <c r="G30" s="19" t="s">
        <v>229</v>
      </c>
      <c r="H30" s="19"/>
      <c r="I30" s="19" t="s">
        <v>235</v>
      </c>
      <c r="J30" s="79" t="str">
        <f t="shared" si="0"/>
        <v>dir2-02/imgHab/</v>
      </c>
      <c r="K30" s="16" t="s">
        <v>54</v>
      </c>
      <c r="L30" s="2">
        <v>1</v>
      </c>
    </row>
    <row r="31" spans="2:12" x14ac:dyDescent="0.25">
      <c r="B31" s="6">
        <v>7</v>
      </c>
      <c r="C31" s="6">
        <v>1</v>
      </c>
      <c r="D31" s="16" t="s">
        <v>49</v>
      </c>
      <c r="E31" s="19" t="s">
        <v>118</v>
      </c>
      <c r="F31" s="16" t="s">
        <v>78</v>
      </c>
      <c r="G31" s="19" t="s">
        <v>230</v>
      </c>
      <c r="H31" s="19"/>
      <c r="I31" s="19" t="s">
        <v>236</v>
      </c>
      <c r="J31" s="79" t="str">
        <f t="shared" si="0"/>
        <v>dir2-03/imgHab/</v>
      </c>
      <c r="K31" s="16" t="s">
        <v>157</v>
      </c>
      <c r="L31" s="2">
        <v>1</v>
      </c>
    </row>
    <row r="32" spans="2:12" x14ac:dyDescent="0.25">
      <c r="B32" s="6">
        <v>8</v>
      </c>
      <c r="C32" s="6">
        <v>1</v>
      </c>
      <c r="D32" s="16" t="s">
        <v>50</v>
      </c>
      <c r="E32" s="19" t="s">
        <v>117</v>
      </c>
      <c r="F32" s="16" t="s">
        <v>78</v>
      </c>
      <c r="G32" s="19" t="s">
        <v>231</v>
      </c>
      <c r="H32" s="19"/>
      <c r="I32" s="19" t="s">
        <v>237</v>
      </c>
      <c r="J32" s="79" t="str">
        <f t="shared" si="0"/>
        <v>dir2-04/imgHab/</v>
      </c>
      <c r="K32" s="16" t="s">
        <v>210</v>
      </c>
      <c r="L32" s="2">
        <v>1</v>
      </c>
    </row>
    <row r="33" spans="2:12" x14ac:dyDescent="0.25">
      <c r="B33" s="6">
        <v>9</v>
      </c>
      <c r="C33" s="6">
        <v>2</v>
      </c>
      <c r="D33" s="16" t="s">
        <v>43</v>
      </c>
      <c r="E33" s="19" t="s">
        <v>110</v>
      </c>
      <c r="F33" s="16" t="s">
        <v>111</v>
      </c>
      <c r="G33" s="19" t="s">
        <v>115</v>
      </c>
      <c r="H33" s="19"/>
      <c r="I33" s="19" t="s">
        <v>238</v>
      </c>
      <c r="J33" s="79" t="str">
        <f t="shared" si="0"/>
        <v>dir1-01/imgHab/</v>
      </c>
      <c r="K33" s="16" t="s">
        <v>224</v>
      </c>
      <c r="L33" s="2">
        <v>1</v>
      </c>
    </row>
    <row r="35" spans="2:12" x14ac:dyDescent="0.25">
      <c r="E35" s="82" t="s">
        <v>246</v>
      </c>
      <c r="G35" t="str">
        <f t="shared" ref="G35:G43" si="1">$E$35&amp;B25&amp;"  ,  "&amp;C25&amp;"  ,  '"&amp;D25&amp;"'  ,  "&amp;E25&amp;"  ,  '"&amp;F25&amp;"'  ,  '"&amp;G25&amp;"'  ,  '"&amp;I25&amp;"'  ,  '"&amp;J25&amp;"'  ,  '"&amp;K25&amp;"'  ,  "&amp;L25&amp;");"</f>
        <v>insert into `tbHabitacionXpiso`  values(1  ,  1  ,  '1-01'  ,  24  ,  '01-02-03-04-06-09-11'  ,  '1-1-1-1-3-2-1'  ,  '04-05-06'  ,  'dir1-01/imgHab/'  ,  '01-02-03'  ,  1);</v>
      </c>
    </row>
    <row r="36" spans="2:12" ht="15" customHeight="1" x14ac:dyDescent="0.25">
      <c r="B36" s="80" t="s">
        <v>240</v>
      </c>
      <c r="C36" t="s">
        <v>168</v>
      </c>
      <c r="E36" s="192" t="s">
        <v>245</v>
      </c>
      <c r="F36" s="192"/>
      <c r="G36" t="str">
        <f t="shared" si="1"/>
        <v>insert into `tbHabitacionXpiso`  values(2  ,  1  ,  '1-02'  ,  26  ,  '02-03-04-06-09-11'  ,  '1-1-1-1-3-2-2'  ,  '04-06'  ,  'dir1-02/imgHab/'  ,  '01-03-04'  ,  1);</v>
      </c>
      <c r="I36" s="71"/>
    </row>
    <row r="37" spans="2:12" x14ac:dyDescent="0.25">
      <c r="B37" s="81" t="s">
        <v>82</v>
      </c>
      <c r="C37" t="s">
        <v>168</v>
      </c>
      <c r="E37" s="192"/>
      <c r="F37" s="192"/>
      <c r="G37" t="str">
        <f t="shared" si="1"/>
        <v>insert into `tbHabitacionXpiso`  values(3  ,  1  ,  '1-03'  ,  30  ,  '01-03-04-06-09-11'  ,  '1-1-1-1-3-2-3'  ,  '04-05-07'  ,  'dir1-03/imgHab/'  ,  '01-02-05'  ,  1);</v>
      </c>
      <c r="I37" s="71"/>
    </row>
    <row r="38" spans="2:12" x14ac:dyDescent="0.25">
      <c r="B38" s="80" t="s">
        <v>42</v>
      </c>
      <c r="C38" t="s">
        <v>170</v>
      </c>
      <c r="E38" s="192"/>
      <c r="F38" s="192"/>
      <c r="G38" t="str">
        <f t="shared" si="1"/>
        <v>insert into `tbHabitacionXpiso`  values(4  ,  1  ,  '1-04'  ,  24  ,  '01-02-03-04-09-11'  ,  '1-1-1-1-3-2-4'  ,  '04-07'  ,  'dir1-04/imgHab/'  ,  '01-02-06'  ,  1);</v>
      </c>
      <c r="I38" s="71"/>
    </row>
    <row r="39" spans="2:12" x14ac:dyDescent="0.25">
      <c r="B39" s="80" t="s">
        <v>113</v>
      </c>
      <c r="C39" t="s">
        <v>168</v>
      </c>
      <c r="E39" s="192"/>
      <c r="F39" s="192"/>
      <c r="G39" t="str">
        <f t="shared" si="1"/>
        <v>insert into `tbHabitacionXpiso`  values(5  ,  1  ,  '2-01'  ,  26  ,  '01-03-04-05-06-09'  ,  '1-1-1-1-3-2-5'  ,  '04-05-08'  ,  'dir2-01/imgHab/'  ,  '01-02-07'  ,  1);</v>
      </c>
      <c r="I39" s="71"/>
    </row>
    <row r="40" spans="2:12" x14ac:dyDescent="0.25">
      <c r="B40" s="80" t="s">
        <v>134</v>
      </c>
      <c r="C40" t="s">
        <v>170</v>
      </c>
      <c r="E40" s="192"/>
      <c r="F40" s="192"/>
      <c r="G40" t="str">
        <f t="shared" si="1"/>
        <v>insert into `tbHabitacionXpiso`  values(6  ,  1  ,  '2-02'  ,  30  ,  '01-02-03-04-06-09'  ,  '1-1-1-1-3-2-6'  ,  '04-08'  ,  'dir2-02/imgHab/'  ,  '01-02-03'  ,  1);</v>
      </c>
      <c r="I40" s="71"/>
    </row>
    <row r="41" spans="2:12" x14ac:dyDescent="0.25">
      <c r="B41" s="80" t="s">
        <v>92</v>
      </c>
      <c r="C41" t="s">
        <v>168</v>
      </c>
      <c r="E41" s="192"/>
      <c r="F41" s="192"/>
      <c r="G41" t="str">
        <f t="shared" si="1"/>
        <v>insert into `tbHabitacionXpiso`  values(7  ,  1  ,  '2-03'  ,  24  ,  '01-02-03-04-06-10'  ,  '1-1-1-1-3-2-7'  ,  '04-05-09'  ,  'dir2-03/imgHab/'  ,  '01-03-04'  ,  1);</v>
      </c>
      <c r="I41" s="71"/>
    </row>
    <row r="42" spans="2:12" x14ac:dyDescent="0.25">
      <c r="B42" s="80" t="s">
        <v>143</v>
      </c>
      <c r="C42" t="s">
        <v>170</v>
      </c>
      <c r="E42" s="192"/>
      <c r="F42" s="192"/>
      <c r="G42" t="str">
        <f t="shared" si="1"/>
        <v>insert into `tbHabitacionXpiso`  values(8  ,  1  ,  '2-04'  ,  26  ,  '01-02-03-04-06-10'  ,  '1-1-1-1-3-2-8'  ,  '04-09'  ,  'dir2-04/imgHab/'  ,  '01-02-05'  ,  1);</v>
      </c>
      <c r="I42" s="71"/>
    </row>
    <row r="43" spans="2:12" x14ac:dyDescent="0.25">
      <c r="B43" s="80" t="s">
        <v>199</v>
      </c>
      <c r="C43" t="s">
        <v>241</v>
      </c>
      <c r="E43" s="192"/>
      <c r="F43" s="192"/>
      <c r="G43" t="str">
        <f t="shared" si="1"/>
        <v>insert into `tbHabitacionXpiso`  values(9  ,  2  ,  '1-01'  ,  30  ,  '01-03-04-05'  ,  '2-1-1-1'  ,  '04-05-10'  ,  'dir1-01/imgHab/'  ,  '01-02-06'  ,  1);</v>
      </c>
      <c r="I43" s="71"/>
    </row>
    <row r="44" spans="2:12" x14ac:dyDescent="0.25">
      <c r="B44" s="80" t="s">
        <v>114</v>
      </c>
      <c r="C44" t="s">
        <v>173</v>
      </c>
      <c r="E44" s="192"/>
      <c r="F44" s="192"/>
      <c r="G44" s="71"/>
      <c r="H44" s="71"/>
      <c r="I44" s="71"/>
    </row>
    <row r="45" spans="2:12" x14ac:dyDescent="0.25">
      <c r="B45" s="80" t="s">
        <v>136</v>
      </c>
      <c r="C45" t="s">
        <v>170</v>
      </c>
      <c r="E45" s="192"/>
      <c r="F45" s="192"/>
      <c r="G45" s="71"/>
      <c r="H45" s="71"/>
      <c r="I45" s="71"/>
    </row>
    <row r="46" spans="2:12" x14ac:dyDescent="0.25">
      <c r="E46" s="192"/>
      <c r="F46" s="192"/>
      <c r="G46" s="71"/>
      <c r="H46" s="71"/>
      <c r="I46" s="71"/>
    </row>
    <row r="47" spans="2:12" x14ac:dyDescent="0.25">
      <c r="E47" s="192"/>
      <c r="F47" s="192"/>
      <c r="G47" s="71"/>
      <c r="H47" s="71"/>
      <c r="I47" s="71"/>
    </row>
    <row r="48" spans="2:12" x14ac:dyDescent="0.25">
      <c r="E48" s="192"/>
      <c r="F48" s="192"/>
      <c r="G48" s="71"/>
      <c r="H48" s="71"/>
      <c r="I48" s="71"/>
    </row>
    <row r="49" spans="5:9" x14ac:dyDescent="0.25">
      <c r="E49" s="71"/>
      <c r="F49" s="71"/>
      <c r="G49" s="71"/>
      <c r="H49" s="71"/>
      <c r="I49" s="71"/>
    </row>
    <row r="50" spans="5:9" x14ac:dyDescent="0.25">
      <c r="E50" s="71"/>
      <c r="F50" s="71"/>
      <c r="G50" s="71"/>
      <c r="H50" s="71"/>
      <c r="I50" s="71"/>
    </row>
    <row r="51" spans="5:9" x14ac:dyDescent="0.25">
      <c r="E51" s="71"/>
      <c r="F51" s="71"/>
      <c r="G51" s="71"/>
      <c r="H51" s="71"/>
      <c r="I51" s="71"/>
    </row>
    <row r="52" spans="5:9" x14ac:dyDescent="0.25">
      <c r="E52" s="71"/>
      <c r="F52" s="71"/>
      <c r="G52" s="71"/>
      <c r="H52" s="71"/>
      <c r="I52" s="71"/>
    </row>
    <row r="53" spans="5:9" x14ac:dyDescent="0.25">
      <c r="E53" s="71"/>
      <c r="F53" s="71"/>
      <c r="G53" s="71"/>
      <c r="H53" s="71"/>
      <c r="I53" s="71"/>
    </row>
    <row r="54" spans="5:9" x14ac:dyDescent="0.25">
      <c r="E54" s="71"/>
      <c r="F54" s="71"/>
      <c r="G54" s="71"/>
      <c r="H54" s="71"/>
      <c r="I54" s="71"/>
    </row>
    <row r="55" spans="5:9" x14ac:dyDescent="0.25">
      <c r="E55" s="71"/>
      <c r="F55" s="71"/>
      <c r="G55" s="71"/>
      <c r="H55" s="71"/>
      <c r="I55" s="71"/>
    </row>
    <row r="56" spans="5:9" x14ac:dyDescent="0.25">
      <c r="E56" s="71"/>
      <c r="F56" s="71"/>
      <c r="G56" s="71"/>
      <c r="H56" s="71"/>
      <c r="I56" s="71"/>
    </row>
    <row r="57" spans="5:9" x14ac:dyDescent="0.25">
      <c r="E57" s="71"/>
      <c r="F57" s="71"/>
      <c r="G57" s="71"/>
      <c r="H57" s="71"/>
      <c r="I57" s="71"/>
    </row>
  </sheetData>
  <mergeCells count="2">
    <mergeCell ref="B23:L23"/>
    <mergeCell ref="E36:F48"/>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tablas_transversales</vt:lpstr>
      <vt:lpstr>Hoja2</vt:lpstr>
      <vt:lpstr>estructurasTablas_transversales</vt:lpstr>
      <vt:lpstr>tablarelaciones</vt:lpstr>
      <vt:lpstr>tablas_hotel</vt:lpstr>
      <vt:lpstr>estructuras_datos_organizacion</vt:lpstr>
      <vt:lpstr>Hoja1</vt:lpstr>
      <vt:lpstr>Hoja5</vt:lpstr>
      <vt:lpstr>estructuras_datos_hab_x_piso</vt:lpstr>
      <vt:lpstr>Hoja3</vt:lpstr>
      <vt:lpstr>datos_mostrar_hotel</vt:lpstr>
      <vt:lpstr>tablas cabaña</vt:lpstr>
      <vt:lpstr>tablas_camping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Manolo Pajaro Borras</dc:creator>
  <cp:lastModifiedBy>soy genial</cp:lastModifiedBy>
  <dcterms:created xsi:type="dcterms:W3CDTF">2021-03-08T15:18:48Z</dcterms:created>
  <dcterms:modified xsi:type="dcterms:W3CDTF">2021-03-26T01:22:49Z</dcterms:modified>
</cp:coreProperties>
</file>