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P-DIT\dissertation\datasets\Imbalanced-Learning-Datasets\Imbalanced Learning Datasets\Data\Thyroid-2\Data Folder\"/>
    </mc:Choice>
  </mc:AlternateContent>
  <bookViews>
    <workbookView xWindow="0" yWindow="0" windowWidth="19180" windowHeight="7260" activeTab="1"/>
  </bookViews>
  <sheets>
    <sheet name="Thyroid_2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V18" i="2" l="1"/>
  <c r="W18" i="2"/>
  <c r="U18" i="2"/>
  <c r="V19" i="2"/>
  <c r="W19" i="2"/>
  <c r="U19" i="2"/>
  <c r="X17" i="2"/>
  <c r="V17" i="2"/>
  <c r="W17" i="2"/>
  <c r="U17" i="2"/>
  <c r="H17" i="2"/>
  <c r="X16" i="2"/>
  <c r="V16" i="2"/>
  <c r="W16" i="2"/>
  <c r="U16" i="2"/>
  <c r="V15" i="2"/>
  <c r="W15" i="2"/>
  <c r="U15" i="2"/>
  <c r="W12" i="2"/>
  <c r="W13" i="2"/>
  <c r="W11" i="2"/>
  <c r="W9" i="2"/>
  <c r="V8" i="2"/>
  <c r="W8" i="2"/>
  <c r="V11" i="2"/>
  <c r="V12" i="2"/>
  <c r="V13" i="2"/>
  <c r="V10" i="2"/>
  <c r="U10" i="2"/>
  <c r="U11" i="2"/>
  <c r="U12" i="2"/>
  <c r="U13" i="2"/>
  <c r="U9" i="2"/>
  <c r="T9" i="2"/>
  <c r="T10" i="2"/>
  <c r="T11" i="2"/>
  <c r="T12" i="2"/>
  <c r="T13" i="2"/>
  <c r="S9" i="2"/>
  <c r="S10" i="2"/>
  <c r="S11" i="2"/>
  <c r="S12" i="2"/>
  <c r="S13" i="2"/>
  <c r="R9" i="2"/>
  <c r="R10" i="2"/>
  <c r="R11" i="2"/>
  <c r="R12" i="2"/>
  <c r="R13" i="2"/>
  <c r="Q9" i="2"/>
  <c r="Q10" i="2"/>
  <c r="Q11" i="2"/>
  <c r="Q12" i="2"/>
  <c r="Q13" i="2"/>
  <c r="T8" i="2"/>
  <c r="S8" i="2"/>
  <c r="R8" i="2"/>
  <c r="Q8" i="2"/>
  <c r="Q7" i="2"/>
  <c r="R7" i="2"/>
  <c r="S7" i="2"/>
  <c r="T7" i="2"/>
  <c r="R6" i="2"/>
  <c r="S6" i="2"/>
  <c r="T6" i="2"/>
  <c r="Q6" i="2"/>
  <c r="P7" i="2"/>
  <c r="P6" i="2"/>
  <c r="P9" i="2" l="1"/>
  <c r="P10" i="2"/>
  <c r="P12" i="2"/>
  <c r="P11" i="2"/>
  <c r="P8" i="2"/>
  <c r="P13" i="2"/>
  <c r="H19" i="2"/>
  <c r="H18" i="2"/>
  <c r="H16" i="2"/>
  <c r="A20" i="2" l="1"/>
  <c r="A21" i="2"/>
  <c r="A22" i="2"/>
  <c r="H9" i="2"/>
  <c r="H10" i="2"/>
  <c r="E20" i="1" l="1"/>
  <c r="B22" i="2" l="1"/>
  <c r="C22" i="2"/>
  <c r="D22" i="2"/>
  <c r="E22" i="2"/>
  <c r="B21" i="2"/>
  <c r="C21" i="2"/>
  <c r="D21" i="2"/>
  <c r="E21" i="2"/>
  <c r="E18" i="1"/>
  <c r="F18" i="1"/>
  <c r="G18" i="1"/>
  <c r="H18" i="1"/>
  <c r="D18" i="1"/>
  <c r="B20" i="2"/>
  <c r="C20" i="2"/>
  <c r="D20" i="2"/>
  <c r="E20" i="2"/>
  <c r="K10" i="1" l="1"/>
  <c r="H15" i="2" l="1"/>
  <c r="J11" i="2"/>
  <c r="J12" i="2"/>
  <c r="J13" i="2"/>
  <c r="J9" i="2"/>
  <c r="J15" i="2" s="1"/>
  <c r="J8" i="2"/>
  <c r="I11" i="2"/>
  <c r="I12" i="2"/>
  <c r="I13" i="2"/>
  <c r="I10" i="2"/>
  <c r="I8" i="2"/>
  <c r="H13" i="2"/>
  <c r="H12" i="2"/>
  <c r="H11" i="2"/>
  <c r="I15" i="2" l="1"/>
  <c r="I16" i="2" s="1"/>
  <c r="J16" i="2"/>
  <c r="K16" i="2"/>
  <c r="J17" i="2" l="1"/>
  <c r="I17" i="2"/>
  <c r="K12" i="1"/>
  <c r="K13" i="1"/>
  <c r="K14" i="1"/>
  <c r="K11" i="1"/>
  <c r="K17" i="2" l="1"/>
  <c r="J18" i="2"/>
  <c r="J19" i="2" s="1"/>
  <c r="I18" i="2"/>
  <c r="I19" i="2" s="1"/>
</calcChain>
</file>

<file path=xl/sharedStrings.xml><?xml version="1.0" encoding="utf-8"?>
<sst xmlns="http://schemas.openxmlformats.org/spreadsheetml/2006/main" count="262" uniqueCount="250">
  <si>
    <t>v1,v2,v3,v4,v5,class</t>
  </si>
  <si>
    <t>107,10.1,2.2,0.9,2.7,0</t>
  </si>
  <si>
    <t>113,9.9,3.1,2,5.9,0</t>
  </si>
  <si>
    <t>127,12.9,2.4,1.4,0.6,0</t>
  </si>
  <si>
    <t>109,5.3,1.6,1.4,1.5,0</t>
  </si>
  <si>
    <t>105,7.3,1.5,1.5,-0.1,0</t>
  </si>
  <si>
    <t>105,6.1,2.1,1.4,7,0</t>
  </si>
  <si>
    <t>110,10.4,1.6,1.6,2.7,0</t>
  </si>
  <si>
    <t>114,9.9,2.4,1.5,5.7,0</t>
  </si>
  <si>
    <t>106,9.4,2.2,1.5,0,0</t>
  </si>
  <si>
    <t>107,13,1.1,0.9,3.1,0</t>
  </si>
  <si>
    <t>106,4.2,1.2,1.6,1.4,0</t>
  </si>
  <si>
    <t>110,11.3,2.3,0.9,3.3,0</t>
  </si>
  <si>
    <t>116,9.2,2.7,1,4.2,0</t>
  </si>
  <si>
    <t>112,8.1,1.9,3.7,2,0</t>
  </si>
  <si>
    <t>122,9.7,1.6,0.9,2.2,0</t>
  </si>
  <si>
    <t>109,8.4,2.1,1.1,3.6,0</t>
  </si>
  <si>
    <t>111,8.4,1.5,0.8,1.2,0</t>
  </si>
  <si>
    <t>114,6.7,1.5,1,3.5,0</t>
  </si>
  <si>
    <t>119,10.6,2.1,1.3,1.1,0</t>
  </si>
  <si>
    <t>115,7.1,1.3,1.3,2,0</t>
  </si>
  <si>
    <t>101,7.8,1.2,1,1.7,0</t>
  </si>
  <si>
    <t>103,10.1,1.3,0.7,0.1,0</t>
  </si>
  <si>
    <t>109,10.4,1.9,0.4,-0.1,0</t>
  </si>
  <si>
    <t>102,7.6,1.8,2,2.5,0</t>
  </si>
  <si>
    <t>121,10.1,1.7,1.3,0.1,0</t>
  </si>
  <si>
    <t>100,6.1,2.4,1.8,3.8,0</t>
  </si>
  <si>
    <t>106,9.6,2.4,1,1.3,0</t>
  </si>
  <si>
    <t>116,10.1,2.2,1.6,0.8,0</t>
  </si>
  <si>
    <t>105,11.1,2,1,1,0</t>
  </si>
  <si>
    <t>110,10.4,1.8,1,2.3,0</t>
  </si>
  <si>
    <t>120,8.4,1.1,1.4,1.4,0</t>
  </si>
  <si>
    <t>116,11.1,2,1.2,2.3,0</t>
  </si>
  <si>
    <t>110,7.8,1.9,2.1,6.4,0</t>
  </si>
  <si>
    <t>90,8.1,1.6,1.4,1.1,0</t>
  </si>
  <si>
    <t>117,12.2,1.9,1.2,3.9,0</t>
  </si>
  <si>
    <t>117,11,1.4,1.5,2.1,0</t>
  </si>
  <si>
    <t>113,9,2,1.8,1.6,0</t>
  </si>
  <si>
    <t>106,9.4,1.5,0.8,0.5,0</t>
  </si>
  <si>
    <t>130,9.5,1.7,0.4,3.2,0</t>
  </si>
  <si>
    <t>100,10.5,2.4,0.9,1.9,0</t>
  </si>
  <si>
    <t>121,10.1,2.4,0.8,3,0</t>
  </si>
  <si>
    <t>110,9.2,1.6,1.5,0.3,0</t>
  </si>
  <si>
    <t>129,11.9,2.7,1.2,3.5,0</t>
  </si>
  <si>
    <t>121,13.5,1.5,1.6,0.5,0</t>
  </si>
  <si>
    <t>123,8.1,2.3,1,5.1,0</t>
  </si>
  <si>
    <t>107,8.4,1.8,1.5,0.8,0</t>
  </si>
  <si>
    <t>109,10,1.3,1.8,4.3,0</t>
  </si>
  <si>
    <t>120,6.8,1.9,1.3,1.9,0</t>
  </si>
  <si>
    <t>100,9.5,2.5,1.3,-0.2,0</t>
  </si>
  <si>
    <t>118,8.1,1.9,1.5,13.7,0</t>
  </si>
  <si>
    <t>100,11.3,2.5,0.7,-0.3,0</t>
  </si>
  <si>
    <t>103,12.2,1.2,1.3,2.7,0</t>
  </si>
  <si>
    <t>115,8.1,1.7,0.6,2.2,0</t>
  </si>
  <si>
    <t>119,8,2,0.6,3.2,0</t>
  </si>
  <si>
    <t>106,9.4,1.7,0.9,3.1,0</t>
  </si>
  <si>
    <t>114,10.9,2.1,0.3,1.4,0</t>
  </si>
  <si>
    <t>93,8.9,1.5,0.8,2.7,0</t>
  </si>
  <si>
    <t>120,10.4,2.1,1.1,1.8,0</t>
  </si>
  <si>
    <t>106,11.3,1.8,0.9,1,0</t>
  </si>
  <si>
    <t>110,8.7,1.9,1.6,4.4,0</t>
  </si>
  <si>
    <t>103,8.1,1.4,0.5,3.8,0</t>
  </si>
  <si>
    <t>101,7.1,2.2,0.8,2.2,0</t>
  </si>
  <si>
    <t>115,10.4,1.8,1.6,2,0</t>
  </si>
  <si>
    <t>116,10,1.7,1.5,4.3,0</t>
  </si>
  <si>
    <t>117,9.2,1.9,1.5,6.8,0</t>
  </si>
  <si>
    <t>106,6.7,1.5,1.2,3.9,0</t>
  </si>
  <si>
    <t>118,10.5,2.1,0.7,3.5,0</t>
  </si>
  <si>
    <t>97,7.8,1.3,1.2,0.9,0</t>
  </si>
  <si>
    <t>113,11.1,1.7,0.8,2.3,0</t>
  </si>
  <si>
    <t>104,6.3,2,1.2,4,0</t>
  </si>
  <si>
    <t>96,9.4,1.5,1,3.1,0</t>
  </si>
  <si>
    <t>120,12.4,2.4,0.8,1.9,0</t>
  </si>
  <si>
    <t>133,9.7,2.9,0.8,1.9,0</t>
  </si>
  <si>
    <t>126,9.4,2.3,1,4,0</t>
  </si>
  <si>
    <t>113,8.5,1.8,0.8,0.5,0</t>
  </si>
  <si>
    <t>109,9.7,1.4,1.1,2.1,0</t>
  </si>
  <si>
    <t>119,12.9,1.5,1.3,3.6,0</t>
  </si>
  <si>
    <t>101,7.1,1.6,1.5,1.6,0</t>
  </si>
  <si>
    <t>108,10.4,2.1,1.3,2.4,0</t>
  </si>
  <si>
    <t>117,6.7,2.2,1.8,6.7,0</t>
  </si>
  <si>
    <t>115,15.3,2.3,2,2,0</t>
  </si>
  <si>
    <t>91,8,1.7,2.1,4.6,0</t>
  </si>
  <si>
    <t>103,8.5,1.8,1.9,1.1,0</t>
  </si>
  <si>
    <t>98,9.1,1.4,1.9,-0.3,0</t>
  </si>
  <si>
    <t>111,7.8,2,1.8,4.1,0</t>
  </si>
  <si>
    <t>107,13,1.5,2.8,1.7,0</t>
  </si>
  <si>
    <t>119,11.4,2.3,2.2,1.6,0</t>
  </si>
  <si>
    <t>122,11.8,2.7,1.7,2.3,0</t>
  </si>
  <si>
    <t>105,8.1,2,1.9,-0.5,0</t>
  </si>
  <si>
    <t>109,7.6,1.3,2.2,1.9,0</t>
  </si>
  <si>
    <t>105,9.5,1.8,1.6,3.6,0</t>
  </si>
  <si>
    <t>112,5.9,1.7,2,1.3,0</t>
  </si>
  <si>
    <t>112,9.5,2,1.2,0.7,0</t>
  </si>
  <si>
    <t>98,8.6,1.6,1.6,6,0</t>
  </si>
  <si>
    <t>109,12.4,2.3,1.7,0.8,0</t>
  </si>
  <si>
    <t>114,9.1,2.6,1.5,1.5,0</t>
  </si>
  <si>
    <t>114,11.1,2.4,2,-0.3,0</t>
  </si>
  <si>
    <t>110,8.4,1.4,1,1.9,0</t>
  </si>
  <si>
    <t>120,7.1,1.2,1.5,4.3,0</t>
  </si>
  <si>
    <t>108,10.9,1.2,1.9,1,0</t>
  </si>
  <si>
    <t>108,8.7,1.2,2.2,2.5,0</t>
  </si>
  <si>
    <t>116,11.9,1.8,1.9,1.5,0</t>
  </si>
  <si>
    <t>113,11.5,1.5,1.9,2.9,0</t>
  </si>
  <si>
    <t>105,7,1.5,2.7,4.3,0</t>
  </si>
  <si>
    <t>114,8.4,1.6,1.6,-0.2,0</t>
  </si>
  <si>
    <t>114,8.1,1.6,1.6,0.5,0</t>
  </si>
  <si>
    <t>105,11.1,1.1,0.8,1.2,0</t>
  </si>
  <si>
    <t>107,13.8,1.5,1,1.9,0</t>
  </si>
  <si>
    <t>116,11.5,1.8,1.4,5.4,0</t>
  </si>
  <si>
    <t>102,9.5,1.4,1.1,1.6,0</t>
  </si>
  <si>
    <t>116,16.1,0.9,1.3,1.5,0</t>
  </si>
  <si>
    <t>118,10.6,1.8,1.4,3,0</t>
  </si>
  <si>
    <t>109,8.9,1.7,1,0.9,0</t>
  </si>
  <si>
    <t>110,7,1,1.6,4.3,0</t>
  </si>
  <si>
    <t>104,9.6,1.1,1.3,0.8,0</t>
  </si>
  <si>
    <t>105,8.7,1.5,1.1,1.5,0</t>
  </si>
  <si>
    <t>102,8.5,1.2,1.3,1.4,0</t>
  </si>
  <si>
    <t>112,6.8,1.7,1.4,3.3,0</t>
  </si>
  <si>
    <t>111,8.5,1.6,1.1,3.9,0</t>
  </si>
  <si>
    <t>111,8.5,1.6,1.2,7.7,0</t>
  </si>
  <si>
    <t>103,7.3,1,0.7,0.5,0</t>
  </si>
  <si>
    <t>98,10.4,1.6,2.3,-0.7,0</t>
  </si>
  <si>
    <t>117,7.8,2,1,3.9,0</t>
  </si>
  <si>
    <t>111,9.1,1.7,1.2,4.1,0</t>
  </si>
  <si>
    <t>101,6.3,1.5,0.9,2.9,0</t>
  </si>
  <si>
    <t>106,8.9,0.7,1,2.3,0</t>
  </si>
  <si>
    <t>102,8.4,1.5,0.8,2.4,0</t>
  </si>
  <si>
    <t>115,10.6,0.8,2.1,4.6,0</t>
  </si>
  <si>
    <t>130,10,1.6,0.9,4.6,0</t>
  </si>
  <si>
    <t>101,6.7,1.3,1,5.7,0</t>
  </si>
  <si>
    <t>110,6.3,1,0.8,1,0</t>
  </si>
  <si>
    <t>103,9.5,2.9,1.4,-0.1,0</t>
  </si>
  <si>
    <t>113,7.8,2,1.1,3,0</t>
  </si>
  <si>
    <t>112,10.6,1.6,0.9,-0.1,0</t>
  </si>
  <si>
    <t>118,6.5,1.2,1.2,1.7,0</t>
  </si>
  <si>
    <t>109,9.2,1.8,1.1,4.4,0</t>
  </si>
  <si>
    <t>116,7.8,1.4,1.1,3.7,0</t>
  </si>
  <si>
    <t>127,7.7,1.8,1.9,6.4,0</t>
  </si>
  <si>
    <t>108,6.5,1,0.9,1.5,0</t>
  </si>
  <si>
    <t>108,7.1,1.3,1.6,2.2,0</t>
  </si>
  <si>
    <t>105,5.7,1,0.9,0.9,0</t>
  </si>
  <si>
    <t>98,5.7,0.4,1.3,2.8,0</t>
  </si>
  <si>
    <t>112,6.5,1.2,1.2,2,0</t>
  </si>
  <si>
    <t>118,12.2,1.5,1,2.3,0</t>
  </si>
  <si>
    <t>94,7.5,1.2,1.3,4.4,0</t>
  </si>
  <si>
    <t>126,10.4,1.7,1.2,3.5,0</t>
  </si>
  <si>
    <t>114,7.5,1.1,1.6,4.4,0</t>
  </si>
  <si>
    <t>111,11.9,2.3,0.9,3.8,0</t>
  </si>
  <si>
    <t>104,6.1,1.8,0.5,0.8,0</t>
  </si>
  <si>
    <t>102,6.6,1.2,1.4,1.3,0</t>
  </si>
  <si>
    <t>139,16.4,3.8,1.1,-0.2,1</t>
  </si>
  <si>
    <t>111,16,2.1,0.9,-0.1,1</t>
  </si>
  <si>
    <t>113,17.2,1.8,1,0,1</t>
  </si>
  <si>
    <t>65,25.3,5.8,1.3,0.2,1</t>
  </si>
  <si>
    <t>88,24.1,5.5,0.8,0.1,1</t>
  </si>
  <si>
    <t>65,18.2,10,1.3,0.1,1</t>
  </si>
  <si>
    <t>134,16.4,4.8,0.6,0.1,1</t>
  </si>
  <si>
    <t>110,20.3,3.7,0.6,0.2,1</t>
  </si>
  <si>
    <t>67,23.3,7.4,1.8,-0.6,1</t>
  </si>
  <si>
    <t>95,11.1,2.7,1.6,-0.3,1</t>
  </si>
  <si>
    <t>89,14.3,4.1,0.5,0.2,1</t>
  </si>
  <si>
    <t>89,23.8,5.4,0.5,0.1,1</t>
  </si>
  <si>
    <t>88,12.9,2.7,0.1,0.2,1</t>
  </si>
  <si>
    <t>105,17.4,1.6,0.3,0.4,1</t>
  </si>
  <si>
    <t>89,20.1,7.3,1.1,-0.2,1</t>
  </si>
  <si>
    <t>99,13,3.6,0.7,-0.1,1</t>
  </si>
  <si>
    <t>80,23,10,0.9,-0.1,1</t>
  </si>
  <si>
    <t>89,21.8,7.1,0.7,-0.1,1</t>
  </si>
  <si>
    <t>99,13,3.1,0.5,-0.1,1</t>
  </si>
  <si>
    <t>68,14.7,7.8,0.6,-0.2,1</t>
  </si>
  <si>
    <t>97,14.2,3.6,1.5,0.3,1</t>
  </si>
  <si>
    <t>84,21.5,2.7,1.1,-0.6,1</t>
  </si>
  <si>
    <t>84,18.5,4.4,1.1,-0.3,1</t>
  </si>
  <si>
    <t>98,16.7,4.3,1.7,0.2,1</t>
  </si>
  <si>
    <t>94,20.5,1.8,1.4,-0.5,1</t>
  </si>
  <si>
    <t>99,17.5,1.9,1.4,0.3,1</t>
  </si>
  <si>
    <t>76,25.3,4.5,1.2,-0.1,1</t>
  </si>
  <si>
    <t>110,15.2,1.9,0.7,-0.2,1</t>
  </si>
  <si>
    <t>144,22.3,3.3,1.3,0.6,1</t>
  </si>
  <si>
    <t>105,12,3.3,1.1,0,1</t>
  </si>
  <si>
    <t>88,16.5,4.9,0.8,0.1,1</t>
  </si>
  <si>
    <t>97,15.1,1.8,1.2,-0.2,1</t>
  </si>
  <si>
    <t>106,13.4,3,1.1,0,1</t>
  </si>
  <si>
    <t>79,19,5.5,0.9,0.3,1</t>
  </si>
  <si>
    <t>92,11.1,2,0.7,-0.2,1</t>
  </si>
  <si>
    <t>125,2.3,0.9,16.5,9.5,0</t>
  </si>
  <si>
    <t>120,6.8,2.1,10.4,38.6,0</t>
  </si>
  <si>
    <t>108,3.5,0.6,1.7,1.4,0</t>
  </si>
  <si>
    <t>120,3,2.5,1.2,4.5,0</t>
  </si>
  <si>
    <t>119,3.8,1.1,23,5.7,0</t>
  </si>
  <si>
    <t>141,5.6,1.8,9.2,14.4,0</t>
  </si>
  <si>
    <t>129,1.5,0.6,12.5,2.9,0</t>
  </si>
  <si>
    <t>118,3.6,1.5,11.6,48.8,0</t>
  </si>
  <si>
    <t>120,1.9,0.7,18.5,24,0</t>
  </si>
  <si>
    <t>119,0.8,0.7,56.4,21.6,0</t>
  </si>
  <si>
    <t>123,5.6,1.1,13.7,56.3,0</t>
  </si>
  <si>
    <t>115,6.3,1.2,4.7,14.4,0</t>
  </si>
  <si>
    <t>126,0.5,0.2,12.2,8.8,0</t>
  </si>
  <si>
    <t>121,4.7,1.8,11.2,53,0</t>
  </si>
  <si>
    <t>131,2.7,0.8,9.9,4.7,0</t>
  </si>
  <si>
    <t>134,2,0.5,12.2,2.2,0</t>
  </si>
  <si>
    <t>141,2.5,1.3,8.5,7.5,0</t>
  </si>
  <si>
    <t>113,5.1,0.7,5.8,19.6,0</t>
  </si>
  <si>
    <t>136,1.4,0.3,32.6,8.4,0</t>
  </si>
  <si>
    <t>120,3.4,1.8,7.5,21.5,0</t>
  </si>
  <si>
    <t>125,3.7,1.1,8.5,25.9,0</t>
  </si>
  <si>
    <t>123,1.9,0.3,22.8,22.2,0</t>
  </si>
  <si>
    <t>112,2.6,0.7,41,19,0</t>
  </si>
  <si>
    <t>134,1.9,0.6,18.4,8.2,0</t>
  </si>
  <si>
    <t>119,5.1,1.1,7,40.8,0</t>
  </si>
  <si>
    <t>118,6.5,1.3,1.7,11.5,0</t>
  </si>
  <si>
    <t>139,4.2,0.7,4.3,6.3,0</t>
  </si>
  <si>
    <t>103,5.1,1.4,1.2,5,0</t>
  </si>
  <si>
    <t>97,4.7,1.1,2.1,12.6,0</t>
  </si>
  <si>
    <t>102,5.3,1.4,1.3,6.7,0</t>
  </si>
  <si>
    <t>v1</t>
  </si>
  <si>
    <t>v2</t>
  </si>
  <si>
    <t>v3</t>
  </si>
  <si>
    <t>v4</t>
  </si>
  <si>
    <t>class</t>
  </si>
  <si>
    <t>v5</t>
  </si>
  <si>
    <t>square root((x1-x2)^2 +(y1-y2)^2)</t>
  </si>
  <si>
    <t>*</t>
  </si>
  <si>
    <t>ED</t>
  </si>
  <si>
    <t>Synthetic Data</t>
  </si>
  <si>
    <t>A</t>
  </si>
  <si>
    <t>B</t>
  </si>
  <si>
    <t>C</t>
  </si>
  <si>
    <t>D</t>
  </si>
  <si>
    <t>E</t>
  </si>
  <si>
    <t>F</t>
  </si>
  <si>
    <t xml:space="preserve">Solving for the ED </t>
  </si>
  <si>
    <t>* here 1 is assumed to be the random neighbor</t>
  </si>
  <si>
    <t>Step 1</t>
  </si>
  <si>
    <t>EDs for each minority sample</t>
  </si>
  <si>
    <t>Step 2</t>
  </si>
  <si>
    <t>Step 3</t>
  </si>
  <si>
    <t>Step 4</t>
  </si>
  <si>
    <t>Step 5</t>
  </si>
  <si>
    <t>Creating Synthetic data</t>
  </si>
  <si>
    <t>k=5, randomly select nearest neighbor until the number of synthetic data is achieved</t>
  </si>
  <si>
    <t>Say for C, 3 nearest neighbors will be randomly selected out of 5 K nearest neighbors</t>
  </si>
  <si>
    <t>NED</t>
  </si>
  <si>
    <t>RNED</t>
  </si>
  <si>
    <t>WEIGHT MATRIX</t>
  </si>
  <si>
    <t>SMOTE GENERATION MATRIX</t>
  </si>
  <si>
    <t>Mean</t>
  </si>
  <si>
    <t>STDEV</t>
  </si>
  <si>
    <t>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</si>
</sst>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4" fillId="0" borderId="0" xfId="0" applyFont="1"/>
    <xf numFmtId="0" fontId="0" fillId="33" borderId="0" xfId="0" applyFill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2" fillId="33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169334</xdr:colOff>
      <xdr:row>5</xdr:row>
      <xdr:rowOff>107635</xdr:rowOff>
    </xdr:from>
    <xdr:to>
      <xdr:col>16</xdr:col>
      <xdr:colOff>489858</xdr:colOff>
      <xdr:row>14</xdr:row>
      <xdr:rowOff>42334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263" t="8291" r="33456" b="41010"/>
        <a:stretch/>
      </xdr:blipFill>
      <xdr:spPr>
        <a:xfrm>
          <a:off x="7499048" y="1014778"/>
          <a:ext cx="2763762" cy="15675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"/>
  <sheetViews>
    <sheetView topLeftCell="A3" zoomScale="122" zoomScaleNormal="84" workbookViewId="0">
      <selection activeCell="K10" sqref="K10"/>
    </sheetView>
  </sheetViews>
  <sheetFormatPr defaultRowHeight="14.5" x14ac:dyDescent="0.35"/>
  <sheetData>
    <row r="1" spans="1:12" x14ac:dyDescent="0.35">
      <c r="A1" t="s">
        <v>0</v>
      </c>
      <c r="D1" t="s">
        <v>216</v>
      </c>
      <c r="E1" t="s">
        <v>217</v>
      </c>
      <c r="F1" t="s">
        <v>218</v>
      </c>
      <c r="G1" t="s">
        <v>219</v>
      </c>
      <c r="H1" t="s">
        <v>221</v>
      </c>
      <c r="I1" t="s">
        <v>220</v>
      </c>
    </row>
    <row r="2" spans="1:12" x14ac:dyDescent="0.35">
      <c r="A2" t="s">
        <v>1</v>
      </c>
      <c r="D2">
        <v>107</v>
      </c>
      <c r="E2">
        <v>10.1</v>
      </c>
      <c r="F2">
        <v>2.2000000000000002</v>
      </c>
      <c r="G2">
        <v>0.9</v>
      </c>
      <c r="H2">
        <v>2.7</v>
      </c>
      <c r="I2">
        <v>0</v>
      </c>
    </row>
    <row r="3" spans="1:12" x14ac:dyDescent="0.35">
      <c r="A3" t="s">
        <v>2</v>
      </c>
      <c r="D3">
        <v>113</v>
      </c>
      <c r="E3">
        <v>9.9</v>
      </c>
      <c r="F3">
        <v>3.1</v>
      </c>
      <c r="G3">
        <v>2</v>
      </c>
      <c r="H3">
        <v>5.9</v>
      </c>
      <c r="I3">
        <v>0</v>
      </c>
      <c r="K3" t="s">
        <v>224</v>
      </c>
      <c r="L3" t="s">
        <v>222</v>
      </c>
    </row>
    <row r="4" spans="1:12" x14ac:dyDescent="0.35">
      <c r="A4" t="s">
        <v>3</v>
      </c>
      <c r="D4">
        <v>127</v>
      </c>
      <c r="E4">
        <v>12.9</v>
      </c>
      <c r="F4">
        <v>2.4</v>
      </c>
      <c r="G4">
        <v>1.4</v>
      </c>
      <c r="H4">
        <v>0.6</v>
      </c>
      <c r="I4">
        <v>0</v>
      </c>
    </row>
    <row r="5" spans="1:12" x14ac:dyDescent="0.35">
      <c r="A5" t="s">
        <v>4</v>
      </c>
      <c r="D5">
        <v>109</v>
      </c>
      <c r="E5">
        <v>5.3</v>
      </c>
      <c r="F5">
        <v>1.6</v>
      </c>
      <c r="G5">
        <v>1.4</v>
      </c>
      <c r="H5">
        <v>1.5</v>
      </c>
      <c r="I5">
        <v>0</v>
      </c>
    </row>
    <row r="6" spans="1:12" x14ac:dyDescent="0.35">
      <c r="A6" t="s">
        <v>5</v>
      </c>
      <c r="D6">
        <v>105</v>
      </c>
      <c r="E6">
        <v>7.3</v>
      </c>
      <c r="F6">
        <v>1.5</v>
      </c>
      <c r="G6">
        <v>1.5</v>
      </c>
      <c r="H6">
        <v>-0.1</v>
      </c>
      <c r="I6">
        <v>0</v>
      </c>
    </row>
    <row r="7" spans="1:12" x14ac:dyDescent="0.35">
      <c r="A7" t="s">
        <v>6</v>
      </c>
      <c r="D7">
        <v>105</v>
      </c>
      <c r="E7">
        <v>6.1</v>
      </c>
      <c r="F7">
        <v>2.1</v>
      </c>
      <c r="G7">
        <v>1.4</v>
      </c>
      <c r="H7">
        <v>7</v>
      </c>
      <c r="I7">
        <v>0</v>
      </c>
      <c r="K7" t="s">
        <v>232</v>
      </c>
    </row>
    <row r="8" spans="1:12" x14ac:dyDescent="0.35">
      <c r="A8" t="s">
        <v>7</v>
      </c>
      <c r="D8">
        <v>110</v>
      </c>
      <c r="E8">
        <v>10.4</v>
      </c>
      <c r="F8">
        <v>1.6</v>
      </c>
      <c r="G8">
        <v>1.6</v>
      </c>
      <c r="H8">
        <v>2.7</v>
      </c>
      <c r="I8">
        <v>0</v>
      </c>
    </row>
    <row r="9" spans="1:12" x14ac:dyDescent="0.35">
      <c r="A9" t="s">
        <v>8</v>
      </c>
      <c r="D9" s="1">
        <v>139</v>
      </c>
      <c r="E9" s="1">
        <v>16.399999999999999</v>
      </c>
      <c r="F9" s="1">
        <v>3.8</v>
      </c>
      <c r="G9" s="1">
        <v>1.1000000000000001</v>
      </c>
      <c r="H9" s="1">
        <v>-0.2</v>
      </c>
      <c r="I9" s="1">
        <v>1</v>
      </c>
      <c r="J9" t="s">
        <v>223</v>
      </c>
    </row>
    <row r="10" spans="1:12" x14ac:dyDescent="0.35">
      <c r="A10" t="s">
        <v>9</v>
      </c>
      <c r="D10">
        <v>111</v>
      </c>
      <c r="E10">
        <v>16</v>
      </c>
      <c r="F10">
        <v>2.1</v>
      </c>
      <c r="G10">
        <v>0.9</v>
      </c>
      <c r="H10">
        <v>-0.1</v>
      </c>
      <c r="I10">
        <v>1</v>
      </c>
      <c r="K10" s="2">
        <f>SQRT(POWER($D$9-D10,2)+POWER($E$9-E10,2)+POWER($F$9-F10,2)+POWER($G$9-G10,2)+POWER($H$9-H10,2))</f>
        <v>28.05530252911203</v>
      </c>
      <c r="L10">
        <v>2</v>
      </c>
    </row>
    <row r="11" spans="1:12" x14ac:dyDescent="0.35">
      <c r="A11" t="s">
        <v>10</v>
      </c>
      <c r="D11" s="2">
        <v>113</v>
      </c>
      <c r="E11" s="2">
        <v>17.2</v>
      </c>
      <c r="F11" s="2">
        <v>1.8</v>
      </c>
      <c r="G11" s="2">
        <v>1</v>
      </c>
      <c r="H11" s="2">
        <v>0</v>
      </c>
      <c r="I11" s="2">
        <v>1</v>
      </c>
      <c r="J11" s="2"/>
      <c r="K11" s="2">
        <f>SQRT(POWER($D$9-D11,2)+POWER($E$9-E11,2)+POWER($F$9-F11,2)+POWER($G$9-G11,2)+POWER($H$9-H11,2))</f>
        <v>26.09003641239314</v>
      </c>
      <c r="L11">
        <v>1</v>
      </c>
    </row>
    <row r="12" spans="1:12" x14ac:dyDescent="0.35">
      <c r="A12" t="s">
        <v>11</v>
      </c>
      <c r="D12">
        <v>65</v>
      </c>
      <c r="E12">
        <v>25.3</v>
      </c>
      <c r="F12">
        <v>5.8</v>
      </c>
      <c r="G12">
        <v>1.3</v>
      </c>
      <c r="H12">
        <v>0.2</v>
      </c>
      <c r="I12">
        <v>1</v>
      </c>
      <c r="K12">
        <f>SQRT(POWER($D$9-D12,2)+POWER($E$9-E12,2)+POWER($F$9-F12,2)+POWER($G$9-G12,2)+POWER($H$9-H12,2))</f>
        <v>74.561451166135441</v>
      </c>
      <c r="L12">
        <v>5</v>
      </c>
    </row>
    <row r="13" spans="1:12" x14ac:dyDescent="0.35">
      <c r="A13" t="s">
        <v>12</v>
      </c>
      <c r="D13">
        <v>88</v>
      </c>
      <c r="E13">
        <v>24.1</v>
      </c>
      <c r="F13">
        <v>5.5</v>
      </c>
      <c r="G13">
        <v>0.8</v>
      </c>
      <c r="H13">
        <v>0.1</v>
      </c>
      <c r="I13">
        <v>1</v>
      </c>
      <c r="K13">
        <f>SQRT(POWER($D$9-D13,2)+POWER($E$9-E13,2)+POWER($F$9-F13,2)+POWER($G$9-G13,2)+POWER($H$9-H13,2))</f>
        <v>51.607751355779882</v>
      </c>
      <c r="L13">
        <v>3</v>
      </c>
    </row>
    <row r="14" spans="1:12" x14ac:dyDescent="0.35">
      <c r="A14" t="s">
        <v>13</v>
      </c>
      <c r="D14">
        <v>65</v>
      </c>
      <c r="E14">
        <v>18.2</v>
      </c>
      <c r="F14">
        <v>10</v>
      </c>
      <c r="G14">
        <v>1.3</v>
      </c>
      <c r="H14">
        <v>1.1000000000000001</v>
      </c>
      <c r="I14">
        <v>1</v>
      </c>
      <c r="K14">
        <f>SQRT(POWER($D$9-D14,2)+POWER($E$9-E14,2)+POWER($F$9-F14,2)+POWER($G$9-G14,2)+POWER($H$9-H14,2))</f>
        <v>74.292731811395925</v>
      </c>
      <c r="L14">
        <v>4</v>
      </c>
    </row>
    <row r="15" spans="1:12" x14ac:dyDescent="0.35">
      <c r="A15" t="s">
        <v>14</v>
      </c>
      <c r="D15">
        <v>112</v>
      </c>
      <c r="E15">
        <v>8.1</v>
      </c>
      <c r="F15">
        <v>1.9</v>
      </c>
      <c r="G15">
        <v>3.7</v>
      </c>
      <c r="H15">
        <v>2</v>
      </c>
      <c r="I15">
        <v>0</v>
      </c>
    </row>
    <row r="16" spans="1:12" x14ac:dyDescent="0.35">
      <c r="A16" t="s">
        <v>15</v>
      </c>
    </row>
    <row r="17" spans="1:11" x14ac:dyDescent="0.35">
      <c r="A17" t="s">
        <v>16</v>
      </c>
      <c r="D17" s="3" t="s">
        <v>225</v>
      </c>
    </row>
    <row r="18" spans="1:11" x14ac:dyDescent="0.35">
      <c r="A18" t="s">
        <v>17</v>
      </c>
      <c r="D18">
        <f ca="1">D9+(RANDBETWEEN(0,1)*(D11-D9))</f>
        <v>139</v>
      </c>
      <c r="E18">
        <f ca="1">E9+(RANDBETWEEN(0,1)*(E11-E9))</f>
        <v>16.399999999999999</v>
      </c>
      <c r="F18">
        <f ca="1">F9+(RANDBETWEEN(0,1)*(F11-F9))</f>
        <v>3.8</v>
      </c>
      <c r="G18">
        <f ca="1">G9+(RANDBETWEEN(0,1)*(G11-G9))</f>
        <v>1.1000000000000001</v>
      </c>
      <c r="H18">
        <f ca="1">H9+(RANDBETWEEN(0,1)*(H11-H9))</f>
        <v>0</v>
      </c>
      <c r="K18" s="3" t="s">
        <v>233</v>
      </c>
    </row>
    <row r="19" spans="1:11" x14ac:dyDescent="0.35">
      <c r="A19" t="s">
        <v>18</v>
      </c>
    </row>
    <row r="20" spans="1:11" x14ac:dyDescent="0.35">
      <c r="A20" t="s">
        <v>19</v>
      </c>
      <c r="E20">
        <f ca="1">RAND()</f>
        <v>0.83852425685518739</v>
      </c>
    </row>
    <row r="21" spans="1:11" x14ac:dyDescent="0.35">
      <c r="A21" t="s">
        <v>20</v>
      </c>
    </row>
    <row r="22" spans="1:11" x14ac:dyDescent="0.35">
      <c r="A22" t="s">
        <v>21</v>
      </c>
    </row>
    <row r="23" spans="1:11" x14ac:dyDescent="0.35">
      <c r="A23" t="s">
        <v>22</v>
      </c>
    </row>
    <row r="24" spans="1:11" x14ac:dyDescent="0.35">
      <c r="A24" t="s">
        <v>23</v>
      </c>
    </row>
    <row r="25" spans="1:11" x14ac:dyDescent="0.35">
      <c r="A25" t="s">
        <v>24</v>
      </c>
    </row>
    <row r="26" spans="1:11" x14ac:dyDescent="0.35">
      <c r="A26" t="s">
        <v>25</v>
      </c>
    </row>
    <row r="27" spans="1:11" x14ac:dyDescent="0.35">
      <c r="A27" t="s">
        <v>26</v>
      </c>
    </row>
    <row r="28" spans="1:11" x14ac:dyDescent="0.35">
      <c r="A28" t="s">
        <v>27</v>
      </c>
    </row>
    <row r="29" spans="1:11" x14ac:dyDescent="0.35">
      <c r="A29" t="s">
        <v>28</v>
      </c>
    </row>
    <row r="30" spans="1:11" x14ac:dyDescent="0.35">
      <c r="A30" t="s">
        <v>29</v>
      </c>
    </row>
    <row r="31" spans="1:11" x14ac:dyDescent="0.35">
      <c r="A31" t="s">
        <v>30</v>
      </c>
    </row>
    <row r="32" spans="1:1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3" spans="1:1" x14ac:dyDescent="0.35">
      <c r="A203" t="s">
        <v>202</v>
      </c>
    </row>
    <row r="204" spans="1:1" x14ac:dyDescent="0.35">
      <c r="A204" t="s">
        <v>203</v>
      </c>
    </row>
    <row r="205" spans="1:1" x14ac:dyDescent="0.35">
      <c r="A205" t="s">
        <v>204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207</v>
      </c>
    </row>
    <row r="209" spans="1:1" x14ac:dyDescent="0.35">
      <c r="A209" t="s">
        <v>208</v>
      </c>
    </row>
    <row r="210" spans="1:1" x14ac:dyDescent="0.35">
      <c r="A210" t="s">
        <v>209</v>
      </c>
    </row>
    <row r="211" spans="1:1" x14ac:dyDescent="0.35">
      <c r="A211" t="s">
        <v>210</v>
      </c>
    </row>
    <row r="212" spans="1:1" x14ac:dyDescent="0.35">
      <c r="A212" t="s">
        <v>211</v>
      </c>
    </row>
    <row r="213" spans="1:1" x14ac:dyDescent="0.35">
      <c r="A213" t="s">
        <v>212</v>
      </c>
    </row>
    <row r="214" spans="1:1" x14ac:dyDescent="0.35">
      <c r="A214" t="s">
        <v>213</v>
      </c>
    </row>
    <row r="215" spans="1:1" x14ac:dyDescent="0.35">
      <c r="A215" t="s">
        <v>214</v>
      </c>
    </row>
    <row r="216" spans="1:1" x14ac:dyDescent="0.35">
      <c r="A216" t="s">
        <v>215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workbookViewId="0">
      <selection activeCell="O4" sqref="O4"/>
    </sheetView>
  </sheetViews>
  <sheetFormatPr defaultRowHeight="14.5" x14ac:dyDescent="0.35"/>
  <sheetData>
    <row r="1" spans="1:24" x14ac:dyDescent="0.35">
      <c r="A1">
        <v>107</v>
      </c>
      <c r="B1">
        <v>10.1</v>
      </c>
      <c r="C1">
        <v>2.2000000000000002</v>
      </c>
      <c r="D1">
        <v>0.9</v>
      </c>
      <c r="E1">
        <v>2.7</v>
      </c>
      <c r="F1">
        <v>0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s="1" t="s">
        <v>226</v>
      </c>
      <c r="N1" s="1" t="s">
        <v>226</v>
      </c>
    </row>
    <row r="2" spans="1:24" x14ac:dyDescent="0.35">
      <c r="A2">
        <v>113</v>
      </c>
      <c r="B2">
        <v>9.9</v>
      </c>
      <c r="C2">
        <v>3.1</v>
      </c>
      <c r="D2">
        <v>2</v>
      </c>
      <c r="E2">
        <v>5.9</v>
      </c>
      <c r="F2">
        <v>0</v>
      </c>
    </row>
    <row r="3" spans="1:24" x14ac:dyDescent="0.35">
      <c r="A3">
        <v>127</v>
      </c>
      <c r="B3">
        <v>12.9</v>
      </c>
      <c r="C3">
        <v>2.4</v>
      </c>
      <c r="D3">
        <v>1.4</v>
      </c>
      <c r="E3">
        <v>0.6</v>
      </c>
      <c r="F3">
        <v>0</v>
      </c>
      <c r="O3" t="s">
        <v>249</v>
      </c>
    </row>
    <row r="4" spans="1:24" x14ac:dyDescent="0.35">
      <c r="A4">
        <v>109</v>
      </c>
      <c r="B4">
        <v>5.3</v>
      </c>
      <c r="C4">
        <v>1.6</v>
      </c>
      <c r="D4">
        <v>1.4</v>
      </c>
      <c r="E4">
        <v>1.5</v>
      </c>
      <c r="F4">
        <v>0</v>
      </c>
    </row>
    <row r="5" spans="1:24" x14ac:dyDescent="0.35">
      <c r="A5">
        <v>105</v>
      </c>
      <c r="B5">
        <v>7.3</v>
      </c>
      <c r="C5">
        <v>1.5</v>
      </c>
      <c r="D5">
        <v>1.5</v>
      </c>
      <c r="E5">
        <v>-0.1</v>
      </c>
      <c r="F5">
        <v>0</v>
      </c>
    </row>
    <row r="6" spans="1:24" x14ac:dyDescent="0.35">
      <c r="A6">
        <v>105</v>
      </c>
      <c r="B6">
        <v>6.1</v>
      </c>
      <c r="C6">
        <v>2.1</v>
      </c>
      <c r="D6">
        <v>1.4</v>
      </c>
      <c r="E6">
        <v>7</v>
      </c>
      <c r="F6">
        <v>0</v>
      </c>
      <c r="O6" t="s">
        <v>247</v>
      </c>
      <c r="P6">
        <f>AVERAGE(A8:A13)</f>
        <v>96.833333333333329</v>
      </c>
      <c r="Q6">
        <f>AVERAGE(B8:B13)</f>
        <v>19.533333333333335</v>
      </c>
      <c r="R6">
        <f t="shared" ref="R6:T6" si="0">AVERAGE(C8:C13)</f>
        <v>4.833333333333333</v>
      </c>
      <c r="S6">
        <f t="shared" si="0"/>
        <v>1.0666666666666667</v>
      </c>
      <c r="T6">
        <f t="shared" si="0"/>
        <v>0.18333333333333335</v>
      </c>
    </row>
    <row r="7" spans="1:24" x14ac:dyDescent="0.35">
      <c r="A7">
        <v>110</v>
      </c>
      <c r="B7">
        <v>10.4</v>
      </c>
      <c r="C7">
        <v>1.6</v>
      </c>
      <c r="D7">
        <v>1.6</v>
      </c>
      <c r="E7">
        <v>2.7</v>
      </c>
      <c r="F7">
        <v>0</v>
      </c>
      <c r="H7" t="s">
        <v>235</v>
      </c>
      <c r="O7" t="s">
        <v>248</v>
      </c>
      <c r="P7">
        <f>_xlfn.STDEV.S(A8:A13)</f>
        <v>29.478240562602565</v>
      </c>
      <c r="Q7">
        <f t="shared" ref="Q7:T7" si="1">_xlfn.STDEV.S(B8:B13)</f>
        <v>4.089824772122463</v>
      </c>
      <c r="R7">
        <f t="shared" si="1"/>
        <v>3.026989703759607</v>
      </c>
      <c r="S7">
        <f t="shared" si="1"/>
        <v>0.20655911179773043</v>
      </c>
      <c r="T7">
        <f t="shared" si="1"/>
        <v>0.47081489639418456</v>
      </c>
    </row>
    <row r="8" spans="1:24" x14ac:dyDescent="0.35">
      <c r="A8" s="1">
        <v>139</v>
      </c>
      <c r="B8" s="1">
        <v>16.399999999999999</v>
      </c>
      <c r="C8" s="1">
        <v>3.8</v>
      </c>
      <c r="D8" s="1">
        <v>1.1000000000000001</v>
      </c>
      <c r="E8" s="1">
        <v>-0.2</v>
      </c>
      <c r="F8" s="1">
        <v>1</v>
      </c>
      <c r="G8" t="s">
        <v>226</v>
      </c>
      <c r="I8">
        <f>SQRT(POWER($B$9-A8,2)+POWER($B$9-B8,2)+POWER($C$9-C8,2)+POWER($D$9-D8,2)+POWER($E$9-E8,2))</f>
        <v>123.01260098054996</v>
      </c>
      <c r="J8" s="7">
        <f>SQRT(POWER($B$10-B8,2)+POWER($B$10-C8,2)+POWER($C$10-D8,2)+POWER($D$10-E8,2)+POWER($E$10-F8,2))</f>
        <v>13.53255334369682</v>
      </c>
      <c r="P8" s="9">
        <f>(A8-$P$6)/$P$7</f>
        <v>1.4304336304304817</v>
      </c>
      <c r="Q8" s="9">
        <f>(B8-$Q$6)/$Q$7</f>
        <v>-0.7661289927850029</v>
      </c>
      <c r="R8" s="9">
        <f>(C8-$R$6)/$R$7</f>
        <v>-0.34137325675402991</v>
      </c>
      <c r="S8" s="9">
        <f>(D8-$S$6)/$S$7</f>
        <v>0.16137430609197501</v>
      </c>
      <c r="T8" s="9">
        <f>(E8-$T$6)/$T$7</f>
        <v>-0.81419117421550691</v>
      </c>
      <c r="V8">
        <f>SQRT(POWER($P$9-P8,2)+POWER($Q$9-Q8,2)+POWER($R$9-R8,2)+POWER($S$9-S8,2)+POWER($T$9-T8,2))</f>
        <v>1.4865428805175769</v>
      </c>
      <c r="W8">
        <f>SQRT(POWER($P$10-P8,2)+POWER($Q$10-Q8,2)+POWER($R$10-R8,2)+POWER($S$10-S8,2)+POWER($T$10-T8,2))</f>
        <v>1.2913473565745825</v>
      </c>
    </row>
    <row r="9" spans="1:24" x14ac:dyDescent="0.35">
      <c r="A9">
        <v>111</v>
      </c>
      <c r="B9">
        <v>16</v>
      </c>
      <c r="C9">
        <v>2.1</v>
      </c>
      <c r="D9">
        <v>0.9</v>
      </c>
      <c r="E9">
        <v>-0.1</v>
      </c>
      <c r="F9">
        <v>1</v>
      </c>
      <c r="G9" t="s">
        <v>227</v>
      </c>
      <c r="H9">
        <f>SQRT((POWER($A$8-A9,2)+POWER($B$8-B9,2)+POWER($C$8-C9,2)+POWER($D$8-D9,2)+POWER($E$8-E9,2)))</f>
        <v>28.05530252911203</v>
      </c>
      <c r="J9" s="8">
        <f>SQRT(POWER($B$10-B9,2)+POWER($B$10-C9,2)+POWER($C$10-D9,2)+POWER($D$10-E9,2)+POWER($E$10-F9,2))</f>
        <v>15.246966911487675</v>
      </c>
      <c r="P9" s="9">
        <f>(A9-$P$6)/$P$7</f>
        <v>0.48058046872170346</v>
      </c>
      <c r="Q9" s="9">
        <f t="shared" ref="Q9:Q13" si="2">(B9-$Q$6)/$Q$7</f>
        <v>-0.86393269399159855</v>
      </c>
      <c r="R9" s="9">
        <f t="shared" ref="R9:R13" si="3">(C9-$R$6)/$R$7</f>
        <v>-0.90298732431711137</v>
      </c>
      <c r="S9" s="9">
        <f t="shared" ref="S9:S13" si="4">(D9-$S$6)/$S$7</f>
        <v>-0.80687153045987237</v>
      </c>
      <c r="T9" s="9">
        <f t="shared" ref="T9:T13" si="5">(E9-$T$6)/$T$7</f>
        <v>-0.60179347659407023</v>
      </c>
      <c r="U9">
        <f>SQRT((POWER($P$8-P9,2)+POWER($Q$8-O9,2)+POWER($R$8-R9,2)+POWER($S$8-S9,2)+POWER($T$8-T9,2)))</f>
        <v>1.669490283060536</v>
      </c>
      <c r="W9">
        <f>SQRT(POWER($P$10-P9,2)+POWER($Q$10-Q9,2)+POWER($R$10-R9,2)+POWER($S$10-S9,2)+POWER($T$10-T9,2))</f>
        <v>0.61644423444673657</v>
      </c>
    </row>
    <row r="10" spans="1:24" x14ac:dyDescent="0.35">
      <c r="A10" s="2">
        <v>113</v>
      </c>
      <c r="B10" s="2">
        <v>17.2</v>
      </c>
      <c r="C10" s="2">
        <v>1.8</v>
      </c>
      <c r="D10" s="2">
        <v>1</v>
      </c>
      <c r="E10" s="2">
        <v>0</v>
      </c>
      <c r="F10" s="2">
        <v>1</v>
      </c>
      <c r="G10" t="s">
        <v>228</v>
      </c>
      <c r="H10">
        <f>SQRT(POWER($A$8-A10,2)+POWER($B$8-B10,2)+POWER($C$8-C10,2)+POWER($D$8-D10,2)+POWER($E$8-E10,2))</f>
        <v>26.09003641239314</v>
      </c>
      <c r="I10">
        <f>SQRT(POWER($B$9-A10,2)+POWER($B$9-B10,2)+POWER($C$9-C10,2)+POWER($D$9-D10,2)+POWER($E$9-E10,2))</f>
        <v>97.007989361701547</v>
      </c>
      <c r="J10" s="7"/>
      <c r="P10" s="9">
        <f>(A10-$P$6)/$P$7</f>
        <v>0.54842712312947328</v>
      </c>
      <c r="Q10" s="9">
        <f t="shared" si="2"/>
        <v>-0.57052159037181061</v>
      </c>
      <c r="R10" s="9">
        <f t="shared" si="3"/>
        <v>-1.0020956891811845</v>
      </c>
      <c r="S10" s="9">
        <f t="shared" si="4"/>
        <v>-0.32274861218394896</v>
      </c>
      <c r="T10" s="9">
        <f t="shared" si="5"/>
        <v>-0.38939577897263378</v>
      </c>
      <c r="U10">
        <f t="shared" ref="U10:U13" si="6">SQRT((POWER($P$8-P10,2)+POWER($Q$8-O10,2)+POWER($R$8-R10,2)+POWER($S$8-S10,2)+POWER($T$8-T10,2)))</f>
        <v>1.4887139997457834</v>
      </c>
      <c r="V10">
        <f>SQRT(POWER($P$9-P10,2)+POWER($Q$9-Q10,2)+POWER($R$9-R10,2)+POWER($S$9-S10,2)+POWER($T$9-T10,2))</f>
        <v>0.61644423444673657</v>
      </c>
    </row>
    <row r="11" spans="1:24" x14ac:dyDescent="0.35">
      <c r="A11">
        <v>65</v>
      </c>
      <c r="B11">
        <v>25.3</v>
      </c>
      <c r="C11">
        <v>5.8</v>
      </c>
      <c r="D11">
        <v>1.3</v>
      </c>
      <c r="E11">
        <v>0.2</v>
      </c>
      <c r="F11">
        <v>1</v>
      </c>
      <c r="G11" t="s">
        <v>229</v>
      </c>
      <c r="H11">
        <f>SQRT(POWER($A$8-A11,2)+POWER($B$8-B11,2)+POWER($C$8-C11,2)+POWER($D$8-D11,2)+POWER($E$8-E11,2))</f>
        <v>74.561451166135441</v>
      </c>
      <c r="I11">
        <f>SQRT(POWER($B$9-A11,2)+POWER($B$9-B11,2)+POWER($C$9-C11,2)+POWER($D$9-D11,2)+POWER($E$9-E11,2))</f>
        <v>50.014297955684633</v>
      </c>
      <c r="J11" s="7">
        <f>SQRT(POWER($B$10-B11,2)+POWER($B$10-C11,2)+POWER($C$10-D11,2)+POWER($D$10-E11,2)+POWER($E$10-F11,2))</f>
        <v>14.052046114356441</v>
      </c>
      <c r="P11" s="9">
        <f>(A11-$P$6)/$P$7</f>
        <v>-1.0798925826570036</v>
      </c>
      <c r="Q11" s="9">
        <f t="shared" si="2"/>
        <v>1.4100033590617589</v>
      </c>
      <c r="R11" s="9">
        <f t="shared" si="3"/>
        <v>0.31934917567312482</v>
      </c>
      <c r="S11" s="9">
        <f t="shared" si="4"/>
        <v>1.1296201426438219</v>
      </c>
      <c r="T11" s="9">
        <f t="shared" si="5"/>
        <v>3.5399616270239423E-2</v>
      </c>
      <c r="U11">
        <f t="shared" si="6"/>
        <v>2.9974238895575911</v>
      </c>
      <c r="V11">
        <f t="shared" ref="V11:V13" si="7">SQRT(POWER($P$9-P11,2)+POWER($Q$9-Q11,2)+POWER($R$9-R11,2)+POWER($S$9-S11,2)+POWER($T$9-T11,2))</f>
        <v>3.6408766628735676</v>
      </c>
      <c r="W11">
        <f>SQRT(POWER($P$10-P11,2)+POWER($Q$10-Q11,2)+POWER($R$10-R11,2)+POWER($S$10-S11,2)+POWER($T$10-T11,2))</f>
        <v>3.2572913284277694</v>
      </c>
    </row>
    <row r="12" spans="1:24" x14ac:dyDescent="0.35">
      <c r="A12">
        <v>88</v>
      </c>
      <c r="B12">
        <v>24.1</v>
      </c>
      <c r="C12">
        <v>5.5</v>
      </c>
      <c r="D12">
        <v>0.8</v>
      </c>
      <c r="E12">
        <v>0.1</v>
      </c>
      <c r="F12">
        <v>1</v>
      </c>
      <c r="G12" t="s">
        <v>230</v>
      </c>
      <c r="H12">
        <f>SQRT(POWER($A$8-A12,2)+POWER($B$8-B12,2)+POWER($C$8-C12,2)+POWER($D$8-D12,2)+POWER($E$8-E12,2))</f>
        <v>51.607751355779882</v>
      </c>
      <c r="I12">
        <f>SQRT(POWER($B$9-A12,2)+POWER($B$9-B12,2)+POWER($C$9-C12,2)+POWER($D$9-D12,2)+POWER($E$9-E12,2))</f>
        <v>72.534267763588815</v>
      </c>
      <c r="J12" s="8">
        <f>SQRT(POWER($B$10-B12,2)+POWER($B$10-C12,2)+POWER($C$10-D12,2)+POWER($D$10-E12,2)+POWER($E$10-F12,2))</f>
        <v>13.686124360095519</v>
      </c>
      <c r="P12" s="9">
        <f>(A12-$P$6)/$P$7</f>
        <v>-0.29965605696765013</v>
      </c>
      <c r="Q12" s="9">
        <f t="shared" si="2"/>
        <v>1.1165922554419712</v>
      </c>
      <c r="R12" s="9">
        <f t="shared" si="3"/>
        <v>0.22024081080905167</v>
      </c>
      <c r="S12" s="9">
        <f t="shared" si="4"/>
        <v>-1.2909944487357958</v>
      </c>
      <c r="T12" s="9">
        <f t="shared" si="5"/>
        <v>-0.17699808135119716</v>
      </c>
      <c r="U12">
        <f t="shared" si="6"/>
        <v>2.5319882224263663</v>
      </c>
      <c r="V12">
        <f t="shared" si="7"/>
        <v>2.4915287842421527</v>
      </c>
      <c r="W12">
        <f t="shared" ref="W12:W13" si="8">SQRT(POWER($P$10-P12,2)+POWER($Q$10-Q12,2)+POWER($R$10-R12,2)+POWER($S$10-S12,2)+POWER($T$10-T12,2))</f>
        <v>2.4581125910469344</v>
      </c>
    </row>
    <row r="13" spans="1:24" x14ac:dyDescent="0.35">
      <c r="A13">
        <v>65</v>
      </c>
      <c r="B13">
        <v>18.2</v>
      </c>
      <c r="C13">
        <v>10</v>
      </c>
      <c r="D13">
        <v>1.3</v>
      </c>
      <c r="E13">
        <v>1.1000000000000001</v>
      </c>
      <c r="F13">
        <v>1</v>
      </c>
      <c r="G13" t="s">
        <v>231</v>
      </c>
      <c r="H13">
        <f>SQRT(POWER($A$8-A13,2)+POWER($B$8-B13,2)+POWER($C$8-C13,2)+POWER($D$8-D13,2)+POWER($E$8-E13,2))</f>
        <v>74.292731811395925</v>
      </c>
      <c r="I13">
        <f>SQRT(POWER($B$9-A13,2)+POWER($B$9-B13,2)+POWER($C$9-C13,2)+POWER($D$9-D13,2)+POWER($E$9-E13,2))</f>
        <v>49.697585454426253</v>
      </c>
      <c r="J13" s="8">
        <f>SQRT(POWER($B$10-B13,2)+POWER($B$10-C13,2)+POWER($C$10-D13,2)+POWER($D$10-E13,2)+POWER($E$10-F13,2))</f>
        <v>7.3552702193733159</v>
      </c>
      <c r="P13" s="9">
        <f>(A13-$P$6)/$P$7</f>
        <v>-1.0798925826570036</v>
      </c>
      <c r="Q13" s="9">
        <f t="shared" si="2"/>
        <v>-0.32601233735532065</v>
      </c>
      <c r="R13" s="9">
        <f t="shared" si="3"/>
        <v>1.7068662837701498</v>
      </c>
      <c r="S13" s="9">
        <f t="shared" si="4"/>
        <v>1.1296201426438219</v>
      </c>
      <c r="T13" s="9">
        <f t="shared" si="5"/>
        <v>1.9469788948631688</v>
      </c>
      <c r="U13">
        <f t="shared" si="6"/>
        <v>4.4323285861319608</v>
      </c>
      <c r="V13">
        <f t="shared" si="7"/>
        <v>4.4476972594043165</v>
      </c>
      <c r="W13">
        <f t="shared" si="8"/>
        <v>4.1973451640889561</v>
      </c>
    </row>
    <row r="14" spans="1:24" x14ac:dyDescent="0.35">
      <c r="A14">
        <v>112</v>
      </c>
      <c r="B14">
        <v>8.1</v>
      </c>
      <c r="C14">
        <v>1.9</v>
      </c>
      <c r="D14">
        <v>3.7</v>
      </c>
      <c r="E14">
        <v>2</v>
      </c>
      <c r="F14">
        <v>0</v>
      </c>
    </row>
    <row r="15" spans="1:24" x14ac:dyDescent="0.35">
      <c r="G15" s="1" t="s">
        <v>234</v>
      </c>
      <c r="H15" s="4">
        <f>SUM(H9:H14)</f>
        <v>254.60727327481641</v>
      </c>
      <c r="I15" s="4">
        <f>SUM(I9:I14)</f>
        <v>269.25414053540123</v>
      </c>
      <c r="J15" s="4">
        <f>SUM(J9:J14)</f>
        <v>50.340407605312954</v>
      </c>
      <c r="L15" t="s">
        <v>224</v>
      </c>
      <c r="T15" t="s">
        <v>234</v>
      </c>
      <c r="U15">
        <f>SUM(U9:U13)</f>
        <v>13.119944980922236</v>
      </c>
      <c r="V15">
        <f t="shared" ref="V15:W15" si="9">SUM(V9:V13)</f>
        <v>11.196546940966773</v>
      </c>
      <c r="W15">
        <f t="shared" si="9"/>
        <v>10.529193318010396</v>
      </c>
    </row>
    <row r="16" spans="1:24" x14ac:dyDescent="0.35">
      <c r="A16" t="s">
        <v>240</v>
      </c>
      <c r="G16" s="5" t="s">
        <v>236</v>
      </c>
      <c r="H16" s="5">
        <f>((H15-$J$15)/($I$15-$J$15))</f>
        <v>0.93309297199156338</v>
      </c>
      <c r="I16" s="5">
        <f>((I15-$J$15)/($I$15-$J$15))</f>
        <v>1</v>
      </c>
      <c r="J16" s="5">
        <f>((J15-$J$15)/($I$15-$J$15))</f>
        <v>0</v>
      </c>
      <c r="K16" s="6">
        <f>SUM(H16:J16)</f>
        <v>1.9330929719915635</v>
      </c>
      <c r="L16" t="s">
        <v>243</v>
      </c>
      <c r="T16" t="s">
        <v>236</v>
      </c>
      <c r="U16">
        <f>(U15-$W$15)/($U$15-$W$15)</f>
        <v>1</v>
      </c>
      <c r="V16">
        <f t="shared" ref="V16:W16" si="10">(V15-$W$15)/($U$15-$W$15)</f>
        <v>0.25759073419113954</v>
      </c>
      <c r="W16">
        <f t="shared" si="10"/>
        <v>0</v>
      </c>
      <c r="X16">
        <f>SUM(U16:W16)</f>
        <v>1.2575907341911394</v>
      </c>
    </row>
    <row r="17" spans="1:24" x14ac:dyDescent="0.35">
      <c r="A17" t="s">
        <v>241</v>
      </c>
      <c r="G17" s="6" t="s">
        <v>237</v>
      </c>
      <c r="H17" s="6">
        <f>$K16-$H16</f>
        <v>1</v>
      </c>
      <c r="I17" s="6">
        <f>$K$16-I16</f>
        <v>0.93309297199156349</v>
      </c>
      <c r="J17" s="6">
        <f>$K$16-J16</f>
        <v>1.9330929719915635</v>
      </c>
      <c r="K17" s="7">
        <f>SUM(H17:J17)</f>
        <v>3.866185943983127</v>
      </c>
      <c r="L17" t="s">
        <v>244</v>
      </c>
      <c r="T17" t="s">
        <v>237</v>
      </c>
      <c r="U17">
        <f>$X$16-U16</f>
        <v>0.25759073419113943</v>
      </c>
      <c r="V17">
        <f t="shared" ref="V17:W17" si="11">$X$16-V16</f>
        <v>0.99999999999999989</v>
      </c>
      <c r="W17">
        <f t="shared" si="11"/>
        <v>1.2575907341911394</v>
      </c>
      <c r="X17">
        <f>SUM(U17:W17)</f>
        <v>2.5151814683822789</v>
      </c>
    </row>
    <row r="18" spans="1:24" x14ac:dyDescent="0.35">
      <c r="A18" t="s">
        <v>242</v>
      </c>
      <c r="G18" s="7" t="s">
        <v>238</v>
      </c>
      <c r="H18" s="7">
        <f>H17/$K$17</f>
        <v>0.25865284662686266</v>
      </c>
      <c r="I18" s="7">
        <f>I17/$K$17</f>
        <v>0.24134715337313734</v>
      </c>
      <c r="J18" s="7">
        <f>J17/$K$17</f>
        <v>0.5</v>
      </c>
      <c r="L18" t="s">
        <v>245</v>
      </c>
      <c r="T18" t="s">
        <v>238</v>
      </c>
      <c r="U18">
        <f>U17/$X$17</f>
        <v>0.10241437344750211</v>
      </c>
      <c r="V18">
        <f t="shared" ref="V18:W18" si="12">V17/$X$17</f>
        <v>0.39758562655249785</v>
      </c>
      <c r="W18">
        <f t="shared" si="12"/>
        <v>0.5</v>
      </c>
    </row>
    <row r="19" spans="1:24" x14ac:dyDescent="0.35">
      <c r="G19" t="s">
        <v>239</v>
      </c>
      <c r="H19">
        <f>(((100*6)/100)*H18)</f>
        <v>1.5519170797611759</v>
      </c>
      <c r="I19">
        <f>((100*6)/100*I18)</f>
        <v>1.4480829202388241</v>
      </c>
      <c r="J19">
        <f>((100*6)/100*J18)</f>
        <v>3</v>
      </c>
      <c r="L19" t="s">
        <v>246</v>
      </c>
      <c r="U19">
        <f>(((100*6)/100)*U18)</f>
        <v>0.61448624068501267</v>
      </c>
      <c r="V19">
        <f t="shared" ref="V19:W19" si="13">(((100*6)/100)*V18)</f>
        <v>2.3855137593149873</v>
      </c>
      <c r="W19">
        <f t="shared" si="13"/>
        <v>3</v>
      </c>
    </row>
    <row r="20" spans="1:24" x14ac:dyDescent="0.35">
      <c r="A20">
        <f ca="1">A10+(RANDBETWEEN(0,1)*(A9-A10))</f>
        <v>113</v>
      </c>
      <c r="B20">
        <f ca="1">B10+(RANDBETWEEN(0,1)*(B9-B10))</f>
        <v>17.2</v>
      </c>
      <c r="C20">
        <f ca="1">C10+(RANDBETWEEN(0,1)*(C9-C10))</f>
        <v>1.8</v>
      </c>
      <c r="D20">
        <f ca="1">D10+(RANDBETWEEN(0,1)*(D9-D10))</f>
        <v>0.9</v>
      </c>
      <c r="E20">
        <f ca="1">E10+(RANDBETWEEN(0,1)*(E9-E10))</f>
        <v>0</v>
      </c>
      <c r="H20">
        <v>2</v>
      </c>
      <c r="I20">
        <v>1</v>
      </c>
      <c r="J20">
        <v>3</v>
      </c>
      <c r="U20">
        <v>1</v>
      </c>
      <c r="V20">
        <v>2</v>
      </c>
      <c r="W20">
        <v>3</v>
      </c>
    </row>
    <row r="21" spans="1:24" x14ac:dyDescent="0.35">
      <c r="A21">
        <f ca="1">A10+(RANDBETWEEN(0,1)*(A12-A10))</f>
        <v>88</v>
      </c>
      <c r="B21">
        <f ca="1">B12+(RANDBETWEEN(0,1)*(B10-B12))</f>
        <v>24.1</v>
      </c>
      <c r="C21">
        <f ca="1">C12+(RANDBETWEEN(0,1)*(C10-C12))</f>
        <v>1.7999999999999998</v>
      </c>
      <c r="D21">
        <f ca="1">D12+(RANDBETWEEN(0,1)*(D10-D12))</f>
        <v>0.8</v>
      </c>
      <c r="E21">
        <f ca="1">E12+(RANDBETWEEN(0,1)*(E10-E12))</f>
        <v>0.1</v>
      </c>
    </row>
    <row r="22" spans="1:24" x14ac:dyDescent="0.35">
      <c r="A22">
        <f ca="1">A10+(RANDBETWEEN(0,1)*(A13-A10))</f>
        <v>113</v>
      </c>
      <c r="B22">
        <f ca="1">B10+(RANDBETWEEN(0,1)*(B13-B10))</f>
        <v>18.2</v>
      </c>
      <c r="C22">
        <f ca="1">C10+(RANDBETWEEN(0,1)*(C13-C10))</f>
        <v>1.8</v>
      </c>
      <c r="D22">
        <f ca="1">D10+(RANDBETWEEN(0,1)*(D13-D10))</f>
        <v>1.3</v>
      </c>
      <c r="E22">
        <f ca="1">E10+(RANDBETWEEN(0,1)*(E13-E10))</f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Thyroid_2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Lanie</dc:creator>
  <cp:lastModifiedBy>Lanie</cp:lastModifiedBy>
  <dcterms:created xsi:type="dcterms:W3CDTF">2019-02-07T00:51:54Z</dcterms:created>
  <dcterms:modified xsi:type="dcterms:W3CDTF">2019-03-05T19:25:56Z</dcterms:modified>
</cp:coreProperties>
</file>