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ining\Financial Analysis\"/>
    </mc:Choice>
  </mc:AlternateContent>
  <xr:revisionPtr revIDLastSave="0" documentId="13_ncr:1_{E829BE32-4869-4984-A9C1-7E480D8A4FEB}" xr6:coauthVersionLast="45" xr6:coauthVersionMax="45" xr10:uidLastSave="{00000000-0000-0000-0000-000000000000}"/>
  <bookViews>
    <workbookView xWindow="-120" yWindow="-120" windowWidth="19440" windowHeight="11640" activeTab="1" xr2:uid="{CCB1659B-1CE9-4160-B5DE-100301E8165B}"/>
  </bookViews>
  <sheets>
    <sheet name="Loan Schedule" sheetId="1" r:id="rId1"/>
    <sheet name="NPV" sheetId="2" r:id="rId2"/>
  </sheets>
  <definedNames>
    <definedName name="_xlchart.v1.0" hidden="1">NPV!$B$20</definedName>
    <definedName name="_xlchart.v1.1" hidden="1">NPV!$C$18:$J$18</definedName>
    <definedName name="_xlchart.v1.10" hidden="1">NPV!$C$20:$J$20</definedName>
    <definedName name="_xlchart.v1.2" hidden="1">NPV!$C$20:$J$20</definedName>
    <definedName name="_xlchart.v1.3" hidden="1">NPV!$B$11</definedName>
    <definedName name="_xlchart.v1.4" hidden="1">NPV!$C$11:$J$11</definedName>
    <definedName name="_xlchart.v1.5" hidden="1">NPV!$C$9:$J$9</definedName>
    <definedName name="_xlchart.v1.6" hidden="1">NPV!$B$11</definedName>
    <definedName name="_xlchart.v1.7" hidden="1">NPV!$C$11:$J$11</definedName>
    <definedName name="_xlchart.v1.8" hidden="1">NPV!$B$20</definedName>
    <definedName name="_xlchart.v1.9" hidden="1">NPV!$C$18:$J$18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C13" i="2"/>
  <c r="J11" i="2"/>
  <c r="D20" i="2"/>
  <c r="E20" i="2"/>
  <c r="F20" i="2"/>
  <c r="G20" i="2"/>
  <c r="H20" i="2"/>
  <c r="I20" i="2"/>
  <c r="J20" i="2" s="1"/>
  <c r="C20" i="2"/>
  <c r="D11" i="2"/>
  <c r="E11" i="2"/>
  <c r="F11" i="2"/>
  <c r="G11" i="2"/>
  <c r="H11" i="2"/>
  <c r="I11" i="2"/>
  <c r="C11" i="2"/>
  <c r="J19" i="2"/>
  <c r="J10" i="2"/>
  <c r="E11" i="1"/>
  <c r="D16" i="1"/>
  <c r="E16" i="1" s="1"/>
  <c r="F16" i="1" s="1"/>
  <c r="F15" i="1"/>
  <c r="E15" i="1"/>
  <c r="F14" i="1"/>
  <c r="D15" i="1" s="1"/>
  <c r="E14" i="1"/>
  <c r="D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4" i="1"/>
  <c r="E6" i="1"/>
  <c r="E5" i="1"/>
  <c r="E10" i="1"/>
  <c r="E4" i="1"/>
  <c r="D17" i="1" l="1"/>
  <c r="E17" i="1" s="1"/>
  <c r="F17" i="1" s="1"/>
  <c r="D18" i="1" l="1"/>
  <c r="E18" i="1" s="1"/>
  <c r="F18" i="1" s="1"/>
  <c r="D19" i="1" l="1"/>
  <c r="E19" i="1" s="1"/>
  <c r="F19" i="1" s="1"/>
  <c r="D20" i="1" l="1"/>
  <c r="E20" i="1" s="1"/>
  <c r="F20" i="1" s="1"/>
  <c r="D21" i="1" l="1"/>
  <c r="E21" i="1" s="1"/>
  <c r="F21" i="1" s="1"/>
  <c r="D22" i="1" l="1"/>
  <c r="E22" i="1" s="1"/>
  <c r="F22" i="1" s="1"/>
  <c r="D23" i="1" l="1"/>
  <c r="E23" i="1" s="1"/>
  <c r="F23" i="1" s="1"/>
  <c r="D24" i="1" l="1"/>
  <c r="E24" i="1" s="1"/>
  <c r="F24" i="1" s="1"/>
  <c r="D25" i="1" l="1"/>
  <c r="E25" i="1" s="1"/>
  <c r="F25" i="1" s="1"/>
  <c r="D26" i="1" l="1"/>
  <c r="E26" i="1" s="1"/>
  <c r="F26" i="1" s="1"/>
  <c r="D27" i="1" l="1"/>
  <c r="E27" i="1" s="1"/>
  <c r="F27" i="1" s="1"/>
  <c r="D28" i="1" l="1"/>
  <c r="E28" i="1" s="1"/>
  <c r="F28" i="1" s="1"/>
  <c r="D29" i="1" l="1"/>
  <c r="E29" i="1" s="1"/>
  <c r="F29" i="1" s="1"/>
  <c r="D30" i="1" l="1"/>
  <c r="E30" i="1" s="1"/>
  <c r="F30" i="1" s="1"/>
  <c r="D31" i="1" l="1"/>
  <c r="E31" i="1" s="1"/>
  <c r="F31" i="1" s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 s="1"/>
  <c r="D36" i="1" l="1"/>
  <c r="E36" i="1" s="1"/>
  <c r="F36" i="1" s="1"/>
  <c r="D37" i="1" l="1"/>
  <c r="E37" i="1" s="1"/>
  <c r="F37" i="1" s="1"/>
  <c r="D38" i="1" l="1"/>
  <c r="E38" i="1" s="1"/>
  <c r="F38" i="1" s="1"/>
  <c r="D39" i="1" l="1"/>
  <c r="E39" i="1" s="1"/>
  <c r="F39" i="1" s="1"/>
  <c r="D40" i="1" l="1"/>
  <c r="E40" i="1" s="1"/>
  <c r="F40" i="1" s="1"/>
  <c r="D41" i="1" l="1"/>
  <c r="E41" i="1" s="1"/>
  <c r="F41" i="1" s="1"/>
  <c r="D42" i="1" l="1"/>
  <c r="E42" i="1" s="1"/>
  <c r="F42" i="1" s="1"/>
  <c r="D43" i="1" l="1"/>
  <c r="E43" i="1" s="1"/>
  <c r="F43" i="1" s="1"/>
  <c r="D44" i="1" l="1"/>
  <c r="E44" i="1" s="1"/>
  <c r="F44" i="1" s="1"/>
  <c r="D45" i="1" l="1"/>
  <c r="E45" i="1" s="1"/>
  <c r="F45" i="1" s="1"/>
  <c r="D46" i="1" l="1"/>
  <c r="E46" i="1" s="1"/>
  <c r="F46" i="1" s="1"/>
  <c r="D47" i="1" l="1"/>
  <c r="E47" i="1" s="1"/>
  <c r="F47" i="1" s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52" i="1" l="1"/>
  <c r="E52" i="1" s="1"/>
  <c r="F52" i="1" s="1"/>
  <c r="D53" i="1" l="1"/>
  <c r="E53" i="1" s="1"/>
  <c r="F53" i="1" s="1"/>
  <c r="D54" i="1" l="1"/>
  <c r="E54" i="1" s="1"/>
  <c r="F54" i="1" s="1"/>
  <c r="D55" i="1" l="1"/>
  <c r="E55" i="1" s="1"/>
  <c r="F55" i="1" s="1"/>
  <c r="D56" i="1" l="1"/>
  <c r="E56" i="1" s="1"/>
  <c r="F56" i="1" s="1"/>
  <c r="D57" i="1" l="1"/>
  <c r="E57" i="1" s="1"/>
  <c r="F57" i="1" s="1"/>
  <c r="D58" i="1" l="1"/>
  <c r="E58" i="1" s="1"/>
  <c r="F58" i="1" s="1"/>
  <c r="D59" i="1" l="1"/>
  <c r="E59" i="1" s="1"/>
  <c r="F59" i="1" s="1"/>
  <c r="D60" i="1" l="1"/>
  <c r="E60" i="1" s="1"/>
  <c r="F60" i="1" s="1"/>
  <c r="D61" i="1" l="1"/>
  <c r="E61" i="1" s="1"/>
  <c r="F61" i="1" s="1"/>
  <c r="D62" i="1" l="1"/>
  <c r="E62" i="1" s="1"/>
  <c r="F62" i="1" s="1"/>
  <c r="D63" i="1" l="1"/>
  <c r="E63" i="1" s="1"/>
  <c r="F63" i="1" s="1"/>
  <c r="D64" i="1" l="1"/>
  <c r="E64" i="1" s="1"/>
  <c r="F64" i="1" s="1"/>
  <c r="D65" i="1" l="1"/>
  <c r="E65" i="1" s="1"/>
  <c r="F65" i="1" s="1"/>
  <c r="D66" i="1" l="1"/>
  <c r="E66" i="1" s="1"/>
  <c r="F66" i="1" s="1"/>
  <c r="D67" i="1" l="1"/>
  <c r="E67" i="1" s="1"/>
  <c r="F67" i="1" s="1"/>
  <c r="D68" i="1" l="1"/>
  <c r="E68" i="1" s="1"/>
  <c r="F68" i="1" s="1"/>
  <c r="D69" i="1" l="1"/>
  <c r="E69" i="1" s="1"/>
  <c r="F69" i="1" s="1"/>
  <c r="D70" i="1" l="1"/>
  <c r="E70" i="1" s="1"/>
  <c r="F70" i="1" s="1"/>
  <c r="D71" i="1" l="1"/>
  <c r="E71" i="1" s="1"/>
  <c r="F71" i="1" s="1"/>
  <c r="D72" i="1" l="1"/>
  <c r="E72" i="1" s="1"/>
  <c r="F72" i="1" s="1"/>
  <c r="D73" i="1" l="1"/>
  <c r="E73" i="1" s="1"/>
  <c r="F73" i="1" s="1"/>
  <c r="D74" i="1" l="1"/>
  <c r="E74" i="1" s="1"/>
  <c r="F74" i="1" s="1"/>
  <c r="D75" i="1" l="1"/>
  <c r="E75" i="1" s="1"/>
  <c r="F75" i="1" s="1"/>
  <c r="D76" i="1" l="1"/>
  <c r="E76" i="1" s="1"/>
  <c r="F76" i="1" s="1"/>
  <c r="D77" i="1" l="1"/>
  <c r="E77" i="1" s="1"/>
  <c r="F77" i="1" s="1"/>
  <c r="D78" i="1" l="1"/>
  <c r="E78" i="1" s="1"/>
  <c r="F78" i="1" s="1"/>
  <c r="D79" i="1" l="1"/>
  <c r="E79" i="1" s="1"/>
  <c r="F79" i="1" s="1"/>
  <c r="D80" i="1" l="1"/>
  <c r="E80" i="1" s="1"/>
  <c r="F80" i="1" s="1"/>
  <c r="D81" i="1" l="1"/>
  <c r="E81" i="1" s="1"/>
  <c r="F81" i="1" s="1"/>
  <c r="D82" i="1" l="1"/>
  <c r="E82" i="1" s="1"/>
  <c r="F82" i="1" s="1"/>
  <c r="D83" i="1" l="1"/>
  <c r="E83" i="1" s="1"/>
  <c r="F83" i="1" s="1"/>
  <c r="D84" i="1" l="1"/>
  <c r="E84" i="1" s="1"/>
  <c r="F84" i="1" s="1"/>
  <c r="D85" i="1" l="1"/>
  <c r="E85" i="1" s="1"/>
  <c r="F85" i="1" s="1"/>
</calcChain>
</file>

<file path=xl/sharedStrings.xml><?xml version="1.0" encoding="utf-8"?>
<sst xmlns="http://schemas.openxmlformats.org/spreadsheetml/2006/main" count="45" uniqueCount="32">
  <si>
    <t>Loan Schedule</t>
  </si>
  <si>
    <t>Number of periods</t>
  </si>
  <si>
    <t>Interest rate (annual)</t>
  </si>
  <si>
    <t>Interest rate (monthly)</t>
  </si>
  <si>
    <t>Loan amount</t>
  </si>
  <si>
    <t>Monthly payment ($)</t>
  </si>
  <si>
    <t>Period</t>
  </si>
  <si>
    <t>Payment</t>
  </si>
  <si>
    <t>Interest</t>
  </si>
  <si>
    <t>Principal</t>
  </si>
  <si>
    <t>Loan balance</t>
  </si>
  <si>
    <t>Loan balance at the end of 3 years</t>
  </si>
  <si>
    <t>Moulin Pooch Co</t>
  </si>
  <si>
    <t>Present value of cash flows</t>
  </si>
  <si>
    <t>Interest rate (i)</t>
  </si>
  <si>
    <t>Net Present Value</t>
  </si>
  <si>
    <t>Initial Investment</t>
  </si>
  <si>
    <t>Year 1</t>
  </si>
  <si>
    <t>Year 2</t>
  </si>
  <si>
    <t>Year 3</t>
  </si>
  <si>
    <t>Year 4</t>
  </si>
  <si>
    <t>Year 5</t>
  </si>
  <si>
    <t>Total</t>
  </si>
  <si>
    <t>Cash flow</t>
  </si>
  <si>
    <t>Present value</t>
  </si>
  <si>
    <t>OPTION 2: Invest in a New store</t>
  </si>
  <si>
    <t>OPTION 1: Invest in new machine to produce bow tie for dog</t>
  </si>
  <si>
    <t>Year 6</t>
  </si>
  <si>
    <t xml:space="preserve">NPV </t>
  </si>
  <si>
    <t xml:space="preserve">NPV  </t>
  </si>
  <si>
    <t>RECOMMENDATION</t>
  </si>
  <si>
    <t>Option 1 is a better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</si>
</sst>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[Red]&quot;£&quot;#,##0.00"/>
    <numFmt numFmtId="165" formatCode="&quot;£&quot;#,##0.00"/>
    <numFmt numFmtId="166" formatCode="_(&quot;$&quot;* #,##0.00_);_(&quot;$&quot;* \(#,##0.00\);_(&quot;$&quot;* &quot;-&quot;??_);_(@_)"/>
    <numFmt numFmtId="167" formatCode="_-[$$-409]* #,##0.00_ ;_-[$$-409]* \-#,##0.00\ ;_-[$$-409]* &quot;-&quot;??_ ;_-@_ "/>
    <numFmt numFmtId="168" formatCode="_-[$$-409]* #,##0_ ;_-[$$-409]* \-#,##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44">
    <xf numFmtId="0" fontId="0" fillId="0" borderId="0" xfId="0"/>
    <xf numFmtId="0" fontId="5" fillId="2" borderId="0" xfId="0" applyFont="1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165" fontId="2" fillId="3" borderId="0" xfId="0" applyNumberFormat="1" applyFont="1" applyFill="1"/>
    <xf numFmtId="0" fontId="3" fillId="0" borderId="0" xfId="0" applyFont="1"/>
    <xf numFmtId="0" fontId="7" fillId="0" borderId="0" xfId="2"/>
    <xf numFmtId="0" fontId="4" fillId="0" borderId="0" xfId="2" applyFont="1"/>
    <xf numFmtId="9" fontId="7" fillId="0" borderId="0" xfId="2" applyNumberFormat="1"/>
    <xf numFmtId="0" fontId="7" fillId="0" borderId="0" xfId="2" applyAlignment="1">
      <alignment horizontal="right"/>
    </xf>
    <xf numFmtId="0" fontId="8" fillId="4" borderId="0" xfId="2" applyFont="1" applyFill="1"/>
    <xf numFmtId="0" fontId="5" fillId="0" borderId="1" xfId="2" applyFont="1" applyBorder="1" applyAlignment="1">
      <alignment horizontal="center"/>
    </xf>
    <xf numFmtId="0" fontId="7" fillId="0" borderId="0" xfId="2"/>
    <xf numFmtId="0" fontId="7" fillId="0" borderId="0" xfId="2" applyAlignment="1">
      <alignment horizontal="right"/>
    </xf>
    <xf numFmtId="0" fontId="8" fillId="4" borderId="0" xfId="2" applyFont="1" applyFill="1"/>
    <xf numFmtId="0" fontId="5" fillId="0" borderId="1" xfId="2" applyFont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5" fillId="0" borderId="1" xfId="2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3" fillId="0" borderId="0" xfId="0" applyFont="1"/>
    <xf numFmtId="0" fontId="6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6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4">
    <cellStyle name="Currency 2" xfId="3" xr:uid="{77EFB072-4E86-4918-949E-C01F0E425E34}"/>
    <cellStyle name="Normal" xfId="0" builtinId="0"/>
    <cellStyle name="Normal 2" xfId="2" xr:uid="{CF86A0B9-F7AD-4CAE-A0E5-7DC97FCF1B4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>
      <cx:tx>
        <cx:txData>
          <cx:v>NPV OPTION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NPV OPTION 1</a:t>
          </a:r>
        </a:p>
      </cx:txPr>
    </cx:title>
    <cx:plotArea>
      <cx:plotAreaRegion>
        <cx:series layoutId="waterfall" uniqueId="{7B1839A4-2BC3-4460-8D30-266DB579A001}">
          <cx:tx>
            <cx:txData>
              <cx:f>_xlchart.v1.3</cx:f>
              <cx:v>Present value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_xlchart.v1.10</cx:f>
      </cx:numDim>
    </cx:data>
  </cx:chartData>
  <cx:chart>
    <cx:title pos="t" align="ctr" overlay="0">
      <cx:tx>
        <cx:txData>
          <cx:v>NPV OPTION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NPV OPTION 2</a:t>
          </a:r>
        </a:p>
      </cx:txPr>
    </cx:title>
    <cx:plotArea>
      <cx:plotAreaRegion>
        <cx:series layoutId="waterfall" uniqueId="{935466FD-0CED-4879-8E76-857EEA8AF449}">
          <cx:tx>
            <cx:txData>
              <cx:f>_xlchart.v1.8</cx:f>
              <cx:v>Present value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22</xdr:row>
      <xdr:rowOff>173567</xdr:rowOff>
    </xdr:from>
    <xdr:to>
      <xdr:col>4</xdr:col>
      <xdr:colOff>825499</xdr:colOff>
      <xdr:row>37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B301B8-A34A-440A-A70F-792175D23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166" y="488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148166</xdr:colOff>
      <xdr:row>23</xdr:row>
      <xdr:rowOff>4235</xdr:rowOff>
    </xdr:from>
    <xdr:to>
      <xdr:col>10</xdr:col>
      <xdr:colOff>190499</xdr:colOff>
      <xdr:row>37</xdr:row>
      <xdr:rowOff>80435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6DB6B8F-C03A-410C-8BB7-9F1B672C6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6499" y="49043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D7D2-2FAC-4A69-9B3D-E1601B99C1EB}">
  <dimension ref="B1:F85"/>
  <sheetViews>
    <sheetView showGridLines="0" workbookViewId="0">
      <selection activeCell="F15" sqref="F15"/>
    </sheetView>
  </sheetViews>
  <sheetFormatPr defaultRowHeight="15" x14ac:dyDescent="0.25"/>
  <cols>
    <col min="1" max="1" width="4.85546875" customWidth="1"/>
    <col min="2" max="2" width="10.85546875" customWidth="1"/>
    <col min="3" max="3" width="13.5703125" customWidth="1"/>
    <col min="4" max="4" width="14.5703125" customWidth="1"/>
    <col min="5" max="5" width="16" customWidth="1"/>
    <col min="6" max="6" width="14.42578125" customWidth="1"/>
  </cols>
  <sheetData>
    <row r="1" spans="2:6" x14ac:dyDescent="0.25">
      <c r="B1" s="33" t="s">
        <v>12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ht="23.25" x14ac:dyDescent="0.35">
      <c r="B3" s="34" t="s">
        <v>0</v>
      </c>
      <c r="C3" s="34"/>
      <c r="D3" s="34"/>
    </row>
    <row r="4" spans="2:6" x14ac:dyDescent="0.25">
      <c r="B4" s="30" t="s">
        <v>1</v>
      </c>
      <c r="C4" s="30"/>
      <c r="D4" s="30"/>
      <c r="E4">
        <f>6*12</f>
        <v>72</v>
      </c>
    </row>
    <row r="5" spans="2:6" x14ac:dyDescent="0.25">
      <c r="B5" s="30" t="s">
        <v>2</v>
      </c>
      <c r="C5" s="30"/>
      <c r="D5" s="30"/>
      <c r="E5" s="3">
        <f>9%</f>
        <v>0.09</v>
      </c>
    </row>
    <row r="6" spans="2:6" x14ac:dyDescent="0.25">
      <c r="B6" s="35" t="s">
        <v>3</v>
      </c>
      <c r="C6" s="35"/>
      <c r="D6" s="35"/>
      <c r="E6" s="2">
        <f>E5/12</f>
        <v>7.4999999999999997E-3</v>
      </c>
    </row>
    <row r="7" spans="2:6" x14ac:dyDescent="0.25">
      <c r="B7" s="35" t="s">
        <v>4</v>
      </c>
      <c r="C7" s="35"/>
      <c r="D7" s="35"/>
      <c r="E7">
        <v>450000</v>
      </c>
    </row>
    <row r="8" spans="2:6" x14ac:dyDescent="0.25">
      <c r="B8" s="29"/>
      <c r="C8" s="29"/>
      <c r="D8" s="29"/>
    </row>
    <row r="9" spans="2:6" x14ac:dyDescent="0.25">
      <c r="B9" s="30"/>
      <c r="C9" s="30"/>
      <c r="D9" s="30"/>
    </row>
    <row r="10" spans="2:6" ht="15.75" x14ac:dyDescent="0.25">
      <c r="B10" s="31" t="s">
        <v>5</v>
      </c>
      <c r="C10" s="31"/>
      <c r="D10" s="31"/>
      <c r="E10" s="4">
        <f>PMT(E6,E4,E7)</f>
        <v>-8111.4917257223242</v>
      </c>
    </row>
    <row r="11" spans="2:6" x14ac:dyDescent="0.25">
      <c r="B11" s="32" t="s">
        <v>11</v>
      </c>
      <c r="C11" s="32"/>
      <c r="D11" s="32"/>
      <c r="E11" s="6">
        <f>F49</f>
        <v>255080.50059617855</v>
      </c>
    </row>
    <row r="13" spans="2:6" ht="15.75" x14ac:dyDescent="0.25"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</row>
    <row r="14" spans="2:6" x14ac:dyDescent="0.25">
      <c r="B14">
        <v>1</v>
      </c>
      <c r="C14" s="4">
        <f>$E$10</f>
        <v>-8111.4917257223242</v>
      </c>
      <c r="D14" s="5">
        <f>$E$6*E7</f>
        <v>3375</v>
      </c>
      <c r="E14" s="4">
        <f>ABS(D14+C14)</f>
        <v>4736.4917257223242</v>
      </c>
      <c r="F14" s="4">
        <f>ABS(E7-E14)</f>
        <v>445263.50827427767</v>
      </c>
    </row>
    <row r="15" spans="2:6" x14ac:dyDescent="0.25">
      <c r="B15">
        <v>2</v>
      </c>
      <c r="C15" s="4">
        <f t="shared" ref="C15:C78" si="0">$E$10</f>
        <v>-8111.4917257223242</v>
      </c>
      <c r="D15" s="4">
        <f>$E$6*F14</f>
        <v>3339.4763120570824</v>
      </c>
      <c r="E15" s="4">
        <f>ABS(D15+C15)</f>
        <v>4772.0154136652418</v>
      </c>
      <c r="F15" s="5">
        <f>ABS(F14-E15)</f>
        <v>440491.49286061246</v>
      </c>
    </row>
    <row r="16" spans="2:6" x14ac:dyDescent="0.25">
      <c r="B16">
        <v>3</v>
      </c>
      <c r="C16" s="4">
        <f t="shared" si="0"/>
        <v>-8111.4917257223242</v>
      </c>
      <c r="D16" s="4">
        <f t="shared" ref="D16:D79" si="1">$E$6*F15</f>
        <v>3303.6861964545933</v>
      </c>
      <c r="E16" s="4">
        <f t="shared" ref="E16:E79" si="2">ABS(D16+C16)</f>
        <v>4807.8055292677309</v>
      </c>
      <c r="F16" s="5">
        <f t="shared" ref="F16:F79" si="3">ABS(F15-E16)</f>
        <v>435683.6873313447</v>
      </c>
    </row>
    <row r="17" spans="2:6" x14ac:dyDescent="0.25">
      <c r="B17">
        <v>4</v>
      </c>
      <c r="C17" s="4">
        <f t="shared" si="0"/>
        <v>-8111.4917257223242</v>
      </c>
      <c r="D17" s="4">
        <f t="shared" si="1"/>
        <v>3267.627654985085</v>
      </c>
      <c r="E17" s="4">
        <f t="shared" si="2"/>
        <v>4843.8640707372397</v>
      </c>
      <c r="F17" s="5">
        <f t="shared" si="3"/>
        <v>430839.82326060743</v>
      </c>
    </row>
    <row r="18" spans="2:6" x14ac:dyDescent="0.25">
      <c r="B18">
        <v>5</v>
      </c>
      <c r="C18" s="4">
        <f t="shared" si="0"/>
        <v>-8111.4917257223242</v>
      </c>
      <c r="D18" s="4">
        <f t="shared" si="1"/>
        <v>3231.2986744545556</v>
      </c>
      <c r="E18" s="4">
        <f t="shared" si="2"/>
        <v>4880.1930512677682</v>
      </c>
      <c r="F18" s="5">
        <f t="shared" si="3"/>
        <v>425959.63020933967</v>
      </c>
    </row>
    <row r="19" spans="2:6" x14ac:dyDescent="0.25">
      <c r="B19">
        <v>6</v>
      </c>
      <c r="C19" s="4">
        <f t="shared" si="0"/>
        <v>-8111.4917257223242</v>
      </c>
      <c r="D19" s="4">
        <f t="shared" si="1"/>
        <v>3194.6972265700474</v>
      </c>
      <c r="E19" s="4">
        <f t="shared" si="2"/>
        <v>4916.7944991522763</v>
      </c>
      <c r="F19" s="5">
        <f t="shared" si="3"/>
        <v>421042.83571018738</v>
      </c>
    </row>
    <row r="20" spans="2:6" x14ac:dyDescent="0.25">
      <c r="B20">
        <v>7</v>
      </c>
      <c r="C20" s="4">
        <f t="shared" si="0"/>
        <v>-8111.4917257223242</v>
      </c>
      <c r="D20" s="4">
        <f t="shared" si="1"/>
        <v>3157.8212678264053</v>
      </c>
      <c r="E20" s="4">
        <f t="shared" si="2"/>
        <v>4953.6704578959188</v>
      </c>
      <c r="F20" s="5">
        <f t="shared" si="3"/>
        <v>416089.16525229148</v>
      </c>
    </row>
    <row r="21" spans="2:6" x14ac:dyDescent="0.25">
      <c r="B21">
        <v>8</v>
      </c>
      <c r="C21" s="4">
        <f t="shared" si="0"/>
        <v>-8111.4917257223242</v>
      </c>
      <c r="D21" s="4">
        <f t="shared" si="1"/>
        <v>3120.6687393921861</v>
      </c>
      <c r="E21" s="4">
        <f t="shared" si="2"/>
        <v>4990.8229863301385</v>
      </c>
      <c r="F21" s="5">
        <f t="shared" si="3"/>
        <v>411098.34226596134</v>
      </c>
    </row>
    <row r="22" spans="2:6" x14ac:dyDescent="0.25">
      <c r="B22">
        <v>9</v>
      </c>
      <c r="C22" s="4">
        <f t="shared" si="0"/>
        <v>-8111.4917257223242</v>
      </c>
      <c r="D22" s="4">
        <f t="shared" si="1"/>
        <v>3083.2375669947101</v>
      </c>
      <c r="E22" s="4">
        <f t="shared" si="2"/>
        <v>5028.2541587276137</v>
      </c>
      <c r="F22" s="5">
        <f t="shared" si="3"/>
        <v>406070.08810723375</v>
      </c>
    </row>
    <row r="23" spans="2:6" x14ac:dyDescent="0.25">
      <c r="B23">
        <v>10</v>
      </c>
      <c r="C23" s="4">
        <f t="shared" si="0"/>
        <v>-8111.4917257223242</v>
      </c>
      <c r="D23" s="4">
        <f t="shared" si="1"/>
        <v>3045.5256608042532</v>
      </c>
      <c r="E23" s="4">
        <f t="shared" si="2"/>
        <v>5065.9660649180714</v>
      </c>
      <c r="F23" s="5">
        <f t="shared" si="3"/>
        <v>401004.12204231566</v>
      </c>
    </row>
    <row r="24" spans="2:6" x14ac:dyDescent="0.25">
      <c r="B24">
        <v>11</v>
      </c>
      <c r="C24" s="4">
        <f t="shared" si="0"/>
        <v>-8111.4917257223242</v>
      </c>
      <c r="D24" s="4">
        <f t="shared" si="1"/>
        <v>3007.5309153173675</v>
      </c>
      <c r="E24" s="4">
        <f t="shared" si="2"/>
        <v>5103.9608104049566</v>
      </c>
      <c r="F24" s="5">
        <f t="shared" si="3"/>
        <v>395900.16123191069</v>
      </c>
    </row>
    <row r="25" spans="2:6" x14ac:dyDescent="0.25">
      <c r="B25">
        <v>12</v>
      </c>
      <c r="C25" s="4">
        <f t="shared" si="0"/>
        <v>-8111.4917257223242</v>
      </c>
      <c r="D25" s="4">
        <f t="shared" si="1"/>
        <v>2969.2512092393299</v>
      </c>
      <c r="E25" s="4">
        <f t="shared" si="2"/>
        <v>5142.2405164829943</v>
      </c>
      <c r="F25" s="5">
        <f t="shared" si="3"/>
        <v>390757.92071542772</v>
      </c>
    </row>
    <row r="26" spans="2:6" x14ac:dyDescent="0.25">
      <c r="B26">
        <v>13</v>
      </c>
      <c r="C26" s="4">
        <f t="shared" si="0"/>
        <v>-8111.4917257223242</v>
      </c>
      <c r="D26" s="4">
        <f t="shared" si="1"/>
        <v>2930.6844053657078</v>
      </c>
      <c r="E26" s="4">
        <f t="shared" si="2"/>
        <v>5180.8073203566164</v>
      </c>
      <c r="F26" s="5">
        <f t="shared" si="3"/>
        <v>385577.11339507112</v>
      </c>
    </row>
    <row r="27" spans="2:6" x14ac:dyDescent="0.25">
      <c r="B27">
        <v>14</v>
      </c>
      <c r="C27" s="4">
        <f t="shared" si="0"/>
        <v>-8111.4917257223242</v>
      </c>
      <c r="D27" s="4">
        <f t="shared" si="1"/>
        <v>2891.8283504630335</v>
      </c>
      <c r="E27" s="4">
        <f t="shared" si="2"/>
        <v>5219.6633752592907</v>
      </c>
      <c r="F27" s="5">
        <f t="shared" si="3"/>
        <v>380357.4500198118</v>
      </c>
    </row>
    <row r="28" spans="2:6" x14ac:dyDescent="0.25">
      <c r="B28">
        <v>15</v>
      </c>
      <c r="C28" s="4">
        <f t="shared" si="0"/>
        <v>-8111.4917257223242</v>
      </c>
      <c r="D28" s="4">
        <f t="shared" si="1"/>
        <v>2852.6808751485883</v>
      </c>
      <c r="E28" s="4">
        <f t="shared" si="2"/>
        <v>5258.8108505737364</v>
      </c>
      <c r="F28" s="5">
        <f t="shared" si="3"/>
        <v>375098.63916923804</v>
      </c>
    </row>
    <row r="29" spans="2:6" x14ac:dyDescent="0.25">
      <c r="B29">
        <v>16</v>
      </c>
      <c r="C29" s="4">
        <f t="shared" si="0"/>
        <v>-8111.4917257223242</v>
      </c>
      <c r="D29" s="4">
        <f t="shared" si="1"/>
        <v>2813.2397937692854</v>
      </c>
      <c r="E29" s="4">
        <f t="shared" si="2"/>
        <v>5298.2519319530384</v>
      </c>
      <c r="F29" s="5">
        <f t="shared" si="3"/>
        <v>369800.38723728503</v>
      </c>
    </row>
    <row r="30" spans="2:6" x14ac:dyDescent="0.25">
      <c r="B30">
        <v>17</v>
      </c>
      <c r="C30" s="4">
        <f t="shared" si="0"/>
        <v>-8111.4917257223242</v>
      </c>
      <c r="D30" s="4">
        <f t="shared" si="1"/>
        <v>2773.5029042796377</v>
      </c>
      <c r="E30" s="4">
        <f t="shared" si="2"/>
        <v>5337.9888214426865</v>
      </c>
      <c r="F30" s="5">
        <f t="shared" si="3"/>
        <v>364462.39841584233</v>
      </c>
    </row>
    <row r="31" spans="2:6" x14ac:dyDescent="0.25">
      <c r="B31">
        <v>18</v>
      </c>
      <c r="C31" s="4">
        <f t="shared" si="0"/>
        <v>-8111.4917257223242</v>
      </c>
      <c r="D31" s="4">
        <f t="shared" si="1"/>
        <v>2733.4679881188172</v>
      </c>
      <c r="E31" s="4">
        <f t="shared" si="2"/>
        <v>5378.0237376035075</v>
      </c>
      <c r="F31" s="5">
        <f t="shared" si="3"/>
        <v>359084.37467823882</v>
      </c>
    </row>
    <row r="32" spans="2:6" x14ac:dyDescent="0.25">
      <c r="B32">
        <v>19</v>
      </c>
      <c r="C32" s="4">
        <f t="shared" si="0"/>
        <v>-8111.4917257223242</v>
      </c>
      <c r="D32" s="4">
        <f t="shared" si="1"/>
        <v>2693.1328100867909</v>
      </c>
      <c r="E32" s="4">
        <f t="shared" si="2"/>
        <v>5418.3589156355338</v>
      </c>
      <c r="F32" s="5">
        <f t="shared" si="3"/>
        <v>353666.01576260326</v>
      </c>
    </row>
    <row r="33" spans="2:6" x14ac:dyDescent="0.25">
      <c r="B33">
        <v>20</v>
      </c>
      <c r="C33" s="4">
        <f t="shared" si="0"/>
        <v>-8111.4917257223242</v>
      </c>
      <c r="D33" s="4">
        <f t="shared" si="1"/>
        <v>2652.4951182195246</v>
      </c>
      <c r="E33" s="4">
        <f t="shared" si="2"/>
        <v>5458.9966075027996</v>
      </c>
      <c r="F33" s="5">
        <f t="shared" si="3"/>
        <v>348207.01915510045</v>
      </c>
    </row>
    <row r="34" spans="2:6" x14ac:dyDescent="0.25">
      <c r="B34">
        <v>21</v>
      </c>
      <c r="C34" s="4">
        <f t="shared" si="0"/>
        <v>-8111.4917257223242</v>
      </c>
      <c r="D34" s="4">
        <f t="shared" si="1"/>
        <v>2611.5526436632531</v>
      </c>
      <c r="E34" s="4">
        <f t="shared" si="2"/>
        <v>5499.9390820590706</v>
      </c>
      <c r="F34" s="5">
        <f t="shared" si="3"/>
        <v>342707.08007304138</v>
      </c>
    </row>
    <row r="35" spans="2:6" x14ac:dyDescent="0.25">
      <c r="B35">
        <v>22</v>
      </c>
      <c r="C35" s="4">
        <f t="shared" si="0"/>
        <v>-8111.4917257223242</v>
      </c>
      <c r="D35" s="4">
        <f t="shared" si="1"/>
        <v>2570.3031005478101</v>
      </c>
      <c r="E35" s="4">
        <f t="shared" si="2"/>
        <v>5541.1886251745145</v>
      </c>
      <c r="F35" s="5">
        <f t="shared" si="3"/>
        <v>337165.89144786686</v>
      </c>
    </row>
    <row r="36" spans="2:6" x14ac:dyDescent="0.25">
      <c r="B36">
        <v>23</v>
      </c>
      <c r="C36" s="4">
        <f t="shared" si="0"/>
        <v>-8111.4917257223242</v>
      </c>
      <c r="D36" s="4">
        <f t="shared" si="1"/>
        <v>2528.7441858590014</v>
      </c>
      <c r="E36" s="4">
        <f t="shared" si="2"/>
        <v>5582.7475398633233</v>
      </c>
      <c r="F36" s="5">
        <f t="shared" si="3"/>
        <v>331583.14390800352</v>
      </c>
    </row>
    <row r="37" spans="2:6" x14ac:dyDescent="0.25">
      <c r="B37">
        <v>24</v>
      </c>
      <c r="C37" s="4">
        <f t="shared" si="0"/>
        <v>-8111.4917257223242</v>
      </c>
      <c r="D37" s="4">
        <f t="shared" si="1"/>
        <v>2486.8735793100263</v>
      </c>
      <c r="E37" s="4">
        <f t="shared" si="2"/>
        <v>5624.6181464122983</v>
      </c>
      <c r="F37" s="5">
        <f t="shared" si="3"/>
        <v>325958.52576159121</v>
      </c>
    </row>
    <row r="38" spans="2:6" x14ac:dyDescent="0.25">
      <c r="B38">
        <v>25</v>
      </c>
      <c r="C38" s="4">
        <f t="shared" si="0"/>
        <v>-8111.4917257223242</v>
      </c>
      <c r="D38" s="4">
        <f t="shared" si="1"/>
        <v>2444.6889432119342</v>
      </c>
      <c r="E38" s="4">
        <f t="shared" si="2"/>
        <v>5666.80278251039</v>
      </c>
      <c r="F38" s="5">
        <f t="shared" si="3"/>
        <v>320291.72297908081</v>
      </c>
    </row>
    <row r="39" spans="2:6" x14ac:dyDescent="0.25">
      <c r="B39">
        <v>26</v>
      </c>
      <c r="C39" s="4">
        <f t="shared" si="0"/>
        <v>-8111.4917257223242</v>
      </c>
      <c r="D39" s="4">
        <f t="shared" si="1"/>
        <v>2402.187922343106</v>
      </c>
      <c r="E39" s="4">
        <f t="shared" si="2"/>
        <v>5709.3038033792182</v>
      </c>
      <c r="F39" s="5">
        <f t="shared" si="3"/>
        <v>314582.41917570157</v>
      </c>
    </row>
    <row r="40" spans="2:6" x14ac:dyDescent="0.25">
      <c r="B40">
        <v>27</v>
      </c>
      <c r="C40" s="4">
        <f t="shared" si="0"/>
        <v>-8111.4917257223242</v>
      </c>
      <c r="D40" s="4">
        <f t="shared" si="1"/>
        <v>2359.3681438177618</v>
      </c>
      <c r="E40" s="4">
        <f t="shared" si="2"/>
        <v>5752.1235819045623</v>
      </c>
      <c r="F40" s="5">
        <f t="shared" si="3"/>
        <v>308830.295593797</v>
      </c>
    </row>
    <row r="41" spans="2:6" x14ac:dyDescent="0.25">
      <c r="B41">
        <v>28</v>
      </c>
      <c r="C41" s="4">
        <f t="shared" si="0"/>
        <v>-8111.4917257223242</v>
      </c>
      <c r="D41" s="4">
        <f t="shared" si="1"/>
        <v>2316.2272169534772</v>
      </c>
      <c r="E41" s="4">
        <f t="shared" si="2"/>
        <v>5795.264508768847</v>
      </c>
      <c r="F41" s="5">
        <f t="shared" si="3"/>
        <v>303035.03108502814</v>
      </c>
    </row>
    <row r="42" spans="2:6" x14ac:dyDescent="0.25">
      <c r="B42">
        <v>29</v>
      </c>
      <c r="C42" s="4">
        <f t="shared" si="0"/>
        <v>-8111.4917257223242</v>
      </c>
      <c r="D42" s="4">
        <f t="shared" si="1"/>
        <v>2272.7627331377112</v>
      </c>
      <c r="E42" s="4">
        <f t="shared" si="2"/>
        <v>5838.7289925846126</v>
      </c>
      <c r="F42" s="5">
        <f t="shared" si="3"/>
        <v>297196.30209244351</v>
      </c>
    </row>
    <row r="43" spans="2:6" x14ac:dyDescent="0.25">
      <c r="B43">
        <v>30</v>
      </c>
      <c r="C43" s="4">
        <f t="shared" si="0"/>
        <v>-8111.4917257223242</v>
      </c>
      <c r="D43" s="4">
        <f t="shared" si="1"/>
        <v>2228.9722656933263</v>
      </c>
      <c r="E43" s="4">
        <f t="shared" si="2"/>
        <v>5882.5194600289979</v>
      </c>
      <c r="F43" s="5">
        <f t="shared" si="3"/>
        <v>291313.78263241448</v>
      </c>
    </row>
    <row r="44" spans="2:6" x14ac:dyDescent="0.25">
      <c r="B44">
        <v>31</v>
      </c>
      <c r="C44" s="4">
        <f t="shared" si="0"/>
        <v>-8111.4917257223242</v>
      </c>
      <c r="D44" s="4">
        <f t="shared" si="1"/>
        <v>2184.8533697431085</v>
      </c>
      <c r="E44" s="4">
        <f t="shared" si="2"/>
        <v>5926.6383559792157</v>
      </c>
      <c r="F44" s="5">
        <f t="shared" si="3"/>
        <v>285387.14427643525</v>
      </c>
    </row>
    <row r="45" spans="2:6" x14ac:dyDescent="0.25">
      <c r="B45">
        <v>32</v>
      </c>
      <c r="C45" s="4">
        <f t="shared" si="0"/>
        <v>-8111.4917257223242</v>
      </c>
      <c r="D45" s="4">
        <f t="shared" si="1"/>
        <v>2140.4035820732643</v>
      </c>
      <c r="E45" s="4">
        <f t="shared" si="2"/>
        <v>5971.0881436490599</v>
      </c>
      <c r="F45" s="5">
        <f t="shared" si="3"/>
        <v>279416.05613278621</v>
      </c>
    </row>
    <row r="46" spans="2:6" x14ac:dyDescent="0.25">
      <c r="B46">
        <v>33</v>
      </c>
      <c r="C46" s="4">
        <f t="shared" si="0"/>
        <v>-8111.4917257223242</v>
      </c>
      <c r="D46" s="4">
        <f t="shared" si="1"/>
        <v>2095.6204209958964</v>
      </c>
      <c r="E46" s="4">
        <f t="shared" si="2"/>
        <v>6015.8713047264282</v>
      </c>
      <c r="F46" s="5">
        <f t="shared" si="3"/>
        <v>273400.18482805981</v>
      </c>
    </row>
    <row r="47" spans="2:6" x14ac:dyDescent="0.25">
      <c r="B47">
        <v>34</v>
      </c>
      <c r="C47" s="4">
        <f t="shared" si="0"/>
        <v>-8111.4917257223242</v>
      </c>
      <c r="D47" s="4">
        <f t="shared" si="1"/>
        <v>2050.5013862104483</v>
      </c>
      <c r="E47" s="4">
        <f t="shared" si="2"/>
        <v>6060.9903395118763</v>
      </c>
      <c r="F47" s="5">
        <f t="shared" si="3"/>
        <v>267339.19448854792</v>
      </c>
    </row>
    <row r="48" spans="2:6" x14ac:dyDescent="0.25">
      <c r="B48">
        <v>35</v>
      </c>
      <c r="C48" s="4">
        <f t="shared" si="0"/>
        <v>-8111.4917257223242</v>
      </c>
      <c r="D48" s="4">
        <f t="shared" si="1"/>
        <v>2005.0439586641094</v>
      </c>
      <c r="E48" s="4">
        <f t="shared" si="2"/>
        <v>6106.4477670582146</v>
      </c>
      <c r="F48" s="5">
        <f t="shared" si="3"/>
        <v>261232.7467214897</v>
      </c>
    </row>
    <row r="49" spans="2:6" x14ac:dyDescent="0.25">
      <c r="B49">
        <v>36</v>
      </c>
      <c r="C49" s="4">
        <f t="shared" si="0"/>
        <v>-8111.4917257223242</v>
      </c>
      <c r="D49" s="4">
        <f t="shared" si="1"/>
        <v>1959.2456004111727</v>
      </c>
      <c r="E49" s="4">
        <f t="shared" si="2"/>
        <v>6152.2461253111514</v>
      </c>
      <c r="F49" s="5">
        <f t="shared" si="3"/>
        <v>255080.50059617855</v>
      </c>
    </row>
    <row r="50" spans="2:6" x14ac:dyDescent="0.25">
      <c r="B50">
        <v>37</v>
      </c>
      <c r="C50" s="4">
        <f t="shared" si="0"/>
        <v>-8111.4917257223242</v>
      </c>
      <c r="D50" s="4">
        <f t="shared" si="1"/>
        <v>1913.103754471339</v>
      </c>
      <c r="E50" s="4">
        <f t="shared" si="2"/>
        <v>6198.3879712509852</v>
      </c>
      <c r="F50" s="5">
        <f t="shared" si="3"/>
        <v>248882.11262492757</v>
      </c>
    </row>
    <row r="51" spans="2:6" x14ac:dyDescent="0.25">
      <c r="B51">
        <v>38</v>
      </c>
      <c r="C51" s="4">
        <f t="shared" si="0"/>
        <v>-8111.4917257223242</v>
      </c>
      <c r="D51" s="4">
        <f t="shared" si="1"/>
        <v>1866.6158446869567</v>
      </c>
      <c r="E51" s="4">
        <f t="shared" si="2"/>
        <v>6244.8758810353675</v>
      </c>
      <c r="F51" s="5">
        <f t="shared" si="3"/>
        <v>242637.23674389219</v>
      </c>
    </row>
    <row r="52" spans="2:6" x14ac:dyDescent="0.25">
      <c r="B52">
        <v>39</v>
      </c>
      <c r="C52" s="4">
        <f t="shared" si="0"/>
        <v>-8111.4917257223242</v>
      </c>
      <c r="D52" s="4">
        <f t="shared" si="1"/>
        <v>1819.7792755791913</v>
      </c>
      <c r="E52" s="4">
        <f t="shared" si="2"/>
        <v>6291.7124501431326</v>
      </c>
      <c r="F52" s="5">
        <f t="shared" si="3"/>
        <v>236345.52429374907</v>
      </c>
    </row>
    <row r="53" spans="2:6" x14ac:dyDescent="0.25">
      <c r="B53">
        <v>40</v>
      </c>
      <c r="C53" s="4">
        <f t="shared" si="0"/>
        <v>-8111.4917257223242</v>
      </c>
      <c r="D53" s="4">
        <f t="shared" si="1"/>
        <v>1772.5914322031178</v>
      </c>
      <c r="E53" s="4">
        <f t="shared" si="2"/>
        <v>6338.9002935192066</v>
      </c>
      <c r="F53" s="5">
        <f t="shared" si="3"/>
        <v>230006.62400022987</v>
      </c>
    </row>
    <row r="54" spans="2:6" x14ac:dyDescent="0.25">
      <c r="B54">
        <v>41</v>
      </c>
      <c r="C54" s="4">
        <f t="shared" si="0"/>
        <v>-8111.4917257223242</v>
      </c>
      <c r="D54" s="4">
        <f t="shared" si="1"/>
        <v>1725.049680001724</v>
      </c>
      <c r="E54" s="4">
        <f t="shared" si="2"/>
        <v>6386.4420457205997</v>
      </c>
      <c r="F54" s="5">
        <f t="shared" si="3"/>
        <v>223620.18195450929</v>
      </c>
    </row>
    <row r="55" spans="2:6" x14ac:dyDescent="0.25">
      <c r="B55">
        <v>42</v>
      </c>
      <c r="C55" s="4">
        <f t="shared" si="0"/>
        <v>-8111.4917257223242</v>
      </c>
      <c r="D55" s="4">
        <f t="shared" si="1"/>
        <v>1677.1513646588196</v>
      </c>
      <c r="E55" s="4">
        <f t="shared" si="2"/>
        <v>6434.340361063505</v>
      </c>
      <c r="F55" s="5">
        <f t="shared" si="3"/>
        <v>217185.84159344577</v>
      </c>
    </row>
    <row r="56" spans="2:6" x14ac:dyDescent="0.25">
      <c r="B56">
        <v>43</v>
      </c>
      <c r="C56" s="4">
        <f t="shared" si="0"/>
        <v>-8111.4917257223242</v>
      </c>
      <c r="D56" s="4">
        <f t="shared" si="1"/>
        <v>1628.8938119508432</v>
      </c>
      <c r="E56" s="4">
        <f t="shared" si="2"/>
        <v>6482.5979137714812</v>
      </c>
      <c r="F56" s="5">
        <f t="shared" si="3"/>
        <v>210703.24367967428</v>
      </c>
    </row>
    <row r="57" spans="2:6" x14ac:dyDescent="0.25">
      <c r="B57">
        <v>44</v>
      </c>
      <c r="C57" s="4">
        <f t="shared" si="0"/>
        <v>-8111.4917257223242</v>
      </c>
      <c r="D57" s="4">
        <f t="shared" si="1"/>
        <v>1580.274327597557</v>
      </c>
      <c r="E57" s="4">
        <f t="shared" si="2"/>
        <v>6531.217398124767</v>
      </c>
      <c r="F57" s="5">
        <f t="shared" si="3"/>
        <v>204172.02628154951</v>
      </c>
    </row>
    <row r="58" spans="2:6" x14ac:dyDescent="0.25">
      <c r="B58">
        <v>45</v>
      </c>
      <c r="C58" s="4">
        <f t="shared" si="0"/>
        <v>-8111.4917257223242</v>
      </c>
      <c r="D58" s="4">
        <f t="shared" si="1"/>
        <v>1531.2901971116212</v>
      </c>
      <c r="E58" s="4">
        <f t="shared" si="2"/>
        <v>6580.2015286107035</v>
      </c>
      <c r="F58" s="5">
        <f t="shared" si="3"/>
        <v>197591.82475293882</v>
      </c>
    </row>
    <row r="59" spans="2:6" x14ac:dyDescent="0.25">
      <c r="B59">
        <v>46</v>
      </c>
      <c r="C59" s="4">
        <f t="shared" si="0"/>
        <v>-8111.4917257223242</v>
      </c>
      <c r="D59" s="4">
        <f t="shared" si="1"/>
        <v>1481.938685647041</v>
      </c>
      <c r="E59" s="4">
        <f t="shared" si="2"/>
        <v>6629.5530400752832</v>
      </c>
      <c r="F59" s="5">
        <f t="shared" si="3"/>
        <v>190962.27171286353</v>
      </c>
    </row>
    <row r="60" spans="2:6" x14ac:dyDescent="0.25">
      <c r="B60">
        <v>47</v>
      </c>
      <c r="C60" s="4">
        <f t="shared" si="0"/>
        <v>-8111.4917257223242</v>
      </c>
      <c r="D60" s="4">
        <f t="shared" si="1"/>
        <v>1432.2170378464764</v>
      </c>
      <c r="E60" s="4">
        <f t="shared" si="2"/>
        <v>6679.274687875848</v>
      </c>
      <c r="F60" s="5">
        <f t="shared" si="3"/>
        <v>184282.99702498768</v>
      </c>
    </row>
    <row r="61" spans="2:6" x14ac:dyDescent="0.25">
      <c r="B61">
        <v>48</v>
      </c>
      <c r="C61" s="4">
        <f t="shared" si="0"/>
        <v>-8111.4917257223242</v>
      </c>
      <c r="D61" s="4">
        <f t="shared" si="1"/>
        <v>1382.1224776874076</v>
      </c>
      <c r="E61" s="4">
        <f t="shared" si="2"/>
        <v>6729.3692480349164</v>
      </c>
      <c r="F61" s="5">
        <f t="shared" si="3"/>
        <v>177553.62777695275</v>
      </c>
    </row>
    <row r="62" spans="2:6" x14ac:dyDescent="0.25">
      <c r="B62">
        <v>49</v>
      </c>
      <c r="C62" s="4">
        <f t="shared" si="0"/>
        <v>-8111.4917257223242</v>
      </c>
      <c r="D62" s="4">
        <f t="shared" si="1"/>
        <v>1331.6522083271457</v>
      </c>
      <c r="E62" s="4">
        <f t="shared" si="2"/>
        <v>6779.8395173951785</v>
      </c>
      <c r="F62" s="5">
        <f t="shared" si="3"/>
        <v>170773.78825955756</v>
      </c>
    </row>
    <row r="63" spans="2:6" x14ac:dyDescent="0.25">
      <c r="B63">
        <v>50</v>
      </c>
      <c r="C63" s="4">
        <f t="shared" si="0"/>
        <v>-8111.4917257223242</v>
      </c>
      <c r="D63" s="4">
        <f t="shared" si="1"/>
        <v>1280.8034119466818</v>
      </c>
      <c r="E63" s="4">
        <f t="shared" si="2"/>
        <v>6830.6883137756422</v>
      </c>
      <c r="F63" s="5">
        <f t="shared" si="3"/>
        <v>163943.09994578193</v>
      </c>
    </row>
    <row r="64" spans="2:6" x14ac:dyDescent="0.25">
      <c r="B64">
        <v>51</v>
      </c>
      <c r="C64" s="4">
        <f t="shared" si="0"/>
        <v>-8111.4917257223242</v>
      </c>
      <c r="D64" s="4">
        <f t="shared" si="1"/>
        <v>1229.5732495933644</v>
      </c>
      <c r="E64" s="4">
        <f t="shared" si="2"/>
        <v>6881.9184761289598</v>
      </c>
      <c r="F64" s="5">
        <f t="shared" si="3"/>
        <v>157061.18146965298</v>
      </c>
    </row>
    <row r="65" spans="2:6" x14ac:dyDescent="0.25">
      <c r="B65">
        <v>52</v>
      </c>
      <c r="C65" s="4">
        <f t="shared" si="0"/>
        <v>-8111.4917257223242</v>
      </c>
      <c r="D65" s="4">
        <f t="shared" si="1"/>
        <v>1177.9588610223973</v>
      </c>
      <c r="E65" s="4">
        <f t="shared" si="2"/>
        <v>6933.5328646999269</v>
      </c>
      <c r="F65" s="5">
        <f t="shared" si="3"/>
        <v>150127.64860495305</v>
      </c>
    </row>
    <row r="66" spans="2:6" x14ac:dyDescent="0.25">
      <c r="B66">
        <v>53</v>
      </c>
      <c r="C66" s="4">
        <f t="shared" si="0"/>
        <v>-8111.4917257223242</v>
      </c>
      <c r="D66" s="4">
        <f t="shared" si="1"/>
        <v>1125.9573645371479</v>
      </c>
      <c r="E66" s="4">
        <f t="shared" si="2"/>
        <v>6985.5343611851767</v>
      </c>
      <c r="F66" s="5">
        <f t="shared" si="3"/>
        <v>143142.11424376786</v>
      </c>
    </row>
    <row r="67" spans="2:6" x14ac:dyDescent="0.25">
      <c r="B67">
        <v>54</v>
      </c>
      <c r="C67" s="4">
        <f t="shared" si="0"/>
        <v>-8111.4917257223242</v>
      </c>
      <c r="D67" s="4">
        <f t="shared" si="1"/>
        <v>1073.565856828259</v>
      </c>
      <c r="E67" s="4">
        <f t="shared" si="2"/>
        <v>7037.9258688940654</v>
      </c>
      <c r="F67" s="5">
        <f t="shared" si="3"/>
        <v>136104.1883748738</v>
      </c>
    </row>
    <row r="68" spans="2:6" x14ac:dyDescent="0.25">
      <c r="B68">
        <v>55</v>
      </c>
      <c r="C68" s="4">
        <f t="shared" si="0"/>
        <v>-8111.4917257223242</v>
      </c>
      <c r="D68" s="4">
        <f t="shared" si="1"/>
        <v>1020.7814128115535</v>
      </c>
      <c r="E68" s="4">
        <f t="shared" si="2"/>
        <v>7090.7103129107709</v>
      </c>
      <c r="F68" s="5">
        <f t="shared" si="3"/>
        <v>129013.47806196303</v>
      </c>
    </row>
    <row r="69" spans="2:6" x14ac:dyDescent="0.25">
      <c r="B69">
        <v>56</v>
      </c>
      <c r="C69" s="4">
        <f t="shared" si="0"/>
        <v>-8111.4917257223242</v>
      </c>
      <c r="D69" s="4">
        <f t="shared" si="1"/>
        <v>967.6010854647227</v>
      </c>
      <c r="E69" s="4">
        <f t="shared" si="2"/>
        <v>7143.8906402576013</v>
      </c>
      <c r="F69" s="5">
        <f t="shared" si="3"/>
        <v>121869.58742170544</v>
      </c>
    </row>
    <row r="70" spans="2:6" x14ac:dyDescent="0.25">
      <c r="B70">
        <v>57</v>
      </c>
      <c r="C70" s="4">
        <f t="shared" si="0"/>
        <v>-8111.4917257223242</v>
      </c>
      <c r="D70" s="4">
        <f t="shared" si="1"/>
        <v>914.0219056627908</v>
      </c>
      <c r="E70" s="4">
        <f t="shared" si="2"/>
        <v>7197.469820059533</v>
      </c>
      <c r="F70" s="5">
        <f t="shared" si="3"/>
        <v>114672.11760164591</v>
      </c>
    </row>
    <row r="71" spans="2:6" x14ac:dyDescent="0.25">
      <c r="B71">
        <v>58</v>
      </c>
      <c r="C71" s="4">
        <f t="shared" si="0"/>
        <v>-8111.4917257223242</v>
      </c>
      <c r="D71" s="4">
        <f t="shared" si="1"/>
        <v>860.04088201234424</v>
      </c>
      <c r="E71" s="4">
        <f t="shared" si="2"/>
        <v>7251.4508437099803</v>
      </c>
      <c r="F71" s="5">
        <f t="shared" si="3"/>
        <v>107420.66675793592</v>
      </c>
    </row>
    <row r="72" spans="2:6" x14ac:dyDescent="0.25">
      <c r="B72">
        <v>59</v>
      </c>
      <c r="C72" s="4">
        <f t="shared" si="0"/>
        <v>-8111.4917257223242</v>
      </c>
      <c r="D72" s="4">
        <f t="shared" si="1"/>
        <v>805.65500068451934</v>
      </c>
      <c r="E72" s="4">
        <f t="shared" si="2"/>
        <v>7305.8367250378051</v>
      </c>
      <c r="F72" s="5">
        <f t="shared" si="3"/>
        <v>100114.83003289811</v>
      </c>
    </row>
    <row r="73" spans="2:6" x14ac:dyDescent="0.25">
      <c r="B73">
        <v>60</v>
      </c>
      <c r="C73" s="4">
        <f t="shared" si="0"/>
        <v>-8111.4917257223242</v>
      </c>
      <c r="D73" s="4">
        <f t="shared" si="1"/>
        <v>750.86122524673578</v>
      </c>
      <c r="E73" s="4">
        <f t="shared" si="2"/>
        <v>7360.6305004755886</v>
      </c>
      <c r="F73" s="5">
        <f t="shared" si="3"/>
        <v>92754.199532422528</v>
      </c>
    </row>
    <row r="74" spans="2:6" x14ac:dyDescent="0.25">
      <c r="B74">
        <v>61</v>
      </c>
      <c r="C74" s="4">
        <f t="shared" si="0"/>
        <v>-8111.4917257223242</v>
      </c>
      <c r="D74" s="4">
        <f t="shared" si="1"/>
        <v>695.6564964931689</v>
      </c>
      <c r="E74" s="4">
        <f t="shared" si="2"/>
        <v>7415.8352292291556</v>
      </c>
      <c r="F74" s="5">
        <f t="shared" si="3"/>
        <v>85338.364303193375</v>
      </c>
    </row>
    <row r="75" spans="2:6" x14ac:dyDescent="0.25">
      <c r="B75">
        <v>62</v>
      </c>
      <c r="C75" s="4">
        <f t="shared" si="0"/>
        <v>-8111.4917257223242</v>
      </c>
      <c r="D75" s="4">
        <f t="shared" si="1"/>
        <v>640.03773227395027</v>
      </c>
      <c r="E75" s="4">
        <f t="shared" si="2"/>
        <v>7471.4539934483737</v>
      </c>
      <c r="F75" s="5">
        <f t="shared" si="3"/>
        <v>77866.910309744999</v>
      </c>
    </row>
    <row r="76" spans="2:6" x14ac:dyDescent="0.25">
      <c r="B76">
        <v>63</v>
      </c>
      <c r="C76" s="4">
        <f t="shared" si="0"/>
        <v>-8111.4917257223242</v>
      </c>
      <c r="D76" s="4">
        <f t="shared" si="1"/>
        <v>584.00182732308747</v>
      </c>
      <c r="E76" s="4">
        <f t="shared" si="2"/>
        <v>7527.4898983992371</v>
      </c>
      <c r="F76" s="5">
        <f t="shared" si="3"/>
        <v>70339.420411345767</v>
      </c>
    </row>
    <row r="77" spans="2:6" x14ac:dyDescent="0.25">
      <c r="B77">
        <v>64</v>
      </c>
      <c r="C77" s="4">
        <f t="shared" si="0"/>
        <v>-8111.4917257223242</v>
      </c>
      <c r="D77" s="4">
        <f t="shared" si="1"/>
        <v>527.54565308509325</v>
      </c>
      <c r="E77" s="4">
        <f t="shared" si="2"/>
        <v>7583.9460726372308</v>
      </c>
      <c r="F77" s="5">
        <f t="shared" si="3"/>
        <v>62755.474338708533</v>
      </c>
    </row>
    <row r="78" spans="2:6" x14ac:dyDescent="0.25">
      <c r="B78">
        <v>65</v>
      </c>
      <c r="C78" s="4">
        <f t="shared" si="0"/>
        <v>-8111.4917257223242</v>
      </c>
      <c r="D78" s="4">
        <f t="shared" si="1"/>
        <v>470.666057540314</v>
      </c>
      <c r="E78" s="4">
        <f t="shared" si="2"/>
        <v>7640.8256681820103</v>
      </c>
      <c r="F78" s="5">
        <f t="shared" si="3"/>
        <v>55114.64867052652</v>
      </c>
    </row>
    <row r="79" spans="2:6" x14ac:dyDescent="0.25">
      <c r="B79">
        <v>66</v>
      </c>
      <c r="C79" s="4">
        <f t="shared" ref="C79:C85" si="4">$E$10</f>
        <v>-8111.4917257223242</v>
      </c>
      <c r="D79" s="4">
        <f t="shared" si="1"/>
        <v>413.35986502894889</v>
      </c>
      <c r="E79" s="4">
        <f t="shared" si="2"/>
        <v>7698.1318606933755</v>
      </c>
      <c r="F79" s="5">
        <f t="shared" si="3"/>
        <v>47416.516809833141</v>
      </c>
    </row>
    <row r="80" spans="2:6" x14ac:dyDescent="0.25">
      <c r="B80">
        <v>67</v>
      </c>
      <c r="C80" s="4">
        <f t="shared" si="4"/>
        <v>-8111.4917257223242</v>
      </c>
      <c r="D80" s="4">
        <f t="shared" ref="D80:D85" si="5">$E$6*F79</f>
        <v>355.62387607374853</v>
      </c>
      <c r="E80" s="4">
        <f t="shared" ref="E80:E85" si="6">ABS(D80+C80)</f>
        <v>7755.8678496485754</v>
      </c>
      <c r="F80" s="5">
        <f t="shared" ref="F80:F85" si="7">ABS(F79-E80)</f>
        <v>39660.648960184568</v>
      </c>
    </row>
    <row r="81" spans="2:6" x14ac:dyDescent="0.25">
      <c r="B81">
        <v>68</v>
      </c>
      <c r="C81" s="4">
        <f t="shared" si="4"/>
        <v>-8111.4917257223242</v>
      </c>
      <c r="D81" s="4">
        <f t="shared" si="5"/>
        <v>297.45486720138427</v>
      </c>
      <c r="E81" s="4">
        <f t="shared" si="6"/>
        <v>7814.0368585209399</v>
      </c>
      <c r="F81" s="5">
        <f t="shared" si="7"/>
        <v>31846.612101663628</v>
      </c>
    </row>
    <row r="82" spans="2:6" x14ac:dyDescent="0.25">
      <c r="B82">
        <v>69</v>
      </c>
      <c r="C82" s="4">
        <f t="shared" si="4"/>
        <v>-8111.4917257223242</v>
      </c>
      <c r="D82" s="4">
        <f t="shared" si="5"/>
        <v>238.84959076247719</v>
      </c>
      <c r="E82" s="4">
        <f t="shared" si="6"/>
        <v>7872.6421349598468</v>
      </c>
      <c r="F82" s="5">
        <f t="shared" si="7"/>
        <v>23973.969966703782</v>
      </c>
    </row>
    <row r="83" spans="2:6" x14ac:dyDescent="0.25">
      <c r="B83">
        <v>70</v>
      </c>
      <c r="C83" s="4">
        <f t="shared" si="4"/>
        <v>-8111.4917257223242</v>
      </c>
      <c r="D83" s="4">
        <f t="shared" si="5"/>
        <v>179.80477475027837</v>
      </c>
      <c r="E83" s="4">
        <f t="shared" si="6"/>
        <v>7931.6869509720455</v>
      </c>
      <c r="F83" s="5">
        <f t="shared" si="7"/>
        <v>16042.283015731737</v>
      </c>
    </row>
    <row r="84" spans="2:6" x14ac:dyDescent="0.25">
      <c r="B84">
        <v>71</v>
      </c>
      <c r="C84" s="4">
        <f t="shared" si="4"/>
        <v>-8111.4917257223242</v>
      </c>
      <c r="D84" s="4">
        <f t="shared" si="5"/>
        <v>120.31712261798802</v>
      </c>
      <c r="E84" s="4">
        <f t="shared" si="6"/>
        <v>7991.1746031043358</v>
      </c>
      <c r="F84" s="5">
        <f t="shared" si="7"/>
        <v>8051.1084126274009</v>
      </c>
    </row>
    <row r="85" spans="2:6" x14ac:dyDescent="0.25">
      <c r="B85">
        <v>72</v>
      </c>
      <c r="C85" s="4">
        <f t="shared" si="4"/>
        <v>-8111.4917257223242</v>
      </c>
      <c r="D85" s="4">
        <f t="shared" si="5"/>
        <v>60.383313094705507</v>
      </c>
      <c r="E85" s="4">
        <f t="shared" si="6"/>
        <v>8051.1084126276182</v>
      </c>
      <c r="F85" s="5">
        <f t="shared" si="7"/>
        <v>2.1736923372372985E-10</v>
      </c>
    </row>
  </sheetData>
  <mergeCells count="10">
    <mergeCell ref="B8:D8"/>
    <mergeCell ref="B9:D9"/>
    <mergeCell ref="B10:D10"/>
    <mergeCell ref="B11:D11"/>
    <mergeCell ref="B1:E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F-A98E-4D30-8A72-342DD2820827}">
  <dimension ref="B1:W25"/>
  <sheetViews>
    <sheetView showGridLines="0" tabSelected="1" zoomScale="90" zoomScaleNormal="90" workbookViewId="0">
      <selection activeCell="F40" sqref="F40"/>
    </sheetView>
  </sheetViews>
  <sheetFormatPr defaultRowHeight="15" x14ac:dyDescent="0.25"/>
  <cols>
    <col min="1" max="1" width="3.85546875" customWidth="1"/>
    <col min="2" max="2" width="24.85546875" customWidth="1"/>
    <col min="3" max="3" width="18" customWidth="1"/>
    <col min="4" max="4" width="13.5703125" customWidth="1"/>
    <col min="5" max="5" width="12.7109375" customWidth="1"/>
    <col min="6" max="6" width="12.28515625" customWidth="1"/>
    <col min="7" max="7" width="13.28515625" customWidth="1"/>
    <col min="8" max="8" width="13.42578125" customWidth="1"/>
    <col min="9" max="9" width="13.7109375" customWidth="1"/>
    <col min="10" max="10" width="15.28515625" customWidth="1"/>
  </cols>
  <sheetData>
    <row r="1" spans="2:23" ht="28.5" customHeight="1" x14ac:dyDescent="0.25">
      <c r="B1" s="41" t="s">
        <v>12</v>
      </c>
      <c r="C1" s="41"/>
      <c r="D1" s="41"/>
    </row>
    <row r="2" spans="2:23" ht="16.5" thickBot="1" x14ac:dyDescent="0.3">
      <c r="B2" s="41"/>
      <c r="C2" s="41"/>
      <c r="D2" s="41"/>
      <c r="E2" s="8"/>
      <c r="F2" s="8"/>
      <c r="G2" s="8"/>
      <c r="H2" s="8"/>
      <c r="I2" s="8"/>
    </row>
    <row r="3" spans="2:23" ht="28.5" customHeight="1" x14ac:dyDescent="0.35">
      <c r="B3" s="9" t="s">
        <v>13</v>
      </c>
      <c r="L3" s="41" t="s">
        <v>12</v>
      </c>
      <c r="M3" s="41"/>
      <c r="N3" s="41"/>
      <c r="O3" s="41"/>
      <c r="P3" s="41"/>
      <c r="Q3" s="41"/>
      <c r="R3" s="21"/>
    </row>
    <row r="4" spans="2:23" ht="15.75" customHeight="1" x14ac:dyDescent="0.25">
      <c r="B4" s="8" t="s">
        <v>14</v>
      </c>
      <c r="C4" s="10">
        <v>0.05</v>
      </c>
      <c r="L4" s="41"/>
      <c r="M4" s="41"/>
      <c r="N4" s="41"/>
      <c r="O4" s="41"/>
      <c r="P4" s="41"/>
      <c r="Q4" s="41"/>
      <c r="R4" s="24"/>
    </row>
    <row r="5" spans="2:23" ht="15" customHeight="1" x14ac:dyDescent="0.25">
      <c r="L5" s="41"/>
      <c r="M5" s="41"/>
      <c r="N5" s="41"/>
      <c r="O5" s="41"/>
      <c r="P5" s="41"/>
      <c r="Q5" s="41"/>
      <c r="R5" s="24"/>
    </row>
    <row r="6" spans="2:23" ht="16.5" thickBot="1" x14ac:dyDescent="0.3">
      <c r="B6" s="7" t="s">
        <v>26</v>
      </c>
      <c r="D6" s="8"/>
      <c r="E6" s="8"/>
      <c r="F6" s="8"/>
      <c r="G6" s="8"/>
      <c r="H6" s="8"/>
      <c r="I6" s="8"/>
      <c r="L6" s="22"/>
      <c r="M6" s="23"/>
      <c r="N6" s="23"/>
      <c r="O6" s="23"/>
      <c r="P6" s="23"/>
      <c r="Q6" s="23"/>
      <c r="R6" s="24"/>
    </row>
    <row r="7" spans="2:23" ht="15.75" x14ac:dyDescent="0.25">
      <c r="L7" s="42" t="s">
        <v>30</v>
      </c>
      <c r="M7" s="43"/>
      <c r="N7" s="23"/>
      <c r="O7" s="23"/>
      <c r="P7" s="23"/>
      <c r="Q7" s="23"/>
      <c r="R7" s="24"/>
    </row>
    <row r="8" spans="2:23" ht="15.75" x14ac:dyDescent="0.25">
      <c r="B8" s="11"/>
      <c r="C8" s="8">
        <v>0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L8" s="22"/>
      <c r="M8" s="23"/>
      <c r="N8" s="23"/>
      <c r="O8" s="23"/>
      <c r="P8" s="23"/>
      <c r="Q8" s="23"/>
      <c r="R8" s="24"/>
    </row>
    <row r="9" spans="2:23" ht="15.75" x14ac:dyDescent="0.25">
      <c r="B9" s="12" t="s">
        <v>15</v>
      </c>
      <c r="C9" s="13" t="s">
        <v>16</v>
      </c>
      <c r="D9" s="13" t="s">
        <v>17</v>
      </c>
      <c r="E9" s="13" t="s">
        <v>18</v>
      </c>
      <c r="F9" s="13" t="s">
        <v>19</v>
      </c>
      <c r="G9" s="13" t="s">
        <v>20</v>
      </c>
      <c r="H9" s="13" t="s">
        <v>21</v>
      </c>
      <c r="I9" s="20" t="s">
        <v>27</v>
      </c>
      <c r="J9" s="13" t="s">
        <v>22</v>
      </c>
      <c r="L9" s="36" t="s">
        <v>31</v>
      </c>
      <c r="M9" s="37"/>
      <c r="N9" s="37"/>
      <c r="O9" s="37"/>
      <c r="P9" s="37"/>
      <c r="Q9" s="37"/>
      <c r="R9" s="37"/>
      <c r="S9" s="28"/>
      <c r="T9" s="28"/>
      <c r="U9" s="28"/>
      <c r="V9" s="28"/>
      <c r="W9" s="28"/>
    </row>
    <row r="10" spans="2:23" ht="15.75" x14ac:dyDescent="0.25">
      <c r="B10" s="14" t="s">
        <v>23</v>
      </c>
      <c r="C10" s="19">
        <v>-200000</v>
      </c>
      <c r="D10" s="18">
        <v>30000</v>
      </c>
      <c r="E10" s="18">
        <v>30000</v>
      </c>
      <c r="F10" s="18">
        <v>70000</v>
      </c>
      <c r="G10" s="18">
        <v>70000</v>
      </c>
      <c r="H10" s="18">
        <v>150000</v>
      </c>
      <c r="I10" s="18">
        <v>150000</v>
      </c>
      <c r="J10" s="19">
        <f>SUM(C10:I10)</f>
        <v>300000</v>
      </c>
      <c r="L10" s="38"/>
      <c r="M10" s="39"/>
      <c r="N10" s="39"/>
      <c r="O10" s="39"/>
      <c r="P10" s="23"/>
      <c r="Q10" s="23"/>
      <c r="R10" s="24"/>
    </row>
    <row r="11" spans="2:23" ht="15.75" x14ac:dyDescent="0.25">
      <c r="B11" s="14" t="s">
        <v>24</v>
      </c>
      <c r="C11" s="19">
        <f>C10/(1+$C$4)^C8</f>
        <v>-200000</v>
      </c>
      <c r="D11" s="19">
        <f t="shared" ref="D11:I11" si="0">D10/(1+$C$4)^D8</f>
        <v>28571.428571428569</v>
      </c>
      <c r="E11" s="19">
        <f t="shared" si="0"/>
        <v>27210.884353741494</v>
      </c>
      <c r="F11" s="19">
        <f t="shared" si="0"/>
        <v>60468.631897203319</v>
      </c>
      <c r="G11" s="19">
        <f t="shared" si="0"/>
        <v>57589.173235431736</v>
      </c>
      <c r="H11" s="19">
        <f t="shared" si="0"/>
        <v>117528.92497026884</v>
      </c>
      <c r="I11" s="19">
        <f t="shared" si="0"/>
        <v>111932.30949549415</v>
      </c>
      <c r="J11" s="19">
        <f>SUM(C11:I11)</f>
        <v>203301.35252356809</v>
      </c>
      <c r="L11" s="22"/>
      <c r="M11" s="23"/>
      <c r="N11" s="23"/>
      <c r="O11" s="23"/>
      <c r="P11" s="23"/>
      <c r="Q11" s="23"/>
      <c r="R11" s="24"/>
    </row>
    <row r="12" spans="2:23" x14ac:dyDescent="0.25">
      <c r="L12" s="38"/>
      <c r="M12" s="39"/>
      <c r="N12" s="39"/>
      <c r="O12" s="39"/>
      <c r="P12" s="39"/>
      <c r="Q12" s="39"/>
      <c r="R12" s="40"/>
    </row>
    <row r="13" spans="2:23" ht="15.75" x14ac:dyDescent="0.25">
      <c r="B13" s="16" t="s">
        <v>29</v>
      </c>
      <c r="C13" s="18">
        <f>NPV(C4,D10:I10)+C10</f>
        <v>203301.35252356803</v>
      </c>
      <c r="L13" s="38"/>
      <c r="M13" s="39"/>
      <c r="N13" s="39"/>
      <c r="O13" s="39"/>
      <c r="P13" s="39"/>
      <c r="Q13" s="39"/>
      <c r="R13" s="24"/>
    </row>
    <row r="14" spans="2:23" x14ac:dyDescent="0.25">
      <c r="L14" s="22"/>
      <c r="M14" s="23"/>
      <c r="N14" s="23"/>
      <c r="O14" s="23"/>
      <c r="P14" s="23"/>
      <c r="Q14" s="23"/>
      <c r="R14" s="24"/>
    </row>
    <row r="15" spans="2:23" x14ac:dyDescent="0.25">
      <c r="B15" s="7" t="s">
        <v>25</v>
      </c>
      <c r="L15" s="22"/>
      <c r="M15" s="23"/>
      <c r="N15" s="23"/>
      <c r="O15" s="23"/>
      <c r="P15" s="23"/>
      <c r="Q15" s="23"/>
      <c r="R15" s="24"/>
    </row>
    <row r="16" spans="2:23" x14ac:dyDescent="0.25">
      <c r="L16" s="22"/>
      <c r="M16" s="23"/>
      <c r="N16" s="23"/>
      <c r="O16" s="23"/>
      <c r="P16" s="23"/>
      <c r="Q16" s="23"/>
      <c r="R16" s="24"/>
    </row>
    <row r="17" spans="2:18" ht="15.75" x14ac:dyDescent="0.25">
      <c r="B17" s="15"/>
      <c r="C17" s="14">
        <v>0</v>
      </c>
      <c r="D17" s="14">
        <v>1</v>
      </c>
      <c r="E17" s="14">
        <v>2</v>
      </c>
      <c r="F17" s="14">
        <v>3</v>
      </c>
      <c r="G17" s="14">
        <v>4</v>
      </c>
      <c r="H17" s="14">
        <v>5</v>
      </c>
      <c r="I17" s="14">
        <v>6</v>
      </c>
      <c r="L17" s="22"/>
      <c r="M17" s="23"/>
      <c r="N17" s="23"/>
      <c r="O17" s="23"/>
      <c r="P17" s="23"/>
      <c r="Q17" s="23"/>
      <c r="R17" s="24"/>
    </row>
    <row r="18" spans="2:18" ht="15.75" x14ac:dyDescent="0.25">
      <c r="B18" s="16" t="s">
        <v>15</v>
      </c>
      <c r="C18" s="17" t="s">
        <v>16</v>
      </c>
      <c r="D18" s="17" t="s">
        <v>17</v>
      </c>
      <c r="E18" s="17" t="s">
        <v>18</v>
      </c>
      <c r="F18" s="17" t="s">
        <v>19</v>
      </c>
      <c r="G18" s="17" t="s">
        <v>20</v>
      </c>
      <c r="H18" s="17" t="s">
        <v>21</v>
      </c>
      <c r="I18" s="20" t="s">
        <v>27</v>
      </c>
      <c r="J18" s="17" t="s">
        <v>22</v>
      </c>
      <c r="L18" s="22"/>
      <c r="M18" s="23"/>
      <c r="N18" s="23"/>
      <c r="O18" s="23"/>
      <c r="P18" s="23"/>
      <c r="Q18" s="23"/>
      <c r="R18" s="24"/>
    </row>
    <row r="19" spans="2:18" ht="15.75" x14ac:dyDescent="0.25">
      <c r="B19" s="14" t="s">
        <v>23</v>
      </c>
      <c r="C19" s="18">
        <v>-300000</v>
      </c>
      <c r="D19" s="18">
        <v>50000</v>
      </c>
      <c r="E19" s="18">
        <v>50000</v>
      </c>
      <c r="F19" s="18">
        <v>70000</v>
      </c>
      <c r="G19" s="18">
        <v>100000</v>
      </c>
      <c r="H19" s="18">
        <v>100000</v>
      </c>
      <c r="I19" s="18">
        <v>250000</v>
      </c>
      <c r="J19" s="18">
        <f>SUM(C19:I19)</f>
        <v>320000</v>
      </c>
      <c r="L19" s="22"/>
      <c r="M19" s="23"/>
      <c r="N19" s="23"/>
      <c r="O19" s="23"/>
      <c r="P19" s="23"/>
      <c r="Q19" s="23"/>
      <c r="R19" s="24"/>
    </row>
    <row r="20" spans="2:18" ht="15.75" x14ac:dyDescent="0.25">
      <c r="B20" s="14" t="s">
        <v>24</v>
      </c>
      <c r="C20" s="18">
        <f>C19/(1+$C$4)^C17</f>
        <v>-300000</v>
      </c>
      <c r="D20" s="18">
        <f t="shared" ref="D20:I20" si="1">D19/(1+$C$4)^D17</f>
        <v>47619.047619047618</v>
      </c>
      <c r="E20" s="18">
        <f t="shared" si="1"/>
        <v>45351.473922902493</v>
      </c>
      <c r="F20" s="18">
        <f t="shared" si="1"/>
        <v>60468.631897203319</v>
      </c>
      <c r="G20" s="18">
        <f t="shared" si="1"/>
        <v>82270.247479188198</v>
      </c>
      <c r="H20" s="18">
        <f t="shared" si="1"/>
        <v>78352.616646845898</v>
      </c>
      <c r="I20" s="18">
        <f t="shared" si="1"/>
        <v>186553.8491591569</v>
      </c>
      <c r="J20" s="18">
        <f>SUM(C20:I20)</f>
        <v>200615.86672434444</v>
      </c>
      <c r="L20" s="22"/>
      <c r="M20" s="23"/>
      <c r="N20" s="23"/>
      <c r="O20" s="23"/>
      <c r="P20" s="23"/>
      <c r="Q20" s="23"/>
      <c r="R20" s="24"/>
    </row>
    <row r="21" spans="2:18" ht="15.75" thickBot="1" x14ac:dyDescent="0.3">
      <c r="L21" s="25"/>
      <c r="M21" s="26"/>
      <c r="N21" s="26"/>
      <c r="O21" s="26"/>
      <c r="P21" s="26"/>
      <c r="Q21" s="26"/>
      <c r="R21" s="27"/>
    </row>
    <row r="22" spans="2:18" ht="15.75" x14ac:dyDescent="0.25">
      <c r="B22" s="16" t="s">
        <v>28</v>
      </c>
      <c r="C22" s="18">
        <f>NPV(C4,D19:I19)+C19</f>
        <v>200615.86672434438</v>
      </c>
    </row>
    <row r="23" spans="2:18" x14ac:dyDescent="0.25">
      <c r="C23" s="18"/>
    </row>
    <row r="25" spans="2:18" x14ac:dyDescent="0.25">
      <c r="C25" s="18"/>
    </row>
  </sheetData>
  <mergeCells count="7">
    <mergeCell ref="L9:R9"/>
    <mergeCell ref="L10:O10"/>
    <mergeCell ref="L12:R12"/>
    <mergeCell ref="L13:Q13"/>
    <mergeCell ref="B1:D2"/>
    <mergeCell ref="L3:Q5"/>
    <mergeCell ref="L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Schedule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2022-09-18T14:01:23Z</dcterms:created>
  <dcterms:modified xsi:type="dcterms:W3CDTF">2022-09-19T14:48:27Z</dcterms:modified>
</cp:coreProperties>
</file>