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nis\Desktop\"/>
    </mc:Choice>
  </mc:AlternateContent>
  <xr:revisionPtr revIDLastSave="0" documentId="13_ncr:1_{2E8B72BD-99C5-4374-8814-CDA53686E6A1}" xr6:coauthVersionLast="41" xr6:coauthVersionMax="41" xr10:uidLastSave="{00000000-0000-0000-0000-000000000000}"/>
  <bookViews>
    <workbookView xWindow="-110" yWindow="-110" windowWidth="19420" windowHeight="10420" firstSheet="3" activeTab="13" xr2:uid="{00000000-000D-0000-FFFF-FFFF00000000}"/>
  </bookViews>
  <sheets>
    <sheet name="Data Description" sheetId="2" r:id="rId1"/>
    <sheet name="Data Set" sheetId="1" r:id="rId2"/>
    <sheet name="CI_Mean" sheetId="4" r:id="rId3"/>
    <sheet name="CI_Proportion" sheetId="3" r:id="rId4"/>
    <sheet name="SampleSize" sheetId="5" r:id="rId5"/>
    <sheet name="HT Mean" sheetId="6" r:id="rId6"/>
    <sheet name="HT Proportion" sheetId="7" r:id="rId7"/>
    <sheet name="Q1" sheetId="8" r:id="rId8"/>
    <sheet name="Q2" sheetId="9" r:id="rId9"/>
    <sheet name="Q3" sheetId="10" r:id="rId10"/>
    <sheet name="Q4" sheetId="12" r:id="rId11"/>
    <sheet name="Q5" sheetId="11" r:id="rId12"/>
    <sheet name="Q6" sheetId="13" r:id="rId13"/>
    <sheet name="Q7" sheetId="14" r:id="rId14"/>
  </sheets>
  <definedNames>
    <definedName name="_xlnm._FilterDatabase" localSheetId="1" hidden="1">'Data Set'!$A$1:$X$121</definedName>
    <definedName name="_xlnm._FilterDatabase" localSheetId="8" hidden="1">'Q2'!$A$1:$B$121</definedName>
    <definedName name="AA" localSheetId="5">#REF!</definedName>
    <definedName name="AA" localSheetId="6">#REF!</definedName>
    <definedName name="AA">#REF!</definedName>
    <definedName name="AAA" localSheetId="5">#REF!</definedName>
    <definedName name="AAA" localSheetId="6">#REF!</definedName>
    <definedName name="AAA">#REF!</definedName>
    <definedName name="aaaaa" localSheetId="5">#REF!</definedName>
    <definedName name="aaaaa" localSheetId="6">#REF!</definedName>
    <definedName name="aaaaa">#REF!</definedName>
    <definedName name="aaaaaa" localSheetId="5">#REF!</definedName>
    <definedName name="aaaaaa" localSheetId="6">#REF!</definedName>
    <definedName name="aaaaaa">#REF!</definedName>
    <definedName name="AAD" localSheetId="5">#REF!</definedName>
    <definedName name="AAD" localSheetId="6">#REF!</definedName>
    <definedName name="AAD">#REF!</definedName>
    <definedName name="ab" localSheetId="5">#REF!</definedName>
    <definedName name="ab" localSheetId="6">#REF!</definedName>
    <definedName name="ab">#REF!</definedName>
    <definedName name="ABS" localSheetId="5">#REF!</definedName>
    <definedName name="ABS" localSheetId="6">#REF!</definedName>
    <definedName name="ABS">#REF!</definedName>
    <definedName name="advb" localSheetId="5">#REF!</definedName>
    <definedName name="advb" localSheetId="6">#REF!</definedName>
    <definedName name="advb">#REF!</definedName>
    <definedName name="ae" localSheetId="5">#REF!</definedName>
    <definedName name="ae" localSheetId="6">#REF!</definedName>
    <definedName name="ae">#REF!</definedName>
    <definedName name="Age" localSheetId="2">#REF!</definedName>
    <definedName name="Age" localSheetId="3">#REF!</definedName>
    <definedName name="Age" localSheetId="5">#REF!</definedName>
    <definedName name="Age" localSheetId="6">#REF!</definedName>
    <definedName name="Age" localSheetId="4">#REF!</definedName>
    <definedName name="Age">#REF!</definedName>
    <definedName name="aq" localSheetId="5">#REF!</definedName>
    <definedName name="aq" localSheetId="6">#REF!</definedName>
    <definedName name="aq">#REF!</definedName>
    <definedName name="as" localSheetId="5">#REF!</definedName>
    <definedName name="as" localSheetId="6">#REF!</definedName>
    <definedName name="as">#REF!</definedName>
    <definedName name="asd" localSheetId="5">#REF!</definedName>
    <definedName name="asd" localSheetId="6">#REF!</definedName>
    <definedName name="asd">#REF!</definedName>
    <definedName name="ase" localSheetId="5">#REF!</definedName>
    <definedName name="ase" localSheetId="6">#REF!</definedName>
    <definedName name="ase">#REF!</definedName>
    <definedName name="at" localSheetId="5">#REF!</definedName>
    <definedName name="at" localSheetId="6">#REF!</definedName>
    <definedName name="at">#REF!</definedName>
    <definedName name="AtConrobar" localSheetId="2">#REF!</definedName>
    <definedName name="AtConrobar" localSheetId="3">#REF!</definedName>
    <definedName name="AtConrobar" localSheetId="5">#REF!</definedName>
    <definedName name="AtConrobar" localSheetId="6">#REF!</definedName>
    <definedName name="AtConrobar" localSheetId="4">#REF!</definedName>
    <definedName name="AtConrobar">#REF!</definedName>
    <definedName name="bjs" localSheetId="5">#REF!</definedName>
    <definedName name="bjs" localSheetId="6">#REF!</definedName>
    <definedName name="bjs">#REF!</definedName>
    <definedName name="bnm" localSheetId="5">#REF!</definedName>
    <definedName name="bnm" localSheetId="6">#REF!</definedName>
    <definedName name="bnm">#REF!</definedName>
    <definedName name="co" localSheetId="5">#REF!</definedName>
    <definedName name="co" localSheetId="6">#REF!</definedName>
    <definedName name="co">#REF!</definedName>
    <definedName name="CorpCult" localSheetId="2">#REF!</definedName>
    <definedName name="CorpCult" localSheetId="3">#REF!</definedName>
    <definedName name="CorpCult" localSheetId="5">#REF!</definedName>
    <definedName name="CorpCult" localSheetId="6">#REF!</definedName>
    <definedName name="CorpCult" localSheetId="4">#REF!</definedName>
    <definedName name="CorpCult">#REF!</definedName>
    <definedName name="cvb" localSheetId="5">#REF!</definedName>
    <definedName name="cvb" localSheetId="6">#REF!</definedName>
    <definedName name="cvb">#REF!</definedName>
    <definedName name="da" localSheetId="5">#REF!</definedName>
    <definedName name="da" localSheetId="6">#REF!</definedName>
    <definedName name="da">#REF!</definedName>
    <definedName name="Dataset" localSheetId="2">#REF!</definedName>
    <definedName name="Dataset" localSheetId="3">#REF!</definedName>
    <definedName name="Dataset" localSheetId="5">#REF!</definedName>
    <definedName name="Dataset" localSheetId="6">#REF!</definedName>
    <definedName name="Dataset" localSheetId="4">#REF!</definedName>
    <definedName name="Dataset">#REF!</definedName>
    <definedName name="datasetH" localSheetId="2">#REF!</definedName>
    <definedName name="datasetH" localSheetId="3">#REF!</definedName>
    <definedName name="datasetH" localSheetId="5">#REF!</definedName>
    <definedName name="datasetH" localSheetId="6">#REF!</definedName>
    <definedName name="datasetH" localSheetId="4">#REF!</definedName>
    <definedName name="datasetH">#REF!</definedName>
    <definedName name="DaysAbsent" localSheetId="2">#REF!</definedName>
    <definedName name="DaysAbsent" localSheetId="3">#REF!</definedName>
    <definedName name="DaysAbsent" localSheetId="5">#REF!</definedName>
    <definedName name="DaysAbsent" localSheetId="6">#REF!</definedName>
    <definedName name="DaysAbsent" localSheetId="4">#REF!</definedName>
    <definedName name="DaysAbsent">#REF!</definedName>
    <definedName name="dddddd" localSheetId="5">#REF!</definedName>
    <definedName name="dddddd" localSheetId="6">#REF!</definedName>
    <definedName name="dddddd">#REF!</definedName>
    <definedName name="ddddq" localSheetId="5">#REF!</definedName>
    <definedName name="ddddq" localSheetId="6">#REF!</definedName>
    <definedName name="ddddq">#REF!</definedName>
    <definedName name="ddds" localSheetId="5">#REF!</definedName>
    <definedName name="ddds" localSheetId="6">#REF!</definedName>
    <definedName name="ddds">#REF!</definedName>
    <definedName name="Department" localSheetId="2">#REF!</definedName>
    <definedName name="Department" localSheetId="3">#REF!</definedName>
    <definedName name="Department" localSheetId="5">#REF!</definedName>
    <definedName name="Department" localSheetId="6">#REF!</definedName>
    <definedName name="Department" localSheetId="4">#REF!</definedName>
    <definedName name="Department">#REF!</definedName>
    <definedName name="DepartmentNum" localSheetId="2">#REF!</definedName>
    <definedName name="DepartmentNum" localSheetId="3">#REF!</definedName>
    <definedName name="DepartmentNum" localSheetId="5">#REF!</definedName>
    <definedName name="DepartmentNum" localSheetId="6">#REF!</definedName>
    <definedName name="DepartmentNum" localSheetId="4">#REF!</definedName>
    <definedName name="DepartmentNum">#REF!</definedName>
    <definedName name="DEPT" localSheetId="5">#REF!</definedName>
    <definedName name="DEPT" localSheetId="6">#REF!</definedName>
    <definedName name="DEPT">#REF!</definedName>
    <definedName name="dfg" localSheetId="5">#REF!</definedName>
    <definedName name="dfg" localSheetId="6">#REF!</definedName>
    <definedName name="dfg">#REF!</definedName>
    <definedName name="dfgs" localSheetId="5">#REF!</definedName>
    <definedName name="dfgs" localSheetId="6">#REF!</definedName>
    <definedName name="dfgs">#REF!</definedName>
    <definedName name="dh" localSheetId="5">#REF!</definedName>
    <definedName name="dh" localSheetId="6">#REF!</definedName>
    <definedName name="dh">#REF!</definedName>
    <definedName name="dhj" localSheetId="5">#REF!</definedName>
    <definedName name="dhj" localSheetId="6">#REF!</definedName>
    <definedName name="dhj">#REF!</definedName>
    <definedName name="DPN" localSheetId="5">#REF!</definedName>
    <definedName name="DPN" localSheetId="6">#REF!</definedName>
    <definedName name="DPN">#REF!</definedName>
    <definedName name="dvb" localSheetId="5">#REF!</definedName>
    <definedName name="dvb" localSheetId="6">#REF!</definedName>
    <definedName name="dvb">#REF!</definedName>
    <definedName name="dvbb" localSheetId="5">#REF!</definedName>
    <definedName name="dvbb" localSheetId="6">#REF!</definedName>
    <definedName name="dvbb">#REF!</definedName>
    <definedName name="ED" localSheetId="5">#REF!</definedName>
    <definedName name="ED" localSheetId="6">#REF!</definedName>
    <definedName name="ED">#REF!</definedName>
    <definedName name="EducYrs" localSheetId="2">#REF!</definedName>
    <definedName name="EducYrs" localSheetId="3">#REF!</definedName>
    <definedName name="EducYrs" localSheetId="5">#REF!</definedName>
    <definedName name="EducYrs" localSheetId="6">#REF!</definedName>
    <definedName name="EducYrs" localSheetId="4">#REF!</definedName>
    <definedName name="EducYrs">#REF!</definedName>
    <definedName name="edy" localSheetId="5">#REF!</definedName>
    <definedName name="edy" localSheetId="6">#REF!</definedName>
    <definedName name="edy">#REF!</definedName>
    <definedName name="ef" localSheetId="5">#REF!</definedName>
    <definedName name="ef" localSheetId="6">#REF!</definedName>
    <definedName name="ef">#REF!</definedName>
    <definedName name="ery" localSheetId="5">#REF!</definedName>
    <definedName name="ery" localSheetId="6">#REF!</definedName>
    <definedName name="ery">#REF!</definedName>
    <definedName name="fdg" localSheetId="5">#REF!</definedName>
    <definedName name="fdg" localSheetId="6">#REF!</definedName>
    <definedName name="fdg">#REF!</definedName>
    <definedName name="fds" localSheetId="5">#REF!</definedName>
    <definedName name="fds" localSheetId="6">#REF!</definedName>
    <definedName name="fds">#REF!</definedName>
    <definedName name="fdt" localSheetId="5">#REF!</definedName>
    <definedName name="fdt" localSheetId="6">#REF!</definedName>
    <definedName name="fdt">#REF!</definedName>
    <definedName name="fff" localSheetId="5">#REF!</definedName>
    <definedName name="fff" localSheetId="6">#REF!</definedName>
    <definedName name="fff">#REF!</definedName>
    <definedName name="ffff" localSheetId="5">#REF!</definedName>
    <definedName name="ffff" localSheetId="6">#REF!</definedName>
    <definedName name="ffff">#REF!</definedName>
    <definedName name="fffff" localSheetId="5">#REF!</definedName>
    <definedName name="fffff" localSheetId="6">#REF!</definedName>
    <definedName name="fffff">#REF!</definedName>
    <definedName name="ffffg" localSheetId="5">#REF!</definedName>
    <definedName name="ffffg" localSheetId="6">#REF!</definedName>
    <definedName name="ffffg">#REF!</definedName>
    <definedName name="fg" localSheetId="5">#REF!</definedName>
    <definedName name="fg" localSheetId="6">#REF!</definedName>
    <definedName name="fg">#REF!</definedName>
    <definedName name="fgh" localSheetId="5">#REF!</definedName>
    <definedName name="fgh" localSheetId="6">#REF!</definedName>
    <definedName name="fgh">#REF!</definedName>
    <definedName name="Gender" localSheetId="2">#REF!</definedName>
    <definedName name="Gender" localSheetId="3">#REF!</definedName>
    <definedName name="Gender" localSheetId="5">#REF!</definedName>
    <definedName name="Gender" localSheetId="6">#REF!</definedName>
    <definedName name="Gender" localSheetId="4">#REF!</definedName>
    <definedName name="Gender">#REF!</definedName>
    <definedName name="gggd" localSheetId="5">#REF!</definedName>
    <definedName name="gggd" localSheetId="6">#REF!</definedName>
    <definedName name="gggd">#REF!</definedName>
    <definedName name="ggh" localSheetId="5">#REF!</definedName>
    <definedName name="ggh" localSheetId="6">#REF!</definedName>
    <definedName name="ggh">#REF!</definedName>
    <definedName name="ghj" localSheetId="5">#REF!</definedName>
    <definedName name="ghj" localSheetId="6">#REF!</definedName>
    <definedName name="ghj">#REF!</definedName>
    <definedName name="GN" localSheetId="5">#REF!</definedName>
    <definedName name="GN" localSheetId="6">#REF!</definedName>
    <definedName name="GN">#REF!</definedName>
    <definedName name="gnh" localSheetId="5">#REF!</definedName>
    <definedName name="gnh" localSheetId="6">#REF!</definedName>
    <definedName name="gnh">#REF!</definedName>
    <definedName name="HBN" localSheetId="5">#REF!</definedName>
    <definedName name="HBN" localSheetId="6">#REF!</definedName>
    <definedName name="HBN">#REF!</definedName>
    <definedName name="hhh" localSheetId="5">#REF!</definedName>
    <definedName name="hhh" localSheetId="6">#REF!</definedName>
    <definedName name="hhh">#REF!</definedName>
    <definedName name="jbdf" localSheetId="5">#REF!</definedName>
    <definedName name="jbdf" localSheetId="6">#REF!</definedName>
    <definedName name="jbdf">#REF!</definedName>
    <definedName name="JBS" localSheetId="5">#REF!</definedName>
    <definedName name="JBS" localSheetId="6">#REF!</definedName>
    <definedName name="JBS">#REF!</definedName>
    <definedName name="JJ" localSheetId="5">#REF!</definedName>
    <definedName name="JJ" localSheetId="6">#REF!</definedName>
    <definedName name="JJ">#REF!</definedName>
    <definedName name="JJJ" localSheetId="5">#REF!</definedName>
    <definedName name="JJJ" localSheetId="6">#REF!</definedName>
    <definedName name="JJJ">#REF!</definedName>
    <definedName name="jjy" localSheetId="5">#REF!</definedName>
    <definedName name="jjy" localSheetId="6">#REF!</definedName>
    <definedName name="jjy">#REF!</definedName>
    <definedName name="jls" localSheetId="5">#REF!</definedName>
    <definedName name="jls" localSheetId="6">#REF!</definedName>
    <definedName name="jls">#REF!</definedName>
    <definedName name="jnur" localSheetId="5">#REF!</definedName>
    <definedName name="jnur" localSheetId="6">#REF!</definedName>
    <definedName name="jnur">#REF!</definedName>
    <definedName name="JobSat" localSheetId="2">#REF!</definedName>
    <definedName name="JobSat" localSheetId="3">#REF!</definedName>
    <definedName name="JobSat" localSheetId="5">#REF!</definedName>
    <definedName name="JobSat" localSheetId="6">#REF!</definedName>
    <definedName name="JobSat" localSheetId="4">#REF!</definedName>
    <definedName name="JobSat">#REF!</definedName>
    <definedName name="JobSecure" localSheetId="2">#REF!</definedName>
    <definedName name="JobSecure" localSheetId="3">#REF!</definedName>
    <definedName name="JobSecure" localSheetId="5">#REF!</definedName>
    <definedName name="JobSecure" localSheetId="6">#REF!</definedName>
    <definedName name="JobSecure" localSheetId="4">#REF!</definedName>
    <definedName name="JobSecure">#REF!</definedName>
    <definedName name="JobSecureNum" localSheetId="2">#REF!</definedName>
    <definedName name="JobSecureNum" localSheetId="3">#REF!</definedName>
    <definedName name="JobSecureNum" localSheetId="5">#REF!</definedName>
    <definedName name="JobSecureNum" localSheetId="6">#REF!</definedName>
    <definedName name="JobSecureNum" localSheetId="4">#REF!</definedName>
    <definedName name="JobSecureNum">#REF!</definedName>
    <definedName name="JS" localSheetId="5">#REF!</definedName>
    <definedName name="JS" localSheetId="6">#REF!</definedName>
    <definedName name="JS">#REF!</definedName>
    <definedName name="jst" localSheetId="5">#REF!</definedName>
    <definedName name="jst" localSheetId="6">#REF!</definedName>
    <definedName name="jst">#REF!</definedName>
    <definedName name="juyt" localSheetId="5">#REF!</definedName>
    <definedName name="juyt" localSheetId="6">#REF!</definedName>
    <definedName name="juyt">#REF!</definedName>
    <definedName name="khj" localSheetId="5">#REF!</definedName>
    <definedName name="khj" localSheetId="6">#REF!</definedName>
    <definedName name="khj">#REF!</definedName>
    <definedName name="khl" localSheetId="5">#REF!</definedName>
    <definedName name="khl" localSheetId="6">#REF!</definedName>
    <definedName name="khl">#REF!</definedName>
    <definedName name="kilometres" localSheetId="2">#REF!</definedName>
    <definedName name="kilometres" localSheetId="3">#REF!</definedName>
    <definedName name="kilometres" localSheetId="5">#REF!</definedName>
    <definedName name="kilometres" localSheetId="6">#REF!</definedName>
    <definedName name="kilometres" localSheetId="4">#REF!</definedName>
    <definedName name="kilometres">#REF!</definedName>
    <definedName name="KK" localSheetId="5">#REF!</definedName>
    <definedName name="KK" localSheetId="6">#REF!</definedName>
    <definedName name="KK">#REF!</definedName>
    <definedName name="KKK" localSheetId="5">#REF!</definedName>
    <definedName name="KKK" localSheetId="6">#REF!</definedName>
    <definedName name="KKK">#REF!</definedName>
    <definedName name="kkkky" localSheetId="5">#REF!</definedName>
    <definedName name="kkkky" localSheetId="6">#REF!</definedName>
    <definedName name="kkkky">#REF!</definedName>
    <definedName name="kkkt" localSheetId="5">#REF!</definedName>
    <definedName name="kkkt" localSheetId="6">#REF!</definedName>
    <definedName name="kkkt">#REF!</definedName>
    <definedName name="kmg" localSheetId="5">#REF!</definedName>
    <definedName name="kmg" localSheetId="6">#REF!</definedName>
    <definedName name="kmg">#REF!</definedName>
    <definedName name="KML" localSheetId="5">#REF!</definedName>
    <definedName name="KML" localSheetId="6">#REF!</definedName>
    <definedName name="KML">#REF!</definedName>
    <definedName name="npd" localSheetId="5">#REF!</definedName>
    <definedName name="npd" localSheetId="6">#REF!</definedName>
    <definedName name="npd">#REF!</definedName>
    <definedName name="olm" localSheetId="5">#REF!</definedName>
    <definedName name="olm" localSheetId="6">#REF!</definedName>
    <definedName name="olm">#REF!</definedName>
    <definedName name="pde" localSheetId="5">#REF!</definedName>
    <definedName name="pde" localSheetId="6">#REF!</definedName>
    <definedName name="pde">#REF!</definedName>
    <definedName name="pet" localSheetId="5">#REF!</definedName>
    <definedName name="pet" localSheetId="6">#REF!</definedName>
    <definedName name="pet">#REF!</definedName>
    <definedName name="pfgt" localSheetId="5">#REF!</definedName>
    <definedName name="pfgt" localSheetId="6">#REF!</definedName>
    <definedName name="pfgt">#REF!</definedName>
    <definedName name="pol" localSheetId="5">#REF!</definedName>
    <definedName name="pol" localSheetId="6">#REF!</definedName>
    <definedName name="pol">#REF!</definedName>
    <definedName name="Position" localSheetId="2">#REF!</definedName>
    <definedName name="Position" localSheetId="3">#REF!</definedName>
    <definedName name="Position" localSheetId="5">#REF!</definedName>
    <definedName name="Position" localSheetId="6">#REF!</definedName>
    <definedName name="Position" localSheetId="4">#REF!</definedName>
    <definedName name="Position">#REF!</definedName>
    <definedName name="PP" localSheetId="5">#REF!</definedName>
    <definedName name="PP" localSheetId="6">#REF!</definedName>
    <definedName name="PP">#REF!</definedName>
    <definedName name="ppppp" localSheetId="5">#REF!</definedName>
    <definedName name="ppppp" localSheetId="6">#REF!</definedName>
    <definedName name="ppppp">#REF!</definedName>
    <definedName name="PROD" localSheetId="5">#REF!</definedName>
    <definedName name="PROD" localSheetId="6">#REF!</definedName>
    <definedName name="PROD">#REF!</definedName>
    <definedName name="Productivity" localSheetId="2">#REF!</definedName>
    <definedName name="Productivity" localSheetId="3">#REF!</definedName>
    <definedName name="Productivity" localSheetId="5">#REF!</definedName>
    <definedName name="Productivity" localSheetId="6">#REF!</definedName>
    <definedName name="Productivity" localSheetId="4">#REF!</definedName>
    <definedName name="Productivity">#REF!</definedName>
    <definedName name="qqqq" localSheetId="5">#REF!</definedName>
    <definedName name="qqqq" localSheetId="6">#REF!</definedName>
    <definedName name="qqqq">#REF!</definedName>
    <definedName name="qw" localSheetId="5">#REF!</definedName>
    <definedName name="qw" localSheetId="6">#REF!</definedName>
    <definedName name="qw">#REF!</definedName>
    <definedName name="sda" localSheetId="5">#REF!</definedName>
    <definedName name="sda" localSheetId="6">#REF!</definedName>
    <definedName name="sda">#REF!</definedName>
    <definedName name="UOvTime" localSheetId="2">#REF!</definedName>
    <definedName name="UOvTime" localSheetId="3">#REF!</definedName>
    <definedName name="UOvTime" localSheetId="5">#REF!</definedName>
    <definedName name="UOvTime" localSheetId="6">#REF!</definedName>
    <definedName name="UOvTime" localSheetId="4">#REF!</definedName>
    <definedName name="UOvTime">#REF!</definedName>
    <definedName name="upo" localSheetId="5">#REF!</definedName>
    <definedName name="upo" localSheetId="6">#REF!</definedName>
    <definedName name="upo">#REF!</definedName>
    <definedName name="utyi" localSheetId="5">#REF!</definedName>
    <definedName name="utyi" localSheetId="6">#REF!</definedName>
    <definedName name="utyi">#REF!</definedName>
    <definedName name="UU" localSheetId="5">#REF!</definedName>
    <definedName name="UU" localSheetId="6">#REF!</definedName>
    <definedName name="UU">#REF!</definedName>
    <definedName name="UUU" localSheetId="5">#REF!</definedName>
    <definedName name="UUU" localSheetId="6">#REF!</definedName>
    <definedName name="UUU">#REF!</definedName>
    <definedName name="UUUUUU" localSheetId="5">#REF!</definedName>
    <definedName name="UUUUUU" localSheetId="6">#REF!</definedName>
    <definedName name="UUUUUU">#REF!</definedName>
    <definedName name="uyt" localSheetId="5">#REF!</definedName>
    <definedName name="uyt" localSheetId="6">#REF!</definedName>
    <definedName name="uyt">#REF!</definedName>
    <definedName name="WK" localSheetId="5">#REF!</definedName>
    <definedName name="WK" localSheetId="6">#REF!</definedName>
    <definedName name="WK">#REF!</definedName>
    <definedName name="WkSalary" localSheetId="2">#REF!</definedName>
    <definedName name="WkSalary" localSheetId="3">#REF!</definedName>
    <definedName name="WkSalary" localSheetId="5">#REF!</definedName>
    <definedName name="WkSalary" localSheetId="6">#REF!</definedName>
    <definedName name="WkSalary" localSheetId="4">#REF!</definedName>
    <definedName name="WkSalary">#REF!</definedName>
    <definedName name="wre" localSheetId="5">#REF!</definedName>
    <definedName name="wre" localSheetId="6">#REF!</definedName>
    <definedName name="wre">#REF!</definedName>
    <definedName name="wwww" localSheetId="5">#REF!</definedName>
    <definedName name="wwww" localSheetId="6">#REF!</definedName>
    <definedName name="www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2" l="1"/>
  <c r="D18" i="12" s="1"/>
  <c r="D19" i="12" s="1"/>
  <c r="D10" i="12"/>
  <c r="B31" i="10"/>
  <c r="B30" i="10"/>
  <c r="G12" i="14" l="1"/>
  <c r="C12" i="14"/>
  <c r="J60" i="13"/>
  <c r="J59" i="13"/>
  <c r="J62" i="13" s="1"/>
  <c r="L38" i="13"/>
  <c r="L39" i="13" s="1"/>
  <c r="L40" i="13" s="1"/>
  <c r="L41" i="13" s="1"/>
  <c r="J11" i="13"/>
  <c r="I14" i="13"/>
  <c r="I13" i="13"/>
  <c r="I12" i="13"/>
  <c r="I11" i="13"/>
  <c r="D11" i="11"/>
  <c r="D10" i="11"/>
  <c r="J66" i="13" l="1"/>
  <c r="J65" i="13"/>
</calcChain>
</file>

<file path=xl/sharedStrings.xml><?xml version="1.0" encoding="utf-8"?>
<sst xmlns="http://schemas.openxmlformats.org/spreadsheetml/2006/main" count="976" uniqueCount="193">
  <si>
    <t>Variable Name</t>
  </si>
  <si>
    <t>Description</t>
  </si>
  <si>
    <t>Categorical Data</t>
  </si>
  <si>
    <r>
      <t>Confidence Interval for proportion (</t>
    </r>
    <r>
      <rPr>
        <b/>
        <sz val="10"/>
        <rFont val="Symbol"/>
        <family val="1"/>
        <charset val="2"/>
      </rPr>
      <t>p</t>
    </r>
    <r>
      <rPr>
        <b/>
        <sz val="10"/>
        <rFont val="Arial"/>
        <family val="2"/>
      </rPr>
      <t>)</t>
    </r>
  </si>
  <si>
    <t>Data</t>
  </si>
  <si>
    <r>
      <t>Sample Size (</t>
    </r>
    <r>
      <rPr>
        <b/>
        <sz val="10"/>
        <color rgb="FF3333FF"/>
        <rFont val="Arial"/>
        <family val="2"/>
      </rPr>
      <t>n</t>
    </r>
    <r>
      <rPr>
        <sz val="10"/>
        <rFont val="Arial"/>
        <family val="2"/>
      </rPr>
      <t>)</t>
    </r>
  </si>
  <si>
    <t>Count of Successes</t>
  </si>
  <si>
    <t>Confidence Level</t>
  </si>
  <si>
    <t>Intermediate Calculations</t>
  </si>
  <si>
    <r>
      <t>Sample Proportion (</t>
    </r>
    <r>
      <rPr>
        <b/>
        <sz val="10"/>
        <color rgb="FF3333FF"/>
        <rFont val="Arial"/>
        <family val="2"/>
      </rPr>
      <t>p</t>
    </r>
    <r>
      <rPr>
        <sz val="10"/>
        <rFont val="Arial"/>
        <family val="2"/>
      </rPr>
      <t>)</t>
    </r>
  </si>
  <si>
    <t>Z Value</t>
  </si>
  <si>
    <t>Standard Error of the Proportion (                                )</t>
  </si>
  <si>
    <r>
      <t>Sampling Error/Margin of Error (</t>
    </r>
    <r>
      <rPr>
        <b/>
        <sz val="10"/>
        <color rgb="FF3333FF"/>
        <rFont val="Arial"/>
        <family val="2"/>
      </rPr>
      <t>= SE * Z Value</t>
    </r>
    <r>
      <rPr>
        <sz val="10"/>
        <rFont val="Arial"/>
        <family val="2"/>
      </rPr>
      <t>)</t>
    </r>
  </si>
  <si>
    <t>Confidence Interval</t>
  </si>
  <si>
    <r>
      <t>Interval Lower Limit (</t>
    </r>
    <r>
      <rPr>
        <sz val="10"/>
        <color rgb="FF0000FF"/>
        <rFont val="Arial"/>
        <family val="2"/>
      </rPr>
      <t>= Sample Proportion - ME</t>
    </r>
    <r>
      <rPr>
        <sz val="10"/>
        <rFont val="Arial"/>
        <family val="2"/>
      </rPr>
      <t>)</t>
    </r>
  </si>
  <si>
    <r>
      <t>Interval Upper Limit (</t>
    </r>
    <r>
      <rPr>
        <sz val="10"/>
        <color rgb="FF0000FF"/>
        <rFont val="Arial"/>
        <family val="2"/>
      </rPr>
      <t>= Sample Proportion + ME</t>
    </r>
    <r>
      <rPr>
        <sz val="10"/>
        <rFont val="Arial"/>
        <family val="2"/>
      </rPr>
      <t>)</t>
    </r>
  </si>
  <si>
    <t>Numerical Data</t>
  </si>
  <si>
    <r>
      <rPr>
        <b/>
        <sz val="11"/>
        <color rgb="FFFF0000"/>
        <rFont val="Symbol"/>
        <family val="1"/>
        <charset val="2"/>
      </rPr>
      <t>s</t>
    </r>
    <r>
      <rPr>
        <sz val="11"/>
        <rFont val="Arial"/>
        <family val="2"/>
      </rPr>
      <t xml:space="preserve"> </t>
    </r>
    <r>
      <rPr>
        <b/>
        <sz val="11"/>
        <rFont val="Calibri"/>
        <family val="2"/>
        <scheme val="minor"/>
      </rPr>
      <t>Known</t>
    </r>
  </si>
  <si>
    <r>
      <rPr>
        <b/>
        <sz val="11"/>
        <color rgb="FFFF0000"/>
        <rFont val="Symbol"/>
        <family val="1"/>
        <charset val="2"/>
      </rPr>
      <t>s</t>
    </r>
    <r>
      <rPr>
        <sz val="11"/>
        <rFont val="Symbol"/>
        <family val="1"/>
        <charset val="2"/>
      </rPr>
      <t xml:space="preserve"> </t>
    </r>
    <r>
      <rPr>
        <b/>
        <sz val="11"/>
        <rFont val="Calibri"/>
        <family val="2"/>
        <scheme val="minor"/>
      </rPr>
      <t>Unknown</t>
    </r>
  </si>
  <si>
    <r>
      <t>Confidence Interval for mean 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)</t>
    </r>
  </si>
  <si>
    <r>
      <t>Population Standard Deviation (</t>
    </r>
    <r>
      <rPr>
        <b/>
        <sz val="10"/>
        <color rgb="FF3333FF"/>
        <rFont val="Symbol"/>
        <family val="1"/>
        <charset val="2"/>
      </rPr>
      <t>s</t>
    </r>
    <r>
      <rPr>
        <sz val="10"/>
        <rFont val="Arial"/>
        <family val="2"/>
      </rPr>
      <t>)</t>
    </r>
  </si>
  <si>
    <r>
      <t>Sample Standard Deviation (</t>
    </r>
    <r>
      <rPr>
        <b/>
        <sz val="10"/>
        <color rgb="FF3333FF"/>
        <rFont val="Arial"/>
        <family val="2"/>
      </rPr>
      <t>s</t>
    </r>
    <r>
      <rPr>
        <sz val="10"/>
        <rFont val="Arial"/>
        <family val="2"/>
      </rPr>
      <t>)</t>
    </r>
  </si>
  <si>
    <t>Sample Mean (  )</t>
  </si>
  <si>
    <r>
      <t>Sample Mean (</t>
    </r>
    <r>
      <rPr>
        <b/>
        <sz val="10"/>
        <color rgb="FF3333FF"/>
        <rFont val="Arial"/>
        <family val="2"/>
      </rPr>
      <t xml:space="preserve">  </t>
    </r>
    <r>
      <rPr>
        <sz val="10"/>
        <rFont val="Arial"/>
        <family val="2"/>
      </rPr>
      <t>)</t>
    </r>
  </si>
  <si>
    <t xml:space="preserve">Confidence Level </t>
  </si>
  <si>
    <t>Standard Error of the Mean (                 )</t>
  </si>
  <si>
    <r>
      <t>Degrees of Freedom (</t>
    </r>
    <r>
      <rPr>
        <b/>
        <sz val="10"/>
        <color rgb="FF3333FF"/>
        <rFont val="Arial"/>
        <family val="2"/>
      </rPr>
      <t>df = n-1</t>
    </r>
    <r>
      <rPr>
        <sz val="10"/>
        <rFont val="Arial"/>
        <family val="2"/>
      </rPr>
      <t>)</t>
    </r>
  </si>
  <si>
    <r>
      <t>Sampling Error/Margin of Error (</t>
    </r>
    <r>
      <rPr>
        <b/>
        <sz val="10"/>
        <color rgb="FF3333FF"/>
        <rFont val="Arial"/>
        <family val="2"/>
      </rPr>
      <t>= SE *Z Value</t>
    </r>
    <r>
      <rPr>
        <sz val="10"/>
        <rFont val="Arial"/>
        <family val="2"/>
      </rPr>
      <t>)</t>
    </r>
  </si>
  <si>
    <r>
      <t>t</t>
    </r>
    <r>
      <rPr>
        <sz val="10"/>
        <rFont val="Arial"/>
        <family val="2"/>
      </rPr>
      <t xml:space="preserve">  Value</t>
    </r>
  </si>
  <si>
    <r>
      <t xml:space="preserve">Sampling Error/Margin of Error </t>
    </r>
    <r>
      <rPr>
        <sz val="10"/>
        <color rgb="FF0000FF"/>
        <rFont val="Arial"/>
        <family val="2"/>
      </rPr>
      <t>(</t>
    </r>
    <r>
      <rPr>
        <b/>
        <sz val="10"/>
        <color rgb="FF0000FF"/>
        <rFont val="Arial"/>
        <family val="2"/>
      </rPr>
      <t>= SE * t Value</t>
    </r>
    <r>
      <rPr>
        <sz val="10"/>
        <color rgb="FF0000FF"/>
        <rFont val="Arial"/>
        <family val="2"/>
      </rPr>
      <t>)</t>
    </r>
  </si>
  <si>
    <r>
      <t>Interval Lower Limit (</t>
    </r>
    <r>
      <rPr>
        <sz val="10"/>
        <color rgb="FF0000FF"/>
        <rFont val="Arial"/>
        <family val="2"/>
      </rPr>
      <t>= Sample Mean - ME</t>
    </r>
    <r>
      <rPr>
        <sz val="10"/>
        <rFont val="Arial"/>
        <family val="2"/>
      </rPr>
      <t>)</t>
    </r>
  </si>
  <si>
    <r>
      <t>Interval Upper Limit (</t>
    </r>
    <r>
      <rPr>
        <sz val="10"/>
        <color rgb="FF0000FF"/>
        <rFont val="Arial"/>
        <family val="2"/>
      </rPr>
      <t>= Sample Mean + ME</t>
    </r>
    <r>
      <rPr>
        <sz val="10"/>
        <rFont val="Arial"/>
        <family val="2"/>
      </rPr>
      <t>)</t>
    </r>
  </si>
  <si>
    <t>Sample size for a Proportion</t>
  </si>
  <si>
    <t>Sample size for a Mean</t>
  </si>
  <si>
    <r>
      <t xml:space="preserve">Estimate of True Proportion ( </t>
    </r>
    <r>
      <rPr>
        <b/>
        <sz val="11"/>
        <color rgb="FF3333FF"/>
        <rFont val="Calibri"/>
        <family val="2"/>
        <scheme val="minor"/>
      </rPr>
      <t xml:space="preserve">p or </t>
    </r>
    <r>
      <rPr>
        <b/>
        <sz val="11"/>
        <color rgb="FF3333FF"/>
        <rFont val="Symbol"/>
        <family val="1"/>
        <charset val="2"/>
      </rPr>
      <t xml:space="preserve">p </t>
    </r>
    <r>
      <rPr>
        <sz val="11"/>
        <rFont val="Calibri"/>
        <family val="2"/>
        <scheme val="minor"/>
      </rPr>
      <t>)</t>
    </r>
  </si>
  <si>
    <r>
      <t>Population OR Sample Standard Deviation (</t>
    </r>
    <r>
      <rPr>
        <b/>
        <sz val="11"/>
        <color rgb="FF3333FF"/>
        <rFont val="Calibri"/>
        <family val="2"/>
        <scheme val="minor"/>
      </rPr>
      <t xml:space="preserve"> </t>
    </r>
    <r>
      <rPr>
        <b/>
        <sz val="11"/>
        <color rgb="FF3333FF"/>
        <rFont val="Symbol"/>
        <family val="1"/>
        <charset val="2"/>
      </rPr>
      <t>s</t>
    </r>
    <r>
      <rPr>
        <sz val="11"/>
        <rFont val="Calibri"/>
        <family val="2"/>
      </rPr>
      <t xml:space="preserve"> or </t>
    </r>
    <r>
      <rPr>
        <b/>
        <sz val="11"/>
        <color rgb="FF3333FF"/>
        <rFont val="Calibri"/>
        <family val="2"/>
      </rPr>
      <t>s</t>
    </r>
    <r>
      <rPr>
        <sz val="11"/>
        <rFont val="Calibri"/>
        <family val="2"/>
        <scheme val="minor"/>
      </rPr>
      <t>)</t>
    </r>
  </si>
  <si>
    <t>Sampling Error/Margin of Error</t>
  </si>
  <si>
    <r>
      <rPr>
        <i/>
        <sz val="11"/>
        <rFont val="Calibri"/>
        <family val="2"/>
        <scheme val="minor"/>
      </rPr>
      <t>Z</t>
    </r>
    <r>
      <rPr>
        <sz val="11"/>
        <rFont val="Calibri"/>
        <family val="2"/>
        <scheme val="minor"/>
      </rPr>
      <t xml:space="preserve"> value</t>
    </r>
  </si>
  <si>
    <t>Calculated Sample Size</t>
  </si>
  <si>
    <t>Result</t>
  </si>
  <si>
    <t>Minimum Sample Size Needed</t>
  </si>
  <si>
    <t xml:space="preserve">Numerical Data </t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</si>
  <si>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</rPr>
      <t xml:space="preserve"> Known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</si>
  <si>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</rPr>
      <t xml:space="preserve"> Unknown</t>
    </r>
  </si>
  <si>
    <t>Hypothesis Test for µ (Mean)</t>
  </si>
  <si>
    <t>Hypotheses</t>
  </si>
  <si>
    <t>Null Hypothesis</t>
  </si>
  <si>
    <t xml:space="preserve"> µ</t>
  </si>
  <si>
    <t>Alternative Hypothesis</t>
  </si>
  <si>
    <t>Test Type</t>
  </si>
  <si>
    <t>Level of significance</t>
  </si>
  <si>
    <t>α</t>
  </si>
  <si>
    <t>Critical Region</t>
  </si>
  <si>
    <t>Critical Value (s)</t>
  </si>
  <si>
    <t>Degrees of Freedom</t>
  </si>
  <si>
    <t>Population Standard Deviation</t>
  </si>
  <si>
    <t>Sample Data</t>
  </si>
  <si>
    <t>Sample Standard Deviation</t>
  </si>
  <si>
    <t>Sample Mean</t>
  </si>
  <si>
    <t>Sample Size</t>
  </si>
  <si>
    <t>Standard Error of the Mean</t>
  </si>
  <si>
    <r>
      <t>t</t>
    </r>
    <r>
      <rPr>
        <sz val="11"/>
        <rFont val="Calibri"/>
        <family val="2"/>
        <scheme val="minor"/>
      </rPr>
      <t xml:space="preserve"> Sample Statistic</t>
    </r>
  </si>
  <si>
    <r>
      <t>Z</t>
    </r>
    <r>
      <rPr>
        <sz val="11"/>
        <rFont val="Calibri"/>
        <family val="2"/>
        <scheme val="minor"/>
      </rPr>
      <t xml:space="preserve"> Sample Statistic</t>
    </r>
  </si>
  <si>
    <t>p-value</t>
  </si>
  <si>
    <t>Decision</t>
  </si>
  <si>
    <t>Categorical data</t>
  </si>
  <si>
    <t>Hypothesis Test for π (Proportion)</t>
  </si>
  <si>
    <t>π</t>
  </si>
  <si>
    <t>Count of 'Successes'</t>
  </si>
  <si>
    <t>Sample proportion, p</t>
  </si>
  <si>
    <t>Standard Error</t>
  </si>
  <si>
    <t>Z Sample Statistic</t>
  </si>
  <si>
    <t>None</t>
  </si>
  <si>
    <t>Street</t>
  </si>
  <si>
    <t>Values</t>
  </si>
  <si>
    <t>HouseNo</t>
  </si>
  <si>
    <t>House No.</t>
  </si>
  <si>
    <t>Price$</t>
  </si>
  <si>
    <t>Price of House (in thousands $)</t>
  </si>
  <si>
    <t>Rooms</t>
  </si>
  <si>
    <t>Number of main rooms in the house</t>
  </si>
  <si>
    <t>LandSizeSqm</t>
  </si>
  <si>
    <t>Area of the block of land (lot) in square metres</t>
  </si>
  <si>
    <t>Age</t>
  </si>
  <si>
    <t>Age of the house in years</t>
  </si>
  <si>
    <t>HouseAreasqm</t>
  </si>
  <si>
    <t>Area of the house in square metres</t>
  </si>
  <si>
    <t>Material</t>
  </si>
  <si>
    <t>Building material of the house</t>
  </si>
  <si>
    <t>{1, Timber; 2, Veneer; 3, Brick}</t>
  </si>
  <si>
    <t>ToTrainKm</t>
  </si>
  <si>
    <t>Distance of the house to the nearest train station (kilometres)</t>
  </si>
  <si>
    <t>ToBusKm</t>
  </si>
  <si>
    <t>Distance of the house to the nearest bus stop (kilometres)</t>
  </si>
  <si>
    <t>ToShopsKm</t>
  </si>
  <si>
    <t>Distance of the house to the nearest shopping centre (kilometres)</t>
  </si>
  <si>
    <t>Street appeal as evaluated by the real estate agency: ranges from 0 (lowest appeal) to 10 (highest appeal)</t>
  </si>
  <si>
    <t>Storeys</t>
  </si>
  <si>
    <t>Number of storeys or levels in the house</t>
  </si>
  <si>
    <t>Style</t>
  </si>
  <si>
    <t>Style of house</t>
  </si>
  <si>
    <t>{0, Traditional; 1, Non-traditional}</t>
  </si>
  <si>
    <t>Bedrooms</t>
  </si>
  <si>
    <t>Number of bedrooms</t>
  </si>
  <si>
    <t>Bathrooms</t>
  </si>
  <si>
    <t>Number of bathrooms</t>
  </si>
  <si>
    <t>Kitchen</t>
  </si>
  <si>
    <t>Style of Kitchen</t>
  </si>
  <si>
    <t>{0, Older Style; 1, Modern}</t>
  </si>
  <si>
    <t>Heating</t>
  </si>
  <si>
    <t>Central or other heating system installed</t>
  </si>
  <si>
    <t>{0, No; 1 Yes}</t>
  </si>
  <si>
    <t>AirCon</t>
  </si>
  <si>
    <t>Air conditioning installed</t>
  </si>
  <si>
    <t>MountainViews</t>
  </si>
  <si>
    <t>Proportion of views of Mt Dandenong from a prominent part of the property: ranges from 0 (nil views) to 1 (full views)</t>
  </si>
  <si>
    <t>Suburb</t>
  </si>
  <si>
    <t>Suburbs</t>
  </si>
  <si>
    <t>{1, Suburb A; 2,  Suburb B; 3, Suburb C}</t>
  </si>
  <si>
    <t>WeeklyRent$</t>
  </si>
  <si>
    <t>Actual or estimated weekly rent in $</t>
  </si>
  <si>
    <t>RentalReturn%</t>
  </si>
  <si>
    <t>Annual rate of return from rent income (Weekly rent x 52)/(Value$) as a percentage (%)</t>
  </si>
  <si>
    <t>Condition</t>
  </si>
  <si>
    <t>The condition of the house in general</t>
  </si>
  <si>
    <t>{1, Very Poor; 2, Poor; 3, Good; 4, Excellent}</t>
  </si>
  <si>
    <t>RentalStatus</t>
  </si>
  <si>
    <t>Rental status of house</t>
  </si>
  <si>
    <t>{1, Vacant (available for rent); 2, Rented (currently rented); 3, Owner (occupied by owner)}</t>
  </si>
  <si>
    <t>House Price</t>
  </si>
  <si>
    <t>HouseAreaSqm</t>
  </si>
  <si>
    <t>WeeklyRent</t>
  </si>
  <si>
    <t>Rental Status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</si>
  <si>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</si>
  <si>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</si>
  <si>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</si>
  <si>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</si>
  <si>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</si>
  <si>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</si>
  <si>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</si>
  <si>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</si>
  <si>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</si>
  <si>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</si>
  <si>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</si>
  <si>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</si>
  <si>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</si>
  <si>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</si>
  <si>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</si>
  <si>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A</t>
  </si>
  <si>
    <t>B</t>
  </si>
  <si>
    <t>C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</si>
  <si>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</si>
  <si>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</si>
  <si>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</si>
  <si>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</si>
  <si>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</si>
  <si>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</si>
  <si>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</si>
  <si>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</si>
  <si>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</si>
  <si>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</si>
  <si>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</si>
  <si>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</si>
  <si>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</si>
  <si>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</si>
  <si>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</si>
  <si>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</si>
  <si>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Size &lt;1000 SqM</t>
  </si>
  <si>
    <t>Size &gt;=1000 SqM</t>
  </si>
  <si>
    <t>Vacant</t>
  </si>
  <si>
    <t>Rented</t>
  </si>
  <si>
    <t>Owner Staying</t>
  </si>
  <si>
    <t>µ</t>
  </si>
  <si>
    <r>
      <rPr>
        <sz val="11"/>
        <rFont val="Calibri"/>
        <family val="2"/>
      </rPr>
      <t>≥</t>
    </r>
    <r>
      <rPr>
        <sz val="11"/>
        <rFont val="Calibri"/>
        <family val="2"/>
        <scheme val="minor"/>
      </rPr>
      <t>75%</t>
    </r>
  </si>
  <si>
    <t>&lt;75%</t>
  </si>
  <si>
    <t>lower</t>
  </si>
  <si>
    <t>(Lower/Upper/Two Tail)</t>
  </si>
  <si>
    <t xml:space="preserve"> null hypothesis cannot be rejected </t>
  </si>
  <si>
    <r>
      <rPr>
        <sz val="11"/>
        <rFont val="Symbol"/>
        <family val="1"/>
        <charset val="2"/>
      </rPr>
      <t xml:space="preserve">s </t>
    </r>
    <r>
      <rPr>
        <b/>
        <sz val="11"/>
        <rFont val="Calibri"/>
        <family val="2"/>
        <scheme val="minor"/>
      </rPr>
      <t>Unknown</t>
    </r>
  </si>
  <si>
    <t>Confidence Interval for mean</t>
  </si>
  <si>
    <t>Margin of Error</t>
  </si>
  <si>
    <t>Interval Lower Limit</t>
  </si>
  <si>
    <t>Interval Upper Limit</t>
  </si>
  <si>
    <t>Estimate of True Proportion</t>
  </si>
  <si>
    <t>Sample Size Needed</t>
  </si>
  <si>
    <t>Correlation</t>
  </si>
  <si>
    <t xml:space="preserve">House prices </t>
  </si>
  <si>
    <t xml:space="preserve">Correlaiton for determining relationship between two variables </t>
  </si>
  <si>
    <t>Covriance</t>
  </si>
  <si>
    <t>House Price &amp; Weekly Rent</t>
  </si>
  <si>
    <t>≥</t>
  </si>
  <si>
    <t>&lt;</t>
  </si>
  <si>
    <t>Null hypothesis cannot be rejected.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</si>
</sst>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64" formatCode="&quot;$&quot;#,##0.00"/>
    <numFmt numFmtId="165" formatCode="0.0000"/>
    <numFmt numFmtId="166" formatCode="0.0%"/>
    <numFmt numFmtId="167" formatCode="&quot;$&quot;#,##0"/>
    <numFmt numFmtId="168" formatCode="0.0"/>
    <numFmt numFmtId="169" formatCode="0_ ;\-0\ "/>
    <numFmt numFmtId="170" formatCode="_ * #,##0.0000_ ;_ * \-#,##0.0000_ ;_ * &quot;-&quot;??_ ;_ @_ "/>
    <numFmt numFmtId="171" formatCode="#,##0.0"/>
    <numFmt numFmtId="172" formatCode="0.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  <font>
      <sz val="10"/>
      <name val="Arial"/>
      <family val="2"/>
    </font>
    <font>
      <b/>
      <sz val="10"/>
      <color rgb="FF3333FF"/>
      <name val="Arial"/>
      <family val="2"/>
    </font>
    <font>
      <sz val="10"/>
      <color rgb="FF0000FF"/>
      <name val="Arial"/>
      <family val="2"/>
    </font>
    <font>
      <sz val="11"/>
      <name val="Arial"/>
      <family val="2"/>
    </font>
    <font>
      <b/>
      <sz val="11"/>
      <color rgb="FFFF0000"/>
      <name val="Symbol"/>
      <family val="1"/>
      <charset val="2"/>
    </font>
    <font>
      <b/>
      <sz val="11"/>
      <name val="Calibri"/>
      <family val="2"/>
      <scheme val="minor"/>
    </font>
    <font>
      <sz val="11"/>
      <name val="Symbol"/>
      <family val="1"/>
      <charset val="2"/>
    </font>
    <font>
      <b/>
      <sz val="10"/>
      <color rgb="FF3333FF"/>
      <name val="Symbol"/>
      <family val="1"/>
      <charset val="2"/>
    </font>
    <font>
      <i/>
      <sz val="10"/>
      <name val="Arial"/>
      <family val="2"/>
    </font>
    <font>
      <b/>
      <sz val="10"/>
      <color rgb="FF0000FF"/>
      <name val="Arial"/>
      <family val="2"/>
    </font>
    <font>
      <sz val="11"/>
      <name val="Calibri"/>
      <family val="2"/>
      <scheme val="minor"/>
    </font>
    <font>
      <b/>
      <sz val="11"/>
      <color rgb="FF3333FF"/>
      <name val="Calibri"/>
      <family val="2"/>
      <scheme val="minor"/>
    </font>
    <font>
      <b/>
      <sz val="11"/>
      <color rgb="FF3333FF"/>
      <name val="Symbol"/>
      <family val="1"/>
      <charset val="2"/>
    </font>
    <font>
      <sz val="11"/>
      <name val="Calibri"/>
      <family val="2"/>
    </font>
    <font>
      <b/>
      <sz val="11"/>
      <color rgb="FF3333FF"/>
      <name val="Calibri"/>
      <family val="2"/>
    </font>
    <font>
      <i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Symbol"/>
      <family val="1"/>
      <charset val="2"/>
    </font>
    <font>
      <sz val="11"/>
      <color rgb="FF000000"/>
      <name val="Calibri"/>
      <family val="2"/>
      <scheme val="minor"/>
    </font>
    <font>
      <sz val="9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0" fontId="4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1" fillId="0" borderId="0"/>
    <xf numFmtId="9" fontId="8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93">
    <xf numFmtId="0" fontId="0" fillId="0" borderId="0" xfId="0"/>
    <xf numFmtId="164" fontId="0" fillId="0" borderId="0" xfId="0" applyNumberFormat="1"/>
    <xf numFmtId="0" fontId="3" fillId="0" borderId="0" xfId="0" applyFont="1" applyFill="1" applyAlignment="1">
      <alignment horizontal="right"/>
    </xf>
    <xf numFmtId="0" fontId="4" fillId="0" borderId="0" xfId="1"/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/>
    </xf>
    <xf numFmtId="0" fontId="8" fillId="0" borderId="3" xfId="1" applyFont="1" applyFill="1" applyBorder="1"/>
    <xf numFmtId="0" fontId="6" fillId="4" borderId="4" xfId="1" applyFont="1" applyFill="1" applyBorder="1" applyProtection="1">
      <protection locked="0"/>
    </xf>
    <xf numFmtId="9" fontId="6" fillId="4" borderId="4" xfId="2" applyFont="1" applyFill="1" applyBorder="1"/>
    <xf numFmtId="9" fontId="8" fillId="0" borderId="4" xfId="2" applyFont="1" applyFill="1" applyBorder="1"/>
    <xf numFmtId="0" fontId="8" fillId="0" borderId="4" xfId="1" applyFont="1" applyFill="1" applyBorder="1"/>
    <xf numFmtId="165" fontId="8" fillId="0" borderId="4" xfId="1" applyNumberFormat="1" applyFont="1" applyFill="1" applyBorder="1" applyAlignment="1"/>
    <xf numFmtId="165" fontId="8" fillId="0" borderId="4" xfId="1" applyNumberFormat="1" applyFont="1" applyFill="1" applyBorder="1"/>
    <xf numFmtId="10" fontId="6" fillId="5" borderId="4" xfId="2" applyNumberFormat="1" applyFont="1" applyFill="1" applyBorder="1"/>
    <xf numFmtId="0" fontId="8" fillId="0" borderId="7" xfId="1" applyFont="1" applyFill="1" applyBorder="1"/>
    <xf numFmtId="10" fontId="6" fillId="5" borderId="8" xfId="2" applyNumberFormat="1" applyFont="1" applyFill="1" applyBorder="1"/>
    <xf numFmtId="0" fontId="5" fillId="2" borderId="0" xfId="1" applyFont="1" applyFill="1"/>
    <xf numFmtId="0" fontId="11" fillId="2" borderId="0" xfId="1" applyFont="1" applyFill="1"/>
    <xf numFmtId="0" fontId="6" fillId="0" borderId="11" xfId="1" applyFont="1" applyBorder="1" applyAlignment="1">
      <alignment horizontal="center"/>
    </xf>
    <xf numFmtId="0" fontId="6" fillId="0" borderId="12" xfId="1" applyFont="1" applyBorder="1" applyAlignment="1">
      <alignment horizontal="center"/>
    </xf>
    <xf numFmtId="9" fontId="6" fillId="4" borderId="4" xfId="2" applyFont="1" applyFill="1" applyBorder="1" applyProtection="1">
      <protection locked="0"/>
    </xf>
    <xf numFmtId="0" fontId="6" fillId="0" borderId="11" xfId="1" applyFont="1" applyFill="1" applyBorder="1"/>
    <xf numFmtId="9" fontId="6" fillId="0" borderId="12" xfId="2" applyFont="1" applyFill="1" applyBorder="1" applyProtection="1">
      <protection locked="0"/>
    </xf>
    <xf numFmtId="0" fontId="16" fillId="0" borderId="3" xfId="1" applyFont="1" applyFill="1" applyBorder="1"/>
    <xf numFmtId="0" fontId="8" fillId="0" borderId="13" xfId="1" applyFont="1" applyFill="1" applyBorder="1"/>
    <xf numFmtId="0" fontId="8" fillId="0" borderId="14" xfId="1" applyFont="1" applyFill="1" applyBorder="1"/>
    <xf numFmtId="0" fontId="6" fillId="3" borderId="5" xfId="1" applyFont="1" applyFill="1" applyBorder="1" applyAlignment="1">
      <alignment horizontal="center"/>
    </xf>
    <xf numFmtId="0" fontId="6" fillId="3" borderId="6" xfId="1" applyFont="1" applyFill="1" applyBorder="1" applyAlignment="1">
      <alignment horizontal="center"/>
    </xf>
    <xf numFmtId="2" fontId="6" fillId="5" borderId="4" xfId="1" applyNumberFormat="1" applyFont="1" applyFill="1" applyBorder="1"/>
    <xf numFmtId="2" fontId="6" fillId="5" borderId="8" xfId="1" applyNumberFormat="1" applyFont="1" applyFill="1" applyBorder="1"/>
    <xf numFmtId="0" fontId="13" fillId="0" borderId="11" xfId="3" applyFont="1" applyBorder="1" applyAlignment="1">
      <alignment horizontal="center"/>
    </xf>
    <xf numFmtId="0" fontId="13" fillId="0" borderId="12" xfId="3" applyFont="1" applyBorder="1" applyAlignment="1">
      <alignment horizontal="center"/>
    </xf>
    <xf numFmtId="0" fontId="18" fillId="0" borderId="3" xfId="3" applyFont="1" applyFill="1" applyBorder="1"/>
    <xf numFmtId="9" fontId="13" fillId="4" borderId="4" xfId="2" applyFont="1" applyFill="1" applyBorder="1" applyAlignment="1" applyProtection="1">
      <alignment horizontal="center"/>
      <protection locked="0"/>
    </xf>
    <xf numFmtId="2" fontId="13" fillId="4" borderId="4" xfId="3" applyNumberFormat="1" applyFont="1" applyFill="1" applyBorder="1" applyAlignment="1" applyProtection="1">
      <alignment horizontal="center"/>
      <protection locked="0"/>
    </xf>
    <xf numFmtId="166" fontId="13" fillId="4" borderId="4" xfId="2" applyNumberFormat="1" applyFont="1" applyFill="1" applyBorder="1" applyAlignment="1" applyProtection="1">
      <alignment horizontal="center"/>
      <protection locked="0"/>
    </xf>
    <xf numFmtId="0" fontId="13" fillId="4" borderId="4" xfId="3" applyFont="1" applyFill="1" applyBorder="1" applyAlignment="1" applyProtection="1">
      <alignment horizontal="center"/>
      <protection locked="0"/>
    </xf>
    <xf numFmtId="9" fontId="13" fillId="4" borderId="4" xfId="4" applyFont="1" applyFill="1" applyBorder="1" applyAlignment="1" applyProtection="1">
      <alignment horizontal="center"/>
      <protection locked="0"/>
    </xf>
    <xf numFmtId="0" fontId="13" fillId="0" borderId="11" xfId="3" applyFont="1" applyFill="1" applyBorder="1"/>
    <xf numFmtId="9" fontId="13" fillId="0" borderId="12" xfId="4" applyFont="1" applyFill="1" applyBorder="1" applyProtection="1">
      <protection locked="0"/>
    </xf>
    <xf numFmtId="0" fontId="24" fillId="0" borderId="4" xfId="1" applyFont="1" applyBorder="1"/>
    <xf numFmtId="165" fontId="18" fillId="0" borderId="4" xfId="3" applyNumberFormat="1" applyFont="1" applyFill="1" applyBorder="1"/>
    <xf numFmtId="0" fontId="18" fillId="0" borderId="13" xfId="3" applyFont="1" applyFill="1" applyBorder="1"/>
    <xf numFmtId="0" fontId="18" fillId="0" borderId="14" xfId="3" applyFont="1" applyFill="1" applyBorder="1"/>
    <xf numFmtId="0" fontId="13" fillId="6" borderId="7" xfId="3" applyFont="1" applyFill="1" applyBorder="1"/>
    <xf numFmtId="1" fontId="13" fillId="5" borderId="8" xfId="3" applyNumberFormat="1" applyFont="1" applyFill="1" applyBorder="1" applyAlignment="1">
      <alignment horizontal="center"/>
    </xf>
    <xf numFmtId="0" fontId="25" fillId="2" borderId="0" xfId="5" applyFont="1" applyFill="1"/>
    <xf numFmtId="0" fontId="1" fillId="0" borderId="0" xfId="5"/>
    <xf numFmtId="0" fontId="26" fillId="2" borderId="0" xfId="5" applyFont="1" applyFill="1"/>
    <xf numFmtId="0" fontId="18" fillId="0" borderId="17" xfId="3" applyFont="1" applyFill="1" applyBorder="1" applyAlignment="1">
      <alignment horizontal="left"/>
    </xf>
    <xf numFmtId="0" fontId="18" fillId="7" borderId="17" xfId="3" applyFont="1" applyFill="1" applyBorder="1" applyAlignment="1">
      <alignment horizontal="center"/>
    </xf>
    <xf numFmtId="0" fontId="18" fillId="7" borderId="4" xfId="3" applyFont="1" applyFill="1" applyBorder="1" applyAlignment="1" applyProtection="1">
      <alignment horizontal="center"/>
      <protection locked="0"/>
    </xf>
    <xf numFmtId="0" fontId="18" fillId="4" borderId="17" xfId="3" applyFont="1" applyFill="1" applyBorder="1" applyAlignment="1">
      <alignment horizontal="center"/>
    </xf>
    <xf numFmtId="0" fontId="18" fillId="4" borderId="4" xfId="3" applyFont="1" applyFill="1" applyBorder="1" applyAlignment="1" applyProtection="1">
      <alignment horizontal="center"/>
      <protection locked="0"/>
    </xf>
    <xf numFmtId="0" fontId="13" fillId="7" borderId="4" xfId="3" applyFont="1" applyFill="1" applyBorder="1" applyAlignment="1" applyProtection="1">
      <alignment horizontal="center"/>
      <protection locked="0"/>
    </xf>
    <xf numFmtId="0" fontId="18" fillId="0" borderId="5" xfId="3" applyFont="1" applyFill="1" applyBorder="1" applyAlignment="1"/>
    <xf numFmtId="0" fontId="18" fillId="0" borderId="16" xfId="3" applyFont="1" applyFill="1" applyBorder="1" applyAlignment="1"/>
    <xf numFmtId="0" fontId="18" fillId="5" borderId="4" xfId="3" applyFont="1" applyFill="1" applyBorder="1" applyAlignment="1">
      <alignment horizontal="center"/>
    </xf>
    <xf numFmtId="0" fontId="18" fillId="0" borderId="11" xfId="3" applyFont="1" applyBorder="1"/>
    <xf numFmtId="0" fontId="18" fillId="0" borderId="0" xfId="3" applyFont="1" applyBorder="1"/>
    <xf numFmtId="0" fontId="18" fillId="0" borderId="17" xfId="3" applyFont="1" applyFill="1" applyBorder="1" applyAlignment="1">
      <alignment horizontal="center"/>
    </xf>
    <xf numFmtId="2" fontId="13" fillId="7" borderId="4" xfId="3" applyNumberFormat="1" applyFont="1" applyFill="1" applyBorder="1" applyProtection="1">
      <protection locked="0"/>
    </xf>
    <xf numFmtId="2" fontId="13" fillId="4" borderId="4" xfId="3" applyNumberFormat="1" applyFont="1" applyFill="1" applyBorder="1" applyProtection="1">
      <protection locked="0"/>
    </xf>
    <xf numFmtId="165" fontId="18" fillId="8" borderId="14" xfId="3" applyNumberFormat="1" applyFont="1" applyFill="1" applyBorder="1" applyAlignment="1"/>
    <xf numFmtId="0" fontId="18" fillId="8" borderId="6" xfId="3" applyFont="1" applyFill="1" applyBorder="1"/>
    <xf numFmtId="0" fontId="18" fillId="0" borderId="5" xfId="3" applyFont="1" applyFill="1" applyBorder="1" applyAlignment="1">
      <alignment horizontal="left"/>
    </xf>
    <xf numFmtId="0" fontId="18" fillId="0" borderId="16" xfId="3" applyFont="1" applyFill="1" applyBorder="1" applyAlignment="1">
      <alignment horizontal="left"/>
    </xf>
    <xf numFmtId="165" fontId="18" fillId="0" borderId="14" xfId="3" applyNumberFormat="1" applyFont="1" applyFill="1" applyBorder="1" applyAlignment="1"/>
    <xf numFmtId="165" fontId="18" fillId="5" borderId="14" xfId="3" applyNumberFormat="1" applyFont="1" applyFill="1" applyBorder="1" applyAlignment="1"/>
    <xf numFmtId="0" fontId="18" fillId="7" borderId="14" xfId="3" applyFont="1" applyFill="1" applyBorder="1" applyAlignment="1">
      <alignment horizontal="center"/>
    </xf>
    <xf numFmtId="0" fontId="13" fillId="4" borderId="4" xfId="3" applyFont="1" applyFill="1" applyBorder="1" applyProtection="1">
      <protection locked="0"/>
    </xf>
    <xf numFmtId="0" fontId="13" fillId="7" borderId="4" xfId="3" applyFont="1" applyFill="1" applyBorder="1" applyProtection="1">
      <protection locked="0"/>
    </xf>
    <xf numFmtId="0" fontId="28" fillId="0" borderId="0" xfId="0" applyFont="1"/>
    <xf numFmtId="0" fontId="0" fillId="0" borderId="0" xfId="5" applyFont="1"/>
    <xf numFmtId="165" fontId="18" fillId="0" borderId="6" xfId="3" applyNumberFormat="1" applyFont="1" applyFill="1" applyBorder="1"/>
    <xf numFmtId="0" fontId="2" fillId="0" borderId="0" xfId="0" applyFont="1"/>
    <xf numFmtId="9" fontId="18" fillId="4" borderId="4" xfId="6" applyFont="1" applyFill="1" applyBorder="1" applyAlignment="1" applyProtection="1">
      <alignment horizontal="center"/>
      <protection locked="0"/>
    </xf>
    <xf numFmtId="9" fontId="13" fillId="4" borderId="4" xfId="4" applyFont="1" applyFill="1" applyBorder="1" applyAlignment="1">
      <alignment horizontal="center"/>
    </xf>
    <xf numFmtId="10" fontId="18" fillId="0" borderId="4" xfId="4" applyNumberFormat="1" applyFont="1" applyFill="1" applyBorder="1"/>
    <xf numFmtId="0" fontId="0" fillId="0" borderId="0" xfId="0" applyAlignment="1">
      <alignment horizontal="right"/>
    </xf>
    <xf numFmtId="0" fontId="0" fillId="0" borderId="17" xfId="0" applyBorder="1"/>
    <xf numFmtId="0" fontId="0" fillId="0" borderId="3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3" fillId="2" borderId="27" xfId="0" applyFont="1" applyFill="1" applyBorder="1"/>
    <xf numFmtId="0" fontId="3" fillId="2" borderId="29" xfId="0" applyFont="1" applyFill="1" applyBorder="1"/>
    <xf numFmtId="0" fontId="3" fillId="2" borderId="26" xfId="0" applyFont="1" applyFill="1" applyBorder="1" applyAlignment="1">
      <alignment horizontal="center"/>
    </xf>
    <xf numFmtId="0" fontId="29" fillId="0" borderId="22" xfId="0" applyFont="1" applyBorder="1" applyAlignment="1">
      <alignment horizontal="center"/>
    </xf>
    <xf numFmtId="167" fontId="0" fillId="0" borderId="28" xfId="0" applyNumberFormat="1" applyBorder="1"/>
    <xf numFmtId="167" fontId="0" fillId="0" borderId="17" xfId="0" applyNumberFormat="1" applyBorder="1"/>
    <xf numFmtId="167" fontId="0" fillId="0" borderId="24" xfId="0" applyNumberFormat="1" applyBorder="1"/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2" xfId="0" applyBorder="1" applyAlignment="1">
      <alignment horizontal="center"/>
    </xf>
    <xf numFmtId="168" fontId="0" fillId="0" borderId="24" xfId="0" applyNumberFormat="1" applyBorder="1" applyAlignment="1">
      <alignment horizontal="center"/>
    </xf>
    <xf numFmtId="168" fontId="0" fillId="0" borderId="17" xfId="0" applyNumberFormat="1" applyBorder="1" applyAlignment="1">
      <alignment horizontal="center"/>
    </xf>
    <xf numFmtId="168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167" fontId="0" fillId="0" borderId="24" xfId="0" applyNumberFormat="1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167" fontId="0" fillId="0" borderId="22" xfId="0" applyNumberForma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18" fillId="0" borderId="17" xfId="3" applyFont="1" applyFill="1" applyBorder="1" applyAlignment="1">
      <alignment horizontal="left"/>
    </xf>
    <xf numFmtId="0" fontId="0" fillId="0" borderId="0" xfId="0" applyFill="1" applyBorder="1" applyAlignment="1"/>
    <xf numFmtId="0" fontId="0" fillId="0" borderId="30" xfId="0" applyFill="1" applyBorder="1" applyAlignment="1"/>
    <xf numFmtId="0" fontId="30" fillId="0" borderId="15" xfId="0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Continuous"/>
    </xf>
    <xf numFmtId="169" fontId="0" fillId="0" borderId="24" xfId="0" applyNumberFormat="1" applyBorder="1"/>
    <xf numFmtId="169" fontId="0" fillId="0" borderId="17" xfId="0" applyNumberFormat="1" applyBorder="1"/>
    <xf numFmtId="169" fontId="0" fillId="0" borderId="28" xfId="0" applyNumberFormat="1" applyBorder="1"/>
    <xf numFmtId="0" fontId="21" fillId="4" borderId="17" xfId="3" applyFont="1" applyFill="1" applyBorder="1" applyAlignment="1">
      <alignment horizontal="center"/>
    </xf>
    <xf numFmtId="9" fontId="31" fillId="4" borderId="4" xfId="4" applyFont="1" applyFill="1" applyBorder="1" applyAlignment="1">
      <alignment horizontal="center"/>
    </xf>
    <xf numFmtId="170" fontId="18" fillId="0" borderId="4" xfId="8" applyNumberFormat="1" applyFont="1" applyFill="1" applyBorder="1"/>
    <xf numFmtId="0" fontId="11" fillId="2" borderId="0" xfId="0" applyFont="1" applyFill="1"/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4" fillId="0" borderId="3" xfId="0" applyFont="1" applyFill="1" applyBorder="1"/>
    <xf numFmtId="0" fontId="6" fillId="4" borderId="4" xfId="0" applyFont="1" applyFill="1" applyBorder="1" applyProtection="1">
      <protection locked="0"/>
    </xf>
    <xf numFmtId="9" fontId="6" fillId="4" borderId="4" xfId="10" applyFont="1" applyFill="1" applyBorder="1" applyProtection="1">
      <protection locked="0"/>
    </xf>
    <xf numFmtId="0" fontId="6" fillId="0" borderId="11" xfId="0" applyFont="1" applyFill="1" applyBorder="1"/>
    <xf numFmtId="9" fontId="6" fillId="0" borderId="12" xfId="10" applyFont="1" applyFill="1" applyBorder="1" applyProtection="1">
      <protection locked="0"/>
    </xf>
    <xf numFmtId="165" fontId="4" fillId="0" borderId="4" xfId="0" applyNumberFormat="1" applyFont="1" applyFill="1" applyBorder="1"/>
    <xf numFmtId="0" fontId="4" fillId="0" borderId="4" xfId="0" applyFont="1" applyFill="1" applyBorder="1"/>
    <xf numFmtId="0" fontId="16" fillId="0" borderId="3" xfId="0" applyFont="1" applyFill="1" applyBorder="1"/>
    <xf numFmtId="2" fontId="4" fillId="0" borderId="4" xfId="0" applyNumberFormat="1" applyFont="1" applyFill="1" applyBorder="1"/>
    <xf numFmtId="0" fontId="4" fillId="0" borderId="13" xfId="0" applyFont="1" applyFill="1" applyBorder="1"/>
    <xf numFmtId="0" fontId="4" fillId="0" borderId="14" xfId="0" applyFont="1" applyFill="1" applyBorder="1"/>
    <xf numFmtId="2" fontId="6" fillId="5" borderId="4" xfId="0" applyNumberFormat="1" applyFont="1" applyFill="1" applyBorder="1"/>
    <xf numFmtId="0" fontId="4" fillId="0" borderId="7" xfId="0" applyFont="1" applyFill="1" applyBorder="1"/>
    <xf numFmtId="2" fontId="6" fillId="5" borderId="8" xfId="0" applyNumberFormat="1" applyFont="1" applyFill="1" applyBorder="1"/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9" fontId="13" fillId="4" borderId="4" xfId="10" applyFont="1" applyFill="1" applyBorder="1" applyAlignment="1" applyProtection="1">
      <alignment horizontal="center"/>
      <protection locked="0"/>
    </xf>
    <xf numFmtId="9" fontId="13" fillId="4" borderId="4" xfId="9" applyNumberFormat="1" applyFont="1" applyFill="1" applyBorder="1" applyAlignment="1" applyProtection="1">
      <alignment horizontal="center"/>
      <protection locked="0"/>
    </xf>
    <xf numFmtId="43" fontId="13" fillId="4" borderId="4" xfId="8" applyFont="1" applyFill="1" applyBorder="1" applyAlignment="1" applyProtection="1">
      <alignment horizontal="center"/>
      <protection locked="0"/>
    </xf>
    <xf numFmtId="0" fontId="24" fillId="0" borderId="4" xfId="0" applyFont="1" applyBorder="1"/>
    <xf numFmtId="2" fontId="18" fillId="0" borderId="4" xfId="3" applyNumberFormat="1" applyFont="1" applyFill="1" applyBorder="1"/>
    <xf numFmtId="0" fontId="13" fillId="0" borderId="7" xfId="3" applyFont="1" applyFill="1" applyBorder="1"/>
    <xf numFmtId="0" fontId="6" fillId="3" borderId="5" xfId="1" applyFont="1" applyFill="1" applyBorder="1" applyAlignment="1">
      <alignment horizontal="center"/>
    </xf>
    <xf numFmtId="0" fontId="6" fillId="3" borderId="6" xfId="1" applyFont="1" applyFill="1" applyBorder="1" applyAlignment="1">
      <alignment horizontal="center"/>
    </xf>
    <xf numFmtId="0" fontId="6" fillId="3" borderId="9" xfId="1" applyFont="1" applyFill="1" applyBorder="1" applyAlignment="1">
      <alignment horizontal="center"/>
    </xf>
    <xf numFmtId="0" fontId="6" fillId="3" borderId="10" xfId="1" applyFont="1" applyFill="1" applyBorder="1" applyAlignment="1">
      <alignment horizontal="center"/>
    </xf>
    <xf numFmtId="0" fontId="5" fillId="2" borderId="0" xfId="1" applyFont="1" applyFill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6" fillId="3" borderId="2" xfId="1" applyFont="1" applyFill="1" applyBorder="1" applyAlignment="1">
      <alignment horizontal="center"/>
    </xf>
    <xf numFmtId="0" fontId="6" fillId="3" borderId="3" xfId="1" applyFont="1" applyFill="1" applyBorder="1" applyAlignment="1">
      <alignment horizontal="center"/>
    </xf>
    <xf numFmtId="0" fontId="6" fillId="3" borderId="4" xfId="1" applyFont="1" applyFill="1" applyBorder="1" applyAlignment="1">
      <alignment horizontal="center"/>
    </xf>
    <xf numFmtId="0" fontId="13" fillId="3" borderId="5" xfId="3" applyFont="1" applyFill="1" applyBorder="1" applyAlignment="1">
      <alignment horizontal="center"/>
    </xf>
    <xf numFmtId="0" fontId="13" fillId="3" borderId="6" xfId="3" applyFont="1" applyFill="1" applyBorder="1" applyAlignment="1">
      <alignment horizontal="center"/>
    </xf>
    <xf numFmtId="0" fontId="5" fillId="2" borderId="0" xfId="1" applyFont="1" applyFill="1" applyAlignment="1">
      <alignment horizontal="left"/>
    </xf>
    <xf numFmtId="0" fontId="13" fillId="3" borderId="9" xfId="3" applyFont="1" applyFill="1" applyBorder="1" applyAlignment="1">
      <alignment horizontal="center"/>
    </xf>
    <xf numFmtId="0" fontId="13" fillId="3" borderId="10" xfId="3" applyFont="1" applyFill="1" applyBorder="1" applyAlignment="1">
      <alignment horizontal="center"/>
    </xf>
    <xf numFmtId="0" fontId="13" fillId="3" borderId="15" xfId="3" applyFont="1" applyFill="1" applyBorder="1" applyAlignment="1">
      <alignment horizontal="center"/>
    </xf>
    <xf numFmtId="0" fontId="13" fillId="0" borderId="5" xfId="3" applyFont="1" applyBorder="1" applyAlignment="1">
      <alignment horizontal="center"/>
    </xf>
    <xf numFmtId="0" fontId="13" fillId="0" borderId="16" xfId="3" applyFont="1" applyBorder="1" applyAlignment="1">
      <alignment horizontal="center"/>
    </xf>
    <xf numFmtId="0" fontId="13" fillId="0" borderId="6" xfId="3" applyFont="1" applyBorder="1" applyAlignment="1">
      <alignment horizontal="center"/>
    </xf>
    <xf numFmtId="0" fontId="13" fillId="3" borderId="16" xfId="3" applyFont="1" applyFill="1" applyBorder="1" applyAlignment="1">
      <alignment horizontal="center"/>
    </xf>
    <xf numFmtId="0" fontId="18" fillId="0" borderId="5" xfId="3" applyFont="1" applyFill="1" applyBorder="1" applyAlignment="1">
      <alignment horizontal="left"/>
    </xf>
    <xf numFmtId="0" fontId="18" fillId="0" borderId="16" xfId="3" applyFont="1" applyFill="1" applyBorder="1" applyAlignment="1">
      <alignment horizontal="left"/>
    </xf>
    <xf numFmtId="0" fontId="18" fillId="0" borderId="18" xfId="3" applyFont="1" applyFill="1" applyBorder="1" applyAlignment="1">
      <alignment horizontal="left"/>
    </xf>
    <xf numFmtId="0" fontId="18" fillId="0" borderId="3" xfId="3" applyFont="1" applyFill="1" applyBorder="1" applyAlignment="1">
      <alignment horizontal="left"/>
    </xf>
    <xf numFmtId="0" fontId="18" fillId="0" borderId="17" xfId="3" applyFont="1" applyFill="1" applyBorder="1" applyAlignment="1">
      <alignment horizontal="left"/>
    </xf>
    <xf numFmtId="0" fontId="18" fillId="0" borderId="5" xfId="3" applyFont="1" applyFill="1" applyBorder="1" applyAlignment="1">
      <alignment horizontal="center"/>
    </xf>
    <xf numFmtId="0" fontId="18" fillId="0" borderId="16" xfId="3" applyFont="1" applyFill="1" applyBorder="1" applyAlignment="1">
      <alignment horizontal="center"/>
    </xf>
    <xf numFmtId="0" fontId="18" fillId="0" borderId="6" xfId="3" applyFont="1" applyFill="1" applyBorder="1" applyAlignment="1">
      <alignment horizontal="center"/>
    </xf>
    <xf numFmtId="0" fontId="23" fillId="0" borderId="5" xfId="3" applyFont="1" applyFill="1" applyBorder="1" applyAlignment="1">
      <alignment horizontal="left"/>
    </xf>
    <xf numFmtId="0" fontId="23" fillId="0" borderId="16" xfId="3" applyFont="1" applyFill="1" applyBorder="1" applyAlignment="1">
      <alignment horizontal="left"/>
    </xf>
    <xf numFmtId="0" fontId="23" fillId="0" borderId="18" xfId="3" applyFont="1" applyFill="1" applyBorder="1" applyAlignment="1">
      <alignment horizontal="left"/>
    </xf>
    <xf numFmtId="0" fontId="18" fillId="5" borderId="19" xfId="3" applyFont="1" applyFill="1" applyBorder="1" applyAlignment="1">
      <alignment horizontal="left"/>
    </xf>
    <xf numFmtId="0" fontId="18" fillId="5" borderId="20" xfId="3" applyFont="1" applyFill="1" applyBorder="1" applyAlignment="1">
      <alignment horizontal="left"/>
    </xf>
    <xf numFmtId="0" fontId="18" fillId="5" borderId="21" xfId="3" applyFont="1" applyFill="1" applyBorder="1" applyAlignment="1">
      <alignment horizontal="left"/>
    </xf>
    <xf numFmtId="0" fontId="23" fillId="0" borderId="17" xfId="3" applyFont="1" applyFill="1" applyBorder="1" applyAlignment="1">
      <alignment horizontal="left"/>
    </xf>
    <xf numFmtId="0" fontId="32" fillId="0" borderId="0" xfId="0" applyFont="1"/>
    <xf numFmtId="0" fontId="6" fillId="0" borderId="0" xfId="0" applyFont="1"/>
    <xf numFmtId="0" fontId="4" fillId="0" borderId="0" xfId="0" applyFont="1"/>
    <xf numFmtId="0" fontId="6" fillId="0" borderId="0" xfId="0" quotePrefix="1" applyFont="1"/>
    <xf numFmtId="0" fontId="16" fillId="0" borderId="17" xfId="0" applyFont="1" applyFill="1" applyBorder="1" applyAlignment="1">
      <alignment horizontal="center"/>
    </xf>
    <xf numFmtId="0" fontId="4" fillId="0" borderId="17" xfId="0" applyFont="1" applyFill="1" applyBorder="1" applyAlignment="1"/>
    <xf numFmtId="0" fontId="4" fillId="9" borderId="17" xfId="0" applyFont="1" applyFill="1" applyBorder="1" applyAlignment="1"/>
    <xf numFmtId="165" fontId="4" fillId="9" borderId="17" xfId="0" applyNumberFormat="1" applyFont="1" applyFill="1" applyBorder="1" applyAlignment="1"/>
    <xf numFmtId="3" fontId="6" fillId="9" borderId="17" xfId="0" applyNumberFormat="1" applyFont="1" applyFill="1" applyBorder="1"/>
    <xf numFmtId="171" fontId="6" fillId="9" borderId="17" xfId="0" applyNumberFormat="1" applyFont="1" applyFill="1" applyBorder="1"/>
    <xf numFmtId="164" fontId="6" fillId="9" borderId="17" xfId="0" applyNumberFormat="1" applyFont="1" applyFill="1" applyBorder="1"/>
    <xf numFmtId="0" fontId="18" fillId="0" borderId="6" xfId="3" applyFont="1" applyFill="1" applyBorder="1"/>
    <xf numFmtId="172" fontId="18" fillId="5" borderId="14" xfId="3" applyNumberFormat="1" applyFont="1" applyFill="1" applyBorder="1" applyAlignment="1"/>
    <xf numFmtId="2" fontId="18" fillId="0" borderId="6" xfId="3" applyNumberFormat="1" applyFont="1" applyFill="1" applyBorder="1"/>
  </cellXfs>
  <cellStyles count="11">
    <cellStyle name="Comma" xfId="8" builtinId="3"/>
    <cellStyle name="Normal" xfId="0" builtinId="0"/>
    <cellStyle name="Normal 2" xfId="1" xr:uid="{00000000-0005-0000-0000-000001000000}"/>
    <cellStyle name="Normal 2 2" xfId="7" xr:uid="{00000000-0005-0000-0000-000002000000}"/>
    <cellStyle name="Normal 3" xfId="5" xr:uid="{00000000-0005-0000-0000-000003000000}"/>
    <cellStyle name="Normal 3 2" xfId="3" xr:uid="{00000000-0005-0000-0000-000004000000}"/>
    <cellStyle name="Percent" xfId="9" builtinId="5"/>
    <cellStyle name="Percent 2" xfId="2" xr:uid="{00000000-0005-0000-0000-000005000000}"/>
    <cellStyle name="Percent 2 2" xfId="6" xr:uid="{00000000-0005-0000-0000-000006000000}"/>
    <cellStyle name="Percent 3" xfId="10" xr:uid="{B3163C53-4A7E-4A65-AB9C-B3478055A45E}"/>
    <cellStyle name="Percent 3 2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545448133762555E-2"/>
          <c:y val="8.9364406779661038E-2"/>
          <c:w val="0.91050765487327523"/>
          <c:h val="0.79962598425196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236724248240563E-2"/>
                  <c:y val="2.11864406779660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F10-4989-9513-3AF4BE3D3D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'Q5'!$C$10:$C$11</c:f>
              <c:strCache>
                <c:ptCount val="2"/>
                <c:pt idx="0">
                  <c:v>Size &lt;1000 SqM</c:v>
                </c:pt>
                <c:pt idx="1">
                  <c:v>Size &gt;=1000 SqM</c:v>
                </c:pt>
              </c:strCache>
            </c:strRef>
          </c:cat>
          <c:val>
            <c:numRef>
              <c:f>'Q5'!$D$10:$D$11</c:f>
              <c:numCache>
                <c:formatCode>General</c:formatCode>
                <c:ptCount val="2"/>
                <c:pt idx="0">
                  <c:v>64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0-4989-9513-3AF4BE3D3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978864"/>
        <c:axId val="630983784"/>
      </c:barChart>
      <c:catAx>
        <c:axId val="63097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83784"/>
        <c:crosses val="autoZero"/>
        <c:auto val="1"/>
        <c:lblAlgn val="ctr"/>
        <c:lblOffset val="100"/>
        <c:noMultiLvlLbl val="0"/>
      </c:catAx>
      <c:valAx>
        <c:axId val="630983784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78864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2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5E3-4589-BE44-00B847A41D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E3-4589-BE44-00B847A41DB7}"/>
              </c:ext>
            </c:extLst>
          </c:dPt>
          <c:dLbls>
            <c:dLbl>
              <c:idx val="0"/>
              <c:layout>
                <c:manualLayout>
                  <c:x val="3.03254593175852E-2"/>
                  <c:y val="3.708807232429279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E3-4589-BE44-00B847A41DB7}"/>
                </c:ext>
              </c:extLst>
            </c:dLbl>
            <c:dLbl>
              <c:idx val="1"/>
              <c:layout>
                <c:manualLayout>
                  <c:x val="-3.3905511811023623E-2"/>
                  <c:y val="-0.13949438611840187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E3-4589-BE44-00B847A41D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'Q5'!$C$10:$C$11</c:f>
              <c:strCache>
                <c:ptCount val="2"/>
                <c:pt idx="0">
                  <c:v>Size &lt;1000 SqM</c:v>
                </c:pt>
                <c:pt idx="1">
                  <c:v>Size &gt;=1000 SqM</c:v>
                </c:pt>
              </c:strCache>
            </c:strRef>
          </c:cat>
          <c:val>
            <c:numRef>
              <c:f>'Q5'!$D$10:$D$11</c:f>
              <c:numCache>
                <c:formatCode>General</c:formatCode>
                <c:ptCount val="2"/>
                <c:pt idx="0">
                  <c:v>64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3-4589-BE44-00B847A41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937445319335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AEB-4892-8126-E30F63D97E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EB-4892-8126-E30F63D97E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EB-4892-8126-E30F63D97E71}"/>
              </c:ext>
            </c:extLst>
          </c:dPt>
          <c:dLbls>
            <c:dLbl>
              <c:idx val="0"/>
              <c:layout>
                <c:manualLayout>
                  <c:x val="-3.7282917760279963E-2"/>
                  <c:y val="-2.251749781277340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EB-4892-8126-E30F63D97E71}"/>
                </c:ext>
              </c:extLst>
            </c:dLbl>
            <c:dLbl>
              <c:idx val="1"/>
              <c:layout>
                <c:manualLayout>
                  <c:x val="3.4067366579177603E-2"/>
                  <c:y val="5.7469378827646543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EB-4892-8126-E30F63D97E71}"/>
                </c:ext>
              </c:extLst>
            </c:dLbl>
            <c:dLbl>
              <c:idx val="2"/>
              <c:layout>
                <c:manualLayout>
                  <c:x val="-4.2627952755905509E-2"/>
                  <c:y val="-7.3661781860600753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EB-4892-8126-E30F63D97E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'Q6'!$H$11:$H$13</c:f>
              <c:strCache>
                <c:ptCount val="3"/>
                <c:pt idx="0">
                  <c:v>Vacant</c:v>
                </c:pt>
                <c:pt idx="1">
                  <c:v>Rented</c:v>
                </c:pt>
                <c:pt idx="2">
                  <c:v>Owner Staying</c:v>
                </c:pt>
              </c:strCache>
            </c:strRef>
          </c:cat>
          <c:val>
            <c:numRef>
              <c:f>'Q6'!$I$11:$I$13</c:f>
              <c:numCache>
                <c:formatCode>General</c:formatCode>
                <c:ptCount val="3"/>
                <c:pt idx="0">
                  <c:v>5</c:v>
                </c:pt>
                <c:pt idx="1">
                  <c:v>26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B-4892-8126-E30F63D97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853440</xdr:colOff>
      <xdr:row>9</xdr:row>
      <xdr:rowOff>19050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8063865" y="1528763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AU" sz="1100" b="1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AU" sz="1100" b="1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AU" sz="11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063865" y="1528763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1" i="0">
                  <a:solidFill>
                    <a:srgbClr val="0000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 ̅</a:t>
              </a:r>
              <a:endParaRPr lang="en-AU" sz="11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853440</xdr:colOff>
      <xdr:row>9</xdr:row>
      <xdr:rowOff>15240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1501140" y="1524953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AU" sz="1100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AU" sz="1100" b="1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AU" sz="1100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501140" y="1524953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1" i="0">
                  <a:solidFill>
                    <a:srgbClr val="0000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 ̅</a:t>
              </a:r>
              <a:endParaRPr lang="en-AU" sz="1100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1478280</xdr:colOff>
      <xdr:row>12</xdr:row>
      <xdr:rowOff>110490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8688705" y="21202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  <xdr:oneCellAnchor>
    <xdr:from>
      <xdr:col>7</xdr:col>
      <xdr:colOff>1645920</xdr:colOff>
      <xdr:row>13</xdr:row>
      <xdr:rowOff>163830</xdr:rowOff>
    </xdr:from>
    <xdr:ext cx="644728" cy="1788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8856345" y="2340293"/>
              <a:ext cx="644728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𝒔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  <m:t>𝒏</m:t>
                          </m:r>
                        </m:e>
                      </m:rad>
                    </m:den>
                  </m:f>
                </m:oMath>
              </a14:m>
              <a:endParaRPr lang="en-AU" sz="11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856345" y="2340293"/>
              <a:ext cx="644728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〖=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𝒔〗∕√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𝒏</a:t>
              </a:r>
              <a:endParaRPr lang="en-AU" sz="11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1630680</xdr:colOff>
      <xdr:row>14</xdr:row>
      <xdr:rowOff>0</xdr:rowOff>
    </xdr:from>
    <xdr:ext cx="662874" cy="1788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2278380" y="2343150"/>
              <a:ext cx="662874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𝝈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  <m:t>𝒏</m:t>
                          </m:r>
                        </m:e>
                      </m:rad>
                    </m:den>
                  </m:f>
                </m:oMath>
              </a14:m>
              <a:endParaRPr lang="en-AU" sz="11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278380" y="2343150"/>
              <a:ext cx="662874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〖=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𝝈〗∕√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𝒏</a:t>
              </a:r>
              <a:endParaRPr lang="en-AU" sz="11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1889760</xdr:colOff>
      <xdr:row>13</xdr:row>
      <xdr:rowOff>163830</xdr:rowOff>
    </xdr:from>
    <xdr:ext cx="1205266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3185160" y="2311718"/>
              <a:ext cx="120526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𝑺𝑬</m:t>
                    </m:r>
                    <m:r>
                      <a:rPr lang="en-AU" sz="11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AU" sz="1100" b="1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type m:val="lin"/>
                            <m:ctrlP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𝒑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𝒑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𝒏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AU" sz="1100" b="1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185160" y="2311718"/>
              <a:ext cx="120526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𝑺𝑬=√(〖𝒑(𝟏−𝒑)〗∕𝒏)</a:t>
              </a:r>
              <a:endParaRPr lang="en-AU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</xdr:colOff>
      <xdr:row>14</xdr:row>
      <xdr:rowOff>121920</xdr:rowOff>
    </xdr:from>
    <xdr:ext cx="1246239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207193" y="2612708"/>
          <a:ext cx="1246239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 b="1">
              <a:solidFill>
                <a:srgbClr val="FF0000"/>
              </a:solidFill>
            </a:rPr>
            <a:t>Always</a:t>
          </a:r>
          <a:r>
            <a:rPr lang="en-AU" sz="1100" b="1" baseline="0">
              <a:solidFill>
                <a:srgbClr val="FF0000"/>
              </a:solidFill>
            </a:rPr>
            <a:t> Round up!</a:t>
          </a:r>
          <a:endParaRPr lang="en-AU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30480</xdr:colOff>
      <xdr:row>14</xdr:row>
      <xdr:rowOff>114300</xdr:rowOff>
    </xdr:from>
    <xdr:ext cx="124623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855518" y="2605088"/>
          <a:ext cx="1246239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 b="1">
              <a:solidFill>
                <a:srgbClr val="FF0000"/>
              </a:solidFill>
            </a:rPr>
            <a:t>Always</a:t>
          </a:r>
          <a:r>
            <a:rPr lang="en-AU" sz="1100" b="1" baseline="0">
              <a:solidFill>
                <a:srgbClr val="FF0000"/>
              </a:solidFill>
            </a:rPr>
            <a:t> Round up!</a:t>
          </a:r>
          <a:endParaRPr lang="en-AU" sz="1100" b="1">
            <a:solidFill>
              <a:srgbClr val="FF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403860</xdr:colOff>
      <xdr:row>11</xdr:row>
      <xdr:rowOff>53340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4499610" y="20535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5</xdr:col>
      <xdr:colOff>32453</xdr:colOff>
      <xdr:row>5</xdr:row>
      <xdr:rowOff>137160</xdr:rowOff>
    </xdr:from>
    <xdr:to>
      <xdr:col>9</xdr:col>
      <xdr:colOff>0</xdr:colOff>
      <xdr:row>23</xdr:row>
      <xdr:rowOff>53340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4052003" y="1064260"/>
          <a:ext cx="2456747" cy="3230880"/>
          <a:chOff x="3976289" y="1059180"/>
          <a:chExt cx="1911151" cy="3208020"/>
        </a:xfrm>
      </xdr:grpSpPr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 txBox="1"/>
        </xdr:nvSpPr>
        <xdr:spPr>
          <a:xfrm>
            <a:off x="3992880" y="145542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(Lower/Upper/Two Tail)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 txBox="1"/>
        </xdr:nvSpPr>
        <xdr:spPr>
          <a:xfrm>
            <a:off x="4000500" y="105918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 baseline="0">
                <a:sym typeface="Symbol" panose="05050102010706020507" pitchFamily="18" charset="2"/>
              </a:rPr>
              <a:t>Select from </a:t>
            </a:r>
            <a:r>
              <a:rPr lang="en-AU" sz="1100" baseline="0"/>
              <a:t>  ≤  ≥ </a:t>
            </a:r>
            <a:endParaRPr lang="en-AU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 txBox="1"/>
        </xdr:nvSpPr>
        <xdr:spPr>
          <a:xfrm>
            <a:off x="3992880" y="126492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 baseline="0">
                <a:sym typeface="Symbol" panose="05050102010706020507" pitchFamily="18" charset="2"/>
              </a:rPr>
              <a:t>Select from </a:t>
            </a:r>
            <a:r>
              <a:rPr lang="en-AU" sz="1100" baseline="0"/>
              <a:t>  &lt;  &gt; </a:t>
            </a:r>
            <a:endParaRPr lang="en-AU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 txBox="1"/>
        </xdr:nvSpPr>
        <xdr:spPr>
          <a:xfrm>
            <a:off x="3976289" y="2194560"/>
            <a:ext cx="1911151" cy="259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Table E.2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OR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=</a:t>
            </a:r>
            <a:r>
              <a:rPr lang="en-AU" sz="1100"/>
              <a:t>NORM.S.INV(probability)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 txBox="1"/>
        </xdr:nvSpPr>
        <xdr:spPr>
          <a:xfrm>
            <a:off x="4015740" y="4030980"/>
            <a:ext cx="1756695" cy="23622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Table E.2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OR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=</a:t>
            </a:r>
            <a:r>
              <a:rPr lang="en-AU" sz="1100"/>
              <a:t>NORM.S.DIST(z,TRUE)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" name="TextBox 8">
                <a:extLst>
                  <a:ext uri="{FF2B5EF4-FFF2-40B4-BE49-F238E27FC236}">
                    <a16:creationId xmlns:a16="http://schemas.microsoft.com/office/drawing/2014/main" id="{00000000-0008-0000-0500-000009000000}"/>
                  </a:ext>
                </a:extLst>
              </xdr:cNvPr>
              <xdr:cNvSpPr txBox="1"/>
            </xdr:nvSpPr>
            <xdr:spPr>
              <a:xfrm>
                <a:off x="4015740" y="3832860"/>
                <a:ext cx="1684020" cy="198120"/>
              </a:xfrm>
              <a:prstGeom prst="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AU" sz="1100"/>
                  <a:t>= (</a:t>
                </a:r>
                <a14:m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a14:m>
                <a:r>
                  <a:rPr lang="en-AU" sz="1100" baseline="0"/>
                  <a:t> -</a:t>
                </a:r>
                <a:r>
                  <a:rPr lang="en-AU" sz="1100" baseline="0">
                    <a:sym typeface="Symbol" panose="05050102010706020507" pitchFamily="18" charset="2"/>
                  </a:rPr>
                  <a:t></a:t>
                </a:r>
                <a:r>
                  <a:rPr lang="en-AU" sz="1100"/>
                  <a:t>)/Standard Error</a:t>
                </a:r>
              </a:p>
            </xdr:txBody>
          </xdr:sp>
        </mc:Choice>
        <mc:Fallback xmlns="">
          <xdr:sp macro="" textlink="">
            <xdr:nvSpPr>
              <xdr:cNvPr id="9" name="TextBox 8"/>
              <xdr:cNvSpPr txBox="1"/>
            </xdr:nvSpPr>
            <xdr:spPr>
              <a:xfrm>
                <a:off x="4015740" y="3832860"/>
                <a:ext cx="1684020" cy="198120"/>
              </a:xfrm>
              <a:prstGeom prst="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AU" sz="1100"/>
                  <a:t>= (</a:t>
                </a:r>
                <a:r>
                  <a:rPr lang="en-AU" sz="1100" b="0" i="0">
                    <a:latin typeface="Cambria Math" panose="02040503050406030204" pitchFamily="18" charset="0"/>
                  </a:rPr>
                  <a:t>𝑥 ̅</a:t>
                </a:r>
                <a:r>
                  <a:rPr lang="en-AU" sz="1100" baseline="0"/>
                  <a:t> -</a:t>
                </a:r>
                <a:r>
                  <a:rPr lang="en-AU" sz="1100" baseline="0">
                    <a:sym typeface="Symbol" panose="05050102010706020507" pitchFamily="18" charset="2"/>
                  </a:rPr>
                  <a:t></a:t>
                </a:r>
                <a:r>
                  <a:rPr lang="en-AU" sz="1100"/>
                  <a:t>)/Standard Error</a:t>
                </a:r>
              </a:p>
            </xdr:txBody>
          </xdr:sp>
        </mc:Fallback>
      </mc:AlternateContent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 txBox="1"/>
        </xdr:nvSpPr>
        <xdr:spPr>
          <a:xfrm>
            <a:off x="4008120" y="3627120"/>
            <a:ext cx="685800" cy="21336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= </a:t>
            </a:r>
            <a:r>
              <a:rPr lang="en-AU" sz="1100">
                <a:sym typeface="Symbol" panose="05050102010706020507" pitchFamily="18" charset="2"/>
              </a:rPr>
              <a:t>/</a:t>
            </a:r>
            <a:r>
              <a:rPr lang="en-AU" sz="1100"/>
              <a:t>n</a:t>
            </a:r>
          </a:p>
        </xdr:txBody>
      </xdr:sp>
    </xdr:grpSp>
    <xdr:clientData/>
  </xdr:twoCellAnchor>
  <xdr:oneCellAnchor>
    <xdr:from>
      <xdr:col>14</xdr:col>
      <xdr:colOff>30480</xdr:colOff>
      <xdr:row>5</xdr:row>
      <xdr:rowOff>137160</xdr:rowOff>
    </xdr:from>
    <xdr:ext cx="1568250" cy="23408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10774680" y="1051560"/>
          <a:ext cx="1568250" cy="2340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 baseline="0">
              <a:sym typeface="Symbol" panose="05050102010706020507" pitchFamily="18" charset="2"/>
            </a:rPr>
            <a:t>Select from </a:t>
          </a:r>
          <a:r>
            <a:rPr lang="en-AU" sz="1100" baseline="0"/>
            <a:t>  ≤  ≥ </a:t>
          </a:r>
          <a:endParaRPr lang="en-AU" sz="1100"/>
        </a:p>
      </xdr:txBody>
    </xdr:sp>
    <xdr:clientData/>
  </xdr:oneCellAnchor>
  <xdr:oneCellAnchor>
    <xdr:from>
      <xdr:col>14</xdr:col>
      <xdr:colOff>22860</xdr:colOff>
      <xdr:row>6</xdr:row>
      <xdr:rowOff>137160</xdr:rowOff>
    </xdr:from>
    <xdr:ext cx="1568250" cy="23408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10767060" y="1232535"/>
          <a:ext cx="1568250" cy="2340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 baseline="0">
              <a:sym typeface="Symbol" panose="05050102010706020507" pitchFamily="18" charset="2"/>
            </a:rPr>
            <a:t>Select from </a:t>
          </a:r>
          <a:r>
            <a:rPr lang="en-AU" sz="1100" baseline="0"/>
            <a:t>  &lt;  &gt; </a:t>
          </a:r>
          <a:endParaRPr lang="en-AU" sz="1100"/>
        </a:p>
      </xdr:txBody>
    </xdr:sp>
    <xdr:clientData/>
  </xdr:oneCellAnchor>
  <xdr:oneCellAnchor>
    <xdr:from>
      <xdr:col>14</xdr:col>
      <xdr:colOff>22860</xdr:colOff>
      <xdr:row>7</xdr:row>
      <xdr:rowOff>152400</xdr:rowOff>
    </xdr:from>
    <xdr:ext cx="1568250" cy="23408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10767060" y="1428750"/>
          <a:ext cx="1568250" cy="2340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/>
            <a:t>(Lower/Upper/Two Tail)</a:t>
          </a:r>
        </a:p>
      </xdr:txBody>
    </xdr:sp>
    <xdr:clientData/>
  </xdr:oneCellAnchor>
  <xdr:oneCellAnchor>
    <xdr:from>
      <xdr:col>14</xdr:col>
      <xdr:colOff>45720</xdr:colOff>
      <xdr:row>12</xdr:row>
      <xdr:rowOff>167640</xdr:rowOff>
    </xdr:from>
    <xdr:ext cx="3893820" cy="20574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10789920" y="2348865"/>
          <a:ext cx="3893820" cy="2057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 E.3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/>
            <a:t>= T.INV(probability,df) OR = T.INV.2T(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probability,df)</a:t>
          </a:r>
          <a:endParaRPr lang="en-AU" sz="1100"/>
        </a:p>
      </xdr:txBody>
    </xdr:sp>
    <xdr:clientData/>
  </xdr:oneCellAnchor>
  <xdr:oneCellAnchor>
    <xdr:from>
      <xdr:col>14</xdr:col>
      <xdr:colOff>60960</xdr:colOff>
      <xdr:row>11</xdr:row>
      <xdr:rowOff>144780</xdr:rowOff>
    </xdr:from>
    <xdr:ext cx="556260" cy="1905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10805160" y="2145030"/>
          <a:ext cx="556260" cy="190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/>
            <a:t>= n-1</a:t>
          </a:r>
        </a:p>
      </xdr:txBody>
    </xdr:sp>
    <xdr:clientData/>
  </xdr:oneCellAnchor>
  <xdr:oneCellAnchor>
    <xdr:from>
      <xdr:col>14</xdr:col>
      <xdr:colOff>76200</xdr:colOff>
      <xdr:row>18</xdr:row>
      <xdr:rowOff>160020</xdr:rowOff>
    </xdr:from>
    <xdr:ext cx="685800" cy="19050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0820400" y="3427095"/>
          <a:ext cx="685800" cy="190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en-AU" sz="1100"/>
            <a:t>= </a:t>
          </a:r>
          <a:r>
            <a:rPr lang="en-AU" sz="1100">
              <a:sym typeface="Symbol" panose="05050102010706020507" pitchFamily="18" charset="2"/>
            </a:rPr>
            <a:t>s/</a:t>
          </a:r>
          <a:r>
            <a:rPr lang="en-AU" sz="1100"/>
            <a:t>n</a:t>
          </a:r>
        </a:p>
      </xdr:txBody>
    </xdr:sp>
    <xdr:clientData/>
  </xdr:oneCellAnchor>
  <xdr:oneCellAnchor>
    <xdr:from>
      <xdr:col>14</xdr:col>
      <xdr:colOff>68580</xdr:colOff>
      <xdr:row>19</xdr:row>
      <xdr:rowOff>144780</xdr:rowOff>
    </xdr:from>
    <xdr:ext cx="1684020" cy="1981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 txBox="1"/>
          </xdr:nvSpPr>
          <xdr:spPr>
            <a:xfrm>
              <a:off x="10812780" y="3592830"/>
              <a:ext cx="1684020" cy="19812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r>
                <a:rPr lang="en-AU" sz="1100"/>
                <a:t>= (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A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AU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</m:oMath>
              </a14:m>
              <a:r>
                <a:rPr lang="en-AU" sz="1100" baseline="0"/>
                <a:t> -</a:t>
              </a:r>
              <a:r>
                <a:rPr lang="en-AU" sz="1100" baseline="0">
                  <a:sym typeface="Symbol" panose="05050102010706020507" pitchFamily="18" charset="2"/>
                </a:rPr>
                <a:t></a:t>
              </a:r>
              <a:r>
                <a:rPr lang="en-AU" sz="1100"/>
                <a:t>)/Standard Error</a:t>
              </a:r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10812780" y="3592830"/>
              <a:ext cx="1684020" cy="19812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r>
                <a:rPr lang="en-AU" sz="1100"/>
                <a:t>= (</a:t>
              </a:r>
              <a:r>
                <a:rPr lang="en-AU" sz="1100" b="0" i="0">
                  <a:latin typeface="Cambria Math" panose="02040503050406030204" pitchFamily="18" charset="0"/>
                </a:rPr>
                <a:t>𝑥 ̅</a:t>
              </a:r>
              <a:r>
                <a:rPr lang="en-AU" sz="1100" baseline="0"/>
                <a:t> -</a:t>
              </a:r>
              <a:r>
                <a:rPr lang="en-AU" sz="1100" baseline="0">
                  <a:sym typeface="Symbol" panose="05050102010706020507" pitchFamily="18" charset="2"/>
                </a:rPr>
                <a:t></a:t>
              </a:r>
              <a:r>
                <a:rPr lang="en-AU" sz="1100"/>
                <a:t>)/Standard Error</a:t>
              </a:r>
            </a:p>
          </xdr:txBody>
        </xdr:sp>
      </mc:Fallback>
    </mc:AlternateContent>
    <xdr:clientData/>
  </xdr:oneCellAnchor>
  <xdr:oneCellAnchor>
    <xdr:from>
      <xdr:col>14</xdr:col>
      <xdr:colOff>68580</xdr:colOff>
      <xdr:row>20</xdr:row>
      <xdr:rowOff>144780</xdr:rowOff>
    </xdr:from>
    <xdr:ext cx="3634740" cy="26670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10812780" y="3773805"/>
          <a:ext cx="3634740" cy="2667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/>
            <a:t> =T.DIST(x, df, TRUE) </a:t>
          </a:r>
          <a:r>
            <a:rPr lang="en-AU" sz="1100" b="1"/>
            <a:t>OR </a:t>
          </a:r>
          <a:r>
            <a:rPr lang="en-AU" sz="1100"/>
            <a:t>=T.DIST.2T(x, df) </a:t>
          </a:r>
          <a:r>
            <a:rPr lang="en-A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AU" sz="1100"/>
            <a:t> =T.DIST.RT(x,df)</a:t>
          </a:r>
        </a:p>
      </xdr:txBody>
    </xdr:sp>
    <xdr:clientData/>
  </xdr:oneCellAnchor>
  <xdr:oneCellAnchor>
    <xdr:from>
      <xdr:col>10</xdr:col>
      <xdr:colOff>15240</xdr:colOff>
      <xdr:row>50</xdr:row>
      <xdr:rowOff>15240</xdr:rowOff>
    </xdr:from>
    <xdr:ext cx="4663440" cy="483870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7278053" y="9083040"/>
          <a:ext cx="4663440" cy="48387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b="1">
              <a:solidFill>
                <a:srgbClr val="0000CC"/>
              </a:solidFill>
            </a:rPr>
            <a:t>p-value</a:t>
          </a:r>
        </a:p>
        <a:p>
          <a:endParaRPr lang="en-AU" b="1">
            <a:solidFill>
              <a:srgbClr val="0000CC"/>
            </a:solidFill>
          </a:endParaRPr>
        </a:p>
        <a:p>
          <a:r>
            <a:rPr lang="en-AU" b="1">
              <a:solidFill>
                <a:srgbClr val="0000CC"/>
              </a:solidFill>
            </a:rPr>
            <a:t>T.DIST</a:t>
          </a:r>
          <a:r>
            <a:rPr lang="en-AU"/>
            <a:t> - Returns the Student's </a:t>
          </a:r>
          <a:r>
            <a:rPr lang="en-AU">
              <a:solidFill>
                <a:srgbClr val="FF0000"/>
              </a:solidFill>
            </a:rPr>
            <a:t>left-tailed</a:t>
          </a:r>
          <a:r>
            <a:rPr lang="en-AU"/>
            <a:t> t-distribution. </a:t>
          </a:r>
        </a:p>
        <a:p>
          <a:endParaRPr lang="en-AU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=T.DIST(x,df,TRUE)</a:t>
          </a:r>
        </a:p>
        <a:p>
          <a:endParaRPr lang="en-AU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AU" sz="1100" b="1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T.DIST.RT</a:t>
          </a:r>
          <a:r>
            <a:rPr lang="en-AU" sz="1100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Returns the 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right-tailed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Student's t-distribution.</a:t>
          </a:r>
          <a:endParaRPr lang="en-AU">
            <a:effectLst/>
          </a:endParaRPr>
        </a:p>
        <a:p>
          <a:pPr eaLnBrk="1" fontAlgn="auto" latinLnBrk="0" hangingPunct="1"/>
          <a:endParaRPr lang="en-AU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=T.DIST.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RT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(x,df)</a:t>
          </a:r>
          <a:endParaRPr lang="en-AU">
            <a:effectLst/>
          </a:endParaRPr>
        </a:p>
        <a:p>
          <a:endParaRPr lang="en-AU"/>
        </a:p>
        <a:p>
          <a:r>
            <a:rPr lang="en-AU" sz="1100" b="1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T.DIST.2T</a:t>
          </a:r>
          <a:r>
            <a:rPr lang="en-A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A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Returns the 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two-tailed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Student's t-distribution.</a:t>
          </a:r>
          <a:endParaRPr lang="en-AU">
            <a:effectLst/>
          </a:endParaRPr>
        </a:p>
        <a:p>
          <a:pPr eaLnBrk="1" fontAlgn="auto" latinLnBrk="0" hangingPunct="1"/>
          <a:endParaRPr lang="en-AU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=T.DIST.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2T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(x,df)</a:t>
          </a:r>
          <a:endParaRPr lang="en-AU">
            <a:effectLst/>
          </a:endParaRPr>
        </a:p>
        <a:p>
          <a:endParaRPr lang="en-AU" sz="1100"/>
        </a:p>
        <a:p>
          <a:endParaRPr lang="en-AU" sz="1100" b="1">
            <a:solidFill>
              <a:srgbClr val="7030A0"/>
            </a:solidFill>
            <a:effectLst/>
            <a:latin typeface="+mn-lt"/>
            <a:ea typeface="+mn-ea"/>
            <a:cs typeface="+mn-cs"/>
          </a:endParaRPr>
        </a:p>
        <a:p>
          <a:endParaRPr lang="en-AU" sz="1100" b="1">
            <a:solidFill>
              <a:srgbClr val="7030A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Lower</a:t>
          </a:r>
          <a:r>
            <a:rPr lang="en-AU" sz="11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Tail test </a:t>
          </a:r>
        </a:p>
        <a:p>
          <a:endParaRPr lang="en-AU" sz="1100" b="1">
            <a:solidFill>
              <a:srgbClr val="0000CC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p-value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T.DIST(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t Sample Statistic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n-1, TRUE)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Upper</a:t>
          </a:r>
          <a:r>
            <a:rPr lang="en-AU" sz="11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Tail test </a:t>
          </a:r>
          <a:endParaRPr lang="en-AU">
            <a:solidFill>
              <a:sysClr val="windowText" lastClr="00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p-value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T.DIST.RT(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 Sample Statistic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n-1)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Two</a:t>
          </a:r>
          <a:r>
            <a:rPr lang="en-A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Tail test </a:t>
          </a:r>
          <a:endParaRPr lang="en-AU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p-value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T.DIST.2T(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 Sample Statistic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n-1)</a:t>
          </a:r>
          <a:endParaRPr lang="en-AU">
            <a:effectLst/>
          </a:endParaRPr>
        </a:p>
        <a:p>
          <a:endParaRPr lang="en-AU" sz="1100" b="1">
            <a:solidFill>
              <a:schemeClr val="accent2">
                <a:lumMod val="50000"/>
              </a:schemeClr>
            </a:solidFill>
          </a:endParaRPr>
        </a:p>
      </xdr:txBody>
    </xdr:sp>
    <xdr:clientData/>
  </xdr:oneCellAnchor>
  <xdr:twoCellAnchor>
    <xdr:from>
      <xdr:col>10</xdr:col>
      <xdr:colOff>0</xdr:colOff>
      <xdr:row>28</xdr:row>
      <xdr:rowOff>152400</xdr:rowOff>
    </xdr:from>
    <xdr:to>
      <xdr:col>16</xdr:col>
      <xdr:colOff>99060</xdr:colOff>
      <xdr:row>49</xdr:row>
      <xdr:rowOff>7620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pSpPr/>
      </xdr:nvGrpSpPr>
      <xdr:grpSpPr>
        <a:xfrm>
          <a:off x="7131050" y="5327650"/>
          <a:ext cx="4753610" cy="3722370"/>
          <a:chOff x="14577060" y="563880"/>
          <a:chExt cx="4663440" cy="3695700"/>
        </a:xfrm>
      </xdr:grpSpPr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SpPr txBox="1"/>
        </xdr:nvSpPr>
        <xdr:spPr>
          <a:xfrm>
            <a:off x="14577060" y="563880"/>
            <a:ext cx="4663440" cy="369570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b="1">
                <a:solidFill>
                  <a:srgbClr val="FF0000"/>
                </a:solidFill>
              </a:rPr>
              <a:t>Critical Value(s) from t Distribution</a:t>
            </a:r>
          </a:p>
          <a:p>
            <a:endParaRPr lang="en-AU" b="1">
              <a:solidFill>
                <a:srgbClr val="0000CC"/>
              </a:solidFill>
            </a:endParaRPr>
          </a:p>
          <a:p>
            <a:r>
              <a:rPr lang="en-AU" b="1">
                <a:solidFill>
                  <a:srgbClr val="0000CC"/>
                </a:solidFill>
              </a:rPr>
              <a:t>T.INV</a:t>
            </a:r>
            <a:r>
              <a:rPr lang="en-AU"/>
              <a:t> - Returns the </a:t>
            </a:r>
            <a:r>
              <a:rPr lang="en-AU">
                <a:solidFill>
                  <a:srgbClr val="FF0000"/>
                </a:solidFill>
              </a:rPr>
              <a:t>left-tailed</a:t>
            </a:r>
            <a:r>
              <a:rPr lang="en-AU"/>
              <a:t> </a:t>
            </a:r>
            <a:r>
              <a:rPr lang="en-AU" u="sng">
                <a:solidFill>
                  <a:srgbClr val="FF0000"/>
                </a:solidFill>
              </a:rPr>
              <a:t>invers</a:t>
            </a:r>
            <a:r>
              <a:rPr lang="en-AU"/>
              <a:t>e of the Student's t-distribution.</a:t>
            </a:r>
          </a:p>
          <a:p>
            <a:endParaRPr lang="en-AU"/>
          </a:p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=T.INV(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Cumulative area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n-1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en-AU"/>
          </a:p>
          <a:p>
            <a:endParaRPr lang="en-AU" sz="1100"/>
          </a:p>
          <a:p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Lower Tail test </a:t>
            </a:r>
          </a:p>
          <a:p>
            <a:endParaRPr lang="en-AU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 =T.INV(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%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n-1)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Upper Tail test </a:t>
            </a:r>
            <a:endParaRPr lang="en-AU">
              <a:solidFill>
                <a:srgbClr val="0000CC"/>
              </a:solidFill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 = T.INV(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1-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%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,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n-1)</a:t>
            </a: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T.INV.2T - </a:t>
            </a:r>
            <a:r>
              <a:rPr lang="en-AU"/>
              <a:t>Returns the </a:t>
            </a:r>
            <a:r>
              <a:rPr lang="en-AU">
                <a:solidFill>
                  <a:srgbClr val="FF0000"/>
                </a:solidFill>
              </a:rPr>
              <a:t>two-tailed</a:t>
            </a:r>
            <a:r>
              <a:rPr lang="en-AU"/>
              <a:t> </a:t>
            </a:r>
            <a:r>
              <a:rPr lang="en-AU" u="sng">
                <a:solidFill>
                  <a:srgbClr val="FF0000"/>
                </a:solidFill>
              </a:rPr>
              <a:t>inverse</a:t>
            </a:r>
            <a:r>
              <a:rPr lang="en-AU"/>
              <a:t> of the Student's t-distribution.</a:t>
            </a:r>
          </a:p>
          <a:p>
            <a:endParaRPr lang="en-AU" sz="1100" b="1">
              <a:solidFill>
                <a:srgbClr val="0000CC"/>
              </a:solidFill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=T.INV.2T(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right </a:t>
            </a:r>
            <a:r>
              <a:rPr lang="en-AU" sz="1100" u="sng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or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 left-tailed area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n-1)</a:t>
            </a:r>
            <a:endParaRPr lang="en-AU">
              <a:effectLst/>
            </a:endParaRPr>
          </a:p>
          <a:p>
            <a:endParaRPr lang="en-AU" sz="1100" b="1">
              <a:solidFill>
                <a:srgbClr val="0000CC"/>
              </a:solidFill>
            </a:endParaRPr>
          </a:p>
          <a:p>
            <a:r>
              <a:rPr lang="en-AU" sz="1100" b="1">
                <a:solidFill>
                  <a:srgbClr val="0000CC"/>
                </a:solidFill>
              </a:rPr>
              <a:t>Two tail Test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Values 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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 =T.INV.2T(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%/2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n-1)</a:t>
            </a:r>
            <a:endParaRPr lang="en-AU">
              <a:effectLst/>
            </a:endParaRPr>
          </a:p>
          <a:p>
            <a:endParaRPr lang="en-AU" sz="1100" b="1">
              <a:solidFill>
                <a:srgbClr val="0000CC"/>
              </a:solidFill>
            </a:endParaRP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SpPr/>
        </xdr:nvSpPr>
        <xdr:spPr>
          <a:xfrm>
            <a:off x="14577060" y="1630680"/>
            <a:ext cx="2026920" cy="61722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SpPr/>
        </xdr:nvSpPr>
        <xdr:spPr>
          <a:xfrm>
            <a:off x="14577060" y="2316480"/>
            <a:ext cx="2042160" cy="57150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4599920" y="3634740"/>
            <a:ext cx="2339340" cy="56388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  <xdr:twoCellAnchor>
    <xdr:from>
      <xdr:col>0</xdr:col>
      <xdr:colOff>571500</xdr:colOff>
      <xdr:row>29</xdr:row>
      <xdr:rowOff>60960</xdr:rowOff>
    </xdr:from>
    <xdr:to>
      <xdr:col>7</xdr:col>
      <xdr:colOff>182880</xdr:colOff>
      <xdr:row>46</xdr:row>
      <xdr:rowOff>91440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GrpSpPr/>
      </xdr:nvGrpSpPr>
      <xdr:grpSpPr>
        <a:xfrm>
          <a:off x="571500" y="5420360"/>
          <a:ext cx="4875530" cy="3161030"/>
          <a:chOff x="14538960" y="635641"/>
          <a:chExt cx="4770120" cy="3695700"/>
        </a:xfrm>
      </xdr:grpSpPr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538960" y="635641"/>
            <a:ext cx="4770120" cy="369570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b="1">
                <a:solidFill>
                  <a:srgbClr val="FF0000"/>
                </a:solidFill>
              </a:rPr>
              <a:t>Critical Value(s) from Standard</a:t>
            </a:r>
            <a:r>
              <a:rPr lang="en-AU" b="1" baseline="0">
                <a:solidFill>
                  <a:srgbClr val="FF0000"/>
                </a:solidFill>
              </a:rPr>
              <a:t> Normal (Z) Distribution</a:t>
            </a:r>
            <a:endParaRPr lang="en-AU" b="1">
              <a:solidFill>
                <a:srgbClr val="FF0000"/>
              </a:solidFill>
            </a:endParaRPr>
          </a:p>
          <a:p>
            <a:endParaRPr lang="en-AU" b="1">
              <a:solidFill>
                <a:srgbClr val="0000CC"/>
              </a:solidFill>
            </a:endParaRPr>
          </a:p>
          <a:p>
            <a:r>
              <a:rPr lang="en-AU" b="1">
                <a:solidFill>
                  <a:srgbClr val="0000CC"/>
                </a:solidFill>
              </a:rPr>
              <a:t>NORM.S.INV</a:t>
            </a:r>
            <a:r>
              <a:rPr lang="en-AU"/>
              <a:t> - Returns the </a:t>
            </a:r>
            <a:r>
              <a:rPr lang="en-AU">
                <a:solidFill>
                  <a:srgbClr val="FF0000"/>
                </a:solidFill>
              </a:rPr>
              <a:t>left-tailed</a:t>
            </a:r>
            <a:r>
              <a:rPr lang="en-AU"/>
              <a:t> </a:t>
            </a:r>
            <a:r>
              <a:rPr lang="en-AU" u="sng">
                <a:solidFill>
                  <a:srgbClr val="FF0000"/>
                </a:solidFill>
              </a:rPr>
              <a:t>inver</a:t>
            </a:r>
            <a:r>
              <a:rPr lang="en-AU" u="none">
                <a:solidFill>
                  <a:srgbClr val="FF0000"/>
                </a:solidFill>
              </a:rPr>
              <a:t>se</a:t>
            </a:r>
            <a:r>
              <a:rPr lang="en-AU"/>
              <a:t> of the Standard Normal Distribution.</a:t>
            </a:r>
          </a:p>
          <a:p>
            <a:endParaRPr lang="en-AU"/>
          </a:p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Cumulative area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en-AU"/>
          </a:p>
          <a:p>
            <a:endParaRPr lang="en-AU" sz="1100"/>
          </a:p>
          <a:p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Lower Tail test </a:t>
            </a:r>
          </a:p>
          <a:p>
            <a:endParaRPr lang="en-AU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 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%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Upper Tail test </a:t>
            </a:r>
            <a:endParaRPr lang="en-AU">
              <a:solidFill>
                <a:srgbClr val="0000CC"/>
              </a:solidFill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 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1-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%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r>
              <a:rPr lang="en-AU" sz="1100" b="1">
                <a:solidFill>
                  <a:srgbClr val="0000CC"/>
                </a:solidFill>
              </a:rPr>
              <a:t>Two tail Test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Values 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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 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%/2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</a:t>
            </a:r>
            <a:endParaRPr lang="en-AU" sz="1100" b="1">
              <a:solidFill>
                <a:srgbClr val="0000CC"/>
              </a:solidFill>
            </a:endParaRP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/>
        </xdr:nvSpPr>
        <xdr:spPr>
          <a:xfrm>
            <a:off x="14592300" y="1917724"/>
            <a:ext cx="2026920" cy="61722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/>
        </xdr:nvSpPr>
        <xdr:spPr>
          <a:xfrm>
            <a:off x="14592300" y="2702197"/>
            <a:ext cx="2171700" cy="678309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/>
        </xdr:nvSpPr>
        <xdr:spPr>
          <a:xfrm>
            <a:off x="14607540" y="3532869"/>
            <a:ext cx="2438400" cy="65495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  <xdr:twoCellAnchor>
    <xdr:from>
      <xdr:col>1</xdr:col>
      <xdr:colOff>0</xdr:colOff>
      <xdr:row>48</xdr:row>
      <xdr:rowOff>0</xdr:rowOff>
    </xdr:from>
    <xdr:to>
      <xdr:col>5</xdr:col>
      <xdr:colOff>220980</xdr:colOff>
      <xdr:row>74</xdr:row>
      <xdr:rowOff>137160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GrpSpPr/>
      </xdr:nvGrpSpPr>
      <xdr:grpSpPr>
        <a:xfrm>
          <a:off x="622300" y="8858250"/>
          <a:ext cx="3618230" cy="4925060"/>
          <a:chOff x="609600" y="8801100"/>
          <a:chExt cx="3550920" cy="4892040"/>
        </a:xfrm>
      </xdr:grpSpPr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609600" y="8801100"/>
            <a:ext cx="3550920" cy="489204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b="1">
                <a:solidFill>
                  <a:srgbClr val="0000CC"/>
                </a:solidFill>
              </a:rPr>
              <a:t>p-value</a:t>
            </a:r>
          </a:p>
          <a:p>
            <a:endParaRPr lang="en-AU" b="1">
              <a:solidFill>
                <a:srgbClr val="0000CC"/>
              </a:solidFill>
            </a:endParaRPr>
          </a:p>
          <a:p>
            <a:r>
              <a:rPr lang="en-AU" b="1">
                <a:solidFill>
                  <a:srgbClr val="0000CC"/>
                </a:solidFill>
              </a:rPr>
              <a:t>NORM.S.DIST</a:t>
            </a:r>
            <a:r>
              <a:rPr lang="en-AU"/>
              <a:t> - Returns the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Standard Normal Distribution</a:t>
            </a:r>
            <a:r>
              <a:rPr lang="en-AU"/>
              <a:t>. </a:t>
            </a:r>
          </a:p>
          <a:p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=NORM.S.DIST(z,TRUE)</a:t>
            </a:r>
          </a:p>
          <a:p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AU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AU" sz="1100" b="1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Lower</a:t>
            </a:r>
            <a:r>
              <a:rPr lang="en-AU" sz="1100" b="1">
                <a:solidFill>
                  <a:schemeClr val="accent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Tail test </a:t>
            </a:r>
          </a:p>
          <a:p>
            <a:endParaRPr lang="en-AU" sz="1100" b="1">
              <a:solidFill>
                <a:srgbClr val="0000CC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NORM.S.DIST(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Upper</a:t>
            </a:r>
            <a:r>
              <a:rPr lang="en-AU" sz="1100" b="1">
                <a:solidFill>
                  <a:schemeClr val="accent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Tail test </a:t>
            </a:r>
            <a:endParaRPr lang="en-AU">
              <a:solidFill>
                <a:sysClr val="windowText" lastClr="000000"/>
              </a:solidFill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1-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NORM.S.DIST(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OR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 NORM.S.DIST(</a:t>
            </a:r>
            <a:r>
              <a:rPr lang="en-AU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Two</a:t>
            </a:r>
            <a:r>
              <a:rPr lang="en-AU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Tail test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Negative z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Sample Statistic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2*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NORM.S.DIST(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  <a:endParaRPr lang="en-AU">
              <a:effectLst/>
            </a:endParaRPr>
          </a:p>
          <a:p>
            <a:endParaRPr lang="en-AU" sz="1100" b="1">
              <a:solidFill>
                <a:schemeClr val="accent2">
                  <a:lumMod val="50000"/>
                </a:schemeClr>
              </a:solidFill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Positive z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Sample Statistic</a:t>
            </a:r>
            <a:endParaRPr lang="en-AU">
              <a:effectLst/>
            </a:endParaRPr>
          </a:p>
          <a:p>
            <a:pPr eaLnBrk="1" fontAlgn="auto" latinLnBrk="0" hangingPunct="1"/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   </a:t>
            </a:r>
            <a:endParaRPr lang="en-AU">
              <a:effectLst/>
            </a:endParaRPr>
          </a:p>
          <a:p>
            <a:pPr eaLnBrk="1" fontAlgn="auto" latinLnBrk="0" hangingPunct="1"/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2*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NORM.S.DIST(</a:t>
            </a:r>
            <a:r>
              <a:rPr lang="en-AU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  <a:endParaRPr lang="en-AU">
              <a:effectLst/>
            </a:endParaRPr>
          </a:p>
          <a:p>
            <a:endParaRPr lang="en-AU" sz="1100" b="1">
              <a:solidFill>
                <a:schemeClr val="accent2">
                  <a:lumMod val="50000"/>
                </a:schemeClr>
              </a:solidFill>
            </a:endParaRP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/>
        </xdr:nvSpPr>
        <xdr:spPr>
          <a:xfrm>
            <a:off x="624840" y="10027920"/>
            <a:ext cx="3154680" cy="59436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/>
        </xdr:nvSpPr>
        <xdr:spPr>
          <a:xfrm>
            <a:off x="617220" y="10721340"/>
            <a:ext cx="3162300" cy="95250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/>
        </xdr:nvSpPr>
        <xdr:spPr>
          <a:xfrm>
            <a:off x="624840" y="11871960"/>
            <a:ext cx="3169920" cy="168402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4</xdr:row>
      <xdr:rowOff>152400</xdr:rowOff>
    </xdr:from>
    <xdr:to>
      <xdr:col>9</xdr:col>
      <xdr:colOff>45720</xdr:colOff>
      <xdr:row>20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4062730" y="958850"/>
          <a:ext cx="2504440" cy="2854960"/>
          <a:chOff x="3985260" y="960120"/>
          <a:chExt cx="2453640" cy="2834640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 txBox="1"/>
        </xdr:nvSpPr>
        <xdr:spPr>
          <a:xfrm>
            <a:off x="4000500" y="136398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(Lower/Upper/Two Tail)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 txBox="1"/>
        </xdr:nvSpPr>
        <xdr:spPr>
          <a:xfrm>
            <a:off x="4000500" y="96012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 baseline="0">
                <a:sym typeface="Symbol" panose="05050102010706020507" pitchFamily="18" charset="2"/>
              </a:rPr>
              <a:t>Select from </a:t>
            </a:r>
            <a:r>
              <a:rPr lang="en-AU" sz="1100" baseline="0"/>
              <a:t>  ≤  ≥ </a:t>
            </a:r>
            <a:endParaRPr lang="en-AU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 txBox="1"/>
        </xdr:nvSpPr>
        <xdr:spPr>
          <a:xfrm>
            <a:off x="4008120" y="116586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 baseline="0">
                <a:sym typeface="Symbol" panose="05050102010706020507" pitchFamily="18" charset="2"/>
              </a:rPr>
              <a:t>Select from </a:t>
            </a:r>
            <a:r>
              <a:rPr lang="en-AU" sz="1100" baseline="0"/>
              <a:t>  &lt;  &gt; </a:t>
            </a:r>
            <a:endParaRPr lang="en-AU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 txBox="1"/>
        </xdr:nvSpPr>
        <xdr:spPr>
          <a:xfrm>
            <a:off x="4015740" y="2057400"/>
            <a:ext cx="2423160" cy="26670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Table E.2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OR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/>
              <a:t>= NORM.S.INV(probability)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SpPr txBox="1"/>
        </xdr:nvSpPr>
        <xdr:spPr>
          <a:xfrm>
            <a:off x="3992880" y="3581400"/>
            <a:ext cx="2255520" cy="21336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Table E.2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OR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/>
              <a:t>= NORM.S.DIST(z,TRUE)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SpPr txBox="1"/>
        </xdr:nvSpPr>
        <xdr:spPr>
          <a:xfrm>
            <a:off x="3985260" y="3375660"/>
            <a:ext cx="1684020" cy="19812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= (p</a:t>
            </a:r>
            <a:r>
              <a:rPr lang="en-AU" sz="1100" baseline="0"/>
              <a:t> -</a:t>
            </a:r>
            <a:r>
              <a:rPr lang="en-AU" sz="1100" baseline="0">
                <a:sym typeface="Symbol" panose="05050102010706020507" pitchFamily="18" charset="2"/>
              </a:rPr>
              <a:t></a:t>
            </a:r>
            <a:r>
              <a:rPr lang="en-AU" sz="1100"/>
              <a:t>)/Standard Error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 txBox="1"/>
        </xdr:nvSpPr>
        <xdr:spPr>
          <a:xfrm>
            <a:off x="4000500" y="3162300"/>
            <a:ext cx="1005840" cy="22860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= </a:t>
            </a:r>
            <a:r>
              <a:rPr lang="en-AU" sz="1100">
                <a:sym typeface="Symbol" panose="05050102010706020507" pitchFamily="18" charset="2"/>
              </a:rPr>
              <a:t>*(1-)/n</a:t>
            </a:r>
            <a:endParaRPr lang="en-AU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SpPr txBox="1"/>
        </xdr:nvSpPr>
        <xdr:spPr>
          <a:xfrm>
            <a:off x="3985260" y="2964180"/>
            <a:ext cx="2194560" cy="2209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= </a:t>
            </a:r>
            <a:r>
              <a:rPr lang="en-AU" sz="1100">
                <a:sym typeface="Symbol" panose="05050102010706020507" pitchFamily="18" charset="2"/>
              </a:rPr>
              <a:t>count of 'Successes'/Sample</a:t>
            </a:r>
            <a:r>
              <a:rPr lang="en-AU" sz="1100" baseline="0">
                <a:sym typeface="Symbol" panose="05050102010706020507" pitchFamily="18" charset="2"/>
              </a:rPr>
              <a:t> size)</a:t>
            </a:r>
            <a:endParaRPr lang="en-AU" sz="1100"/>
          </a:p>
        </xdr:txBody>
      </xdr:sp>
    </xdr:grpSp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502920</xdr:colOff>
      <xdr:row>19</xdr:row>
      <xdr:rowOff>30480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pSpPr/>
      </xdr:nvGrpSpPr>
      <xdr:grpSpPr>
        <a:xfrm>
          <a:off x="7143750" y="438150"/>
          <a:ext cx="4859020" cy="3161030"/>
          <a:chOff x="14538960" y="635641"/>
          <a:chExt cx="4770120" cy="3695700"/>
        </a:xfrm>
      </xdr:grpSpPr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SpPr txBox="1"/>
        </xdr:nvSpPr>
        <xdr:spPr>
          <a:xfrm>
            <a:off x="14538960" y="635641"/>
            <a:ext cx="4770120" cy="369570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b="1">
                <a:solidFill>
                  <a:srgbClr val="FF0000"/>
                </a:solidFill>
              </a:rPr>
              <a:t>Critical Value(s) from Standard</a:t>
            </a:r>
            <a:r>
              <a:rPr lang="en-AU" b="1" baseline="0">
                <a:solidFill>
                  <a:srgbClr val="FF0000"/>
                </a:solidFill>
              </a:rPr>
              <a:t> Normal (Z) Distribution</a:t>
            </a:r>
            <a:endParaRPr lang="en-AU" b="1">
              <a:solidFill>
                <a:srgbClr val="FF0000"/>
              </a:solidFill>
            </a:endParaRPr>
          </a:p>
          <a:p>
            <a:endParaRPr lang="en-AU" b="1">
              <a:solidFill>
                <a:srgbClr val="0000CC"/>
              </a:solidFill>
            </a:endParaRPr>
          </a:p>
          <a:p>
            <a:r>
              <a:rPr lang="en-AU" b="1">
                <a:solidFill>
                  <a:srgbClr val="0000CC"/>
                </a:solidFill>
              </a:rPr>
              <a:t>NORM.S.INV</a:t>
            </a:r>
            <a:r>
              <a:rPr lang="en-AU"/>
              <a:t> - Returns the </a:t>
            </a:r>
            <a:r>
              <a:rPr lang="en-AU">
                <a:solidFill>
                  <a:srgbClr val="FF0000"/>
                </a:solidFill>
              </a:rPr>
              <a:t>left-tailed</a:t>
            </a:r>
            <a:r>
              <a:rPr lang="en-AU"/>
              <a:t> </a:t>
            </a:r>
            <a:r>
              <a:rPr lang="en-AU" u="sng">
                <a:solidFill>
                  <a:srgbClr val="FF0000"/>
                </a:solidFill>
              </a:rPr>
              <a:t>inver</a:t>
            </a:r>
            <a:r>
              <a:rPr lang="en-AU" u="none">
                <a:solidFill>
                  <a:srgbClr val="FF0000"/>
                </a:solidFill>
              </a:rPr>
              <a:t>se</a:t>
            </a:r>
            <a:r>
              <a:rPr lang="en-AU"/>
              <a:t> of the Standard Normal Distribution.</a:t>
            </a:r>
          </a:p>
          <a:p>
            <a:endParaRPr lang="en-AU"/>
          </a:p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Cumulative area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en-AU"/>
          </a:p>
          <a:p>
            <a:endParaRPr lang="en-AU" sz="1100"/>
          </a:p>
          <a:p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Lower Tail test </a:t>
            </a:r>
          </a:p>
          <a:p>
            <a:endParaRPr lang="en-AU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 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%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Upper Tail test </a:t>
            </a:r>
            <a:endParaRPr lang="en-AU">
              <a:solidFill>
                <a:srgbClr val="0000CC"/>
              </a:solidFill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 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1-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%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r>
              <a:rPr lang="en-AU" sz="1100" b="1">
                <a:solidFill>
                  <a:srgbClr val="0000CC"/>
                </a:solidFill>
              </a:rPr>
              <a:t>Two tail Test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Values 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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 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%/2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</a:t>
            </a:r>
            <a:endParaRPr lang="en-AU" sz="1100" b="1">
              <a:solidFill>
                <a:srgbClr val="0000CC"/>
              </a:solidFill>
            </a:endParaRP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SpPr/>
        </xdr:nvSpPr>
        <xdr:spPr>
          <a:xfrm>
            <a:off x="14592300" y="1917724"/>
            <a:ext cx="2026920" cy="61722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SpPr/>
        </xdr:nvSpPr>
        <xdr:spPr>
          <a:xfrm>
            <a:off x="14592300" y="2702197"/>
            <a:ext cx="2171700" cy="678309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SpPr/>
        </xdr:nvSpPr>
        <xdr:spPr>
          <a:xfrm>
            <a:off x="14607540" y="3532869"/>
            <a:ext cx="2438400" cy="65495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  <xdr:twoCellAnchor>
    <xdr:from>
      <xdr:col>10</xdr:col>
      <xdr:colOff>38100</xdr:colOff>
      <xdr:row>20</xdr:row>
      <xdr:rowOff>121920</xdr:rowOff>
    </xdr:from>
    <xdr:to>
      <xdr:col>15</xdr:col>
      <xdr:colOff>541020</xdr:colOff>
      <xdr:row>47</xdr:row>
      <xdr:rowOff>68580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pSpPr/>
      </xdr:nvGrpSpPr>
      <xdr:grpSpPr>
        <a:xfrm>
          <a:off x="7181850" y="3874770"/>
          <a:ext cx="3614420" cy="4925060"/>
          <a:chOff x="609600" y="8801100"/>
          <a:chExt cx="3550920" cy="4892040"/>
        </a:xfrm>
      </xdr:grpSpPr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00000000-0008-0000-0600-000011000000}"/>
              </a:ext>
            </a:extLst>
          </xdr:cNvPr>
          <xdr:cNvSpPr txBox="1"/>
        </xdr:nvSpPr>
        <xdr:spPr>
          <a:xfrm>
            <a:off x="609600" y="8801100"/>
            <a:ext cx="3550920" cy="489204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b="1">
                <a:solidFill>
                  <a:srgbClr val="0000CC"/>
                </a:solidFill>
              </a:rPr>
              <a:t>p-value</a:t>
            </a:r>
          </a:p>
          <a:p>
            <a:endParaRPr lang="en-AU" b="1">
              <a:solidFill>
                <a:srgbClr val="0000CC"/>
              </a:solidFill>
            </a:endParaRPr>
          </a:p>
          <a:p>
            <a:r>
              <a:rPr lang="en-AU" b="1">
                <a:solidFill>
                  <a:srgbClr val="0000CC"/>
                </a:solidFill>
              </a:rPr>
              <a:t>NORM.S.DIST</a:t>
            </a:r>
            <a:r>
              <a:rPr lang="en-AU"/>
              <a:t> - Returns the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Standard Normal Distribution</a:t>
            </a:r>
            <a:r>
              <a:rPr lang="en-AU"/>
              <a:t>. </a:t>
            </a:r>
          </a:p>
          <a:p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=NORM.S.DIST(z,TRUE)</a:t>
            </a:r>
          </a:p>
          <a:p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AU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AU" sz="1100" b="1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Lower</a:t>
            </a:r>
            <a:r>
              <a:rPr lang="en-AU" sz="1100" b="1">
                <a:solidFill>
                  <a:schemeClr val="accent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Tail test </a:t>
            </a:r>
          </a:p>
          <a:p>
            <a:endParaRPr lang="en-AU" sz="1100" b="1">
              <a:solidFill>
                <a:srgbClr val="0000CC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NORM.S.DIST(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Upper</a:t>
            </a:r>
            <a:r>
              <a:rPr lang="en-AU" sz="1100" b="1">
                <a:solidFill>
                  <a:schemeClr val="accent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Tail test </a:t>
            </a:r>
            <a:endParaRPr lang="en-AU">
              <a:solidFill>
                <a:sysClr val="windowText" lastClr="000000"/>
              </a:solidFill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1-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NORM.S.DIST(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OR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 NORM.S.DIST(</a:t>
            </a:r>
            <a:r>
              <a:rPr lang="en-AU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Two</a:t>
            </a:r>
            <a:r>
              <a:rPr lang="en-AU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Tail test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Negative z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Sample Statistic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2*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NORM.S.DIST(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  <a:endParaRPr lang="en-AU">
              <a:effectLst/>
            </a:endParaRPr>
          </a:p>
          <a:p>
            <a:endParaRPr lang="en-AU" sz="1100" b="1">
              <a:solidFill>
                <a:schemeClr val="accent2">
                  <a:lumMod val="50000"/>
                </a:schemeClr>
              </a:solidFill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Positive z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Sample Statistic</a:t>
            </a:r>
            <a:endParaRPr lang="en-AU">
              <a:effectLst/>
            </a:endParaRPr>
          </a:p>
          <a:p>
            <a:pPr eaLnBrk="1" fontAlgn="auto" latinLnBrk="0" hangingPunct="1"/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   </a:t>
            </a:r>
            <a:endParaRPr lang="en-AU">
              <a:effectLst/>
            </a:endParaRPr>
          </a:p>
          <a:p>
            <a:pPr eaLnBrk="1" fontAlgn="auto" latinLnBrk="0" hangingPunct="1"/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2*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NORM.S.DIST(</a:t>
            </a:r>
            <a:r>
              <a:rPr lang="en-AU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  <a:endParaRPr lang="en-AU">
              <a:effectLst/>
            </a:endParaRPr>
          </a:p>
          <a:p>
            <a:endParaRPr lang="en-AU" sz="1100" b="1">
              <a:solidFill>
                <a:schemeClr val="accent2">
                  <a:lumMod val="50000"/>
                </a:schemeClr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00000000-0008-0000-0600-000012000000}"/>
              </a:ext>
            </a:extLst>
          </xdr:cNvPr>
          <xdr:cNvSpPr/>
        </xdr:nvSpPr>
        <xdr:spPr>
          <a:xfrm>
            <a:off x="624840" y="10027920"/>
            <a:ext cx="3154680" cy="59436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00000000-0008-0000-0600-000013000000}"/>
              </a:ext>
            </a:extLst>
          </xdr:cNvPr>
          <xdr:cNvSpPr/>
        </xdr:nvSpPr>
        <xdr:spPr>
          <a:xfrm>
            <a:off x="617220" y="10721340"/>
            <a:ext cx="3162300" cy="95250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00000000-0008-0000-0600-000014000000}"/>
              </a:ext>
            </a:extLst>
          </xdr:cNvPr>
          <xdr:cNvSpPr/>
        </xdr:nvSpPr>
        <xdr:spPr>
          <a:xfrm>
            <a:off x="624840" y="11871960"/>
            <a:ext cx="3169920" cy="168402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25400</xdr:colOff>
      <xdr:row>0</xdr:row>
      <xdr:rowOff>0</xdr:rowOff>
    </xdr:from>
    <xdr:to>
      <xdr:col>26</xdr:col>
      <xdr:colOff>76200</xdr:colOff>
      <xdr:row>27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B075B6-D30D-414A-9EBA-71E56183E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0"/>
          <a:ext cx="6756400" cy="506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536574</xdr:colOff>
      <xdr:row>4</xdr:row>
      <xdr:rowOff>50800</xdr:rowOff>
    </xdr:from>
    <xdr:to>
      <xdr:col>13</xdr:col>
      <xdr:colOff>12699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A5EDA-FB7F-42B5-9F93-21E299AA8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174625</xdr:colOff>
      <xdr:row>4</xdr:row>
      <xdr:rowOff>158750</xdr:rowOff>
    </xdr:from>
    <xdr:to>
      <xdr:col>20</xdr:col>
      <xdr:colOff>479425</xdr:colOff>
      <xdr:row>19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E57E10-8B51-4FF0-A4F0-8F18C7D60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149225</xdr:colOff>
      <xdr:row>3</xdr:row>
      <xdr:rowOff>133350</xdr:rowOff>
    </xdr:from>
    <xdr:to>
      <xdr:col>17</xdr:col>
      <xdr:colOff>454025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AFA9F9-81DC-4C7D-8D05-99D373D3B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opLeftCell="C9" workbookViewId="0">
      <selection activeCell="C25" sqref="C25"/>
    </sheetView>
  </sheetViews>
  <sheetFormatPr defaultRowHeight="14.5" x14ac:dyDescent="0.35"/>
  <cols>
    <col min="1" max="1" width="21.1796875" customWidth="1"/>
    <col min="2" max="2" width="107.54296875" customWidth="1"/>
    <col min="3" max="3" width="75.54296875" bestFit="1" customWidth="1"/>
  </cols>
  <sheetData>
    <row r="1" spans="1:3" ht="15" thickBot="1" x14ac:dyDescent="0.4">
      <c r="A1" s="86" t="s">
        <v>0</v>
      </c>
      <c r="B1" s="87" t="s">
        <v>1</v>
      </c>
      <c r="C1" s="88" t="s">
        <v>74</v>
      </c>
    </row>
    <row r="2" spans="1:3" x14ac:dyDescent="0.35">
      <c r="A2" s="84" t="s">
        <v>75</v>
      </c>
      <c r="B2" s="85" t="s">
        <v>76</v>
      </c>
      <c r="C2" s="85" t="s">
        <v>72</v>
      </c>
    </row>
    <row r="3" spans="1:3" x14ac:dyDescent="0.35">
      <c r="A3" s="81" t="s">
        <v>77</v>
      </c>
      <c r="B3" s="80" t="s">
        <v>78</v>
      </c>
      <c r="C3" s="80" t="s">
        <v>72</v>
      </c>
    </row>
    <row r="4" spans="1:3" x14ac:dyDescent="0.35">
      <c r="A4" s="81" t="s">
        <v>79</v>
      </c>
      <c r="B4" s="80" t="s">
        <v>80</v>
      </c>
      <c r="C4" s="80" t="s">
        <v>72</v>
      </c>
    </row>
    <row r="5" spans="1:3" x14ac:dyDescent="0.35">
      <c r="A5" s="81" t="s">
        <v>81</v>
      </c>
      <c r="B5" s="80" t="s">
        <v>82</v>
      </c>
      <c r="C5" s="80" t="s">
        <v>72</v>
      </c>
    </row>
    <row r="6" spans="1:3" x14ac:dyDescent="0.35">
      <c r="A6" s="81" t="s">
        <v>83</v>
      </c>
      <c r="B6" s="80" t="s">
        <v>84</v>
      </c>
      <c r="C6" s="80" t="s">
        <v>72</v>
      </c>
    </row>
    <row r="7" spans="1:3" x14ac:dyDescent="0.35">
      <c r="A7" s="81" t="s">
        <v>85</v>
      </c>
      <c r="B7" s="80" t="s">
        <v>86</v>
      </c>
      <c r="C7" s="80" t="s">
        <v>72</v>
      </c>
    </row>
    <row r="8" spans="1:3" x14ac:dyDescent="0.35">
      <c r="A8" s="81" t="s">
        <v>87</v>
      </c>
      <c r="B8" s="80" t="s">
        <v>88</v>
      </c>
      <c r="C8" s="80" t="s">
        <v>89</v>
      </c>
    </row>
    <row r="9" spans="1:3" x14ac:dyDescent="0.35">
      <c r="A9" s="81" t="s">
        <v>90</v>
      </c>
      <c r="B9" s="80" t="s">
        <v>91</v>
      </c>
      <c r="C9" s="80" t="s">
        <v>72</v>
      </c>
    </row>
    <row r="10" spans="1:3" x14ac:dyDescent="0.35">
      <c r="A10" s="81" t="s">
        <v>92</v>
      </c>
      <c r="B10" s="80" t="s">
        <v>93</v>
      </c>
      <c r="C10" s="80" t="s">
        <v>72</v>
      </c>
    </row>
    <row r="11" spans="1:3" x14ac:dyDescent="0.35">
      <c r="A11" s="81" t="s">
        <v>94</v>
      </c>
      <c r="B11" s="80" t="s">
        <v>95</v>
      </c>
      <c r="C11" s="80" t="s">
        <v>72</v>
      </c>
    </row>
    <row r="12" spans="1:3" x14ac:dyDescent="0.35">
      <c r="A12" s="81" t="s">
        <v>73</v>
      </c>
      <c r="B12" s="80" t="s">
        <v>96</v>
      </c>
      <c r="C12" s="80" t="s">
        <v>72</v>
      </c>
    </row>
    <row r="13" spans="1:3" x14ac:dyDescent="0.35">
      <c r="A13" s="81" t="s">
        <v>97</v>
      </c>
      <c r="B13" s="80" t="s">
        <v>98</v>
      </c>
      <c r="C13" s="80" t="s">
        <v>72</v>
      </c>
    </row>
    <row r="14" spans="1:3" x14ac:dyDescent="0.35">
      <c r="A14" s="81" t="s">
        <v>99</v>
      </c>
      <c r="B14" s="80" t="s">
        <v>100</v>
      </c>
      <c r="C14" s="80" t="s">
        <v>101</v>
      </c>
    </row>
    <row r="15" spans="1:3" x14ac:dyDescent="0.35">
      <c r="A15" s="81" t="s">
        <v>102</v>
      </c>
      <c r="B15" s="80" t="s">
        <v>103</v>
      </c>
      <c r="C15" s="80" t="s">
        <v>72</v>
      </c>
    </row>
    <row r="16" spans="1:3" x14ac:dyDescent="0.35">
      <c r="A16" s="81" t="s">
        <v>104</v>
      </c>
      <c r="B16" s="80" t="s">
        <v>105</v>
      </c>
      <c r="C16" s="80" t="s">
        <v>72</v>
      </c>
    </row>
    <row r="17" spans="1:3" x14ac:dyDescent="0.35">
      <c r="A17" s="81" t="s">
        <v>106</v>
      </c>
      <c r="B17" s="80" t="s">
        <v>107</v>
      </c>
      <c r="C17" s="80" t="s">
        <v>108</v>
      </c>
    </row>
    <row r="18" spans="1:3" x14ac:dyDescent="0.35">
      <c r="A18" s="81" t="s">
        <v>109</v>
      </c>
      <c r="B18" s="80" t="s">
        <v>110</v>
      </c>
      <c r="C18" s="80" t="s">
        <v>111</v>
      </c>
    </row>
    <row r="19" spans="1:3" x14ac:dyDescent="0.35">
      <c r="A19" s="81" t="s">
        <v>112</v>
      </c>
      <c r="B19" s="80" t="s">
        <v>113</v>
      </c>
      <c r="C19" s="80" t="s">
        <v>111</v>
      </c>
    </row>
    <row r="20" spans="1:3" x14ac:dyDescent="0.35">
      <c r="A20" s="81" t="s">
        <v>114</v>
      </c>
      <c r="B20" s="80" t="s">
        <v>115</v>
      </c>
      <c r="C20" s="80" t="s">
        <v>72</v>
      </c>
    </row>
    <row r="21" spans="1:3" x14ac:dyDescent="0.35">
      <c r="A21" s="81" t="s">
        <v>116</v>
      </c>
      <c r="B21" s="80" t="s">
        <v>117</v>
      </c>
      <c r="C21" s="80" t="s">
        <v>118</v>
      </c>
    </row>
    <row r="22" spans="1:3" x14ac:dyDescent="0.35">
      <c r="A22" s="81" t="s">
        <v>119</v>
      </c>
      <c r="B22" s="80" t="s">
        <v>120</v>
      </c>
      <c r="C22" s="80" t="s">
        <v>72</v>
      </c>
    </row>
    <row r="23" spans="1:3" x14ac:dyDescent="0.35">
      <c r="A23" s="81" t="s">
        <v>121</v>
      </c>
      <c r="B23" s="80" t="s">
        <v>122</v>
      </c>
      <c r="C23" s="80" t="s">
        <v>72</v>
      </c>
    </row>
    <row r="24" spans="1:3" x14ac:dyDescent="0.35">
      <c r="A24" s="81" t="s">
        <v>123</v>
      </c>
      <c r="B24" s="80" t="s">
        <v>124</v>
      </c>
      <c r="C24" s="80" t="s">
        <v>125</v>
      </c>
    </row>
    <row r="25" spans="1:3" ht="15" thickBot="1" x14ac:dyDescent="0.4">
      <c r="A25" s="82" t="s">
        <v>126</v>
      </c>
      <c r="B25" s="83" t="s">
        <v>127</v>
      </c>
      <c r="C25" s="83" t="s">
        <v>128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E147"/>
  <sheetViews>
    <sheetView topLeftCell="A15" workbookViewId="0">
      <selection activeCell="D21" sqref="D21"/>
    </sheetView>
  </sheetViews>
  <sheetFormatPr defaultRowHeight="14.5" x14ac:dyDescent="0.35"/>
  <cols>
    <col min="1" max="1" width="18.36328125" customWidth="1"/>
    <col min="2" max="2" width="16.08984375" customWidth="1"/>
    <col min="4" max="4" width="10.90625" customWidth="1"/>
    <col min="5" max="5" width="14" customWidth="1"/>
    <col min="8" max="8" width="9.54296875" customWidth="1"/>
    <col min="9" max="9" width="8.7265625" customWidth="1"/>
  </cols>
  <sheetData>
    <row r="2" spans="1:31" x14ac:dyDescent="0.35">
      <c r="A2" s="183" t="s">
        <v>185</v>
      </c>
      <c r="B2" s="183" t="s">
        <v>186</v>
      </c>
      <c r="H2" t="s">
        <v>75</v>
      </c>
      <c r="I2" t="s">
        <v>129</v>
      </c>
      <c r="J2" t="s">
        <v>79</v>
      </c>
      <c r="K2" t="s">
        <v>81</v>
      </c>
      <c r="L2" t="s">
        <v>83</v>
      </c>
      <c r="M2" t="s">
        <v>130</v>
      </c>
      <c r="N2" t="s">
        <v>87</v>
      </c>
      <c r="O2" t="s">
        <v>90</v>
      </c>
      <c r="P2" t="s">
        <v>92</v>
      </c>
      <c r="Q2" t="s">
        <v>94</v>
      </c>
      <c r="R2" t="s">
        <v>73</v>
      </c>
      <c r="S2" t="s">
        <v>97</v>
      </c>
      <c r="T2" t="s">
        <v>99</v>
      </c>
      <c r="U2" t="s">
        <v>102</v>
      </c>
      <c r="V2" t="s">
        <v>104</v>
      </c>
      <c r="W2" t="s">
        <v>106</v>
      </c>
      <c r="X2" t="s">
        <v>109</v>
      </c>
      <c r="Y2" t="s">
        <v>112</v>
      </c>
      <c r="Z2" t="s">
        <v>114</v>
      </c>
      <c r="AA2" t="s">
        <v>116</v>
      </c>
      <c r="AB2" t="s">
        <v>131</v>
      </c>
      <c r="AC2" t="s">
        <v>121</v>
      </c>
      <c r="AD2" t="s">
        <v>123</v>
      </c>
      <c r="AE2" t="s">
        <v>132</v>
      </c>
    </row>
    <row r="3" spans="1:31" x14ac:dyDescent="0.35">
      <c r="A3" s="184" t="s">
        <v>129</v>
      </c>
      <c r="B3" s="184">
        <v>1</v>
      </c>
      <c r="H3">
        <v>1</v>
      </c>
      <c r="I3">
        <v>547</v>
      </c>
      <c r="J3">
        <v>6</v>
      </c>
      <c r="K3">
        <v>940</v>
      </c>
      <c r="L3">
        <v>45</v>
      </c>
      <c r="M3">
        <v>240</v>
      </c>
      <c r="N3">
        <v>2</v>
      </c>
      <c r="O3">
        <v>0.4</v>
      </c>
      <c r="P3">
        <v>0.5</v>
      </c>
      <c r="Q3">
        <v>0.6</v>
      </c>
      <c r="R3">
        <v>5</v>
      </c>
      <c r="S3">
        <v>1</v>
      </c>
      <c r="T3">
        <v>0</v>
      </c>
      <c r="U3">
        <v>3</v>
      </c>
      <c r="V3">
        <v>1</v>
      </c>
      <c r="W3">
        <v>0</v>
      </c>
      <c r="X3">
        <v>0</v>
      </c>
      <c r="Y3">
        <v>0</v>
      </c>
      <c r="Z3">
        <v>0</v>
      </c>
      <c r="AA3">
        <v>1</v>
      </c>
      <c r="AB3">
        <v>890</v>
      </c>
      <c r="AC3">
        <v>8.5</v>
      </c>
      <c r="AD3">
        <v>3</v>
      </c>
      <c r="AE3">
        <v>2</v>
      </c>
    </row>
    <row r="4" spans="1:31" x14ac:dyDescent="0.35">
      <c r="A4" s="185" t="s">
        <v>79</v>
      </c>
      <c r="B4" s="186">
        <v>0.50546928136290659</v>
      </c>
      <c r="H4">
        <v>2</v>
      </c>
      <c r="I4">
        <v>413</v>
      </c>
      <c r="J4">
        <v>7</v>
      </c>
      <c r="K4">
        <v>890</v>
      </c>
      <c r="L4">
        <v>24</v>
      </c>
      <c r="M4">
        <v>160</v>
      </c>
      <c r="N4">
        <v>2</v>
      </c>
      <c r="O4">
        <v>0.6</v>
      </c>
      <c r="P4">
        <v>1.1000000000000001</v>
      </c>
      <c r="Q4">
        <v>0.9</v>
      </c>
      <c r="R4">
        <v>3</v>
      </c>
      <c r="S4">
        <v>1</v>
      </c>
      <c r="T4">
        <v>0</v>
      </c>
      <c r="U4">
        <v>3</v>
      </c>
      <c r="V4">
        <v>1.5</v>
      </c>
      <c r="W4">
        <v>0</v>
      </c>
      <c r="X4">
        <v>1</v>
      </c>
      <c r="Y4">
        <v>0</v>
      </c>
      <c r="Z4">
        <v>0</v>
      </c>
      <c r="AA4">
        <v>1</v>
      </c>
      <c r="AB4">
        <v>320</v>
      </c>
      <c r="AC4">
        <v>4</v>
      </c>
      <c r="AD4">
        <v>2</v>
      </c>
      <c r="AE4">
        <v>2</v>
      </c>
    </row>
    <row r="5" spans="1:31" x14ac:dyDescent="0.35">
      <c r="A5" s="187" t="s">
        <v>81</v>
      </c>
      <c r="B5" s="186">
        <v>0.41083026705553466</v>
      </c>
      <c r="H5">
        <v>3</v>
      </c>
      <c r="I5">
        <v>639</v>
      </c>
      <c r="J5">
        <v>5</v>
      </c>
      <c r="K5">
        <v>1015</v>
      </c>
      <c r="L5">
        <v>35</v>
      </c>
      <c r="M5">
        <v>180</v>
      </c>
      <c r="N5">
        <v>2</v>
      </c>
      <c r="O5">
        <v>0.4</v>
      </c>
      <c r="P5">
        <v>1.6</v>
      </c>
      <c r="Q5">
        <v>1.4</v>
      </c>
      <c r="R5">
        <v>4</v>
      </c>
      <c r="S5">
        <v>2</v>
      </c>
      <c r="T5">
        <v>0</v>
      </c>
      <c r="U5">
        <v>2</v>
      </c>
      <c r="V5">
        <v>1</v>
      </c>
      <c r="W5">
        <v>1</v>
      </c>
      <c r="X5">
        <v>0</v>
      </c>
      <c r="Y5">
        <v>0</v>
      </c>
      <c r="Z5">
        <v>0</v>
      </c>
      <c r="AA5">
        <v>1</v>
      </c>
      <c r="AB5">
        <v>370</v>
      </c>
      <c r="AC5">
        <v>3</v>
      </c>
      <c r="AD5">
        <v>3</v>
      </c>
      <c r="AE5">
        <v>2</v>
      </c>
    </row>
    <row r="6" spans="1:31" x14ac:dyDescent="0.35">
      <c r="A6" s="187" t="s">
        <v>83</v>
      </c>
      <c r="B6" s="186">
        <v>-0.21782155100350234</v>
      </c>
      <c r="H6">
        <v>4</v>
      </c>
      <c r="I6">
        <v>933</v>
      </c>
      <c r="J6">
        <v>9</v>
      </c>
      <c r="K6">
        <v>1082</v>
      </c>
      <c r="L6">
        <v>28</v>
      </c>
      <c r="M6">
        <v>410</v>
      </c>
      <c r="N6">
        <v>3</v>
      </c>
      <c r="O6">
        <v>1.6</v>
      </c>
      <c r="P6">
        <v>0.1</v>
      </c>
      <c r="Q6">
        <v>0.2</v>
      </c>
      <c r="R6">
        <v>5</v>
      </c>
      <c r="S6">
        <v>1</v>
      </c>
      <c r="T6">
        <v>0</v>
      </c>
      <c r="U6">
        <v>5</v>
      </c>
      <c r="V6">
        <v>2</v>
      </c>
      <c r="W6">
        <v>1</v>
      </c>
      <c r="X6">
        <v>0</v>
      </c>
      <c r="Y6">
        <v>0</v>
      </c>
      <c r="Z6">
        <v>0</v>
      </c>
      <c r="AA6">
        <v>1</v>
      </c>
      <c r="AB6">
        <v>865</v>
      </c>
      <c r="AC6">
        <v>4.8</v>
      </c>
      <c r="AD6">
        <v>4</v>
      </c>
      <c r="AE6">
        <v>2</v>
      </c>
    </row>
    <row r="7" spans="1:31" x14ac:dyDescent="0.35">
      <c r="A7" s="187" t="s">
        <v>130</v>
      </c>
      <c r="B7" s="186">
        <v>0.56776914034260462</v>
      </c>
      <c r="H7">
        <v>5</v>
      </c>
      <c r="I7">
        <v>458</v>
      </c>
      <c r="J7">
        <v>5</v>
      </c>
      <c r="K7">
        <v>950</v>
      </c>
      <c r="L7">
        <v>35</v>
      </c>
      <c r="M7">
        <v>210</v>
      </c>
      <c r="N7">
        <v>1</v>
      </c>
      <c r="O7">
        <v>1.4</v>
      </c>
      <c r="P7">
        <v>0.3</v>
      </c>
      <c r="Q7">
        <v>1.5</v>
      </c>
      <c r="R7">
        <v>3</v>
      </c>
      <c r="S7">
        <v>1</v>
      </c>
      <c r="T7">
        <v>0</v>
      </c>
      <c r="U7">
        <v>2</v>
      </c>
      <c r="V7">
        <v>1</v>
      </c>
      <c r="W7">
        <v>1</v>
      </c>
      <c r="X7">
        <v>0</v>
      </c>
      <c r="Y7">
        <v>0</v>
      </c>
      <c r="Z7">
        <v>0</v>
      </c>
      <c r="AA7">
        <v>1</v>
      </c>
      <c r="AB7">
        <v>460</v>
      </c>
      <c r="AC7">
        <v>5.2</v>
      </c>
      <c r="AD7">
        <v>4</v>
      </c>
      <c r="AE7">
        <v>3</v>
      </c>
    </row>
    <row r="8" spans="1:31" x14ac:dyDescent="0.35">
      <c r="A8" s="187" t="s">
        <v>87</v>
      </c>
      <c r="B8" s="186">
        <v>0.16449070599228593</v>
      </c>
      <c r="H8">
        <v>6</v>
      </c>
      <c r="I8">
        <v>767</v>
      </c>
      <c r="J8">
        <v>5</v>
      </c>
      <c r="K8">
        <v>1742</v>
      </c>
      <c r="L8">
        <v>44</v>
      </c>
      <c r="M8">
        <v>210</v>
      </c>
      <c r="N8">
        <v>1</v>
      </c>
      <c r="O8">
        <v>0.9</v>
      </c>
      <c r="P8">
        <v>1.6</v>
      </c>
      <c r="Q8">
        <v>1.4</v>
      </c>
      <c r="R8">
        <v>6</v>
      </c>
      <c r="S8">
        <v>2</v>
      </c>
      <c r="T8">
        <v>1</v>
      </c>
      <c r="U8">
        <v>2</v>
      </c>
      <c r="V8">
        <v>1</v>
      </c>
      <c r="W8">
        <v>0</v>
      </c>
      <c r="X8">
        <v>0</v>
      </c>
      <c r="Y8">
        <v>0</v>
      </c>
      <c r="Z8">
        <v>0</v>
      </c>
      <c r="AA8">
        <v>1</v>
      </c>
      <c r="AB8">
        <v>340</v>
      </c>
      <c r="AC8">
        <v>2.2999999999999998</v>
      </c>
      <c r="AD8">
        <v>2</v>
      </c>
      <c r="AE8">
        <v>3</v>
      </c>
    </row>
    <row r="9" spans="1:31" x14ac:dyDescent="0.35">
      <c r="A9" s="187" t="s">
        <v>90</v>
      </c>
      <c r="B9" s="186">
        <v>3.0124934122563473E-3</v>
      </c>
      <c r="H9">
        <v>7</v>
      </c>
      <c r="I9">
        <v>290</v>
      </c>
      <c r="J9">
        <v>5</v>
      </c>
      <c r="K9">
        <v>880</v>
      </c>
      <c r="L9">
        <v>35</v>
      </c>
      <c r="M9">
        <v>150</v>
      </c>
      <c r="N9">
        <v>2</v>
      </c>
      <c r="O9">
        <v>1.7</v>
      </c>
      <c r="P9">
        <v>0.1</v>
      </c>
      <c r="Q9">
        <v>0.2</v>
      </c>
      <c r="R9">
        <v>3</v>
      </c>
      <c r="S9">
        <v>1</v>
      </c>
      <c r="T9">
        <v>0</v>
      </c>
      <c r="U9">
        <v>2</v>
      </c>
      <c r="V9">
        <v>1</v>
      </c>
      <c r="W9">
        <v>1</v>
      </c>
      <c r="X9">
        <v>0</v>
      </c>
      <c r="Y9">
        <v>0</v>
      </c>
      <c r="Z9">
        <v>0</v>
      </c>
      <c r="AA9">
        <v>1</v>
      </c>
      <c r="AB9">
        <v>200</v>
      </c>
      <c r="AC9">
        <v>3.6</v>
      </c>
      <c r="AD9">
        <v>1</v>
      </c>
      <c r="AE9">
        <v>3</v>
      </c>
    </row>
    <row r="10" spans="1:31" x14ac:dyDescent="0.35">
      <c r="A10" s="188" t="s">
        <v>92</v>
      </c>
      <c r="B10" s="186">
        <v>-2.3832293889447301E-2</v>
      </c>
      <c r="H10">
        <v>8</v>
      </c>
      <c r="I10">
        <v>309</v>
      </c>
      <c r="J10">
        <v>7</v>
      </c>
      <c r="K10">
        <v>870</v>
      </c>
      <c r="L10">
        <v>42</v>
      </c>
      <c r="M10">
        <v>170</v>
      </c>
      <c r="N10">
        <v>1</v>
      </c>
      <c r="O10">
        <v>0.1</v>
      </c>
      <c r="P10">
        <v>1.7</v>
      </c>
      <c r="Q10">
        <v>1.8</v>
      </c>
      <c r="R10">
        <v>3</v>
      </c>
      <c r="S10">
        <v>1</v>
      </c>
      <c r="T10">
        <v>0</v>
      </c>
      <c r="U10">
        <v>3</v>
      </c>
      <c r="V10">
        <v>1.5</v>
      </c>
      <c r="W10">
        <v>0</v>
      </c>
      <c r="X10">
        <v>0</v>
      </c>
      <c r="Y10">
        <v>0</v>
      </c>
      <c r="Z10">
        <v>0</v>
      </c>
      <c r="AA10">
        <v>1</v>
      </c>
      <c r="AB10">
        <v>330</v>
      </c>
      <c r="AC10">
        <v>5.6</v>
      </c>
      <c r="AD10">
        <v>3</v>
      </c>
      <c r="AE10">
        <v>3</v>
      </c>
    </row>
    <row r="11" spans="1:31" x14ac:dyDescent="0.35">
      <c r="A11" s="188" t="s">
        <v>94</v>
      </c>
      <c r="B11" s="186">
        <v>-8.3733824197950196E-2</v>
      </c>
      <c r="H11">
        <v>9</v>
      </c>
      <c r="I11">
        <v>1162</v>
      </c>
      <c r="J11">
        <v>9</v>
      </c>
      <c r="K11">
        <v>1290</v>
      </c>
      <c r="L11">
        <v>39</v>
      </c>
      <c r="M11">
        <v>390</v>
      </c>
      <c r="N11">
        <v>1</v>
      </c>
      <c r="O11">
        <v>1.1000000000000001</v>
      </c>
      <c r="P11">
        <v>2</v>
      </c>
      <c r="Q11">
        <v>0.5</v>
      </c>
      <c r="R11">
        <v>5</v>
      </c>
      <c r="S11">
        <v>2</v>
      </c>
      <c r="T11">
        <v>1</v>
      </c>
      <c r="U11">
        <v>5</v>
      </c>
      <c r="V11">
        <v>2</v>
      </c>
      <c r="W11">
        <v>0</v>
      </c>
      <c r="X11">
        <v>0</v>
      </c>
      <c r="Y11">
        <v>0</v>
      </c>
      <c r="Z11">
        <v>0.3</v>
      </c>
      <c r="AA11">
        <v>1</v>
      </c>
      <c r="AB11">
        <v>785</v>
      </c>
      <c r="AC11">
        <v>3.5</v>
      </c>
      <c r="AD11">
        <v>3</v>
      </c>
      <c r="AE11">
        <v>2</v>
      </c>
    </row>
    <row r="12" spans="1:31" x14ac:dyDescent="0.35">
      <c r="A12" s="188" t="s">
        <v>73</v>
      </c>
      <c r="B12" s="186">
        <v>0.72257004793195179</v>
      </c>
      <c r="H12">
        <v>10</v>
      </c>
      <c r="I12">
        <v>582</v>
      </c>
      <c r="J12">
        <v>6</v>
      </c>
      <c r="K12">
        <v>960</v>
      </c>
      <c r="L12">
        <v>6</v>
      </c>
      <c r="M12">
        <v>240</v>
      </c>
      <c r="N12">
        <v>1</v>
      </c>
      <c r="O12">
        <v>1.6</v>
      </c>
      <c r="P12">
        <v>1.5</v>
      </c>
      <c r="Q12">
        <v>1.7</v>
      </c>
      <c r="R12">
        <v>4</v>
      </c>
      <c r="S12">
        <v>1</v>
      </c>
      <c r="T12">
        <v>1</v>
      </c>
      <c r="U12">
        <v>3</v>
      </c>
      <c r="V12">
        <v>1.5</v>
      </c>
      <c r="W12">
        <v>0</v>
      </c>
      <c r="X12">
        <v>1</v>
      </c>
      <c r="Y12">
        <v>1</v>
      </c>
      <c r="Z12">
        <v>0</v>
      </c>
      <c r="AA12">
        <v>1</v>
      </c>
      <c r="AB12">
        <v>395</v>
      </c>
      <c r="AC12">
        <v>3.5</v>
      </c>
      <c r="AD12">
        <v>2</v>
      </c>
      <c r="AE12">
        <v>3</v>
      </c>
    </row>
    <row r="13" spans="1:31" x14ac:dyDescent="0.35">
      <c r="A13" s="187" t="s">
        <v>97</v>
      </c>
      <c r="B13" s="186">
        <v>0.56509845483962162</v>
      </c>
      <c r="H13">
        <v>11</v>
      </c>
      <c r="I13">
        <v>1031</v>
      </c>
      <c r="J13">
        <v>8</v>
      </c>
      <c r="K13">
        <v>1392</v>
      </c>
      <c r="L13">
        <v>5</v>
      </c>
      <c r="M13">
        <v>310</v>
      </c>
      <c r="N13">
        <v>3</v>
      </c>
      <c r="O13">
        <v>0.8</v>
      </c>
      <c r="P13">
        <v>0.4</v>
      </c>
      <c r="Q13">
        <v>0.9</v>
      </c>
      <c r="R13">
        <v>5</v>
      </c>
      <c r="S13">
        <v>2</v>
      </c>
      <c r="T13">
        <v>0</v>
      </c>
      <c r="U13">
        <v>5</v>
      </c>
      <c r="V13">
        <v>2</v>
      </c>
      <c r="W13">
        <v>0</v>
      </c>
      <c r="X13">
        <v>1</v>
      </c>
      <c r="Y13">
        <v>1</v>
      </c>
      <c r="Z13">
        <v>0</v>
      </c>
      <c r="AA13">
        <v>1</v>
      </c>
      <c r="AB13">
        <v>615</v>
      </c>
      <c r="AC13">
        <v>3.1</v>
      </c>
      <c r="AD13">
        <v>2</v>
      </c>
      <c r="AE13">
        <v>3</v>
      </c>
    </row>
    <row r="14" spans="1:31" x14ac:dyDescent="0.35">
      <c r="A14" s="187" t="s">
        <v>99</v>
      </c>
      <c r="B14" s="186">
        <v>0.36468755149727444</v>
      </c>
      <c r="H14">
        <v>12</v>
      </c>
      <c r="I14">
        <v>875</v>
      </c>
      <c r="J14">
        <v>8</v>
      </c>
      <c r="K14">
        <v>950</v>
      </c>
      <c r="L14">
        <v>26</v>
      </c>
      <c r="M14">
        <v>380</v>
      </c>
      <c r="N14">
        <v>2</v>
      </c>
      <c r="O14">
        <v>1.9</v>
      </c>
      <c r="P14">
        <v>0.7</v>
      </c>
      <c r="Q14">
        <v>1.5</v>
      </c>
      <c r="R14">
        <v>3</v>
      </c>
      <c r="S14">
        <v>2</v>
      </c>
      <c r="T14">
        <v>0</v>
      </c>
      <c r="U14">
        <v>5</v>
      </c>
      <c r="V14">
        <v>1.5</v>
      </c>
      <c r="W14">
        <v>1</v>
      </c>
      <c r="X14">
        <v>0</v>
      </c>
      <c r="Y14">
        <v>0</v>
      </c>
      <c r="Z14">
        <v>0</v>
      </c>
      <c r="AA14">
        <v>1</v>
      </c>
      <c r="AB14">
        <v>575</v>
      </c>
      <c r="AC14">
        <v>3.4</v>
      </c>
      <c r="AD14">
        <v>4</v>
      </c>
      <c r="AE14">
        <v>2</v>
      </c>
    </row>
    <row r="15" spans="1:31" x14ac:dyDescent="0.35">
      <c r="A15" s="187" t="s">
        <v>102</v>
      </c>
      <c r="B15" s="186">
        <v>0.53974453139865375</v>
      </c>
      <c r="H15">
        <v>13</v>
      </c>
      <c r="I15">
        <v>1054</v>
      </c>
      <c r="J15">
        <v>7</v>
      </c>
      <c r="K15">
        <v>1110</v>
      </c>
      <c r="L15">
        <v>8</v>
      </c>
      <c r="M15">
        <v>370</v>
      </c>
      <c r="N15">
        <v>2</v>
      </c>
      <c r="O15">
        <v>0.3</v>
      </c>
      <c r="P15">
        <v>0.1</v>
      </c>
      <c r="Q15">
        <v>0.5</v>
      </c>
      <c r="R15">
        <v>5</v>
      </c>
      <c r="S15">
        <v>2</v>
      </c>
      <c r="T15">
        <v>0</v>
      </c>
      <c r="U15">
        <v>4</v>
      </c>
      <c r="V15">
        <v>1.5</v>
      </c>
      <c r="W15">
        <v>0</v>
      </c>
      <c r="X15">
        <v>1</v>
      </c>
      <c r="Y15">
        <v>0</v>
      </c>
      <c r="Z15">
        <v>0</v>
      </c>
      <c r="AA15">
        <v>1</v>
      </c>
      <c r="AB15">
        <v>735</v>
      </c>
      <c r="AC15">
        <v>3.6</v>
      </c>
      <c r="AD15">
        <v>3</v>
      </c>
      <c r="AE15">
        <v>2</v>
      </c>
    </row>
    <row r="16" spans="1:31" x14ac:dyDescent="0.35">
      <c r="A16" s="187" t="s">
        <v>104</v>
      </c>
      <c r="B16" s="186">
        <v>0.33122268507667912</v>
      </c>
      <c r="H16">
        <v>14</v>
      </c>
      <c r="I16">
        <v>712</v>
      </c>
      <c r="J16">
        <v>7</v>
      </c>
      <c r="K16">
        <v>890</v>
      </c>
      <c r="L16">
        <v>41</v>
      </c>
      <c r="M16">
        <v>240</v>
      </c>
      <c r="N16">
        <v>3</v>
      </c>
      <c r="O16">
        <v>0.3</v>
      </c>
      <c r="P16">
        <v>0.1</v>
      </c>
      <c r="Q16">
        <v>0.5</v>
      </c>
      <c r="R16">
        <v>5</v>
      </c>
      <c r="S16">
        <v>2</v>
      </c>
      <c r="T16">
        <v>0</v>
      </c>
      <c r="U16">
        <v>3</v>
      </c>
      <c r="V16">
        <v>1.5</v>
      </c>
      <c r="W16">
        <v>0</v>
      </c>
      <c r="X16">
        <v>0</v>
      </c>
      <c r="Y16">
        <v>0</v>
      </c>
      <c r="Z16">
        <v>0</v>
      </c>
      <c r="AA16">
        <v>1</v>
      </c>
      <c r="AB16">
        <v>415</v>
      </c>
      <c r="AC16">
        <v>3</v>
      </c>
      <c r="AD16">
        <v>1</v>
      </c>
      <c r="AE16">
        <v>3</v>
      </c>
    </row>
    <row r="17" spans="1:31" x14ac:dyDescent="0.35">
      <c r="A17" s="188" t="s">
        <v>106</v>
      </c>
      <c r="B17" s="186">
        <v>-5.6076202337170561E-2</v>
      </c>
      <c r="H17">
        <v>15</v>
      </c>
      <c r="I17">
        <v>573</v>
      </c>
      <c r="J17">
        <v>5</v>
      </c>
      <c r="K17">
        <v>930</v>
      </c>
      <c r="L17">
        <v>3</v>
      </c>
      <c r="M17">
        <v>210</v>
      </c>
      <c r="N17">
        <v>1</v>
      </c>
      <c r="O17">
        <v>0.2</v>
      </c>
      <c r="P17">
        <v>0.8</v>
      </c>
      <c r="Q17">
        <v>0.1</v>
      </c>
      <c r="R17">
        <v>4</v>
      </c>
      <c r="S17">
        <v>1</v>
      </c>
      <c r="T17">
        <v>0</v>
      </c>
      <c r="U17">
        <v>2</v>
      </c>
      <c r="V17">
        <v>1</v>
      </c>
      <c r="W17">
        <v>0</v>
      </c>
      <c r="X17">
        <v>1</v>
      </c>
      <c r="Y17">
        <v>1</v>
      </c>
      <c r="Z17">
        <v>0</v>
      </c>
      <c r="AA17">
        <v>1</v>
      </c>
      <c r="AB17">
        <v>455</v>
      </c>
      <c r="AC17">
        <v>4.0999999999999996</v>
      </c>
      <c r="AD17">
        <v>3</v>
      </c>
      <c r="AE17">
        <v>3</v>
      </c>
    </row>
    <row r="18" spans="1:31" x14ac:dyDescent="0.35">
      <c r="A18" s="187" t="s">
        <v>109</v>
      </c>
      <c r="B18" s="186">
        <v>0.24369410383890255</v>
      </c>
      <c r="H18">
        <v>16</v>
      </c>
      <c r="I18">
        <v>366</v>
      </c>
      <c r="J18">
        <v>7</v>
      </c>
      <c r="K18">
        <v>635</v>
      </c>
      <c r="L18">
        <v>27</v>
      </c>
      <c r="M18">
        <v>190</v>
      </c>
      <c r="N18">
        <v>1</v>
      </c>
      <c r="O18">
        <v>1.8</v>
      </c>
      <c r="P18">
        <v>1.7</v>
      </c>
      <c r="Q18">
        <v>1.8</v>
      </c>
      <c r="R18">
        <v>3</v>
      </c>
      <c r="S18">
        <v>1</v>
      </c>
      <c r="T18">
        <v>0</v>
      </c>
      <c r="U18">
        <v>3</v>
      </c>
      <c r="V18">
        <v>1.5</v>
      </c>
      <c r="W18">
        <v>1</v>
      </c>
      <c r="X18">
        <v>0</v>
      </c>
      <c r="Y18">
        <v>0</v>
      </c>
      <c r="Z18">
        <v>0</v>
      </c>
      <c r="AA18">
        <v>1</v>
      </c>
      <c r="AB18">
        <v>250</v>
      </c>
      <c r="AC18">
        <v>3.6</v>
      </c>
      <c r="AD18">
        <v>3</v>
      </c>
      <c r="AE18">
        <v>3</v>
      </c>
    </row>
    <row r="19" spans="1:31" x14ac:dyDescent="0.35">
      <c r="A19" s="187" t="s">
        <v>112</v>
      </c>
      <c r="B19" s="186">
        <v>0.1224165537727662</v>
      </c>
      <c r="H19">
        <v>17</v>
      </c>
      <c r="I19">
        <v>1224</v>
      </c>
      <c r="J19">
        <v>8</v>
      </c>
      <c r="K19">
        <v>960</v>
      </c>
      <c r="L19">
        <v>14</v>
      </c>
      <c r="M19">
        <v>400</v>
      </c>
      <c r="N19">
        <v>3</v>
      </c>
      <c r="O19">
        <v>1.3</v>
      </c>
      <c r="P19">
        <v>0.4</v>
      </c>
      <c r="Q19">
        <v>0.9</v>
      </c>
      <c r="R19">
        <v>5</v>
      </c>
      <c r="S19">
        <v>2</v>
      </c>
      <c r="T19">
        <v>1</v>
      </c>
      <c r="U19">
        <v>4</v>
      </c>
      <c r="V19">
        <v>1</v>
      </c>
      <c r="W19">
        <v>0</v>
      </c>
      <c r="X19">
        <v>1</v>
      </c>
      <c r="Y19">
        <v>1</v>
      </c>
      <c r="Z19">
        <v>0.4</v>
      </c>
      <c r="AA19">
        <v>1</v>
      </c>
      <c r="AB19">
        <v>980</v>
      </c>
      <c r="AC19">
        <v>4.2</v>
      </c>
      <c r="AD19">
        <v>4</v>
      </c>
      <c r="AE19">
        <v>3</v>
      </c>
    </row>
    <row r="20" spans="1:31" x14ac:dyDescent="0.35">
      <c r="A20" s="187" t="s">
        <v>114</v>
      </c>
      <c r="B20" s="186">
        <v>0.67619386468536513</v>
      </c>
      <c r="H20">
        <v>18</v>
      </c>
      <c r="I20">
        <v>560</v>
      </c>
      <c r="J20">
        <v>6</v>
      </c>
      <c r="K20">
        <v>1264</v>
      </c>
      <c r="L20">
        <v>16</v>
      </c>
      <c r="M20">
        <v>200</v>
      </c>
      <c r="N20">
        <v>1</v>
      </c>
      <c r="O20">
        <v>1.4</v>
      </c>
      <c r="P20">
        <v>0.3</v>
      </c>
      <c r="Q20">
        <v>1.5</v>
      </c>
      <c r="R20">
        <v>3</v>
      </c>
      <c r="S20">
        <v>2</v>
      </c>
      <c r="T20">
        <v>1</v>
      </c>
      <c r="U20">
        <v>3</v>
      </c>
      <c r="V20">
        <v>1</v>
      </c>
      <c r="W20">
        <v>0</v>
      </c>
      <c r="X20">
        <v>1</v>
      </c>
      <c r="Y20">
        <v>0</v>
      </c>
      <c r="Z20">
        <v>0</v>
      </c>
      <c r="AA20">
        <v>1</v>
      </c>
      <c r="AB20">
        <v>715</v>
      </c>
      <c r="AC20">
        <v>6.6</v>
      </c>
      <c r="AD20">
        <v>2</v>
      </c>
      <c r="AE20">
        <v>2</v>
      </c>
    </row>
    <row r="21" spans="1:31" x14ac:dyDescent="0.35">
      <c r="A21" s="188" t="s">
        <v>116</v>
      </c>
      <c r="B21" s="186">
        <v>0.37375908803818925</v>
      </c>
      <c r="H21">
        <v>19</v>
      </c>
      <c r="I21">
        <v>481</v>
      </c>
      <c r="J21">
        <v>5</v>
      </c>
      <c r="K21">
        <v>980</v>
      </c>
      <c r="L21">
        <v>40</v>
      </c>
      <c r="M21">
        <v>210</v>
      </c>
      <c r="N21">
        <v>1</v>
      </c>
      <c r="O21">
        <v>1.4</v>
      </c>
      <c r="P21">
        <v>1.4</v>
      </c>
      <c r="Q21">
        <v>1.1000000000000001</v>
      </c>
      <c r="R21">
        <v>4</v>
      </c>
      <c r="S21">
        <v>1</v>
      </c>
      <c r="T21">
        <v>0</v>
      </c>
      <c r="U21">
        <v>2</v>
      </c>
      <c r="V21">
        <v>1</v>
      </c>
      <c r="W21">
        <v>0</v>
      </c>
      <c r="X21">
        <v>0</v>
      </c>
      <c r="Y21">
        <v>0</v>
      </c>
      <c r="Z21">
        <v>0</v>
      </c>
      <c r="AA21">
        <v>1</v>
      </c>
      <c r="AB21">
        <v>335</v>
      </c>
      <c r="AC21">
        <v>3.6</v>
      </c>
      <c r="AD21">
        <v>2</v>
      </c>
      <c r="AE21">
        <v>3</v>
      </c>
    </row>
    <row r="22" spans="1:31" x14ac:dyDescent="0.35">
      <c r="A22" s="187" t="s">
        <v>131</v>
      </c>
      <c r="B22" s="186">
        <v>0.66559091748536103</v>
      </c>
      <c r="H22">
        <v>20</v>
      </c>
      <c r="I22">
        <v>615</v>
      </c>
      <c r="J22">
        <v>6</v>
      </c>
      <c r="K22">
        <v>920</v>
      </c>
      <c r="L22">
        <v>11</v>
      </c>
      <c r="M22">
        <v>220</v>
      </c>
      <c r="N22">
        <v>2</v>
      </c>
      <c r="O22">
        <v>0.5</v>
      </c>
      <c r="P22">
        <v>1.6</v>
      </c>
      <c r="Q22">
        <v>1.3</v>
      </c>
      <c r="R22">
        <v>4</v>
      </c>
      <c r="S22">
        <v>1</v>
      </c>
      <c r="T22">
        <v>1</v>
      </c>
      <c r="U22">
        <v>3</v>
      </c>
      <c r="V22">
        <v>1.5</v>
      </c>
      <c r="W22">
        <v>0</v>
      </c>
      <c r="X22">
        <v>1</v>
      </c>
      <c r="Y22">
        <v>1</v>
      </c>
      <c r="Z22">
        <v>0</v>
      </c>
      <c r="AA22">
        <v>1</v>
      </c>
      <c r="AB22">
        <v>595</v>
      </c>
      <c r="AC22">
        <v>5</v>
      </c>
      <c r="AD22">
        <v>3</v>
      </c>
      <c r="AE22">
        <v>2</v>
      </c>
    </row>
    <row r="23" spans="1:31" x14ac:dyDescent="0.35">
      <c r="A23" s="189" t="s">
        <v>121</v>
      </c>
      <c r="B23" s="186">
        <v>-0.40383960127241725</v>
      </c>
      <c r="H23">
        <v>21</v>
      </c>
      <c r="I23">
        <v>437</v>
      </c>
      <c r="J23">
        <v>6</v>
      </c>
      <c r="K23">
        <v>1440</v>
      </c>
      <c r="L23">
        <v>40</v>
      </c>
      <c r="M23">
        <v>220</v>
      </c>
      <c r="N23">
        <v>2</v>
      </c>
      <c r="O23">
        <v>1.6</v>
      </c>
      <c r="P23">
        <v>0.1</v>
      </c>
      <c r="Q23">
        <v>0.2</v>
      </c>
      <c r="R23">
        <v>3</v>
      </c>
      <c r="S23">
        <v>1</v>
      </c>
      <c r="T23">
        <v>0</v>
      </c>
      <c r="U23">
        <v>3</v>
      </c>
      <c r="V23">
        <v>1</v>
      </c>
      <c r="W23">
        <v>0</v>
      </c>
      <c r="X23">
        <v>0</v>
      </c>
      <c r="Y23">
        <v>0</v>
      </c>
      <c r="Z23">
        <v>0</v>
      </c>
      <c r="AA23">
        <v>1</v>
      </c>
      <c r="AB23">
        <v>490</v>
      </c>
      <c r="AC23">
        <v>5.8</v>
      </c>
      <c r="AD23">
        <v>2</v>
      </c>
      <c r="AE23">
        <v>3</v>
      </c>
    </row>
    <row r="24" spans="1:31" x14ac:dyDescent="0.35">
      <c r="A24" s="187" t="s">
        <v>123</v>
      </c>
      <c r="B24" s="186">
        <v>0.35443457215873381</v>
      </c>
      <c r="H24">
        <v>22</v>
      </c>
      <c r="I24">
        <v>966</v>
      </c>
      <c r="J24">
        <v>9</v>
      </c>
      <c r="K24">
        <v>890</v>
      </c>
      <c r="L24">
        <v>7</v>
      </c>
      <c r="M24">
        <v>350</v>
      </c>
      <c r="N24">
        <v>2</v>
      </c>
      <c r="O24">
        <v>1.5</v>
      </c>
      <c r="P24">
        <v>0.8</v>
      </c>
      <c r="Q24">
        <v>0.6</v>
      </c>
      <c r="R24">
        <v>4</v>
      </c>
      <c r="S24">
        <v>2</v>
      </c>
      <c r="T24">
        <v>1</v>
      </c>
      <c r="U24">
        <v>5</v>
      </c>
      <c r="V24">
        <v>2.5</v>
      </c>
      <c r="W24">
        <v>0</v>
      </c>
      <c r="X24">
        <v>1</v>
      </c>
      <c r="Y24">
        <v>1</v>
      </c>
      <c r="Z24">
        <v>0</v>
      </c>
      <c r="AA24">
        <v>1</v>
      </c>
      <c r="AB24">
        <v>835</v>
      </c>
      <c r="AC24">
        <v>4.5</v>
      </c>
      <c r="AD24">
        <v>3</v>
      </c>
      <c r="AE24">
        <v>3</v>
      </c>
    </row>
    <row r="25" spans="1:31" x14ac:dyDescent="0.35">
      <c r="A25" s="187" t="s">
        <v>132</v>
      </c>
      <c r="B25" s="186">
        <v>9.3942932496581477E-2</v>
      </c>
      <c r="H25">
        <v>23</v>
      </c>
      <c r="I25">
        <v>1079</v>
      </c>
      <c r="J25">
        <v>7</v>
      </c>
      <c r="K25">
        <v>1950</v>
      </c>
      <c r="L25">
        <v>15</v>
      </c>
      <c r="M25">
        <v>360</v>
      </c>
      <c r="N25">
        <v>1</v>
      </c>
      <c r="O25">
        <v>0.9</v>
      </c>
      <c r="P25">
        <v>0.3</v>
      </c>
      <c r="Q25">
        <v>1</v>
      </c>
      <c r="R25">
        <v>6</v>
      </c>
      <c r="S25">
        <v>1</v>
      </c>
      <c r="T25">
        <v>0</v>
      </c>
      <c r="U25">
        <v>4</v>
      </c>
      <c r="V25">
        <v>1.5</v>
      </c>
      <c r="W25">
        <v>0</v>
      </c>
      <c r="X25">
        <v>1</v>
      </c>
      <c r="Y25">
        <v>1</v>
      </c>
      <c r="Z25">
        <v>0</v>
      </c>
      <c r="AA25">
        <v>1</v>
      </c>
      <c r="AB25">
        <v>700</v>
      </c>
      <c r="AC25">
        <v>3.4</v>
      </c>
      <c r="AD25">
        <v>3</v>
      </c>
      <c r="AE25">
        <v>3</v>
      </c>
    </row>
    <row r="26" spans="1:31" x14ac:dyDescent="0.35">
      <c r="H26">
        <v>24</v>
      </c>
      <c r="I26">
        <v>855</v>
      </c>
      <c r="J26">
        <v>8</v>
      </c>
      <c r="K26">
        <v>980</v>
      </c>
      <c r="L26">
        <v>10</v>
      </c>
      <c r="M26">
        <v>380</v>
      </c>
      <c r="N26">
        <v>1</v>
      </c>
      <c r="O26">
        <v>1.3</v>
      </c>
      <c r="P26">
        <v>0.8</v>
      </c>
      <c r="Q26">
        <v>1.6</v>
      </c>
      <c r="R26">
        <v>4</v>
      </c>
      <c r="S26">
        <v>1</v>
      </c>
      <c r="T26">
        <v>0</v>
      </c>
      <c r="U26">
        <v>5</v>
      </c>
      <c r="V26">
        <v>1.5</v>
      </c>
      <c r="W26">
        <v>0</v>
      </c>
      <c r="X26">
        <v>1</v>
      </c>
      <c r="Y26">
        <v>1</v>
      </c>
      <c r="Z26">
        <v>0</v>
      </c>
      <c r="AA26">
        <v>1</v>
      </c>
      <c r="AB26">
        <v>595</v>
      </c>
      <c r="AC26">
        <v>3.6</v>
      </c>
      <c r="AD26">
        <v>3</v>
      </c>
      <c r="AE26">
        <v>3</v>
      </c>
    </row>
    <row r="27" spans="1:31" x14ac:dyDescent="0.35">
      <c r="H27">
        <v>25</v>
      </c>
      <c r="I27">
        <v>1005</v>
      </c>
      <c r="J27">
        <v>8</v>
      </c>
      <c r="K27">
        <v>920</v>
      </c>
      <c r="L27">
        <v>9</v>
      </c>
      <c r="M27">
        <v>360</v>
      </c>
      <c r="N27">
        <v>1</v>
      </c>
      <c r="O27">
        <v>0.7</v>
      </c>
      <c r="P27">
        <v>0</v>
      </c>
      <c r="Q27">
        <v>0.6</v>
      </c>
      <c r="R27">
        <v>4</v>
      </c>
      <c r="S27">
        <v>2</v>
      </c>
      <c r="T27">
        <v>0</v>
      </c>
      <c r="U27">
        <v>4</v>
      </c>
      <c r="V27">
        <v>1.5</v>
      </c>
      <c r="W27">
        <v>0</v>
      </c>
      <c r="X27">
        <v>1</v>
      </c>
      <c r="Y27">
        <v>1</v>
      </c>
      <c r="Z27">
        <v>0</v>
      </c>
      <c r="AA27">
        <v>1</v>
      </c>
      <c r="AB27">
        <v>910</v>
      </c>
      <c r="AC27">
        <v>4.7</v>
      </c>
      <c r="AD27">
        <v>4</v>
      </c>
      <c r="AE27">
        <v>3</v>
      </c>
    </row>
    <row r="28" spans="1:31" x14ac:dyDescent="0.35">
      <c r="A28" s="179" t="s">
        <v>187</v>
      </c>
      <c r="B28" s="179"/>
      <c r="H28">
        <v>26</v>
      </c>
      <c r="I28">
        <v>1014</v>
      </c>
      <c r="J28">
        <v>7</v>
      </c>
      <c r="K28">
        <v>1500</v>
      </c>
      <c r="L28">
        <v>14</v>
      </c>
      <c r="M28">
        <v>360</v>
      </c>
      <c r="N28">
        <v>2</v>
      </c>
      <c r="O28">
        <v>0.6</v>
      </c>
      <c r="P28">
        <v>1.5</v>
      </c>
      <c r="Q28">
        <v>0.3</v>
      </c>
      <c r="R28">
        <v>5</v>
      </c>
      <c r="S28">
        <v>2</v>
      </c>
      <c r="T28">
        <v>1</v>
      </c>
      <c r="U28">
        <v>4</v>
      </c>
      <c r="V28">
        <v>1.5</v>
      </c>
      <c r="W28">
        <v>0</v>
      </c>
      <c r="X28">
        <v>1</v>
      </c>
      <c r="Y28">
        <v>1</v>
      </c>
      <c r="Z28">
        <v>0</v>
      </c>
      <c r="AA28">
        <v>1</v>
      </c>
      <c r="AB28">
        <v>515</v>
      </c>
      <c r="AC28">
        <v>2.6</v>
      </c>
      <c r="AD28">
        <v>2</v>
      </c>
      <c r="AE28">
        <v>3</v>
      </c>
    </row>
    <row r="29" spans="1:31" x14ac:dyDescent="0.35">
      <c r="A29" t="s">
        <v>189</v>
      </c>
      <c r="H29">
        <v>27</v>
      </c>
      <c r="I29">
        <v>430</v>
      </c>
      <c r="J29">
        <v>7</v>
      </c>
      <c r="K29">
        <v>828</v>
      </c>
      <c r="L29">
        <v>41</v>
      </c>
      <c r="M29">
        <v>220</v>
      </c>
      <c r="N29">
        <v>1</v>
      </c>
      <c r="O29">
        <v>0.6</v>
      </c>
      <c r="P29">
        <v>1.1000000000000001</v>
      </c>
      <c r="Q29">
        <v>0.9</v>
      </c>
      <c r="R29">
        <v>4</v>
      </c>
      <c r="S29">
        <v>1</v>
      </c>
      <c r="T29">
        <v>0</v>
      </c>
      <c r="U29">
        <v>3</v>
      </c>
      <c r="V29">
        <v>1</v>
      </c>
      <c r="W29">
        <v>0</v>
      </c>
      <c r="X29">
        <v>0</v>
      </c>
      <c r="Y29">
        <v>0</v>
      </c>
      <c r="Z29">
        <v>0</v>
      </c>
      <c r="AA29">
        <v>1</v>
      </c>
      <c r="AB29">
        <v>315</v>
      </c>
      <c r="AC29">
        <v>3.8</v>
      </c>
      <c r="AD29">
        <v>2</v>
      </c>
      <c r="AE29">
        <v>2</v>
      </c>
    </row>
    <row r="30" spans="1:31" x14ac:dyDescent="0.35">
      <c r="A30" s="180" t="s">
        <v>185</v>
      </c>
      <c r="B30" s="182">
        <f>CORREL(I3:I122,AB3:AB122)</f>
        <v>0.66559091748536103</v>
      </c>
      <c r="H30">
        <v>28</v>
      </c>
      <c r="I30">
        <v>601</v>
      </c>
      <c r="J30">
        <v>7</v>
      </c>
      <c r="K30">
        <v>860</v>
      </c>
      <c r="L30">
        <v>14</v>
      </c>
      <c r="M30">
        <v>180</v>
      </c>
      <c r="N30">
        <v>1</v>
      </c>
      <c r="O30">
        <v>0.1</v>
      </c>
      <c r="P30">
        <v>0.7</v>
      </c>
      <c r="Q30">
        <v>0.2</v>
      </c>
      <c r="R30">
        <v>3</v>
      </c>
      <c r="S30">
        <v>2</v>
      </c>
      <c r="T30">
        <v>0</v>
      </c>
      <c r="U30">
        <v>3</v>
      </c>
      <c r="V30">
        <v>1</v>
      </c>
      <c r="W30">
        <v>0</v>
      </c>
      <c r="X30">
        <v>1</v>
      </c>
      <c r="Y30">
        <v>0</v>
      </c>
      <c r="Z30">
        <v>0.2</v>
      </c>
      <c r="AA30">
        <v>1</v>
      </c>
      <c r="AB30">
        <v>430</v>
      </c>
      <c r="AC30">
        <v>3.7</v>
      </c>
      <c r="AD30">
        <v>1</v>
      </c>
      <c r="AE30">
        <v>3</v>
      </c>
    </row>
    <row r="31" spans="1:31" x14ac:dyDescent="0.35">
      <c r="A31" s="181" t="s">
        <v>188</v>
      </c>
      <c r="B31">
        <f>COVAR(I3:I122,AB3:AB122)</f>
        <v>48565.924999999952</v>
      </c>
      <c r="H31">
        <v>29</v>
      </c>
      <c r="I31">
        <v>1090</v>
      </c>
      <c r="J31">
        <v>8</v>
      </c>
      <c r="K31">
        <v>980</v>
      </c>
      <c r="L31">
        <v>12</v>
      </c>
      <c r="M31">
        <v>420</v>
      </c>
      <c r="N31">
        <v>1</v>
      </c>
      <c r="O31">
        <v>0.7</v>
      </c>
      <c r="P31">
        <v>0.6</v>
      </c>
      <c r="Q31">
        <v>0.8</v>
      </c>
      <c r="R31">
        <v>5</v>
      </c>
      <c r="S31">
        <v>2</v>
      </c>
      <c r="T31">
        <v>0</v>
      </c>
      <c r="U31">
        <v>4</v>
      </c>
      <c r="V31">
        <v>1</v>
      </c>
      <c r="W31">
        <v>0</v>
      </c>
      <c r="X31">
        <v>1</v>
      </c>
      <c r="Y31">
        <v>1</v>
      </c>
      <c r="Z31">
        <v>0</v>
      </c>
      <c r="AA31">
        <v>1</v>
      </c>
      <c r="AB31">
        <v>585</v>
      </c>
      <c r="AC31">
        <v>2.8</v>
      </c>
      <c r="AD31">
        <v>2</v>
      </c>
      <c r="AE31">
        <v>3</v>
      </c>
    </row>
    <row r="32" spans="1:31" x14ac:dyDescent="0.35">
      <c r="H32">
        <v>30</v>
      </c>
      <c r="I32">
        <v>579</v>
      </c>
      <c r="J32">
        <v>6</v>
      </c>
      <c r="K32">
        <v>1896</v>
      </c>
      <c r="L32">
        <v>43</v>
      </c>
      <c r="M32">
        <v>220</v>
      </c>
      <c r="N32">
        <v>3</v>
      </c>
      <c r="O32">
        <v>0.5</v>
      </c>
      <c r="P32">
        <v>0.5</v>
      </c>
      <c r="Q32">
        <v>0.6</v>
      </c>
      <c r="R32">
        <v>5</v>
      </c>
      <c r="S32">
        <v>1</v>
      </c>
      <c r="T32">
        <v>1</v>
      </c>
      <c r="U32">
        <v>2</v>
      </c>
      <c r="V32">
        <v>1</v>
      </c>
      <c r="W32">
        <v>0</v>
      </c>
      <c r="X32">
        <v>0</v>
      </c>
      <c r="Y32">
        <v>0</v>
      </c>
      <c r="Z32">
        <v>0</v>
      </c>
      <c r="AA32">
        <v>1</v>
      </c>
      <c r="AB32">
        <v>370</v>
      </c>
      <c r="AC32">
        <v>3.3</v>
      </c>
      <c r="AD32">
        <v>3</v>
      </c>
      <c r="AE32">
        <v>3</v>
      </c>
    </row>
    <row r="33" spans="8:31" x14ac:dyDescent="0.35">
      <c r="H33">
        <v>31</v>
      </c>
      <c r="I33">
        <v>846</v>
      </c>
      <c r="J33">
        <v>7</v>
      </c>
      <c r="K33">
        <v>1691</v>
      </c>
      <c r="L33">
        <v>11</v>
      </c>
      <c r="M33">
        <v>210</v>
      </c>
      <c r="N33">
        <v>2</v>
      </c>
      <c r="O33">
        <v>1.2</v>
      </c>
      <c r="P33">
        <v>0.7</v>
      </c>
      <c r="Q33">
        <v>1.5</v>
      </c>
      <c r="R33">
        <v>5</v>
      </c>
      <c r="S33">
        <v>2</v>
      </c>
      <c r="T33">
        <v>0</v>
      </c>
      <c r="U33">
        <v>3</v>
      </c>
      <c r="V33">
        <v>1.5</v>
      </c>
      <c r="W33">
        <v>0</v>
      </c>
      <c r="X33">
        <v>1</v>
      </c>
      <c r="Y33">
        <v>1</v>
      </c>
      <c r="Z33">
        <v>0</v>
      </c>
      <c r="AA33">
        <v>1</v>
      </c>
      <c r="AB33">
        <v>820</v>
      </c>
      <c r="AC33">
        <v>5</v>
      </c>
      <c r="AD33">
        <v>3</v>
      </c>
      <c r="AE33">
        <v>3</v>
      </c>
    </row>
    <row r="34" spans="8:31" x14ac:dyDescent="0.35">
      <c r="H34">
        <v>32</v>
      </c>
      <c r="I34">
        <v>1010</v>
      </c>
      <c r="J34">
        <v>7</v>
      </c>
      <c r="K34">
        <v>1000</v>
      </c>
      <c r="L34">
        <v>27</v>
      </c>
      <c r="M34">
        <v>380</v>
      </c>
      <c r="N34">
        <v>3</v>
      </c>
      <c r="O34">
        <v>0.5</v>
      </c>
      <c r="P34">
        <v>1.2</v>
      </c>
      <c r="Q34">
        <v>0.4</v>
      </c>
      <c r="R34">
        <v>4</v>
      </c>
      <c r="S34">
        <v>2</v>
      </c>
      <c r="T34">
        <v>0</v>
      </c>
      <c r="U34">
        <v>4</v>
      </c>
      <c r="V34">
        <v>1</v>
      </c>
      <c r="W34">
        <v>1</v>
      </c>
      <c r="X34">
        <v>0</v>
      </c>
      <c r="Y34">
        <v>0</v>
      </c>
      <c r="Z34">
        <v>0</v>
      </c>
      <c r="AA34">
        <v>1</v>
      </c>
      <c r="AB34">
        <v>775</v>
      </c>
      <c r="AC34">
        <v>4</v>
      </c>
      <c r="AD34">
        <v>3</v>
      </c>
      <c r="AE34">
        <v>3</v>
      </c>
    </row>
    <row r="35" spans="8:31" x14ac:dyDescent="0.35">
      <c r="H35">
        <v>33</v>
      </c>
      <c r="I35">
        <v>785</v>
      </c>
      <c r="J35">
        <v>7</v>
      </c>
      <c r="K35">
        <v>1900</v>
      </c>
      <c r="L35">
        <v>24</v>
      </c>
      <c r="M35">
        <v>220</v>
      </c>
      <c r="N35">
        <v>3</v>
      </c>
      <c r="O35">
        <v>0.6</v>
      </c>
      <c r="P35">
        <v>1.5</v>
      </c>
      <c r="Q35">
        <v>1.1000000000000001</v>
      </c>
      <c r="R35">
        <v>6</v>
      </c>
      <c r="S35">
        <v>1</v>
      </c>
      <c r="T35">
        <v>0</v>
      </c>
      <c r="U35">
        <v>3</v>
      </c>
      <c r="V35">
        <v>1</v>
      </c>
      <c r="W35">
        <v>0</v>
      </c>
      <c r="X35">
        <v>1</v>
      </c>
      <c r="Y35">
        <v>0</v>
      </c>
      <c r="Z35">
        <v>0</v>
      </c>
      <c r="AA35">
        <v>1</v>
      </c>
      <c r="AB35">
        <v>730</v>
      </c>
      <c r="AC35">
        <v>4.8</v>
      </c>
      <c r="AD35">
        <v>2</v>
      </c>
      <c r="AE35">
        <v>2</v>
      </c>
    </row>
    <row r="36" spans="8:31" x14ac:dyDescent="0.35">
      <c r="H36">
        <v>34</v>
      </c>
      <c r="I36">
        <v>938</v>
      </c>
      <c r="J36">
        <v>7</v>
      </c>
      <c r="K36">
        <v>1867</v>
      </c>
      <c r="L36">
        <v>41</v>
      </c>
      <c r="M36">
        <v>420</v>
      </c>
      <c r="N36">
        <v>1</v>
      </c>
      <c r="O36">
        <v>0.7</v>
      </c>
      <c r="P36">
        <v>1.5</v>
      </c>
      <c r="Q36">
        <v>1.3</v>
      </c>
      <c r="R36">
        <v>5</v>
      </c>
      <c r="S36">
        <v>1</v>
      </c>
      <c r="T36">
        <v>0</v>
      </c>
      <c r="U36">
        <v>4</v>
      </c>
      <c r="V36">
        <v>1.5</v>
      </c>
      <c r="W36">
        <v>0</v>
      </c>
      <c r="X36">
        <v>0</v>
      </c>
      <c r="Y36">
        <v>0</v>
      </c>
      <c r="Z36">
        <v>0</v>
      </c>
      <c r="AA36">
        <v>1</v>
      </c>
      <c r="AB36">
        <v>760</v>
      </c>
      <c r="AC36">
        <v>4.2</v>
      </c>
      <c r="AD36">
        <v>4</v>
      </c>
      <c r="AE36">
        <v>1</v>
      </c>
    </row>
    <row r="37" spans="8:31" x14ac:dyDescent="0.35">
      <c r="H37">
        <v>35</v>
      </c>
      <c r="I37">
        <v>1219</v>
      </c>
      <c r="J37">
        <v>9</v>
      </c>
      <c r="K37">
        <v>1715</v>
      </c>
      <c r="L37">
        <v>23</v>
      </c>
      <c r="M37">
        <v>370</v>
      </c>
      <c r="N37">
        <v>2</v>
      </c>
      <c r="O37">
        <v>1.4</v>
      </c>
      <c r="P37">
        <v>1.2</v>
      </c>
      <c r="Q37">
        <v>1.3</v>
      </c>
      <c r="R37">
        <v>5</v>
      </c>
      <c r="S37">
        <v>2</v>
      </c>
      <c r="T37">
        <v>0</v>
      </c>
      <c r="U37">
        <v>5</v>
      </c>
      <c r="V37">
        <v>2</v>
      </c>
      <c r="W37">
        <v>0</v>
      </c>
      <c r="X37">
        <v>1</v>
      </c>
      <c r="Y37">
        <v>0</v>
      </c>
      <c r="Z37">
        <v>0.4</v>
      </c>
      <c r="AA37">
        <v>1</v>
      </c>
      <c r="AB37">
        <v>660</v>
      </c>
      <c r="AC37">
        <v>2.8</v>
      </c>
      <c r="AD37">
        <v>3</v>
      </c>
      <c r="AE37">
        <v>3</v>
      </c>
    </row>
    <row r="38" spans="8:31" x14ac:dyDescent="0.35">
      <c r="H38">
        <v>36</v>
      </c>
      <c r="I38">
        <v>626</v>
      </c>
      <c r="J38">
        <v>7</v>
      </c>
      <c r="K38">
        <v>1349</v>
      </c>
      <c r="L38">
        <v>16</v>
      </c>
      <c r="M38">
        <v>240</v>
      </c>
      <c r="N38">
        <v>1</v>
      </c>
      <c r="O38">
        <v>0.2</v>
      </c>
      <c r="P38">
        <v>0.8</v>
      </c>
      <c r="Q38">
        <v>0.1</v>
      </c>
      <c r="R38">
        <v>4</v>
      </c>
      <c r="S38">
        <v>1</v>
      </c>
      <c r="T38">
        <v>0</v>
      </c>
      <c r="U38">
        <v>3</v>
      </c>
      <c r="V38">
        <v>1.5</v>
      </c>
      <c r="W38">
        <v>0</v>
      </c>
      <c r="X38">
        <v>1</v>
      </c>
      <c r="Y38">
        <v>1</v>
      </c>
      <c r="Z38">
        <v>0</v>
      </c>
      <c r="AA38">
        <v>1</v>
      </c>
      <c r="AB38">
        <v>310</v>
      </c>
      <c r="AC38">
        <v>2.6</v>
      </c>
      <c r="AD38">
        <v>1</v>
      </c>
      <c r="AE38">
        <v>3</v>
      </c>
    </row>
    <row r="39" spans="8:31" x14ac:dyDescent="0.35">
      <c r="H39">
        <v>37</v>
      </c>
      <c r="I39">
        <v>1008</v>
      </c>
      <c r="J39">
        <v>9</v>
      </c>
      <c r="K39">
        <v>694</v>
      </c>
      <c r="L39">
        <v>31</v>
      </c>
      <c r="M39">
        <v>400</v>
      </c>
      <c r="N39">
        <v>1</v>
      </c>
      <c r="O39">
        <v>0.3</v>
      </c>
      <c r="P39">
        <v>0.1</v>
      </c>
      <c r="Q39">
        <v>0.5</v>
      </c>
      <c r="R39">
        <v>3</v>
      </c>
      <c r="S39">
        <v>2</v>
      </c>
      <c r="T39">
        <v>0</v>
      </c>
      <c r="U39">
        <v>5</v>
      </c>
      <c r="V39">
        <v>2.5</v>
      </c>
      <c r="W39">
        <v>1</v>
      </c>
      <c r="X39">
        <v>0</v>
      </c>
      <c r="Y39">
        <v>0</v>
      </c>
      <c r="Z39">
        <v>0</v>
      </c>
      <c r="AA39">
        <v>1</v>
      </c>
      <c r="AB39">
        <v>765</v>
      </c>
      <c r="AC39">
        <v>3.9</v>
      </c>
      <c r="AD39">
        <v>2</v>
      </c>
      <c r="AE39">
        <v>3</v>
      </c>
    </row>
    <row r="40" spans="8:31" x14ac:dyDescent="0.35">
      <c r="H40">
        <v>38</v>
      </c>
      <c r="I40">
        <v>870</v>
      </c>
      <c r="J40">
        <v>7</v>
      </c>
      <c r="K40">
        <v>1935</v>
      </c>
      <c r="L40">
        <v>10</v>
      </c>
      <c r="M40">
        <v>230</v>
      </c>
      <c r="N40">
        <v>2</v>
      </c>
      <c r="O40">
        <v>0.9</v>
      </c>
      <c r="P40">
        <v>1.2</v>
      </c>
      <c r="Q40">
        <v>1.5</v>
      </c>
      <c r="R40">
        <v>6</v>
      </c>
      <c r="S40">
        <v>1</v>
      </c>
      <c r="T40">
        <v>0</v>
      </c>
      <c r="U40">
        <v>3</v>
      </c>
      <c r="V40">
        <v>1.5</v>
      </c>
      <c r="W40">
        <v>0</v>
      </c>
      <c r="X40">
        <v>1</v>
      </c>
      <c r="Y40">
        <v>1</v>
      </c>
      <c r="Z40">
        <v>0</v>
      </c>
      <c r="AA40">
        <v>1</v>
      </c>
      <c r="AB40">
        <v>525</v>
      </c>
      <c r="AC40">
        <v>3.1</v>
      </c>
      <c r="AD40">
        <v>3</v>
      </c>
      <c r="AE40">
        <v>3</v>
      </c>
    </row>
    <row r="41" spans="8:31" x14ac:dyDescent="0.35">
      <c r="H41">
        <v>39</v>
      </c>
      <c r="I41">
        <v>728</v>
      </c>
      <c r="J41">
        <v>8</v>
      </c>
      <c r="K41">
        <v>1440</v>
      </c>
      <c r="L41">
        <v>24</v>
      </c>
      <c r="M41">
        <v>300</v>
      </c>
      <c r="N41">
        <v>2</v>
      </c>
      <c r="O41">
        <v>1.1000000000000001</v>
      </c>
      <c r="P41">
        <v>1.5</v>
      </c>
      <c r="Q41">
        <v>1.7</v>
      </c>
      <c r="R41">
        <v>4</v>
      </c>
      <c r="S41">
        <v>1</v>
      </c>
      <c r="T41">
        <v>1</v>
      </c>
      <c r="U41">
        <v>5</v>
      </c>
      <c r="V41">
        <v>1.5</v>
      </c>
      <c r="W41">
        <v>0</v>
      </c>
      <c r="X41">
        <v>1</v>
      </c>
      <c r="Y41">
        <v>1</v>
      </c>
      <c r="Z41">
        <v>0</v>
      </c>
      <c r="AA41">
        <v>1</v>
      </c>
      <c r="AB41">
        <v>705</v>
      </c>
      <c r="AC41">
        <v>5</v>
      </c>
      <c r="AD41">
        <v>3</v>
      </c>
      <c r="AE41">
        <v>3</v>
      </c>
    </row>
    <row r="42" spans="8:31" x14ac:dyDescent="0.35">
      <c r="H42">
        <v>40</v>
      </c>
      <c r="I42">
        <v>851</v>
      </c>
      <c r="J42">
        <v>6</v>
      </c>
      <c r="K42">
        <v>890</v>
      </c>
      <c r="L42">
        <v>4</v>
      </c>
      <c r="M42">
        <v>160</v>
      </c>
      <c r="N42">
        <v>2</v>
      </c>
      <c r="O42">
        <v>1.7</v>
      </c>
      <c r="P42">
        <v>2</v>
      </c>
      <c r="Q42">
        <v>0.5</v>
      </c>
      <c r="R42">
        <v>4</v>
      </c>
      <c r="S42">
        <v>2</v>
      </c>
      <c r="T42">
        <v>0</v>
      </c>
      <c r="U42">
        <v>2</v>
      </c>
      <c r="V42">
        <v>1</v>
      </c>
      <c r="W42">
        <v>0</v>
      </c>
      <c r="X42">
        <v>1</v>
      </c>
      <c r="Y42">
        <v>1</v>
      </c>
      <c r="Z42">
        <v>0.7</v>
      </c>
      <c r="AA42">
        <v>1</v>
      </c>
      <c r="AB42">
        <v>760</v>
      </c>
      <c r="AC42">
        <v>4.5999999999999996</v>
      </c>
      <c r="AD42">
        <v>3</v>
      </c>
      <c r="AE42">
        <v>3</v>
      </c>
    </row>
    <row r="43" spans="8:31" x14ac:dyDescent="0.35">
      <c r="H43">
        <v>41</v>
      </c>
      <c r="I43">
        <v>793</v>
      </c>
      <c r="J43">
        <v>7</v>
      </c>
      <c r="K43">
        <v>915</v>
      </c>
      <c r="L43">
        <v>44</v>
      </c>
      <c r="M43">
        <v>330</v>
      </c>
      <c r="N43">
        <v>1</v>
      </c>
      <c r="O43">
        <v>0.4</v>
      </c>
      <c r="P43">
        <v>0.5</v>
      </c>
      <c r="Q43">
        <v>0.6</v>
      </c>
      <c r="R43">
        <v>6</v>
      </c>
      <c r="S43">
        <v>1</v>
      </c>
      <c r="T43">
        <v>1</v>
      </c>
      <c r="U43">
        <v>4</v>
      </c>
      <c r="V43">
        <v>2</v>
      </c>
      <c r="W43">
        <v>0</v>
      </c>
      <c r="X43">
        <v>0</v>
      </c>
      <c r="Y43">
        <v>0</v>
      </c>
      <c r="Z43">
        <v>0</v>
      </c>
      <c r="AA43">
        <v>1</v>
      </c>
      <c r="AB43">
        <v>615</v>
      </c>
      <c r="AC43">
        <v>4</v>
      </c>
      <c r="AD43">
        <v>2</v>
      </c>
      <c r="AE43">
        <v>3</v>
      </c>
    </row>
    <row r="44" spans="8:31" x14ac:dyDescent="0.35">
      <c r="H44">
        <v>42</v>
      </c>
      <c r="I44">
        <v>534</v>
      </c>
      <c r="J44">
        <v>6</v>
      </c>
      <c r="K44">
        <v>883</v>
      </c>
      <c r="L44">
        <v>2</v>
      </c>
      <c r="M44">
        <v>150</v>
      </c>
      <c r="N44">
        <v>1</v>
      </c>
      <c r="O44">
        <v>0.6</v>
      </c>
      <c r="P44">
        <v>1.1000000000000001</v>
      </c>
      <c r="Q44">
        <v>0.9</v>
      </c>
      <c r="R44">
        <v>4</v>
      </c>
      <c r="S44">
        <v>1</v>
      </c>
      <c r="T44">
        <v>0</v>
      </c>
      <c r="U44">
        <v>2</v>
      </c>
      <c r="V44">
        <v>1.5</v>
      </c>
      <c r="W44">
        <v>0</v>
      </c>
      <c r="X44">
        <v>1</v>
      </c>
      <c r="Y44">
        <v>1</v>
      </c>
      <c r="Z44">
        <v>0</v>
      </c>
      <c r="AA44">
        <v>1</v>
      </c>
      <c r="AB44">
        <v>410</v>
      </c>
      <c r="AC44">
        <v>4</v>
      </c>
      <c r="AD44">
        <v>2</v>
      </c>
      <c r="AE44">
        <v>3</v>
      </c>
    </row>
    <row r="45" spans="8:31" x14ac:dyDescent="0.35">
      <c r="H45">
        <v>43</v>
      </c>
      <c r="I45">
        <v>880</v>
      </c>
      <c r="J45">
        <v>6</v>
      </c>
      <c r="K45">
        <v>1008</v>
      </c>
      <c r="L45">
        <v>6</v>
      </c>
      <c r="M45">
        <v>200</v>
      </c>
      <c r="N45">
        <v>1</v>
      </c>
      <c r="O45">
        <v>0.9</v>
      </c>
      <c r="P45">
        <v>1.6</v>
      </c>
      <c r="Q45">
        <v>1.4</v>
      </c>
      <c r="R45">
        <v>7</v>
      </c>
      <c r="S45">
        <v>2</v>
      </c>
      <c r="T45">
        <v>0</v>
      </c>
      <c r="U45">
        <v>3</v>
      </c>
      <c r="V45">
        <v>1</v>
      </c>
      <c r="W45">
        <v>0</v>
      </c>
      <c r="X45">
        <v>1</v>
      </c>
      <c r="Y45">
        <v>1</v>
      </c>
      <c r="Z45">
        <v>0</v>
      </c>
      <c r="AA45">
        <v>1</v>
      </c>
      <c r="AB45">
        <v>800</v>
      </c>
      <c r="AC45">
        <v>4.7</v>
      </c>
      <c r="AD45">
        <v>3</v>
      </c>
      <c r="AE45">
        <v>3</v>
      </c>
    </row>
    <row r="46" spans="8:31" x14ac:dyDescent="0.35">
      <c r="H46">
        <v>44</v>
      </c>
      <c r="I46">
        <v>974</v>
      </c>
      <c r="J46">
        <v>8</v>
      </c>
      <c r="K46">
        <v>1073</v>
      </c>
      <c r="L46">
        <v>4</v>
      </c>
      <c r="M46">
        <v>420</v>
      </c>
      <c r="N46">
        <v>3</v>
      </c>
      <c r="O46">
        <v>1.6</v>
      </c>
      <c r="P46">
        <v>0.1</v>
      </c>
      <c r="Q46">
        <v>0.2</v>
      </c>
      <c r="R46">
        <v>5</v>
      </c>
      <c r="S46">
        <v>1</v>
      </c>
      <c r="T46">
        <v>0</v>
      </c>
      <c r="U46">
        <v>4</v>
      </c>
      <c r="V46">
        <v>2</v>
      </c>
      <c r="W46">
        <v>0</v>
      </c>
      <c r="X46">
        <v>1</v>
      </c>
      <c r="Y46">
        <v>0</v>
      </c>
      <c r="Z46">
        <v>0</v>
      </c>
      <c r="AA46">
        <v>1</v>
      </c>
      <c r="AB46">
        <v>710</v>
      </c>
      <c r="AC46">
        <v>3.8</v>
      </c>
      <c r="AD46">
        <v>2</v>
      </c>
      <c r="AE46">
        <v>3</v>
      </c>
    </row>
    <row r="47" spans="8:31" x14ac:dyDescent="0.35">
      <c r="H47">
        <v>45</v>
      </c>
      <c r="I47">
        <v>524</v>
      </c>
      <c r="J47">
        <v>5</v>
      </c>
      <c r="K47">
        <v>948</v>
      </c>
      <c r="L47">
        <v>2</v>
      </c>
      <c r="M47">
        <v>200</v>
      </c>
      <c r="N47">
        <v>2</v>
      </c>
      <c r="O47">
        <v>1.4</v>
      </c>
      <c r="P47">
        <v>0.3</v>
      </c>
      <c r="Q47">
        <v>1.5</v>
      </c>
      <c r="R47">
        <v>3</v>
      </c>
      <c r="S47">
        <v>1</v>
      </c>
      <c r="T47">
        <v>0</v>
      </c>
      <c r="U47">
        <v>2</v>
      </c>
      <c r="V47">
        <v>1</v>
      </c>
      <c r="W47">
        <v>0</v>
      </c>
      <c r="X47">
        <v>1</v>
      </c>
      <c r="Y47">
        <v>0</v>
      </c>
      <c r="Z47">
        <v>0</v>
      </c>
      <c r="AA47">
        <v>1</v>
      </c>
      <c r="AB47">
        <v>390</v>
      </c>
      <c r="AC47">
        <v>3.9</v>
      </c>
      <c r="AD47">
        <v>3</v>
      </c>
      <c r="AE47">
        <v>2</v>
      </c>
    </row>
    <row r="48" spans="8:31" x14ac:dyDescent="0.35">
      <c r="H48">
        <v>46</v>
      </c>
      <c r="I48">
        <v>1036</v>
      </c>
      <c r="J48">
        <v>5</v>
      </c>
      <c r="K48">
        <v>1705</v>
      </c>
      <c r="L48">
        <v>31</v>
      </c>
      <c r="M48">
        <v>210</v>
      </c>
      <c r="N48">
        <v>1</v>
      </c>
      <c r="O48">
        <v>0.9</v>
      </c>
      <c r="P48">
        <v>1.6</v>
      </c>
      <c r="Q48">
        <v>1.4</v>
      </c>
      <c r="R48">
        <v>7</v>
      </c>
      <c r="S48">
        <v>2</v>
      </c>
      <c r="T48">
        <v>1</v>
      </c>
      <c r="U48">
        <v>2</v>
      </c>
      <c r="V48">
        <v>1</v>
      </c>
      <c r="W48">
        <v>1</v>
      </c>
      <c r="X48">
        <v>0</v>
      </c>
      <c r="Y48">
        <v>0</v>
      </c>
      <c r="Z48">
        <v>0.3</v>
      </c>
      <c r="AA48">
        <v>1</v>
      </c>
      <c r="AB48">
        <v>440</v>
      </c>
      <c r="AC48">
        <v>2.2000000000000002</v>
      </c>
      <c r="AD48">
        <v>3</v>
      </c>
      <c r="AE48">
        <v>3</v>
      </c>
    </row>
    <row r="49" spans="8:31" x14ac:dyDescent="0.35">
      <c r="H49">
        <v>47</v>
      </c>
      <c r="I49">
        <v>653</v>
      </c>
      <c r="J49">
        <v>7</v>
      </c>
      <c r="K49">
        <v>894</v>
      </c>
      <c r="L49">
        <v>41</v>
      </c>
      <c r="M49">
        <v>360</v>
      </c>
      <c r="N49">
        <v>1</v>
      </c>
      <c r="O49">
        <v>1.7</v>
      </c>
      <c r="P49">
        <v>0.1</v>
      </c>
      <c r="Q49">
        <v>0.2</v>
      </c>
      <c r="R49">
        <v>4</v>
      </c>
      <c r="S49">
        <v>1</v>
      </c>
      <c r="T49">
        <v>0</v>
      </c>
      <c r="U49">
        <v>4</v>
      </c>
      <c r="V49">
        <v>2</v>
      </c>
      <c r="W49">
        <v>0</v>
      </c>
      <c r="X49">
        <v>0</v>
      </c>
      <c r="Y49">
        <v>0</v>
      </c>
      <c r="Z49">
        <v>0</v>
      </c>
      <c r="AA49">
        <v>2</v>
      </c>
      <c r="AB49">
        <v>555</v>
      </c>
      <c r="AC49">
        <v>4.4000000000000004</v>
      </c>
      <c r="AD49">
        <v>2</v>
      </c>
      <c r="AE49">
        <v>3</v>
      </c>
    </row>
    <row r="50" spans="8:31" x14ac:dyDescent="0.35">
      <c r="H50">
        <v>48</v>
      </c>
      <c r="I50">
        <v>448</v>
      </c>
      <c r="J50">
        <v>6</v>
      </c>
      <c r="K50">
        <v>877</v>
      </c>
      <c r="L50">
        <v>40</v>
      </c>
      <c r="M50">
        <v>220</v>
      </c>
      <c r="N50">
        <v>1</v>
      </c>
      <c r="O50">
        <v>0.1</v>
      </c>
      <c r="P50">
        <v>1.7</v>
      </c>
      <c r="Q50">
        <v>1.8</v>
      </c>
      <c r="R50">
        <v>4</v>
      </c>
      <c r="S50">
        <v>1</v>
      </c>
      <c r="T50">
        <v>0</v>
      </c>
      <c r="U50">
        <v>3</v>
      </c>
      <c r="V50">
        <v>1.5</v>
      </c>
      <c r="W50">
        <v>0</v>
      </c>
      <c r="X50">
        <v>0</v>
      </c>
      <c r="Y50">
        <v>0</v>
      </c>
      <c r="Z50">
        <v>0</v>
      </c>
      <c r="AA50">
        <v>2</v>
      </c>
      <c r="AB50">
        <v>255</v>
      </c>
      <c r="AC50">
        <v>3</v>
      </c>
      <c r="AD50">
        <v>2</v>
      </c>
      <c r="AE50">
        <v>3</v>
      </c>
    </row>
    <row r="51" spans="8:31" x14ac:dyDescent="0.35">
      <c r="H51">
        <v>49</v>
      </c>
      <c r="I51">
        <v>1109</v>
      </c>
      <c r="J51">
        <v>8</v>
      </c>
      <c r="K51">
        <v>1290</v>
      </c>
      <c r="L51">
        <v>23</v>
      </c>
      <c r="M51">
        <v>370</v>
      </c>
      <c r="N51">
        <v>2</v>
      </c>
      <c r="O51">
        <v>1.1000000000000001</v>
      </c>
      <c r="P51">
        <v>2</v>
      </c>
      <c r="Q51">
        <v>0.5</v>
      </c>
      <c r="R51">
        <v>6</v>
      </c>
      <c r="S51">
        <v>2</v>
      </c>
      <c r="T51">
        <v>1</v>
      </c>
      <c r="U51">
        <v>5</v>
      </c>
      <c r="V51">
        <v>1.5</v>
      </c>
      <c r="W51">
        <v>0</v>
      </c>
      <c r="X51">
        <v>1</v>
      </c>
      <c r="Y51">
        <v>0</v>
      </c>
      <c r="Z51">
        <v>0</v>
      </c>
      <c r="AA51">
        <v>2</v>
      </c>
      <c r="AB51">
        <v>1000</v>
      </c>
      <c r="AC51">
        <v>4.7</v>
      </c>
      <c r="AD51">
        <v>4</v>
      </c>
      <c r="AE51">
        <v>3</v>
      </c>
    </row>
    <row r="52" spans="8:31" x14ac:dyDescent="0.35">
      <c r="H52">
        <v>50</v>
      </c>
      <c r="I52">
        <v>435</v>
      </c>
      <c r="J52">
        <v>7</v>
      </c>
      <c r="K52">
        <v>969</v>
      </c>
      <c r="L52">
        <v>39</v>
      </c>
      <c r="M52">
        <v>230</v>
      </c>
      <c r="N52">
        <v>1</v>
      </c>
      <c r="O52">
        <v>1.6</v>
      </c>
      <c r="P52">
        <v>1.5</v>
      </c>
      <c r="Q52">
        <v>1.7</v>
      </c>
      <c r="R52">
        <v>4</v>
      </c>
      <c r="S52">
        <v>1</v>
      </c>
      <c r="T52">
        <v>1</v>
      </c>
      <c r="U52">
        <v>3</v>
      </c>
      <c r="V52">
        <v>1.5</v>
      </c>
      <c r="W52">
        <v>0</v>
      </c>
      <c r="X52">
        <v>0</v>
      </c>
      <c r="Y52">
        <v>0</v>
      </c>
      <c r="Z52">
        <v>0</v>
      </c>
      <c r="AA52">
        <v>2</v>
      </c>
      <c r="AB52">
        <v>320</v>
      </c>
      <c r="AC52">
        <v>3.8</v>
      </c>
      <c r="AD52">
        <v>1</v>
      </c>
      <c r="AE52">
        <v>1</v>
      </c>
    </row>
    <row r="53" spans="8:31" x14ac:dyDescent="0.35">
      <c r="H53">
        <v>51</v>
      </c>
      <c r="I53">
        <v>1178</v>
      </c>
      <c r="J53">
        <v>8</v>
      </c>
      <c r="K53">
        <v>1390</v>
      </c>
      <c r="L53">
        <v>45</v>
      </c>
      <c r="M53">
        <v>430</v>
      </c>
      <c r="N53">
        <v>1</v>
      </c>
      <c r="O53">
        <v>0.8</v>
      </c>
      <c r="P53">
        <v>0.4</v>
      </c>
      <c r="Q53">
        <v>0.9</v>
      </c>
      <c r="R53">
        <v>7</v>
      </c>
      <c r="S53">
        <v>2</v>
      </c>
      <c r="T53">
        <v>0</v>
      </c>
      <c r="U53">
        <v>5</v>
      </c>
      <c r="V53">
        <v>2.5</v>
      </c>
      <c r="W53">
        <v>0</v>
      </c>
      <c r="X53">
        <v>0</v>
      </c>
      <c r="Y53">
        <v>0</v>
      </c>
      <c r="Z53">
        <v>0</v>
      </c>
      <c r="AA53">
        <v>2</v>
      </c>
      <c r="AB53">
        <v>875</v>
      </c>
      <c r="AC53">
        <v>3.9</v>
      </c>
      <c r="AD53">
        <v>4</v>
      </c>
      <c r="AE53">
        <v>3</v>
      </c>
    </row>
    <row r="54" spans="8:31" x14ac:dyDescent="0.35">
      <c r="H54">
        <v>52</v>
      </c>
      <c r="I54">
        <v>600</v>
      </c>
      <c r="J54">
        <v>6</v>
      </c>
      <c r="K54">
        <v>954</v>
      </c>
      <c r="L54">
        <v>20</v>
      </c>
      <c r="M54">
        <v>150</v>
      </c>
      <c r="N54">
        <v>2</v>
      </c>
      <c r="O54">
        <v>1.2</v>
      </c>
      <c r="P54">
        <v>0.7</v>
      </c>
      <c r="Q54">
        <v>1.5</v>
      </c>
      <c r="R54">
        <v>5</v>
      </c>
      <c r="S54">
        <v>2</v>
      </c>
      <c r="T54">
        <v>0</v>
      </c>
      <c r="U54">
        <v>2</v>
      </c>
      <c r="V54">
        <v>1.5</v>
      </c>
      <c r="W54">
        <v>0</v>
      </c>
      <c r="X54">
        <v>1</v>
      </c>
      <c r="Y54">
        <v>1</v>
      </c>
      <c r="Z54">
        <v>0</v>
      </c>
      <c r="AA54">
        <v>2</v>
      </c>
      <c r="AB54">
        <v>590</v>
      </c>
      <c r="AC54">
        <v>5.0999999999999996</v>
      </c>
      <c r="AD54">
        <v>3</v>
      </c>
      <c r="AE54">
        <v>3</v>
      </c>
    </row>
    <row r="55" spans="8:31" x14ac:dyDescent="0.35">
      <c r="H55">
        <v>53</v>
      </c>
      <c r="I55">
        <v>1160</v>
      </c>
      <c r="J55">
        <v>9</v>
      </c>
      <c r="K55">
        <v>1131</v>
      </c>
      <c r="L55">
        <v>31</v>
      </c>
      <c r="M55">
        <v>430</v>
      </c>
      <c r="N55">
        <v>3</v>
      </c>
      <c r="O55">
        <v>0.3</v>
      </c>
      <c r="P55">
        <v>0.1</v>
      </c>
      <c r="Q55">
        <v>0.5</v>
      </c>
      <c r="R55">
        <v>5</v>
      </c>
      <c r="S55">
        <v>2</v>
      </c>
      <c r="T55">
        <v>0</v>
      </c>
      <c r="U55">
        <v>5</v>
      </c>
      <c r="V55">
        <v>2.5</v>
      </c>
      <c r="W55">
        <v>1</v>
      </c>
      <c r="X55">
        <v>0</v>
      </c>
      <c r="Y55">
        <v>0</v>
      </c>
      <c r="Z55">
        <v>0</v>
      </c>
      <c r="AA55">
        <v>2</v>
      </c>
      <c r="AB55">
        <v>640</v>
      </c>
      <c r="AC55">
        <v>2.9</v>
      </c>
      <c r="AD55">
        <v>2</v>
      </c>
      <c r="AE55">
        <v>2</v>
      </c>
    </row>
    <row r="56" spans="8:31" x14ac:dyDescent="0.35">
      <c r="H56">
        <v>54</v>
      </c>
      <c r="I56">
        <v>811</v>
      </c>
      <c r="J56">
        <v>7</v>
      </c>
      <c r="K56">
        <v>922</v>
      </c>
      <c r="L56">
        <v>1</v>
      </c>
      <c r="M56">
        <v>200</v>
      </c>
      <c r="N56">
        <v>3</v>
      </c>
      <c r="O56">
        <v>0.3</v>
      </c>
      <c r="P56">
        <v>0.1</v>
      </c>
      <c r="Q56">
        <v>0.5</v>
      </c>
      <c r="R56">
        <v>5</v>
      </c>
      <c r="S56">
        <v>2</v>
      </c>
      <c r="T56">
        <v>1</v>
      </c>
      <c r="U56">
        <v>3</v>
      </c>
      <c r="V56">
        <v>1.5</v>
      </c>
      <c r="W56">
        <v>0</v>
      </c>
      <c r="X56">
        <v>1</v>
      </c>
      <c r="Y56">
        <v>1</v>
      </c>
      <c r="Z56">
        <v>0</v>
      </c>
      <c r="AA56">
        <v>2</v>
      </c>
      <c r="AB56">
        <v>335</v>
      </c>
      <c r="AC56">
        <v>2.1</v>
      </c>
      <c r="AD56">
        <v>1</v>
      </c>
      <c r="AE56">
        <v>3</v>
      </c>
    </row>
    <row r="57" spans="8:31" x14ac:dyDescent="0.35">
      <c r="H57">
        <v>55</v>
      </c>
      <c r="I57">
        <v>550</v>
      </c>
      <c r="J57">
        <v>6</v>
      </c>
      <c r="K57">
        <v>928</v>
      </c>
      <c r="L57">
        <v>1</v>
      </c>
      <c r="M57">
        <v>150</v>
      </c>
      <c r="N57">
        <v>1</v>
      </c>
      <c r="O57">
        <v>0.2</v>
      </c>
      <c r="P57">
        <v>0.8</v>
      </c>
      <c r="Q57">
        <v>0.1</v>
      </c>
      <c r="R57">
        <v>5</v>
      </c>
      <c r="S57">
        <v>1</v>
      </c>
      <c r="T57">
        <v>0</v>
      </c>
      <c r="U57">
        <v>3</v>
      </c>
      <c r="V57">
        <v>1.5</v>
      </c>
      <c r="W57">
        <v>0</v>
      </c>
      <c r="X57">
        <v>1</v>
      </c>
      <c r="Y57">
        <v>0</v>
      </c>
      <c r="Z57">
        <v>0</v>
      </c>
      <c r="AA57">
        <v>2</v>
      </c>
      <c r="AB57">
        <v>475</v>
      </c>
      <c r="AC57">
        <v>4.5</v>
      </c>
      <c r="AD57">
        <v>2</v>
      </c>
      <c r="AE57">
        <v>3</v>
      </c>
    </row>
    <row r="58" spans="8:31" x14ac:dyDescent="0.35">
      <c r="H58">
        <v>56</v>
      </c>
      <c r="I58">
        <v>192</v>
      </c>
      <c r="J58">
        <v>7</v>
      </c>
      <c r="K58">
        <v>632</v>
      </c>
      <c r="L58">
        <v>42</v>
      </c>
      <c r="M58">
        <v>150</v>
      </c>
      <c r="N58">
        <v>3</v>
      </c>
      <c r="O58">
        <v>1.8</v>
      </c>
      <c r="P58">
        <v>1.7</v>
      </c>
      <c r="Q58">
        <v>1.8</v>
      </c>
      <c r="R58">
        <v>3</v>
      </c>
      <c r="S58">
        <v>1</v>
      </c>
      <c r="T58">
        <v>0</v>
      </c>
      <c r="U58">
        <v>3</v>
      </c>
      <c r="V58">
        <v>1.5</v>
      </c>
      <c r="W58">
        <v>0</v>
      </c>
      <c r="X58">
        <v>0</v>
      </c>
      <c r="Y58">
        <v>0</v>
      </c>
      <c r="Z58">
        <v>0</v>
      </c>
      <c r="AA58">
        <v>2</v>
      </c>
      <c r="AB58">
        <v>290</v>
      </c>
      <c r="AC58">
        <v>7.9</v>
      </c>
      <c r="AD58">
        <v>3</v>
      </c>
      <c r="AE58">
        <v>3</v>
      </c>
    </row>
    <row r="59" spans="8:31" x14ac:dyDescent="0.35">
      <c r="H59">
        <v>57</v>
      </c>
      <c r="I59">
        <v>1246</v>
      </c>
      <c r="J59">
        <v>8</v>
      </c>
      <c r="K59">
        <v>962</v>
      </c>
      <c r="L59">
        <v>40</v>
      </c>
      <c r="M59">
        <v>440</v>
      </c>
      <c r="N59">
        <v>3</v>
      </c>
      <c r="O59">
        <v>0.8</v>
      </c>
      <c r="P59">
        <v>0.4</v>
      </c>
      <c r="Q59">
        <v>0.9</v>
      </c>
      <c r="R59">
        <v>6</v>
      </c>
      <c r="S59">
        <v>2</v>
      </c>
      <c r="T59">
        <v>1</v>
      </c>
      <c r="U59">
        <v>4</v>
      </c>
      <c r="V59">
        <v>2</v>
      </c>
      <c r="W59">
        <v>0</v>
      </c>
      <c r="X59">
        <v>0</v>
      </c>
      <c r="Y59">
        <v>0</v>
      </c>
      <c r="Z59">
        <v>0.3</v>
      </c>
      <c r="AA59">
        <v>2</v>
      </c>
      <c r="AB59">
        <v>650</v>
      </c>
      <c r="AC59">
        <v>2.7</v>
      </c>
      <c r="AD59">
        <v>3</v>
      </c>
      <c r="AE59">
        <v>3</v>
      </c>
    </row>
    <row r="60" spans="8:31" x14ac:dyDescent="0.35">
      <c r="H60">
        <v>58</v>
      </c>
      <c r="I60">
        <v>499</v>
      </c>
      <c r="J60">
        <v>5</v>
      </c>
      <c r="K60">
        <v>1263</v>
      </c>
      <c r="L60">
        <v>40</v>
      </c>
      <c r="M60">
        <v>160</v>
      </c>
      <c r="N60">
        <v>3</v>
      </c>
      <c r="O60">
        <v>1.4</v>
      </c>
      <c r="P60">
        <v>0.3</v>
      </c>
      <c r="Q60">
        <v>1.5</v>
      </c>
      <c r="R60">
        <v>5</v>
      </c>
      <c r="S60">
        <v>2</v>
      </c>
      <c r="T60">
        <v>1</v>
      </c>
      <c r="U60">
        <v>2</v>
      </c>
      <c r="V60">
        <v>1</v>
      </c>
      <c r="W60">
        <v>0</v>
      </c>
      <c r="X60">
        <v>0</v>
      </c>
      <c r="Y60">
        <v>0</v>
      </c>
      <c r="Z60">
        <v>0</v>
      </c>
      <c r="AA60">
        <v>2</v>
      </c>
      <c r="AB60">
        <v>495</v>
      </c>
      <c r="AC60">
        <v>5.2</v>
      </c>
      <c r="AD60">
        <v>2</v>
      </c>
      <c r="AE60">
        <v>3</v>
      </c>
    </row>
    <row r="61" spans="8:31" x14ac:dyDescent="0.35">
      <c r="H61">
        <v>59</v>
      </c>
      <c r="I61">
        <v>630</v>
      </c>
      <c r="J61">
        <v>5</v>
      </c>
      <c r="K61">
        <v>941</v>
      </c>
      <c r="L61">
        <v>35</v>
      </c>
      <c r="M61">
        <v>190</v>
      </c>
      <c r="N61">
        <v>1</v>
      </c>
      <c r="O61">
        <v>1.4</v>
      </c>
      <c r="P61">
        <v>1.4</v>
      </c>
      <c r="Q61">
        <v>1.1000000000000001</v>
      </c>
      <c r="R61">
        <v>6</v>
      </c>
      <c r="S61">
        <v>1</v>
      </c>
      <c r="T61">
        <v>1</v>
      </c>
      <c r="U61">
        <v>2</v>
      </c>
      <c r="V61">
        <v>1.5</v>
      </c>
      <c r="W61">
        <v>1</v>
      </c>
      <c r="X61">
        <v>0</v>
      </c>
      <c r="Y61">
        <v>0</v>
      </c>
      <c r="Z61">
        <v>0</v>
      </c>
      <c r="AA61">
        <v>2</v>
      </c>
      <c r="AB61">
        <v>590</v>
      </c>
      <c r="AC61">
        <v>4.9000000000000004</v>
      </c>
      <c r="AD61">
        <v>3</v>
      </c>
      <c r="AE61">
        <v>3</v>
      </c>
    </row>
    <row r="62" spans="8:31" x14ac:dyDescent="0.35">
      <c r="H62">
        <v>60</v>
      </c>
      <c r="I62">
        <v>632</v>
      </c>
      <c r="J62">
        <v>6</v>
      </c>
      <c r="K62">
        <v>948</v>
      </c>
      <c r="L62">
        <v>4</v>
      </c>
      <c r="M62">
        <v>190</v>
      </c>
      <c r="N62">
        <v>3</v>
      </c>
      <c r="O62">
        <v>0.5</v>
      </c>
      <c r="P62">
        <v>1.6</v>
      </c>
      <c r="Q62">
        <v>1.3</v>
      </c>
      <c r="R62">
        <v>5</v>
      </c>
      <c r="S62">
        <v>1</v>
      </c>
      <c r="T62">
        <v>0</v>
      </c>
      <c r="U62">
        <v>2</v>
      </c>
      <c r="V62">
        <v>1</v>
      </c>
      <c r="W62">
        <v>0</v>
      </c>
      <c r="X62">
        <v>1</v>
      </c>
      <c r="Y62">
        <v>1</v>
      </c>
      <c r="Z62">
        <v>0</v>
      </c>
      <c r="AA62">
        <v>2</v>
      </c>
      <c r="AB62">
        <v>595</v>
      </c>
      <c r="AC62">
        <v>4.9000000000000004</v>
      </c>
      <c r="AD62">
        <v>3</v>
      </c>
      <c r="AE62">
        <v>3</v>
      </c>
    </row>
    <row r="63" spans="8:31" x14ac:dyDescent="0.35">
      <c r="H63">
        <v>61</v>
      </c>
      <c r="I63">
        <v>998</v>
      </c>
      <c r="J63">
        <v>8</v>
      </c>
      <c r="K63">
        <v>1432</v>
      </c>
      <c r="L63">
        <v>1</v>
      </c>
      <c r="M63">
        <v>380</v>
      </c>
      <c r="N63">
        <v>2</v>
      </c>
      <c r="O63">
        <v>1.6</v>
      </c>
      <c r="P63">
        <v>0.1</v>
      </c>
      <c r="Q63">
        <v>0.2</v>
      </c>
      <c r="R63">
        <v>5</v>
      </c>
      <c r="S63">
        <v>1</v>
      </c>
      <c r="T63">
        <v>0</v>
      </c>
      <c r="U63">
        <v>4</v>
      </c>
      <c r="V63">
        <v>2</v>
      </c>
      <c r="W63">
        <v>0</v>
      </c>
      <c r="X63">
        <v>1</v>
      </c>
      <c r="Y63">
        <v>0</v>
      </c>
      <c r="Z63">
        <v>0</v>
      </c>
      <c r="AA63">
        <v>2</v>
      </c>
      <c r="AB63">
        <v>980</v>
      </c>
      <c r="AC63">
        <v>5.0999999999999996</v>
      </c>
      <c r="AD63">
        <v>3</v>
      </c>
      <c r="AE63">
        <v>3</v>
      </c>
    </row>
    <row r="64" spans="8:31" x14ac:dyDescent="0.35">
      <c r="H64">
        <v>62</v>
      </c>
      <c r="I64">
        <v>1030</v>
      </c>
      <c r="J64">
        <v>7</v>
      </c>
      <c r="K64">
        <v>882</v>
      </c>
      <c r="L64">
        <v>9</v>
      </c>
      <c r="M64">
        <v>330</v>
      </c>
      <c r="N64">
        <v>3</v>
      </c>
      <c r="O64">
        <v>1.5</v>
      </c>
      <c r="P64">
        <v>0.8</v>
      </c>
      <c r="Q64">
        <v>0.6</v>
      </c>
      <c r="R64">
        <v>5</v>
      </c>
      <c r="S64">
        <v>2</v>
      </c>
      <c r="T64">
        <v>1</v>
      </c>
      <c r="U64">
        <v>4</v>
      </c>
      <c r="V64">
        <v>1</v>
      </c>
      <c r="W64">
        <v>0</v>
      </c>
      <c r="X64">
        <v>1</v>
      </c>
      <c r="Y64">
        <v>1</v>
      </c>
      <c r="Z64">
        <v>0.3</v>
      </c>
      <c r="AA64">
        <v>2</v>
      </c>
      <c r="AB64">
        <v>670</v>
      </c>
      <c r="AC64">
        <v>3.4</v>
      </c>
      <c r="AD64">
        <v>2</v>
      </c>
      <c r="AE64">
        <v>3</v>
      </c>
    </row>
    <row r="65" spans="8:31" x14ac:dyDescent="0.35">
      <c r="H65">
        <v>63</v>
      </c>
      <c r="I65">
        <v>811</v>
      </c>
      <c r="J65">
        <v>5</v>
      </c>
      <c r="K65">
        <v>1945</v>
      </c>
      <c r="L65">
        <v>18</v>
      </c>
      <c r="M65">
        <v>150</v>
      </c>
      <c r="N65">
        <v>2</v>
      </c>
      <c r="O65">
        <v>0.9</v>
      </c>
      <c r="P65">
        <v>0.3</v>
      </c>
      <c r="Q65">
        <v>1</v>
      </c>
      <c r="R65">
        <v>6</v>
      </c>
      <c r="S65">
        <v>2</v>
      </c>
      <c r="T65">
        <v>0</v>
      </c>
      <c r="U65">
        <v>2</v>
      </c>
      <c r="V65">
        <v>1.5</v>
      </c>
      <c r="W65">
        <v>0</v>
      </c>
      <c r="X65">
        <v>1</v>
      </c>
      <c r="Y65">
        <v>1</v>
      </c>
      <c r="Z65">
        <v>0</v>
      </c>
      <c r="AA65">
        <v>2</v>
      </c>
      <c r="AB65">
        <v>340</v>
      </c>
      <c r="AC65">
        <v>2.2000000000000002</v>
      </c>
      <c r="AD65">
        <v>2</v>
      </c>
      <c r="AE65">
        <v>2</v>
      </c>
    </row>
    <row r="66" spans="8:31" x14ac:dyDescent="0.35">
      <c r="H66">
        <v>64</v>
      </c>
      <c r="I66">
        <v>828</v>
      </c>
      <c r="J66">
        <v>8</v>
      </c>
      <c r="K66">
        <v>974</v>
      </c>
      <c r="L66">
        <v>12</v>
      </c>
      <c r="M66">
        <v>350</v>
      </c>
      <c r="N66">
        <v>2</v>
      </c>
      <c r="O66">
        <v>1.3</v>
      </c>
      <c r="P66">
        <v>0.8</v>
      </c>
      <c r="Q66">
        <v>1.6</v>
      </c>
      <c r="R66">
        <v>5</v>
      </c>
      <c r="S66">
        <v>1</v>
      </c>
      <c r="T66">
        <v>0</v>
      </c>
      <c r="U66">
        <v>4</v>
      </c>
      <c r="V66">
        <v>1.5</v>
      </c>
      <c r="W66">
        <v>0</v>
      </c>
      <c r="X66">
        <v>1</v>
      </c>
      <c r="Y66">
        <v>0</v>
      </c>
      <c r="Z66">
        <v>0</v>
      </c>
      <c r="AA66">
        <v>2</v>
      </c>
      <c r="AB66">
        <v>380</v>
      </c>
      <c r="AC66">
        <v>2.4</v>
      </c>
      <c r="AD66">
        <v>2</v>
      </c>
      <c r="AE66">
        <v>3</v>
      </c>
    </row>
    <row r="67" spans="8:31" x14ac:dyDescent="0.35">
      <c r="H67">
        <v>65</v>
      </c>
      <c r="I67">
        <v>670</v>
      </c>
      <c r="J67">
        <v>6</v>
      </c>
      <c r="K67">
        <v>904</v>
      </c>
      <c r="L67">
        <v>12</v>
      </c>
      <c r="M67">
        <v>150</v>
      </c>
      <c r="N67">
        <v>1</v>
      </c>
      <c r="O67">
        <v>0.7</v>
      </c>
      <c r="P67">
        <v>0</v>
      </c>
      <c r="Q67">
        <v>0.6</v>
      </c>
      <c r="R67">
        <v>5</v>
      </c>
      <c r="S67">
        <v>2</v>
      </c>
      <c r="T67">
        <v>0</v>
      </c>
      <c r="U67">
        <v>2</v>
      </c>
      <c r="V67">
        <v>1</v>
      </c>
      <c r="W67">
        <v>0</v>
      </c>
      <c r="X67">
        <v>1</v>
      </c>
      <c r="Y67">
        <v>0</v>
      </c>
      <c r="Z67">
        <v>0</v>
      </c>
      <c r="AA67">
        <v>2</v>
      </c>
      <c r="AB67">
        <v>220</v>
      </c>
      <c r="AC67">
        <v>1.7</v>
      </c>
      <c r="AD67">
        <v>1</v>
      </c>
      <c r="AE67">
        <v>3</v>
      </c>
    </row>
    <row r="68" spans="8:31" x14ac:dyDescent="0.35">
      <c r="H68">
        <v>66</v>
      </c>
      <c r="I68">
        <v>694</v>
      </c>
      <c r="J68">
        <v>7</v>
      </c>
      <c r="K68">
        <v>1503</v>
      </c>
      <c r="L68">
        <v>38</v>
      </c>
      <c r="M68">
        <v>170</v>
      </c>
      <c r="N68">
        <v>1</v>
      </c>
      <c r="O68">
        <v>0.6</v>
      </c>
      <c r="P68">
        <v>1.5</v>
      </c>
      <c r="Q68">
        <v>0.3</v>
      </c>
      <c r="R68">
        <v>7</v>
      </c>
      <c r="S68">
        <v>2</v>
      </c>
      <c r="T68">
        <v>1</v>
      </c>
      <c r="U68">
        <v>3</v>
      </c>
      <c r="V68">
        <v>1.5</v>
      </c>
      <c r="W68">
        <v>0</v>
      </c>
      <c r="X68">
        <v>0</v>
      </c>
      <c r="Y68">
        <v>0</v>
      </c>
      <c r="Z68">
        <v>0</v>
      </c>
      <c r="AA68">
        <v>2</v>
      </c>
      <c r="AB68">
        <v>660</v>
      </c>
      <c r="AC68">
        <v>4.9000000000000004</v>
      </c>
      <c r="AD68">
        <v>3</v>
      </c>
      <c r="AE68">
        <v>3</v>
      </c>
    </row>
    <row r="69" spans="8:31" x14ac:dyDescent="0.35">
      <c r="H69">
        <v>67</v>
      </c>
      <c r="I69">
        <v>945</v>
      </c>
      <c r="J69">
        <v>7</v>
      </c>
      <c r="K69">
        <v>832</v>
      </c>
      <c r="L69">
        <v>6</v>
      </c>
      <c r="M69">
        <v>370</v>
      </c>
      <c r="N69">
        <v>1</v>
      </c>
      <c r="O69">
        <v>0.6</v>
      </c>
      <c r="P69">
        <v>1.1000000000000001</v>
      </c>
      <c r="Q69">
        <v>0.9</v>
      </c>
      <c r="R69">
        <v>6</v>
      </c>
      <c r="S69">
        <v>1</v>
      </c>
      <c r="T69">
        <v>0</v>
      </c>
      <c r="U69">
        <v>4</v>
      </c>
      <c r="V69">
        <v>1.5</v>
      </c>
      <c r="W69">
        <v>0</v>
      </c>
      <c r="X69">
        <v>1</v>
      </c>
      <c r="Y69">
        <v>0</v>
      </c>
      <c r="Z69">
        <v>0</v>
      </c>
      <c r="AA69">
        <v>2</v>
      </c>
      <c r="AB69">
        <v>530</v>
      </c>
      <c r="AC69">
        <v>2.9</v>
      </c>
      <c r="AD69">
        <v>3</v>
      </c>
      <c r="AE69">
        <v>3</v>
      </c>
    </row>
    <row r="70" spans="8:31" x14ac:dyDescent="0.35">
      <c r="H70">
        <v>68</v>
      </c>
      <c r="I70">
        <v>729</v>
      </c>
      <c r="J70">
        <v>5</v>
      </c>
      <c r="K70">
        <v>887</v>
      </c>
      <c r="L70">
        <v>23</v>
      </c>
      <c r="M70">
        <v>190</v>
      </c>
      <c r="N70">
        <v>1</v>
      </c>
      <c r="O70">
        <v>0.1</v>
      </c>
      <c r="P70">
        <v>0.7</v>
      </c>
      <c r="Q70">
        <v>0.2</v>
      </c>
      <c r="R70">
        <v>4</v>
      </c>
      <c r="S70">
        <v>2</v>
      </c>
      <c r="T70">
        <v>1</v>
      </c>
      <c r="U70">
        <v>2</v>
      </c>
      <c r="V70">
        <v>1.5</v>
      </c>
      <c r="W70">
        <v>0</v>
      </c>
      <c r="X70">
        <v>1</v>
      </c>
      <c r="Y70">
        <v>0</v>
      </c>
      <c r="Z70">
        <v>0.4</v>
      </c>
      <c r="AA70">
        <v>2</v>
      </c>
      <c r="AB70">
        <v>530</v>
      </c>
      <c r="AC70">
        <v>3.8</v>
      </c>
      <c r="AD70">
        <v>1</v>
      </c>
      <c r="AE70">
        <v>3</v>
      </c>
    </row>
    <row r="71" spans="8:31" x14ac:dyDescent="0.35">
      <c r="H71">
        <v>69</v>
      </c>
      <c r="I71">
        <v>976</v>
      </c>
      <c r="J71">
        <v>8</v>
      </c>
      <c r="K71">
        <v>985</v>
      </c>
      <c r="L71">
        <v>34</v>
      </c>
      <c r="M71">
        <v>310</v>
      </c>
      <c r="N71">
        <v>3</v>
      </c>
      <c r="O71">
        <v>0.7</v>
      </c>
      <c r="P71">
        <v>0.6</v>
      </c>
      <c r="Q71">
        <v>0.8</v>
      </c>
      <c r="R71">
        <v>6</v>
      </c>
      <c r="S71">
        <v>2</v>
      </c>
      <c r="T71">
        <v>0</v>
      </c>
      <c r="U71">
        <v>5</v>
      </c>
      <c r="V71">
        <v>2</v>
      </c>
      <c r="W71">
        <v>1</v>
      </c>
      <c r="X71">
        <v>0</v>
      </c>
      <c r="Y71">
        <v>0</v>
      </c>
      <c r="Z71">
        <v>0</v>
      </c>
      <c r="AA71">
        <v>2</v>
      </c>
      <c r="AB71">
        <v>630</v>
      </c>
      <c r="AC71">
        <v>3.4</v>
      </c>
      <c r="AD71">
        <v>3</v>
      </c>
      <c r="AE71">
        <v>1</v>
      </c>
    </row>
    <row r="72" spans="8:31" x14ac:dyDescent="0.35">
      <c r="H72">
        <v>70</v>
      </c>
      <c r="I72">
        <v>825</v>
      </c>
      <c r="J72">
        <v>5</v>
      </c>
      <c r="K72">
        <v>1895</v>
      </c>
      <c r="L72">
        <v>2</v>
      </c>
      <c r="M72">
        <v>240</v>
      </c>
      <c r="N72">
        <v>2</v>
      </c>
      <c r="O72">
        <v>0.5</v>
      </c>
      <c r="P72">
        <v>0.5</v>
      </c>
      <c r="Q72">
        <v>0.6</v>
      </c>
      <c r="R72">
        <v>6</v>
      </c>
      <c r="S72">
        <v>1</v>
      </c>
      <c r="T72">
        <v>1</v>
      </c>
      <c r="U72">
        <v>2</v>
      </c>
      <c r="V72">
        <v>1</v>
      </c>
      <c r="W72">
        <v>0</v>
      </c>
      <c r="X72">
        <v>1</v>
      </c>
      <c r="Y72">
        <v>0</v>
      </c>
      <c r="Z72">
        <v>0</v>
      </c>
      <c r="AA72">
        <v>2</v>
      </c>
      <c r="AB72">
        <v>600</v>
      </c>
      <c r="AC72">
        <v>3.8</v>
      </c>
      <c r="AD72">
        <v>2</v>
      </c>
      <c r="AE72">
        <v>2</v>
      </c>
    </row>
    <row r="73" spans="8:31" x14ac:dyDescent="0.35">
      <c r="H73">
        <v>71</v>
      </c>
      <c r="I73">
        <v>1182</v>
      </c>
      <c r="J73">
        <v>9</v>
      </c>
      <c r="K73">
        <v>1705</v>
      </c>
      <c r="L73">
        <v>34</v>
      </c>
      <c r="M73">
        <v>380</v>
      </c>
      <c r="N73">
        <v>1</v>
      </c>
      <c r="O73">
        <v>1.2</v>
      </c>
      <c r="P73">
        <v>0.7</v>
      </c>
      <c r="Q73">
        <v>1.5</v>
      </c>
      <c r="R73">
        <v>6</v>
      </c>
      <c r="S73">
        <v>2</v>
      </c>
      <c r="T73">
        <v>0</v>
      </c>
      <c r="U73">
        <v>5</v>
      </c>
      <c r="V73">
        <v>2</v>
      </c>
      <c r="W73">
        <v>1</v>
      </c>
      <c r="X73">
        <v>0</v>
      </c>
      <c r="Y73">
        <v>0</v>
      </c>
      <c r="Z73">
        <v>0</v>
      </c>
      <c r="AA73">
        <v>2</v>
      </c>
      <c r="AB73">
        <v>820</v>
      </c>
      <c r="AC73">
        <v>3.6</v>
      </c>
      <c r="AD73">
        <v>2</v>
      </c>
      <c r="AE73">
        <v>3</v>
      </c>
    </row>
    <row r="74" spans="8:31" x14ac:dyDescent="0.35">
      <c r="H74">
        <v>72</v>
      </c>
      <c r="I74">
        <v>824</v>
      </c>
      <c r="J74">
        <v>7</v>
      </c>
      <c r="K74">
        <v>994</v>
      </c>
      <c r="L74">
        <v>35</v>
      </c>
      <c r="M74">
        <v>200</v>
      </c>
      <c r="N74">
        <v>2</v>
      </c>
      <c r="O74">
        <v>0.5</v>
      </c>
      <c r="P74">
        <v>1.2</v>
      </c>
      <c r="Q74">
        <v>0.4</v>
      </c>
      <c r="R74">
        <v>6</v>
      </c>
      <c r="S74">
        <v>2</v>
      </c>
      <c r="T74">
        <v>1</v>
      </c>
      <c r="U74">
        <v>3</v>
      </c>
      <c r="V74">
        <v>1.5</v>
      </c>
      <c r="W74">
        <v>1</v>
      </c>
      <c r="X74">
        <v>0</v>
      </c>
      <c r="Y74">
        <v>0</v>
      </c>
      <c r="Z74">
        <v>0.1</v>
      </c>
      <c r="AA74">
        <v>2</v>
      </c>
      <c r="AB74">
        <v>640</v>
      </c>
      <c r="AC74">
        <v>4</v>
      </c>
      <c r="AD74">
        <v>2</v>
      </c>
      <c r="AE74">
        <v>3</v>
      </c>
    </row>
    <row r="75" spans="8:31" x14ac:dyDescent="0.35">
      <c r="H75">
        <v>73</v>
      </c>
      <c r="I75">
        <v>1468</v>
      </c>
      <c r="J75">
        <v>8</v>
      </c>
      <c r="K75">
        <v>1905</v>
      </c>
      <c r="L75">
        <v>3</v>
      </c>
      <c r="M75">
        <v>300</v>
      </c>
      <c r="N75">
        <v>1</v>
      </c>
      <c r="O75">
        <v>0.6</v>
      </c>
      <c r="P75">
        <v>1.5</v>
      </c>
      <c r="Q75">
        <v>1.1000000000000001</v>
      </c>
      <c r="R75">
        <v>8</v>
      </c>
      <c r="S75">
        <v>2</v>
      </c>
      <c r="T75">
        <v>1</v>
      </c>
      <c r="U75">
        <v>5</v>
      </c>
      <c r="V75">
        <v>2</v>
      </c>
      <c r="W75">
        <v>0</v>
      </c>
      <c r="X75">
        <v>1</v>
      </c>
      <c r="Y75">
        <v>1</v>
      </c>
      <c r="Z75">
        <v>0.5</v>
      </c>
      <c r="AA75">
        <v>2</v>
      </c>
      <c r="AB75">
        <v>1250</v>
      </c>
      <c r="AC75">
        <v>4.4000000000000004</v>
      </c>
      <c r="AD75">
        <v>4</v>
      </c>
      <c r="AE75">
        <v>3</v>
      </c>
    </row>
    <row r="76" spans="8:31" x14ac:dyDescent="0.35">
      <c r="H76">
        <v>74</v>
      </c>
      <c r="I76">
        <v>1067</v>
      </c>
      <c r="J76">
        <v>8</v>
      </c>
      <c r="K76">
        <v>1819</v>
      </c>
      <c r="L76">
        <v>25</v>
      </c>
      <c r="M76">
        <v>420</v>
      </c>
      <c r="N76">
        <v>3</v>
      </c>
      <c r="O76">
        <v>0.7</v>
      </c>
      <c r="P76">
        <v>1.5</v>
      </c>
      <c r="Q76">
        <v>1.3</v>
      </c>
      <c r="R76">
        <v>6</v>
      </c>
      <c r="S76">
        <v>1</v>
      </c>
      <c r="T76">
        <v>1</v>
      </c>
      <c r="U76">
        <v>5</v>
      </c>
      <c r="V76">
        <v>1.5</v>
      </c>
      <c r="W76">
        <v>0</v>
      </c>
      <c r="X76">
        <v>1</v>
      </c>
      <c r="Y76">
        <v>1</v>
      </c>
      <c r="Z76">
        <v>0</v>
      </c>
      <c r="AA76">
        <v>2</v>
      </c>
      <c r="AB76">
        <v>635</v>
      </c>
      <c r="AC76">
        <v>3.1</v>
      </c>
      <c r="AD76">
        <v>2</v>
      </c>
      <c r="AE76">
        <v>3</v>
      </c>
    </row>
    <row r="77" spans="8:31" x14ac:dyDescent="0.35">
      <c r="H77">
        <v>75</v>
      </c>
      <c r="I77">
        <v>1357</v>
      </c>
      <c r="J77">
        <v>8</v>
      </c>
      <c r="K77">
        <v>1678</v>
      </c>
      <c r="L77">
        <v>2</v>
      </c>
      <c r="M77">
        <v>300</v>
      </c>
      <c r="N77">
        <v>2</v>
      </c>
      <c r="O77">
        <v>1.4</v>
      </c>
      <c r="P77">
        <v>1.2</v>
      </c>
      <c r="Q77">
        <v>1.3</v>
      </c>
      <c r="R77">
        <v>6</v>
      </c>
      <c r="S77">
        <v>2</v>
      </c>
      <c r="T77">
        <v>1</v>
      </c>
      <c r="U77">
        <v>5</v>
      </c>
      <c r="V77">
        <v>2</v>
      </c>
      <c r="W77">
        <v>0</v>
      </c>
      <c r="X77">
        <v>1</v>
      </c>
      <c r="Y77">
        <v>1</v>
      </c>
      <c r="Z77">
        <v>0.7</v>
      </c>
      <c r="AA77">
        <v>2</v>
      </c>
      <c r="AB77">
        <v>715</v>
      </c>
      <c r="AC77">
        <v>2.7</v>
      </c>
      <c r="AD77">
        <v>4</v>
      </c>
      <c r="AE77">
        <v>3</v>
      </c>
    </row>
    <row r="78" spans="8:31" x14ac:dyDescent="0.35">
      <c r="H78">
        <v>76</v>
      </c>
      <c r="I78">
        <v>546</v>
      </c>
      <c r="J78">
        <v>7</v>
      </c>
      <c r="K78">
        <v>1352</v>
      </c>
      <c r="L78">
        <v>16</v>
      </c>
      <c r="M78">
        <v>190</v>
      </c>
      <c r="N78">
        <v>3</v>
      </c>
      <c r="O78">
        <v>0.2</v>
      </c>
      <c r="P78">
        <v>0.8</v>
      </c>
      <c r="Q78">
        <v>0.1</v>
      </c>
      <c r="R78">
        <v>4</v>
      </c>
      <c r="S78">
        <v>1</v>
      </c>
      <c r="T78">
        <v>1</v>
      </c>
      <c r="U78">
        <v>3</v>
      </c>
      <c r="V78">
        <v>1.5</v>
      </c>
      <c r="W78">
        <v>0</v>
      </c>
      <c r="X78">
        <v>1</v>
      </c>
      <c r="Y78">
        <v>0</v>
      </c>
      <c r="Z78">
        <v>0</v>
      </c>
      <c r="AA78">
        <v>2</v>
      </c>
      <c r="AB78">
        <v>280</v>
      </c>
      <c r="AC78">
        <v>2.7</v>
      </c>
      <c r="AD78">
        <v>2</v>
      </c>
      <c r="AE78">
        <v>1</v>
      </c>
    </row>
    <row r="79" spans="8:31" x14ac:dyDescent="0.35">
      <c r="H79">
        <v>77</v>
      </c>
      <c r="I79">
        <v>906</v>
      </c>
      <c r="J79">
        <v>5</v>
      </c>
      <c r="K79">
        <v>677</v>
      </c>
      <c r="L79">
        <v>17</v>
      </c>
      <c r="M79">
        <v>230</v>
      </c>
      <c r="N79">
        <v>1</v>
      </c>
      <c r="O79">
        <v>0.3</v>
      </c>
      <c r="P79">
        <v>0.1</v>
      </c>
      <c r="Q79">
        <v>0.5</v>
      </c>
      <c r="R79">
        <v>4</v>
      </c>
      <c r="S79">
        <v>2</v>
      </c>
      <c r="T79">
        <v>0</v>
      </c>
      <c r="U79">
        <v>2</v>
      </c>
      <c r="V79">
        <v>1</v>
      </c>
      <c r="W79">
        <v>0</v>
      </c>
      <c r="X79">
        <v>1</v>
      </c>
      <c r="Y79">
        <v>1</v>
      </c>
      <c r="Z79">
        <v>0.5</v>
      </c>
      <c r="AA79">
        <v>2</v>
      </c>
      <c r="AB79">
        <v>515</v>
      </c>
      <c r="AC79">
        <v>3</v>
      </c>
      <c r="AD79">
        <v>2</v>
      </c>
      <c r="AE79">
        <v>2</v>
      </c>
    </row>
    <row r="80" spans="8:31" x14ac:dyDescent="0.35">
      <c r="H80">
        <v>78</v>
      </c>
      <c r="I80">
        <v>1238</v>
      </c>
      <c r="J80">
        <v>7</v>
      </c>
      <c r="K80">
        <v>1937</v>
      </c>
      <c r="L80">
        <v>10</v>
      </c>
      <c r="M80">
        <v>210</v>
      </c>
      <c r="N80">
        <v>3</v>
      </c>
      <c r="O80">
        <v>0.9</v>
      </c>
      <c r="P80">
        <v>1.2</v>
      </c>
      <c r="Q80">
        <v>1.5</v>
      </c>
      <c r="R80">
        <v>8</v>
      </c>
      <c r="S80">
        <v>2</v>
      </c>
      <c r="T80">
        <v>0</v>
      </c>
      <c r="U80">
        <v>3</v>
      </c>
      <c r="V80">
        <v>1.5</v>
      </c>
      <c r="W80">
        <v>0</v>
      </c>
      <c r="X80">
        <v>1</v>
      </c>
      <c r="Y80">
        <v>0</v>
      </c>
      <c r="Z80">
        <v>0.5</v>
      </c>
      <c r="AA80">
        <v>2</v>
      </c>
      <c r="AB80">
        <v>860</v>
      </c>
      <c r="AC80">
        <v>3.6</v>
      </c>
      <c r="AD80">
        <v>4</v>
      </c>
      <c r="AE80">
        <v>3</v>
      </c>
    </row>
    <row r="81" spans="8:31" x14ac:dyDescent="0.35">
      <c r="H81">
        <v>79</v>
      </c>
      <c r="I81">
        <v>704</v>
      </c>
      <c r="J81">
        <v>6</v>
      </c>
      <c r="K81">
        <v>1442</v>
      </c>
      <c r="L81">
        <v>42</v>
      </c>
      <c r="M81">
        <v>230</v>
      </c>
      <c r="N81">
        <v>1</v>
      </c>
      <c r="O81">
        <v>1.1000000000000001</v>
      </c>
      <c r="P81">
        <v>1.5</v>
      </c>
      <c r="Q81">
        <v>1.7</v>
      </c>
      <c r="R81">
        <v>6</v>
      </c>
      <c r="S81">
        <v>2</v>
      </c>
      <c r="T81">
        <v>1</v>
      </c>
      <c r="U81">
        <v>3</v>
      </c>
      <c r="V81">
        <v>1.5</v>
      </c>
      <c r="W81">
        <v>0</v>
      </c>
      <c r="X81">
        <v>0</v>
      </c>
      <c r="Y81">
        <v>0</v>
      </c>
      <c r="Z81">
        <v>0</v>
      </c>
      <c r="AA81">
        <v>2</v>
      </c>
      <c r="AB81">
        <v>510</v>
      </c>
      <c r="AC81">
        <v>3.8</v>
      </c>
      <c r="AD81">
        <v>4</v>
      </c>
      <c r="AE81">
        <v>2</v>
      </c>
    </row>
    <row r="82" spans="8:31" x14ac:dyDescent="0.35">
      <c r="H82">
        <v>80</v>
      </c>
      <c r="I82">
        <v>842</v>
      </c>
      <c r="J82">
        <v>6</v>
      </c>
      <c r="K82">
        <v>907</v>
      </c>
      <c r="L82">
        <v>24</v>
      </c>
      <c r="M82">
        <v>170</v>
      </c>
      <c r="N82">
        <v>3</v>
      </c>
      <c r="O82">
        <v>1.1000000000000001</v>
      </c>
      <c r="P82">
        <v>2</v>
      </c>
      <c r="Q82">
        <v>0.5</v>
      </c>
      <c r="R82">
        <v>7</v>
      </c>
      <c r="S82">
        <v>1</v>
      </c>
      <c r="T82">
        <v>0</v>
      </c>
      <c r="U82">
        <v>2</v>
      </c>
      <c r="V82">
        <v>1</v>
      </c>
      <c r="W82">
        <v>0</v>
      </c>
      <c r="X82">
        <v>1</v>
      </c>
      <c r="Y82">
        <v>0</v>
      </c>
      <c r="Z82">
        <v>0.6</v>
      </c>
      <c r="AA82">
        <v>3</v>
      </c>
      <c r="AB82">
        <v>430</v>
      </c>
      <c r="AC82">
        <v>2.7</v>
      </c>
      <c r="AD82">
        <v>2</v>
      </c>
      <c r="AE82">
        <v>3</v>
      </c>
    </row>
    <row r="83" spans="8:31" x14ac:dyDescent="0.35">
      <c r="H83">
        <v>81</v>
      </c>
      <c r="I83">
        <v>686</v>
      </c>
      <c r="J83">
        <v>7</v>
      </c>
      <c r="K83">
        <v>938</v>
      </c>
      <c r="L83">
        <v>19</v>
      </c>
      <c r="M83">
        <v>190</v>
      </c>
      <c r="N83">
        <v>3</v>
      </c>
      <c r="O83">
        <v>0.4</v>
      </c>
      <c r="P83">
        <v>0.5</v>
      </c>
      <c r="Q83">
        <v>0.6</v>
      </c>
      <c r="R83">
        <v>7</v>
      </c>
      <c r="S83">
        <v>1</v>
      </c>
      <c r="T83">
        <v>1</v>
      </c>
      <c r="U83">
        <v>3</v>
      </c>
      <c r="V83">
        <v>1.5</v>
      </c>
      <c r="W83">
        <v>0</v>
      </c>
      <c r="X83">
        <v>1</v>
      </c>
      <c r="Y83">
        <v>1</v>
      </c>
      <c r="Z83">
        <v>0</v>
      </c>
      <c r="AA83">
        <v>3</v>
      </c>
      <c r="AB83">
        <v>455</v>
      </c>
      <c r="AC83">
        <v>3.4</v>
      </c>
      <c r="AD83">
        <v>4</v>
      </c>
      <c r="AE83">
        <v>2</v>
      </c>
    </row>
    <row r="84" spans="8:31" x14ac:dyDescent="0.35">
      <c r="H84">
        <v>82</v>
      </c>
      <c r="I84">
        <v>699</v>
      </c>
      <c r="J84">
        <v>6</v>
      </c>
      <c r="K84">
        <v>890</v>
      </c>
      <c r="L84">
        <v>15</v>
      </c>
      <c r="M84">
        <v>160</v>
      </c>
      <c r="N84">
        <v>2</v>
      </c>
      <c r="O84">
        <v>0.6</v>
      </c>
      <c r="P84">
        <v>1.1000000000000001</v>
      </c>
      <c r="Q84">
        <v>0.9</v>
      </c>
      <c r="R84">
        <v>8</v>
      </c>
      <c r="S84">
        <v>1</v>
      </c>
      <c r="T84">
        <v>0</v>
      </c>
      <c r="U84">
        <v>3</v>
      </c>
      <c r="V84">
        <v>1.5</v>
      </c>
      <c r="W84">
        <v>0</v>
      </c>
      <c r="X84">
        <v>1</v>
      </c>
      <c r="Y84">
        <v>1</v>
      </c>
      <c r="Z84">
        <v>0</v>
      </c>
      <c r="AA84">
        <v>3</v>
      </c>
      <c r="AB84">
        <v>655</v>
      </c>
      <c r="AC84">
        <v>4.9000000000000004</v>
      </c>
      <c r="AD84">
        <v>2</v>
      </c>
      <c r="AE84">
        <v>3</v>
      </c>
    </row>
    <row r="85" spans="8:31" x14ac:dyDescent="0.35">
      <c r="H85">
        <v>83</v>
      </c>
      <c r="I85">
        <v>1441</v>
      </c>
      <c r="J85">
        <v>9</v>
      </c>
      <c r="K85">
        <v>1012</v>
      </c>
      <c r="L85">
        <v>13</v>
      </c>
      <c r="M85">
        <v>440</v>
      </c>
      <c r="N85">
        <v>3</v>
      </c>
      <c r="O85">
        <v>0.9</v>
      </c>
      <c r="P85">
        <v>1.6</v>
      </c>
      <c r="Q85">
        <v>1.4</v>
      </c>
      <c r="R85">
        <v>10</v>
      </c>
      <c r="S85">
        <v>2</v>
      </c>
      <c r="T85">
        <v>1</v>
      </c>
      <c r="U85">
        <v>5</v>
      </c>
      <c r="V85">
        <v>1.5</v>
      </c>
      <c r="W85">
        <v>0</v>
      </c>
      <c r="X85">
        <v>1</v>
      </c>
      <c r="Y85">
        <v>1</v>
      </c>
      <c r="Z85">
        <v>0</v>
      </c>
      <c r="AA85">
        <v>3</v>
      </c>
      <c r="AB85">
        <v>1370</v>
      </c>
      <c r="AC85">
        <v>4.9000000000000004</v>
      </c>
      <c r="AD85">
        <v>4</v>
      </c>
      <c r="AE85">
        <v>3</v>
      </c>
    </row>
    <row r="86" spans="8:31" x14ac:dyDescent="0.35">
      <c r="H86">
        <v>84</v>
      </c>
      <c r="I86">
        <v>986</v>
      </c>
      <c r="J86">
        <v>9</v>
      </c>
      <c r="K86">
        <v>1081</v>
      </c>
      <c r="L86">
        <v>23</v>
      </c>
      <c r="M86">
        <v>440</v>
      </c>
      <c r="N86">
        <v>3</v>
      </c>
      <c r="O86">
        <v>1.6</v>
      </c>
      <c r="P86">
        <v>0.1</v>
      </c>
      <c r="Q86">
        <v>0.2</v>
      </c>
      <c r="R86">
        <v>6</v>
      </c>
      <c r="S86">
        <v>1</v>
      </c>
      <c r="T86">
        <v>0</v>
      </c>
      <c r="U86">
        <v>5</v>
      </c>
      <c r="V86">
        <v>1.5</v>
      </c>
      <c r="W86">
        <v>0</v>
      </c>
      <c r="X86">
        <v>1</v>
      </c>
      <c r="Y86">
        <v>1</v>
      </c>
      <c r="Z86">
        <v>0</v>
      </c>
      <c r="AA86">
        <v>3</v>
      </c>
      <c r="AB86">
        <v>975</v>
      </c>
      <c r="AC86">
        <v>5.0999999999999996</v>
      </c>
      <c r="AD86">
        <v>3</v>
      </c>
      <c r="AE86">
        <v>3</v>
      </c>
    </row>
    <row r="87" spans="8:31" x14ac:dyDescent="0.35">
      <c r="H87">
        <v>85</v>
      </c>
      <c r="I87">
        <v>829</v>
      </c>
      <c r="J87">
        <v>8</v>
      </c>
      <c r="K87">
        <v>941</v>
      </c>
      <c r="L87">
        <v>36</v>
      </c>
      <c r="M87">
        <v>320</v>
      </c>
      <c r="N87">
        <v>2</v>
      </c>
      <c r="O87">
        <v>1.4</v>
      </c>
      <c r="P87">
        <v>0.3</v>
      </c>
      <c r="Q87">
        <v>1.5</v>
      </c>
      <c r="R87">
        <v>6</v>
      </c>
      <c r="S87">
        <v>1</v>
      </c>
      <c r="T87">
        <v>0</v>
      </c>
      <c r="U87">
        <v>4</v>
      </c>
      <c r="V87">
        <v>1</v>
      </c>
      <c r="W87">
        <v>0</v>
      </c>
      <c r="X87">
        <v>0</v>
      </c>
      <c r="Y87">
        <v>0</v>
      </c>
      <c r="Z87">
        <v>0.2</v>
      </c>
      <c r="AA87">
        <v>3</v>
      </c>
      <c r="AB87">
        <v>710</v>
      </c>
      <c r="AC87">
        <v>4.5</v>
      </c>
      <c r="AD87">
        <v>3</v>
      </c>
      <c r="AE87">
        <v>3</v>
      </c>
    </row>
    <row r="88" spans="8:31" x14ac:dyDescent="0.35">
      <c r="H88">
        <v>86</v>
      </c>
      <c r="I88">
        <v>1761</v>
      </c>
      <c r="J88">
        <v>9</v>
      </c>
      <c r="K88">
        <v>1305</v>
      </c>
      <c r="L88">
        <v>29</v>
      </c>
      <c r="M88">
        <v>380</v>
      </c>
      <c r="N88">
        <v>3</v>
      </c>
      <c r="O88">
        <v>0.9</v>
      </c>
      <c r="P88">
        <v>1.6</v>
      </c>
      <c r="Q88">
        <v>1.4</v>
      </c>
      <c r="R88">
        <v>10</v>
      </c>
      <c r="S88">
        <v>2</v>
      </c>
      <c r="T88">
        <v>1</v>
      </c>
      <c r="U88">
        <v>5</v>
      </c>
      <c r="V88">
        <v>1.5</v>
      </c>
      <c r="W88">
        <v>1</v>
      </c>
      <c r="X88">
        <v>0</v>
      </c>
      <c r="Y88">
        <v>0</v>
      </c>
      <c r="Z88">
        <v>1</v>
      </c>
      <c r="AA88">
        <v>3</v>
      </c>
      <c r="AB88">
        <v>920</v>
      </c>
      <c r="AC88">
        <v>2.7</v>
      </c>
      <c r="AD88">
        <v>4</v>
      </c>
      <c r="AE88">
        <v>3</v>
      </c>
    </row>
    <row r="89" spans="8:31" x14ac:dyDescent="0.35">
      <c r="H89">
        <v>87</v>
      </c>
      <c r="I89">
        <v>1025</v>
      </c>
      <c r="J89">
        <v>7</v>
      </c>
      <c r="K89">
        <v>874</v>
      </c>
      <c r="L89">
        <v>13</v>
      </c>
      <c r="M89">
        <v>380</v>
      </c>
      <c r="N89">
        <v>1</v>
      </c>
      <c r="O89">
        <v>1.7</v>
      </c>
      <c r="P89">
        <v>0.1</v>
      </c>
      <c r="Q89">
        <v>0.2</v>
      </c>
      <c r="R89">
        <v>6</v>
      </c>
      <c r="S89">
        <v>1</v>
      </c>
      <c r="T89">
        <v>0</v>
      </c>
      <c r="U89">
        <v>4</v>
      </c>
      <c r="V89">
        <v>1</v>
      </c>
      <c r="W89">
        <v>0</v>
      </c>
      <c r="X89">
        <v>1</v>
      </c>
      <c r="Y89">
        <v>1</v>
      </c>
      <c r="Z89">
        <v>0.4</v>
      </c>
      <c r="AA89">
        <v>3</v>
      </c>
      <c r="AB89">
        <v>835</v>
      </c>
      <c r="AC89">
        <v>4.2</v>
      </c>
      <c r="AD89">
        <v>2</v>
      </c>
      <c r="AE89">
        <v>3</v>
      </c>
    </row>
    <row r="90" spans="8:31" x14ac:dyDescent="0.35">
      <c r="H90">
        <v>88</v>
      </c>
      <c r="I90">
        <v>479</v>
      </c>
      <c r="J90">
        <v>6</v>
      </c>
      <c r="K90">
        <v>870</v>
      </c>
      <c r="L90">
        <v>45</v>
      </c>
      <c r="M90">
        <v>190</v>
      </c>
      <c r="N90">
        <v>2</v>
      </c>
      <c r="O90">
        <v>0.1</v>
      </c>
      <c r="P90">
        <v>1.7</v>
      </c>
      <c r="Q90">
        <v>1.8</v>
      </c>
      <c r="R90">
        <v>6</v>
      </c>
      <c r="S90">
        <v>1</v>
      </c>
      <c r="T90">
        <v>0</v>
      </c>
      <c r="U90">
        <v>3</v>
      </c>
      <c r="V90">
        <v>1.5</v>
      </c>
      <c r="W90">
        <v>0</v>
      </c>
      <c r="X90">
        <v>0</v>
      </c>
      <c r="Y90">
        <v>0</v>
      </c>
      <c r="Z90">
        <v>0</v>
      </c>
      <c r="AA90">
        <v>3</v>
      </c>
      <c r="AB90">
        <v>315</v>
      </c>
      <c r="AC90">
        <v>3.4</v>
      </c>
      <c r="AD90">
        <v>3</v>
      </c>
      <c r="AE90">
        <v>2</v>
      </c>
    </row>
    <row r="91" spans="8:31" x14ac:dyDescent="0.35">
      <c r="H91">
        <v>89</v>
      </c>
      <c r="I91">
        <v>1274</v>
      </c>
      <c r="J91">
        <v>6</v>
      </c>
      <c r="K91">
        <v>1290</v>
      </c>
      <c r="L91">
        <v>38</v>
      </c>
      <c r="M91">
        <v>170</v>
      </c>
      <c r="N91">
        <v>2</v>
      </c>
      <c r="O91">
        <v>1.1000000000000001</v>
      </c>
      <c r="P91">
        <v>2</v>
      </c>
      <c r="Q91">
        <v>0.5</v>
      </c>
      <c r="R91">
        <v>10</v>
      </c>
      <c r="S91">
        <v>2</v>
      </c>
      <c r="T91">
        <v>1</v>
      </c>
      <c r="U91">
        <v>2</v>
      </c>
      <c r="V91">
        <v>1</v>
      </c>
      <c r="W91">
        <v>0</v>
      </c>
      <c r="X91">
        <v>0</v>
      </c>
      <c r="Y91">
        <v>0</v>
      </c>
      <c r="Z91">
        <v>1</v>
      </c>
      <c r="AA91">
        <v>3</v>
      </c>
      <c r="AB91">
        <v>360</v>
      </c>
      <c r="AC91">
        <v>1.5</v>
      </c>
      <c r="AD91">
        <v>2</v>
      </c>
      <c r="AE91">
        <v>2</v>
      </c>
    </row>
    <row r="92" spans="8:31" x14ac:dyDescent="0.35">
      <c r="H92">
        <v>90</v>
      </c>
      <c r="I92">
        <v>523</v>
      </c>
      <c r="J92">
        <v>6</v>
      </c>
      <c r="K92">
        <v>962</v>
      </c>
      <c r="L92">
        <v>35</v>
      </c>
      <c r="M92">
        <v>160</v>
      </c>
      <c r="N92">
        <v>3</v>
      </c>
      <c r="O92">
        <v>1.6</v>
      </c>
      <c r="P92">
        <v>1.5</v>
      </c>
      <c r="Q92">
        <v>1.7</v>
      </c>
      <c r="R92">
        <v>7</v>
      </c>
      <c r="S92">
        <v>1</v>
      </c>
      <c r="T92">
        <v>1</v>
      </c>
      <c r="U92">
        <v>2</v>
      </c>
      <c r="V92">
        <v>1</v>
      </c>
      <c r="W92">
        <v>1</v>
      </c>
      <c r="X92">
        <v>0</v>
      </c>
      <c r="Y92">
        <v>0</v>
      </c>
      <c r="Z92">
        <v>0</v>
      </c>
      <c r="AA92">
        <v>3</v>
      </c>
      <c r="AB92">
        <v>400</v>
      </c>
      <c r="AC92">
        <v>4</v>
      </c>
      <c r="AD92">
        <v>2</v>
      </c>
      <c r="AE92">
        <v>3</v>
      </c>
    </row>
    <row r="93" spans="8:31" x14ac:dyDescent="0.35">
      <c r="H93">
        <v>91</v>
      </c>
      <c r="I93">
        <v>1385</v>
      </c>
      <c r="J93">
        <v>6</v>
      </c>
      <c r="K93">
        <v>1416</v>
      </c>
      <c r="L93">
        <v>14</v>
      </c>
      <c r="M93">
        <v>180</v>
      </c>
      <c r="N93">
        <v>2</v>
      </c>
      <c r="O93">
        <v>0.8</v>
      </c>
      <c r="P93">
        <v>0.4</v>
      </c>
      <c r="Q93">
        <v>0.9</v>
      </c>
      <c r="R93">
        <v>10</v>
      </c>
      <c r="S93">
        <v>2</v>
      </c>
      <c r="T93">
        <v>1</v>
      </c>
      <c r="U93">
        <v>3</v>
      </c>
      <c r="V93">
        <v>1.5</v>
      </c>
      <c r="W93">
        <v>0</v>
      </c>
      <c r="X93">
        <v>1</v>
      </c>
      <c r="Y93">
        <v>1</v>
      </c>
      <c r="Z93">
        <v>1</v>
      </c>
      <c r="AA93">
        <v>3</v>
      </c>
      <c r="AB93">
        <v>1010</v>
      </c>
      <c r="AC93">
        <v>3.8</v>
      </c>
      <c r="AD93">
        <v>3</v>
      </c>
      <c r="AE93">
        <v>3</v>
      </c>
    </row>
    <row r="94" spans="8:31" x14ac:dyDescent="0.35">
      <c r="H94">
        <v>92</v>
      </c>
      <c r="I94">
        <v>817</v>
      </c>
      <c r="J94">
        <v>7</v>
      </c>
      <c r="K94">
        <v>948</v>
      </c>
      <c r="L94">
        <v>12</v>
      </c>
      <c r="M94">
        <v>200</v>
      </c>
      <c r="N94">
        <v>3</v>
      </c>
      <c r="O94">
        <v>1.2</v>
      </c>
      <c r="P94">
        <v>0.7</v>
      </c>
      <c r="Q94">
        <v>1.5</v>
      </c>
      <c r="R94">
        <v>5</v>
      </c>
      <c r="S94">
        <v>2</v>
      </c>
      <c r="T94">
        <v>0</v>
      </c>
      <c r="U94">
        <v>3</v>
      </c>
      <c r="V94">
        <v>1</v>
      </c>
      <c r="W94">
        <v>0</v>
      </c>
      <c r="X94">
        <v>1</v>
      </c>
      <c r="Y94">
        <v>0</v>
      </c>
      <c r="Z94">
        <v>0.3</v>
      </c>
      <c r="AA94">
        <v>3</v>
      </c>
      <c r="AB94">
        <v>590</v>
      </c>
      <c r="AC94">
        <v>3.8</v>
      </c>
      <c r="AD94">
        <v>4</v>
      </c>
      <c r="AE94">
        <v>3</v>
      </c>
    </row>
    <row r="95" spans="8:31" x14ac:dyDescent="0.35">
      <c r="H95">
        <v>93</v>
      </c>
      <c r="I95">
        <v>853</v>
      </c>
      <c r="J95">
        <v>6</v>
      </c>
      <c r="K95">
        <v>1099</v>
      </c>
      <c r="L95">
        <v>29</v>
      </c>
      <c r="M95">
        <v>150</v>
      </c>
      <c r="N95">
        <v>3</v>
      </c>
      <c r="O95">
        <v>1.3</v>
      </c>
      <c r="P95">
        <v>0.1</v>
      </c>
      <c r="Q95">
        <v>0.5</v>
      </c>
      <c r="R95">
        <v>8</v>
      </c>
      <c r="S95">
        <v>2</v>
      </c>
      <c r="T95">
        <v>0</v>
      </c>
      <c r="U95">
        <v>3</v>
      </c>
      <c r="V95">
        <v>1.5</v>
      </c>
      <c r="W95">
        <v>1</v>
      </c>
      <c r="X95">
        <v>0</v>
      </c>
      <c r="Y95">
        <v>0</v>
      </c>
      <c r="Z95">
        <v>0.2</v>
      </c>
      <c r="AA95">
        <v>3</v>
      </c>
      <c r="AB95">
        <v>425</v>
      </c>
      <c r="AC95">
        <v>2.6</v>
      </c>
      <c r="AD95">
        <v>2</v>
      </c>
      <c r="AE95">
        <v>3</v>
      </c>
    </row>
    <row r="96" spans="8:31" x14ac:dyDescent="0.35">
      <c r="H96">
        <v>94</v>
      </c>
      <c r="I96">
        <v>1213</v>
      </c>
      <c r="J96">
        <v>6</v>
      </c>
      <c r="K96">
        <v>847</v>
      </c>
      <c r="L96">
        <v>12</v>
      </c>
      <c r="M96">
        <v>170</v>
      </c>
      <c r="N96">
        <v>3</v>
      </c>
      <c r="O96">
        <v>1</v>
      </c>
      <c r="P96">
        <v>0.1</v>
      </c>
      <c r="Q96">
        <v>0.5</v>
      </c>
      <c r="R96">
        <v>8</v>
      </c>
      <c r="S96">
        <v>2</v>
      </c>
      <c r="T96">
        <v>1</v>
      </c>
      <c r="U96">
        <v>3</v>
      </c>
      <c r="V96">
        <v>1.5</v>
      </c>
      <c r="W96">
        <v>0</v>
      </c>
      <c r="X96">
        <v>1</v>
      </c>
      <c r="Y96">
        <v>1</v>
      </c>
      <c r="Z96">
        <v>0.9</v>
      </c>
      <c r="AA96">
        <v>3</v>
      </c>
      <c r="AB96">
        <v>355</v>
      </c>
      <c r="AC96">
        <v>1.5</v>
      </c>
      <c r="AD96">
        <v>1</v>
      </c>
      <c r="AE96">
        <v>3</v>
      </c>
    </row>
    <row r="97" spans="8:31" x14ac:dyDescent="0.35">
      <c r="H97">
        <v>95</v>
      </c>
      <c r="I97">
        <v>758</v>
      </c>
      <c r="J97">
        <v>9</v>
      </c>
      <c r="K97">
        <v>930</v>
      </c>
      <c r="L97">
        <v>38</v>
      </c>
      <c r="M97">
        <v>360</v>
      </c>
      <c r="N97">
        <v>1</v>
      </c>
      <c r="O97">
        <v>0.2</v>
      </c>
      <c r="P97">
        <v>0.8</v>
      </c>
      <c r="Q97">
        <v>0.1</v>
      </c>
      <c r="R97">
        <v>4</v>
      </c>
      <c r="S97">
        <v>1</v>
      </c>
      <c r="T97">
        <v>1</v>
      </c>
      <c r="U97">
        <v>5</v>
      </c>
      <c r="V97">
        <v>2.5</v>
      </c>
      <c r="W97">
        <v>0</v>
      </c>
      <c r="X97">
        <v>0</v>
      </c>
      <c r="Y97">
        <v>0</v>
      </c>
      <c r="Z97">
        <v>0</v>
      </c>
      <c r="AA97">
        <v>3</v>
      </c>
      <c r="AB97">
        <v>605</v>
      </c>
      <c r="AC97">
        <v>4.2</v>
      </c>
      <c r="AD97">
        <v>1</v>
      </c>
      <c r="AE97">
        <v>3</v>
      </c>
    </row>
    <row r="98" spans="8:31" x14ac:dyDescent="0.35">
      <c r="H98">
        <v>96</v>
      </c>
      <c r="I98">
        <v>473</v>
      </c>
      <c r="J98">
        <v>6</v>
      </c>
      <c r="K98">
        <v>638</v>
      </c>
      <c r="L98">
        <v>9</v>
      </c>
      <c r="M98">
        <v>180</v>
      </c>
      <c r="N98">
        <v>2</v>
      </c>
      <c r="O98">
        <v>1.8</v>
      </c>
      <c r="P98">
        <v>1.7</v>
      </c>
      <c r="Q98">
        <v>1.8</v>
      </c>
      <c r="R98">
        <v>5</v>
      </c>
      <c r="S98">
        <v>1</v>
      </c>
      <c r="T98">
        <v>0</v>
      </c>
      <c r="U98">
        <v>3</v>
      </c>
      <c r="V98">
        <v>1.5</v>
      </c>
      <c r="W98">
        <v>0</v>
      </c>
      <c r="X98">
        <v>1</v>
      </c>
      <c r="Y98">
        <v>1</v>
      </c>
      <c r="Z98">
        <v>0</v>
      </c>
      <c r="AA98">
        <v>3</v>
      </c>
      <c r="AB98">
        <v>590</v>
      </c>
      <c r="AC98">
        <v>6.5</v>
      </c>
      <c r="AD98">
        <v>2</v>
      </c>
      <c r="AE98">
        <v>2</v>
      </c>
    </row>
    <row r="99" spans="8:31" x14ac:dyDescent="0.35">
      <c r="H99">
        <v>97</v>
      </c>
      <c r="I99">
        <v>1186</v>
      </c>
      <c r="J99">
        <v>8</v>
      </c>
      <c r="K99">
        <v>943</v>
      </c>
      <c r="L99">
        <v>6</v>
      </c>
      <c r="M99">
        <v>300</v>
      </c>
      <c r="N99">
        <v>3</v>
      </c>
      <c r="O99">
        <v>0.8</v>
      </c>
      <c r="P99">
        <v>0.4</v>
      </c>
      <c r="Q99">
        <v>0.9</v>
      </c>
      <c r="R99">
        <v>8</v>
      </c>
      <c r="S99">
        <v>2</v>
      </c>
      <c r="T99">
        <v>1</v>
      </c>
      <c r="U99">
        <v>4</v>
      </c>
      <c r="V99">
        <v>1</v>
      </c>
      <c r="W99">
        <v>0</v>
      </c>
      <c r="X99">
        <v>1</v>
      </c>
      <c r="Y99">
        <v>1</v>
      </c>
      <c r="Z99">
        <v>0.2</v>
      </c>
      <c r="AA99">
        <v>3</v>
      </c>
      <c r="AB99">
        <v>835</v>
      </c>
      <c r="AC99">
        <v>3.7</v>
      </c>
      <c r="AD99">
        <v>4</v>
      </c>
      <c r="AE99">
        <v>1</v>
      </c>
    </row>
    <row r="100" spans="8:31" x14ac:dyDescent="0.35">
      <c r="H100">
        <v>98</v>
      </c>
      <c r="I100">
        <v>958</v>
      </c>
      <c r="J100">
        <v>7</v>
      </c>
      <c r="K100">
        <v>1267</v>
      </c>
      <c r="L100">
        <v>23</v>
      </c>
      <c r="M100">
        <v>210</v>
      </c>
      <c r="N100">
        <v>3</v>
      </c>
      <c r="O100">
        <v>1.4</v>
      </c>
      <c r="P100">
        <v>0.3</v>
      </c>
      <c r="Q100">
        <v>1.5</v>
      </c>
      <c r="R100">
        <v>8</v>
      </c>
      <c r="S100">
        <v>2</v>
      </c>
      <c r="T100">
        <v>1</v>
      </c>
      <c r="U100">
        <v>3</v>
      </c>
      <c r="V100">
        <v>1</v>
      </c>
      <c r="W100">
        <v>0</v>
      </c>
      <c r="X100">
        <v>1</v>
      </c>
      <c r="Y100">
        <v>0</v>
      </c>
      <c r="Z100">
        <v>0.4</v>
      </c>
      <c r="AA100">
        <v>3</v>
      </c>
      <c r="AB100">
        <v>730</v>
      </c>
      <c r="AC100">
        <v>4</v>
      </c>
      <c r="AD100">
        <v>4</v>
      </c>
      <c r="AE100">
        <v>3</v>
      </c>
    </row>
    <row r="101" spans="8:31" x14ac:dyDescent="0.35">
      <c r="H101">
        <v>99</v>
      </c>
      <c r="I101">
        <v>1102</v>
      </c>
      <c r="J101">
        <v>9</v>
      </c>
      <c r="K101">
        <v>965</v>
      </c>
      <c r="L101">
        <v>12</v>
      </c>
      <c r="M101">
        <v>360</v>
      </c>
      <c r="N101">
        <v>3</v>
      </c>
      <c r="O101">
        <v>1.4</v>
      </c>
      <c r="P101">
        <v>1.4</v>
      </c>
      <c r="Q101">
        <v>1.1000000000000001</v>
      </c>
      <c r="R101">
        <v>8</v>
      </c>
      <c r="S101">
        <v>1</v>
      </c>
      <c r="T101">
        <v>1</v>
      </c>
      <c r="U101">
        <v>5</v>
      </c>
      <c r="V101">
        <v>2</v>
      </c>
      <c r="W101">
        <v>0</v>
      </c>
      <c r="X101">
        <v>1</v>
      </c>
      <c r="Y101">
        <v>1</v>
      </c>
      <c r="Z101">
        <v>0</v>
      </c>
      <c r="AA101">
        <v>3</v>
      </c>
      <c r="AB101">
        <v>1065</v>
      </c>
      <c r="AC101">
        <v>5</v>
      </c>
      <c r="AD101">
        <v>4</v>
      </c>
      <c r="AE101">
        <v>2</v>
      </c>
    </row>
    <row r="102" spans="8:31" x14ac:dyDescent="0.35">
      <c r="H102">
        <v>100</v>
      </c>
      <c r="I102">
        <v>802</v>
      </c>
      <c r="J102">
        <v>6</v>
      </c>
      <c r="K102">
        <v>952</v>
      </c>
      <c r="L102">
        <v>12</v>
      </c>
      <c r="M102">
        <v>150</v>
      </c>
      <c r="N102">
        <v>3</v>
      </c>
      <c r="O102">
        <v>0.5</v>
      </c>
      <c r="P102">
        <v>1.6</v>
      </c>
      <c r="Q102">
        <v>1.3</v>
      </c>
      <c r="R102">
        <v>6</v>
      </c>
      <c r="S102">
        <v>1</v>
      </c>
      <c r="T102">
        <v>1</v>
      </c>
      <c r="U102">
        <v>2</v>
      </c>
      <c r="V102">
        <v>1.5</v>
      </c>
      <c r="W102">
        <v>0</v>
      </c>
      <c r="X102">
        <v>1</v>
      </c>
      <c r="Y102">
        <v>1</v>
      </c>
      <c r="Z102">
        <v>0.5</v>
      </c>
      <c r="AA102">
        <v>3</v>
      </c>
      <c r="AB102">
        <v>755</v>
      </c>
      <c r="AC102">
        <v>4.9000000000000004</v>
      </c>
      <c r="AD102">
        <v>3</v>
      </c>
      <c r="AE102">
        <v>3</v>
      </c>
    </row>
    <row r="103" spans="8:31" x14ac:dyDescent="0.35">
      <c r="H103">
        <v>101</v>
      </c>
      <c r="I103">
        <v>724</v>
      </c>
      <c r="J103">
        <v>5</v>
      </c>
      <c r="K103">
        <v>1446</v>
      </c>
      <c r="L103">
        <v>32</v>
      </c>
      <c r="M103">
        <v>230</v>
      </c>
      <c r="N103">
        <v>1</v>
      </c>
      <c r="O103">
        <v>1</v>
      </c>
      <c r="P103">
        <v>0.1</v>
      </c>
      <c r="Q103">
        <v>0.2</v>
      </c>
      <c r="R103">
        <v>6</v>
      </c>
      <c r="S103">
        <v>1</v>
      </c>
      <c r="T103">
        <v>1</v>
      </c>
      <c r="U103">
        <v>2</v>
      </c>
      <c r="V103">
        <v>1</v>
      </c>
      <c r="W103">
        <v>1</v>
      </c>
      <c r="X103">
        <v>0</v>
      </c>
      <c r="Y103">
        <v>0</v>
      </c>
      <c r="Z103">
        <v>0</v>
      </c>
      <c r="AA103">
        <v>3</v>
      </c>
      <c r="AB103">
        <v>360</v>
      </c>
      <c r="AC103">
        <v>2.6</v>
      </c>
      <c r="AD103">
        <v>3</v>
      </c>
      <c r="AE103">
        <v>3</v>
      </c>
    </row>
    <row r="104" spans="8:31" x14ac:dyDescent="0.35">
      <c r="H104">
        <v>102</v>
      </c>
      <c r="I104">
        <v>983</v>
      </c>
      <c r="J104">
        <v>7</v>
      </c>
      <c r="K104">
        <v>893</v>
      </c>
      <c r="L104">
        <v>36</v>
      </c>
      <c r="M104">
        <v>180</v>
      </c>
      <c r="N104">
        <v>3</v>
      </c>
      <c r="O104">
        <v>1.1000000000000001</v>
      </c>
      <c r="P104">
        <v>0.8</v>
      </c>
      <c r="Q104">
        <v>0.6</v>
      </c>
      <c r="R104">
        <v>9</v>
      </c>
      <c r="S104">
        <v>2</v>
      </c>
      <c r="T104">
        <v>1</v>
      </c>
      <c r="U104">
        <v>3</v>
      </c>
      <c r="V104">
        <v>1.5</v>
      </c>
      <c r="W104">
        <v>0</v>
      </c>
      <c r="X104">
        <v>0</v>
      </c>
      <c r="Y104">
        <v>0</v>
      </c>
      <c r="Z104">
        <v>0.5</v>
      </c>
      <c r="AA104">
        <v>3</v>
      </c>
      <c r="AB104">
        <v>490</v>
      </c>
      <c r="AC104">
        <v>2.6</v>
      </c>
      <c r="AD104">
        <v>1</v>
      </c>
      <c r="AE104">
        <v>2</v>
      </c>
    </row>
    <row r="105" spans="8:31" x14ac:dyDescent="0.35">
      <c r="H105">
        <v>103</v>
      </c>
      <c r="I105">
        <v>1641</v>
      </c>
      <c r="J105">
        <v>7</v>
      </c>
      <c r="K105">
        <v>1410</v>
      </c>
      <c r="L105">
        <v>12</v>
      </c>
      <c r="M105">
        <v>300</v>
      </c>
      <c r="N105">
        <v>2</v>
      </c>
      <c r="O105">
        <v>0.9</v>
      </c>
      <c r="P105">
        <v>0.3</v>
      </c>
      <c r="Q105">
        <v>1</v>
      </c>
      <c r="R105">
        <v>10</v>
      </c>
      <c r="S105">
        <v>2</v>
      </c>
      <c r="T105">
        <v>1</v>
      </c>
      <c r="U105">
        <v>4</v>
      </c>
      <c r="V105">
        <v>1.5</v>
      </c>
      <c r="W105">
        <v>0</v>
      </c>
      <c r="X105">
        <v>1</v>
      </c>
      <c r="Y105">
        <v>0</v>
      </c>
      <c r="Z105">
        <v>1</v>
      </c>
      <c r="AA105">
        <v>3</v>
      </c>
      <c r="AB105">
        <v>750</v>
      </c>
      <c r="AC105">
        <v>2.4</v>
      </c>
      <c r="AD105">
        <v>3</v>
      </c>
      <c r="AE105">
        <v>2</v>
      </c>
    </row>
    <row r="106" spans="8:31" x14ac:dyDescent="0.35">
      <c r="H106">
        <v>104</v>
      </c>
      <c r="I106">
        <v>656</v>
      </c>
      <c r="J106">
        <v>7</v>
      </c>
      <c r="K106">
        <v>964</v>
      </c>
      <c r="L106">
        <v>33</v>
      </c>
      <c r="M106">
        <v>180</v>
      </c>
      <c r="N106">
        <v>2</v>
      </c>
      <c r="O106">
        <v>1.3</v>
      </c>
      <c r="P106">
        <v>0.8</v>
      </c>
      <c r="Q106">
        <v>1.6</v>
      </c>
      <c r="R106">
        <v>6</v>
      </c>
      <c r="S106">
        <v>1</v>
      </c>
      <c r="T106">
        <v>0</v>
      </c>
      <c r="U106">
        <v>3</v>
      </c>
      <c r="V106">
        <v>1</v>
      </c>
      <c r="W106">
        <v>1</v>
      </c>
      <c r="X106">
        <v>0</v>
      </c>
      <c r="Y106">
        <v>0</v>
      </c>
      <c r="Z106">
        <v>0.3</v>
      </c>
      <c r="AA106">
        <v>3</v>
      </c>
      <c r="AB106">
        <v>315</v>
      </c>
      <c r="AC106">
        <v>2.5</v>
      </c>
      <c r="AD106">
        <v>1</v>
      </c>
      <c r="AE106">
        <v>3</v>
      </c>
    </row>
    <row r="107" spans="8:31" x14ac:dyDescent="0.35">
      <c r="H107">
        <v>105</v>
      </c>
      <c r="I107">
        <v>1395</v>
      </c>
      <c r="J107">
        <v>8</v>
      </c>
      <c r="K107">
        <v>913</v>
      </c>
      <c r="L107">
        <v>22</v>
      </c>
      <c r="M107">
        <v>390</v>
      </c>
      <c r="N107">
        <v>3</v>
      </c>
      <c r="O107">
        <v>0.7</v>
      </c>
      <c r="P107">
        <v>0</v>
      </c>
      <c r="Q107">
        <v>0.6</v>
      </c>
      <c r="R107">
        <v>9</v>
      </c>
      <c r="S107">
        <v>2</v>
      </c>
      <c r="T107">
        <v>1</v>
      </c>
      <c r="U107">
        <v>4</v>
      </c>
      <c r="V107">
        <v>1</v>
      </c>
      <c r="W107">
        <v>0</v>
      </c>
      <c r="X107">
        <v>1</v>
      </c>
      <c r="Y107">
        <v>1</v>
      </c>
      <c r="Z107">
        <v>0.4</v>
      </c>
      <c r="AA107">
        <v>3</v>
      </c>
      <c r="AB107">
        <v>990</v>
      </c>
      <c r="AC107">
        <v>3.7</v>
      </c>
      <c r="AD107">
        <v>3</v>
      </c>
      <c r="AE107">
        <v>3</v>
      </c>
    </row>
    <row r="108" spans="8:31" x14ac:dyDescent="0.35">
      <c r="H108">
        <v>106</v>
      </c>
      <c r="I108">
        <v>1599</v>
      </c>
      <c r="J108">
        <v>8</v>
      </c>
      <c r="K108">
        <v>1453</v>
      </c>
      <c r="L108">
        <v>13</v>
      </c>
      <c r="M108">
        <v>370</v>
      </c>
      <c r="N108">
        <v>1</v>
      </c>
      <c r="O108">
        <v>0.6</v>
      </c>
      <c r="P108">
        <v>1.5</v>
      </c>
      <c r="Q108">
        <v>0.3</v>
      </c>
      <c r="R108">
        <v>9</v>
      </c>
      <c r="S108">
        <v>2</v>
      </c>
      <c r="T108">
        <v>1</v>
      </c>
      <c r="U108">
        <v>5</v>
      </c>
      <c r="V108">
        <v>2.5</v>
      </c>
      <c r="W108">
        <v>0</v>
      </c>
      <c r="X108">
        <v>1</v>
      </c>
      <c r="Y108">
        <v>0</v>
      </c>
      <c r="Z108">
        <v>0.8</v>
      </c>
      <c r="AA108">
        <v>3</v>
      </c>
      <c r="AB108">
        <v>870</v>
      </c>
      <c r="AC108">
        <v>2.8</v>
      </c>
      <c r="AD108">
        <v>4</v>
      </c>
      <c r="AE108">
        <v>3</v>
      </c>
    </row>
    <row r="109" spans="8:31" x14ac:dyDescent="0.35">
      <c r="H109">
        <v>107</v>
      </c>
      <c r="I109">
        <v>639</v>
      </c>
      <c r="J109">
        <v>6</v>
      </c>
      <c r="K109">
        <v>802</v>
      </c>
      <c r="L109">
        <v>1</v>
      </c>
      <c r="M109">
        <v>190</v>
      </c>
      <c r="N109">
        <v>2</v>
      </c>
      <c r="O109">
        <v>0.6</v>
      </c>
      <c r="P109">
        <v>1.1000000000000001</v>
      </c>
      <c r="Q109">
        <v>0.9</v>
      </c>
      <c r="R109">
        <v>6</v>
      </c>
      <c r="S109">
        <v>1</v>
      </c>
      <c r="T109">
        <v>0</v>
      </c>
      <c r="U109">
        <v>3</v>
      </c>
      <c r="V109">
        <v>1</v>
      </c>
      <c r="W109">
        <v>0</v>
      </c>
      <c r="X109">
        <v>1</v>
      </c>
      <c r="Y109">
        <v>1</v>
      </c>
      <c r="Z109">
        <v>0</v>
      </c>
      <c r="AA109">
        <v>3</v>
      </c>
      <c r="AB109">
        <v>330</v>
      </c>
      <c r="AC109">
        <v>2.7</v>
      </c>
      <c r="AD109">
        <v>3</v>
      </c>
      <c r="AE109">
        <v>3</v>
      </c>
    </row>
    <row r="110" spans="8:31" x14ac:dyDescent="0.35">
      <c r="H110">
        <v>108</v>
      </c>
      <c r="I110">
        <v>739</v>
      </c>
      <c r="J110">
        <v>5</v>
      </c>
      <c r="K110">
        <v>843</v>
      </c>
      <c r="L110">
        <v>7</v>
      </c>
      <c r="M110">
        <v>200</v>
      </c>
      <c r="N110">
        <v>3</v>
      </c>
      <c r="O110">
        <v>0.1</v>
      </c>
      <c r="P110">
        <v>0.7</v>
      </c>
      <c r="Q110">
        <v>0.2</v>
      </c>
      <c r="R110">
        <v>3</v>
      </c>
      <c r="S110">
        <v>2</v>
      </c>
      <c r="T110">
        <v>1</v>
      </c>
      <c r="U110">
        <v>2</v>
      </c>
      <c r="V110">
        <v>1</v>
      </c>
      <c r="W110">
        <v>0</v>
      </c>
      <c r="X110">
        <v>1</v>
      </c>
      <c r="Y110">
        <v>1</v>
      </c>
      <c r="Z110">
        <v>0.4</v>
      </c>
      <c r="AA110">
        <v>3</v>
      </c>
      <c r="AB110">
        <v>340</v>
      </c>
      <c r="AC110">
        <v>2.4</v>
      </c>
      <c r="AD110">
        <v>2</v>
      </c>
      <c r="AE110">
        <v>3</v>
      </c>
    </row>
    <row r="111" spans="8:31" x14ac:dyDescent="0.35">
      <c r="H111">
        <v>109</v>
      </c>
      <c r="I111">
        <v>1416</v>
      </c>
      <c r="J111">
        <v>8</v>
      </c>
      <c r="K111">
        <v>1024</v>
      </c>
      <c r="L111">
        <v>22</v>
      </c>
      <c r="M111">
        <v>390</v>
      </c>
      <c r="N111">
        <v>1</v>
      </c>
      <c r="O111">
        <v>1.4</v>
      </c>
      <c r="P111">
        <v>0.6</v>
      </c>
      <c r="Q111">
        <v>0.8</v>
      </c>
      <c r="R111">
        <v>8</v>
      </c>
      <c r="S111">
        <v>2</v>
      </c>
      <c r="T111">
        <v>1</v>
      </c>
      <c r="U111">
        <v>5</v>
      </c>
      <c r="V111">
        <v>2</v>
      </c>
      <c r="W111">
        <v>0</v>
      </c>
      <c r="X111">
        <v>1</v>
      </c>
      <c r="Y111">
        <v>0</v>
      </c>
      <c r="Z111">
        <v>0.6</v>
      </c>
      <c r="AA111">
        <v>3</v>
      </c>
      <c r="AB111">
        <v>675</v>
      </c>
      <c r="AC111">
        <v>2.5</v>
      </c>
      <c r="AD111">
        <v>4</v>
      </c>
      <c r="AE111">
        <v>3</v>
      </c>
    </row>
    <row r="112" spans="8:31" x14ac:dyDescent="0.35">
      <c r="H112">
        <v>110</v>
      </c>
      <c r="I112">
        <v>898</v>
      </c>
      <c r="J112">
        <v>5</v>
      </c>
      <c r="K112">
        <v>1905</v>
      </c>
      <c r="L112">
        <v>5</v>
      </c>
      <c r="M112">
        <v>230</v>
      </c>
      <c r="N112">
        <v>1</v>
      </c>
      <c r="O112">
        <v>0.5</v>
      </c>
      <c r="P112">
        <v>0.5</v>
      </c>
      <c r="Q112">
        <v>0.6</v>
      </c>
      <c r="R112">
        <v>8</v>
      </c>
      <c r="S112">
        <v>1</v>
      </c>
      <c r="T112">
        <v>1</v>
      </c>
      <c r="U112">
        <v>2</v>
      </c>
      <c r="V112">
        <v>1</v>
      </c>
      <c r="W112">
        <v>0</v>
      </c>
      <c r="X112">
        <v>1</v>
      </c>
      <c r="Y112">
        <v>1</v>
      </c>
      <c r="Z112">
        <v>0</v>
      </c>
      <c r="AA112">
        <v>3</v>
      </c>
      <c r="AB112">
        <v>345</v>
      </c>
      <c r="AC112">
        <v>2</v>
      </c>
      <c r="AD112">
        <v>1</v>
      </c>
      <c r="AE112">
        <v>3</v>
      </c>
    </row>
    <row r="113" spans="1:31" x14ac:dyDescent="0.35">
      <c r="H113">
        <v>111</v>
      </c>
      <c r="I113">
        <v>1507</v>
      </c>
      <c r="J113">
        <v>8</v>
      </c>
      <c r="K113">
        <v>1697</v>
      </c>
      <c r="L113">
        <v>45</v>
      </c>
      <c r="M113">
        <v>320</v>
      </c>
      <c r="N113">
        <v>1</v>
      </c>
      <c r="O113">
        <v>1.2</v>
      </c>
      <c r="P113">
        <v>0.7</v>
      </c>
      <c r="Q113">
        <v>1.5</v>
      </c>
      <c r="R113">
        <v>9</v>
      </c>
      <c r="S113">
        <v>2</v>
      </c>
      <c r="T113">
        <v>1</v>
      </c>
      <c r="U113">
        <v>4</v>
      </c>
      <c r="V113">
        <v>1.5</v>
      </c>
      <c r="W113">
        <v>0</v>
      </c>
      <c r="X113">
        <v>0</v>
      </c>
      <c r="Y113">
        <v>0</v>
      </c>
      <c r="Z113">
        <v>1</v>
      </c>
      <c r="AA113">
        <v>3</v>
      </c>
      <c r="AB113">
        <v>835</v>
      </c>
      <c r="AC113">
        <v>2.9</v>
      </c>
      <c r="AD113">
        <v>3</v>
      </c>
      <c r="AE113">
        <v>3</v>
      </c>
    </row>
    <row r="114" spans="1:31" x14ac:dyDescent="0.35">
      <c r="H114">
        <v>112</v>
      </c>
      <c r="I114">
        <v>811</v>
      </c>
      <c r="J114">
        <v>5</v>
      </c>
      <c r="K114">
        <v>983</v>
      </c>
      <c r="L114">
        <v>22</v>
      </c>
      <c r="M114">
        <v>160</v>
      </c>
      <c r="N114">
        <v>2</v>
      </c>
      <c r="O114">
        <v>0.5</v>
      </c>
      <c r="P114">
        <v>1.2</v>
      </c>
      <c r="Q114">
        <v>0.4</v>
      </c>
      <c r="R114">
        <v>7</v>
      </c>
      <c r="S114">
        <v>2</v>
      </c>
      <c r="T114">
        <v>1</v>
      </c>
      <c r="U114">
        <v>2</v>
      </c>
      <c r="V114">
        <v>1.5</v>
      </c>
      <c r="W114">
        <v>0</v>
      </c>
      <c r="X114">
        <v>1</v>
      </c>
      <c r="Y114">
        <v>0</v>
      </c>
      <c r="Z114">
        <v>0.1</v>
      </c>
      <c r="AA114">
        <v>3</v>
      </c>
      <c r="AB114">
        <v>645</v>
      </c>
      <c r="AC114">
        <v>4.0999999999999996</v>
      </c>
      <c r="AD114">
        <v>1</v>
      </c>
      <c r="AE114">
        <v>3</v>
      </c>
    </row>
    <row r="115" spans="1:31" x14ac:dyDescent="0.35">
      <c r="H115">
        <v>113</v>
      </c>
      <c r="I115">
        <v>1492</v>
      </c>
      <c r="J115">
        <v>7</v>
      </c>
      <c r="K115">
        <v>1944</v>
      </c>
      <c r="L115">
        <v>17</v>
      </c>
      <c r="M115">
        <v>210</v>
      </c>
      <c r="N115">
        <v>3</v>
      </c>
      <c r="O115">
        <v>1</v>
      </c>
      <c r="P115">
        <v>1.5</v>
      </c>
      <c r="Q115">
        <v>1.1000000000000001</v>
      </c>
      <c r="R115">
        <v>10</v>
      </c>
      <c r="S115">
        <v>2</v>
      </c>
      <c r="T115">
        <v>1</v>
      </c>
      <c r="U115">
        <v>3</v>
      </c>
      <c r="V115">
        <v>1</v>
      </c>
      <c r="W115">
        <v>0</v>
      </c>
      <c r="X115">
        <v>1</v>
      </c>
      <c r="Y115">
        <v>0</v>
      </c>
      <c r="Z115">
        <v>1</v>
      </c>
      <c r="AA115">
        <v>3</v>
      </c>
      <c r="AB115">
        <v>800</v>
      </c>
      <c r="AC115">
        <v>2.8</v>
      </c>
      <c r="AD115">
        <v>2</v>
      </c>
      <c r="AE115">
        <v>3</v>
      </c>
    </row>
    <row r="116" spans="1:31" x14ac:dyDescent="0.35">
      <c r="H116">
        <v>114</v>
      </c>
      <c r="I116">
        <v>1476</v>
      </c>
      <c r="J116">
        <v>8</v>
      </c>
      <c r="K116">
        <v>1865</v>
      </c>
      <c r="L116">
        <v>23</v>
      </c>
      <c r="M116">
        <v>340</v>
      </c>
      <c r="N116">
        <v>3</v>
      </c>
      <c r="O116">
        <v>0.7</v>
      </c>
      <c r="P116">
        <v>1.5</v>
      </c>
      <c r="Q116">
        <v>1.3</v>
      </c>
      <c r="R116">
        <v>9</v>
      </c>
      <c r="S116">
        <v>2</v>
      </c>
      <c r="T116">
        <v>1</v>
      </c>
      <c r="U116">
        <v>4</v>
      </c>
      <c r="V116">
        <v>2</v>
      </c>
      <c r="W116">
        <v>0</v>
      </c>
      <c r="X116">
        <v>1</v>
      </c>
      <c r="Y116">
        <v>1</v>
      </c>
      <c r="Z116">
        <v>0.7</v>
      </c>
      <c r="AA116">
        <v>3</v>
      </c>
      <c r="AB116">
        <v>720</v>
      </c>
      <c r="AC116">
        <v>2.5</v>
      </c>
      <c r="AD116">
        <v>3</v>
      </c>
      <c r="AE116">
        <v>3</v>
      </c>
    </row>
    <row r="117" spans="1:31" x14ac:dyDescent="0.35">
      <c r="H117">
        <v>115</v>
      </c>
      <c r="I117">
        <v>1697</v>
      </c>
      <c r="J117">
        <v>9</v>
      </c>
      <c r="K117">
        <v>1714</v>
      </c>
      <c r="L117">
        <v>6</v>
      </c>
      <c r="M117">
        <v>360</v>
      </c>
      <c r="N117">
        <v>1</v>
      </c>
      <c r="O117">
        <v>0.9</v>
      </c>
      <c r="P117">
        <v>1.2</v>
      </c>
      <c r="Q117">
        <v>1.3</v>
      </c>
      <c r="R117">
        <v>9</v>
      </c>
      <c r="S117">
        <v>2</v>
      </c>
      <c r="T117">
        <v>1</v>
      </c>
      <c r="U117">
        <v>5</v>
      </c>
      <c r="V117">
        <v>2</v>
      </c>
      <c r="W117">
        <v>0</v>
      </c>
      <c r="X117">
        <v>1</v>
      </c>
      <c r="Y117">
        <v>0</v>
      </c>
      <c r="Z117">
        <v>0.9</v>
      </c>
      <c r="AA117">
        <v>3</v>
      </c>
      <c r="AB117">
        <v>740</v>
      </c>
      <c r="AC117">
        <v>2.2999999999999998</v>
      </c>
      <c r="AD117">
        <v>4</v>
      </c>
      <c r="AE117">
        <v>3</v>
      </c>
    </row>
    <row r="118" spans="1:31" x14ac:dyDescent="0.35">
      <c r="H118">
        <v>116</v>
      </c>
      <c r="I118">
        <v>1016</v>
      </c>
      <c r="J118">
        <v>8</v>
      </c>
      <c r="K118">
        <v>1366</v>
      </c>
      <c r="L118">
        <v>29</v>
      </c>
      <c r="M118">
        <v>440</v>
      </c>
      <c r="N118">
        <v>2</v>
      </c>
      <c r="O118">
        <v>0.2</v>
      </c>
      <c r="P118">
        <v>0.8</v>
      </c>
      <c r="Q118">
        <v>0.1</v>
      </c>
      <c r="R118">
        <v>5</v>
      </c>
      <c r="S118">
        <v>1</v>
      </c>
      <c r="T118">
        <v>1</v>
      </c>
      <c r="U118">
        <v>4</v>
      </c>
      <c r="V118">
        <v>1.5</v>
      </c>
      <c r="W118">
        <v>1</v>
      </c>
      <c r="X118">
        <v>0</v>
      </c>
      <c r="Y118">
        <v>0</v>
      </c>
      <c r="Z118">
        <v>0</v>
      </c>
      <c r="AA118">
        <v>3</v>
      </c>
      <c r="AB118">
        <v>750</v>
      </c>
      <c r="AC118">
        <v>3.8</v>
      </c>
      <c r="AD118">
        <v>4</v>
      </c>
      <c r="AE118">
        <v>3</v>
      </c>
    </row>
    <row r="119" spans="1:31" x14ac:dyDescent="0.35">
      <c r="H119">
        <v>117</v>
      </c>
      <c r="I119">
        <v>1072</v>
      </c>
      <c r="J119">
        <v>5</v>
      </c>
      <c r="K119">
        <v>679</v>
      </c>
      <c r="L119">
        <v>19</v>
      </c>
      <c r="M119">
        <v>220</v>
      </c>
      <c r="N119">
        <v>3</v>
      </c>
      <c r="O119">
        <v>0.3</v>
      </c>
      <c r="P119">
        <v>0.1</v>
      </c>
      <c r="Q119">
        <v>0.5</v>
      </c>
      <c r="R119">
        <v>7</v>
      </c>
      <c r="S119">
        <v>2</v>
      </c>
      <c r="T119">
        <v>0</v>
      </c>
      <c r="U119">
        <v>2</v>
      </c>
      <c r="V119">
        <v>1</v>
      </c>
      <c r="W119">
        <v>0</v>
      </c>
      <c r="X119">
        <v>1</v>
      </c>
      <c r="Y119">
        <v>0</v>
      </c>
      <c r="Z119">
        <v>0.6</v>
      </c>
      <c r="AA119">
        <v>3</v>
      </c>
      <c r="AB119">
        <v>565</v>
      </c>
      <c r="AC119">
        <v>2.7</v>
      </c>
      <c r="AD119">
        <v>3</v>
      </c>
      <c r="AE119">
        <v>2</v>
      </c>
    </row>
    <row r="120" spans="1:31" x14ac:dyDescent="0.35">
      <c r="H120">
        <v>118</v>
      </c>
      <c r="I120">
        <v>1096</v>
      </c>
      <c r="J120">
        <v>6</v>
      </c>
      <c r="K120">
        <v>1932</v>
      </c>
      <c r="L120">
        <v>37</v>
      </c>
      <c r="M120">
        <v>180</v>
      </c>
      <c r="N120">
        <v>3</v>
      </c>
      <c r="O120">
        <v>0.9</v>
      </c>
      <c r="P120">
        <v>1.2</v>
      </c>
      <c r="Q120">
        <v>1.5</v>
      </c>
      <c r="R120">
        <v>9</v>
      </c>
      <c r="S120">
        <v>1</v>
      </c>
      <c r="T120">
        <v>0</v>
      </c>
      <c r="U120">
        <v>2</v>
      </c>
      <c r="V120">
        <v>1</v>
      </c>
      <c r="W120">
        <v>0</v>
      </c>
      <c r="X120">
        <v>0</v>
      </c>
      <c r="Y120">
        <v>0</v>
      </c>
      <c r="Z120">
        <v>0.7</v>
      </c>
      <c r="AA120">
        <v>3</v>
      </c>
      <c r="AB120">
        <v>500</v>
      </c>
      <c r="AC120">
        <v>2.4</v>
      </c>
      <c r="AD120">
        <v>2</v>
      </c>
      <c r="AE120">
        <v>3</v>
      </c>
    </row>
    <row r="121" spans="1:31" x14ac:dyDescent="0.35">
      <c r="H121">
        <v>119</v>
      </c>
      <c r="I121">
        <v>1104</v>
      </c>
      <c r="J121">
        <v>5</v>
      </c>
      <c r="K121">
        <v>1454</v>
      </c>
      <c r="L121">
        <v>25</v>
      </c>
      <c r="M121">
        <v>230</v>
      </c>
      <c r="N121">
        <v>1</v>
      </c>
      <c r="O121">
        <v>1.1000000000000001</v>
      </c>
      <c r="P121">
        <v>1.5</v>
      </c>
      <c r="Q121">
        <v>1.7</v>
      </c>
      <c r="R121">
        <v>7</v>
      </c>
      <c r="S121">
        <v>2</v>
      </c>
      <c r="T121">
        <v>1</v>
      </c>
      <c r="U121">
        <v>2</v>
      </c>
      <c r="V121">
        <v>1.5</v>
      </c>
      <c r="W121">
        <v>0</v>
      </c>
      <c r="X121">
        <v>1</v>
      </c>
      <c r="Y121">
        <v>1</v>
      </c>
      <c r="Z121">
        <v>0.7</v>
      </c>
      <c r="AA121">
        <v>3</v>
      </c>
      <c r="AB121">
        <v>520</v>
      </c>
      <c r="AC121">
        <v>2.4</v>
      </c>
      <c r="AD121">
        <v>2</v>
      </c>
      <c r="AE121">
        <v>3</v>
      </c>
    </row>
    <row r="122" spans="1:31" x14ac:dyDescent="0.35">
      <c r="H122">
        <v>120</v>
      </c>
      <c r="I122">
        <v>1126</v>
      </c>
      <c r="J122">
        <v>5</v>
      </c>
      <c r="K122">
        <v>909</v>
      </c>
      <c r="L122">
        <v>15</v>
      </c>
      <c r="M122">
        <v>150</v>
      </c>
      <c r="N122">
        <v>2</v>
      </c>
      <c r="O122">
        <v>1.1000000000000001</v>
      </c>
      <c r="P122">
        <v>2</v>
      </c>
      <c r="Q122">
        <v>0.5</v>
      </c>
      <c r="R122">
        <v>9</v>
      </c>
      <c r="S122">
        <v>2</v>
      </c>
      <c r="T122">
        <v>1</v>
      </c>
      <c r="U122">
        <v>2</v>
      </c>
      <c r="V122">
        <v>1</v>
      </c>
      <c r="W122">
        <v>0</v>
      </c>
      <c r="X122">
        <v>1</v>
      </c>
      <c r="Y122">
        <v>0</v>
      </c>
      <c r="Z122">
        <v>0.8</v>
      </c>
      <c r="AA122">
        <v>3</v>
      </c>
      <c r="AB122">
        <v>620</v>
      </c>
      <c r="AC122">
        <v>2.9</v>
      </c>
      <c r="AD122">
        <v>1</v>
      </c>
      <c r="AE122">
        <v>2</v>
      </c>
    </row>
    <row r="123" spans="1:31" ht="15" thickBot="1" x14ac:dyDescent="0.4"/>
    <row r="124" spans="1:31" x14ac:dyDescent="0.35">
      <c r="A124" s="110"/>
      <c r="B124" s="110" t="s">
        <v>129</v>
      </c>
      <c r="C124" s="110" t="s">
        <v>79</v>
      </c>
      <c r="D124" s="110" t="s">
        <v>81</v>
      </c>
      <c r="E124" s="110" t="s">
        <v>83</v>
      </c>
      <c r="F124" s="110" t="s">
        <v>130</v>
      </c>
      <c r="G124" s="110" t="s">
        <v>87</v>
      </c>
      <c r="H124" s="110" t="s">
        <v>90</v>
      </c>
      <c r="I124" s="110" t="s">
        <v>92</v>
      </c>
      <c r="J124" s="110" t="s">
        <v>94</v>
      </c>
      <c r="K124" s="110" t="s">
        <v>73</v>
      </c>
      <c r="L124" s="110" t="s">
        <v>97</v>
      </c>
      <c r="M124" s="110" t="s">
        <v>99</v>
      </c>
      <c r="N124" s="110" t="s">
        <v>102</v>
      </c>
      <c r="O124" s="110" t="s">
        <v>104</v>
      </c>
      <c r="P124" s="110" t="s">
        <v>106</v>
      </c>
      <c r="Q124" s="110" t="s">
        <v>109</v>
      </c>
      <c r="R124" s="110" t="s">
        <v>112</v>
      </c>
      <c r="S124" s="110" t="s">
        <v>114</v>
      </c>
      <c r="T124" s="110" t="s">
        <v>116</v>
      </c>
      <c r="U124" s="110" t="s">
        <v>131</v>
      </c>
      <c r="V124" s="110" t="s">
        <v>121</v>
      </c>
      <c r="W124" s="110" t="s">
        <v>123</v>
      </c>
      <c r="X124" s="110" t="s">
        <v>132</v>
      </c>
    </row>
    <row r="125" spans="1:31" x14ac:dyDescent="0.35">
      <c r="A125" s="108" t="s">
        <v>129</v>
      </c>
      <c r="B125" s="108">
        <v>1</v>
      </c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</row>
    <row r="126" spans="1:31" x14ac:dyDescent="0.35">
      <c r="A126" s="108" t="s">
        <v>79</v>
      </c>
      <c r="B126" s="108">
        <v>0.50546928136290659</v>
      </c>
      <c r="C126" s="108">
        <v>1</v>
      </c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</row>
    <row r="127" spans="1:31" x14ac:dyDescent="0.35">
      <c r="A127" s="108" t="s">
        <v>81</v>
      </c>
      <c r="B127" s="108">
        <v>0.41083026705553466</v>
      </c>
      <c r="C127" s="108">
        <v>8.4896697453538797E-2</v>
      </c>
      <c r="D127" s="108">
        <v>1</v>
      </c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</row>
    <row r="128" spans="1:31" x14ac:dyDescent="0.35">
      <c r="A128" s="108" t="s">
        <v>83</v>
      </c>
      <c r="B128" s="108">
        <v>-0.21782155100350234</v>
      </c>
      <c r="C128" s="108">
        <v>-1.1243567569269246E-2</v>
      </c>
      <c r="D128" s="108">
        <v>8.6375573801452232E-3</v>
      </c>
      <c r="E128" s="108">
        <v>1</v>
      </c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</row>
    <row r="129" spans="1:24" x14ac:dyDescent="0.35">
      <c r="A129" s="108" t="s">
        <v>130</v>
      </c>
      <c r="B129" s="108">
        <v>0.56776914034260462</v>
      </c>
      <c r="C129" s="108">
        <v>0.76931606343063041</v>
      </c>
      <c r="D129" s="108">
        <v>0.13899190607819736</v>
      </c>
      <c r="E129" s="108">
        <v>-5.5995220741748434E-3</v>
      </c>
      <c r="F129" s="108">
        <v>1</v>
      </c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</row>
    <row r="130" spans="1:24" x14ac:dyDescent="0.35">
      <c r="A130" s="108" t="s">
        <v>87</v>
      </c>
      <c r="B130" s="108">
        <v>0.16449070599228593</v>
      </c>
      <c r="C130" s="108">
        <v>0.14533765084090167</v>
      </c>
      <c r="D130" s="108">
        <v>-1.4473633480998498E-2</v>
      </c>
      <c r="E130" s="108">
        <v>-8.70219792675931E-2</v>
      </c>
      <c r="F130" s="108">
        <v>-1.1175286493587754E-2</v>
      </c>
      <c r="G130" s="108">
        <v>1</v>
      </c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</row>
    <row r="131" spans="1:24" x14ac:dyDescent="0.35">
      <c r="A131" s="108" t="s">
        <v>90</v>
      </c>
      <c r="B131" s="108">
        <v>3.0124934122563473E-3</v>
      </c>
      <c r="C131" s="108">
        <v>0.1236687892785136</v>
      </c>
      <c r="D131" s="108">
        <v>-2.6549747597794635E-2</v>
      </c>
      <c r="E131" s="108">
        <v>2.8647733228562712E-2</v>
      </c>
      <c r="F131" s="108">
        <v>9.0065680291234601E-2</v>
      </c>
      <c r="G131" s="108">
        <v>5.8599094937904765E-2</v>
      </c>
      <c r="H131" s="108">
        <v>1</v>
      </c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</row>
    <row r="132" spans="1:24" x14ac:dyDescent="0.35">
      <c r="A132" s="108" t="s">
        <v>92</v>
      </c>
      <c r="B132" s="108">
        <v>-2.3832293889447301E-2</v>
      </c>
      <c r="C132" s="108">
        <v>-6.4390587067824287E-2</v>
      </c>
      <c r="D132" s="108">
        <v>0.11031013544131958</v>
      </c>
      <c r="E132" s="108">
        <v>9.3836071300497162E-2</v>
      </c>
      <c r="F132" s="108">
        <v>-0.20402640792625445</v>
      </c>
      <c r="G132" s="108">
        <v>-9.1312171168267453E-2</v>
      </c>
      <c r="H132" s="108">
        <v>-2.3666296088088114E-3</v>
      </c>
      <c r="I132" s="108">
        <v>1</v>
      </c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</row>
    <row r="133" spans="1:24" x14ac:dyDescent="0.35">
      <c r="A133" s="108" t="s">
        <v>94</v>
      </c>
      <c r="B133" s="108">
        <v>-8.3733824197950196E-2</v>
      </c>
      <c r="C133" s="108">
        <v>-2.5916883371910265E-2</v>
      </c>
      <c r="D133" s="108">
        <v>0.13635275984478887</v>
      </c>
      <c r="E133" s="108">
        <v>0.1325064557410553</v>
      </c>
      <c r="F133" s="108">
        <v>-0.15123277777312494</v>
      </c>
      <c r="G133" s="108">
        <v>-3.6680775199952026E-2</v>
      </c>
      <c r="H133" s="108">
        <v>0.30611087709054374</v>
      </c>
      <c r="I133" s="108">
        <v>0.40633396813678108</v>
      </c>
      <c r="J133" s="108">
        <v>1</v>
      </c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</row>
    <row r="134" spans="1:24" x14ac:dyDescent="0.35">
      <c r="A134" s="108" t="s">
        <v>73</v>
      </c>
      <c r="B134" s="108">
        <v>0.72257004793195179</v>
      </c>
      <c r="C134" s="108">
        <v>0.11752284559272032</v>
      </c>
      <c r="D134" s="108">
        <v>0.37096461295867572</v>
      </c>
      <c r="E134" s="108">
        <v>-4.7123716299303516E-2</v>
      </c>
      <c r="F134" s="108">
        <v>6.4401661243659772E-2</v>
      </c>
      <c r="G134" s="108">
        <v>0.24793970593314335</v>
      </c>
      <c r="H134" s="108">
        <v>-9.1915042290215809E-3</v>
      </c>
      <c r="I134" s="108">
        <v>0.13946503500277582</v>
      </c>
      <c r="J134" s="108">
        <v>5.1364355303578142E-2</v>
      </c>
      <c r="K134" s="108">
        <v>1</v>
      </c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</row>
    <row r="135" spans="1:24" x14ac:dyDescent="0.35">
      <c r="A135" s="108" t="s">
        <v>97</v>
      </c>
      <c r="B135" s="108">
        <v>0.56509845483962162</v>
      </c>
      <c r="C135" s="108">
        <v>0.14248684758474681</v>
      </c>
      <c r="D135" s="108">
        <v>0.11315710919859463</v>
      </c>
      <c r="E135" s="108">
        <v>-7.1570457429514081E-2</v>
      </c>
      <c r="F135" s="108">
        <v>0.10987254690471548</v>
      </c>
      <c r="G135" s="108">
        <v>0.10400332815975254</v>
      </c>
      <c r="H135" s="108">
        <v>-6.4826014767060749E-2</v>
      </c>
      <c r="I135" s="108">
        <v>-6.8557740529613193E-2</v>
      </c>
      <c r="J135" s="108">
        <v>-5.9831080574426945E-2</v>
      </c>
      <c r="K135" s="108">
        <v>0.32331328316085672</v>
      </c>
      <c r="L135" s="108">
        <v>1</v>
      </c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</row>
    <row r="136" spans="1:24" x14ac:dyDescent="0.35">
      <c r="A136" s="108" t="s">
        <v>99</v>
      </c>
      <c r="B136" s="108">
        <v>0.36468755149727444</v>
      </c>
      <c r="C136" s="108">
        <v>3.2261173038055889E-2</v>
      </c>
      <c r="D136" s="108">
        <v>0.2257834289678117</v>
      </c>
      <c r="E136" s="108">
        <v>1.5067464722002977E-2</v>
      </c>
      <c r="F136" s="108">
        <v>4.8700264033441507E-2</v>
      </c>
      <c r="G136" s="108">
        <v>9.6003072147463855E-2</v>
      </c>
      <c r="H136" s="108">
        <v>-4.5126236427953957E-2</v>
      </c>
      <c r="I136" s="108">
        <v>0.2023289415630051</v>
      </c>
      <c r="J136" s="108">
        <v>-4.4086059370630412E-2</v>
      </c>
      <c r="K136" s="108">
        <v>0.42817164526708074</v>
      </c>
      <c r="L136" s="108">
        <v>0.27232142857142877</v>
      </c>
      <c r="M136" s="108">
        <v>1</v>
      </c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</row>
    <row r="137" spans="1:24" x14ac:dyDescent="0.35">
      <c r="A137" s="108" t="s">
        <v>102</v>
      </c>
      <c r="B137" s="108">
        <v>0.53974453139865375</v>
      </c>
      <c r="C137" s="108">
        <v>0.91649977028422169</v>
      </c>
      <c r="D137" s="108">
        <v>0.1043448619596265</v>
      </c>
      <c r="E137" s="108">
        <v>-3.8288258181699501E-2</v>
      </c>
      <c r="F137" s="108">
        <v>0.84576766037002404</v>
      </c>
      <c r="G137" s="108">
        <v>2.8505448854572926E-2</v>
      </c>
      <c r="H137" s="108">
        <v>0.12819319391351483</v>
      </c>
      <c r="I137" s="108">
        <v>-8.7191031391829169E-2</v>
      </c>
      <c r="J137" s="108">
        <v>-3.8365548891674421E-2</v>
      </c>
      <c r="K137" s="108">
        <v>0.10646086589362569</v>
      </c>
      <c r="L137" s="108">
        <v>0.16317041078026603</v>
      </c>
      <c r="M137" s="108">
        <v>5.2337678929519342E-2</v>
      </c>
      <c r="N137" s="108">
        <v>1</v>
      </c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</row>
    <row r="138" spans="1:24" x14ac:dyDescent="0.35">
      <c r="A138" s="108" t="s">
        <v>104</v>
      </c>
      <c r="B138" s="108">
        <v>0.33122268507667912</v>
      </c>
      <c r="C138" s="108">
        <v>0.63452249558092466</v>
      </c>
      <c r="D138" s="108">
        <v>8.2139332458464165E-2</v>
      </c>
      <c r="E138" s="108">
        <v>3.8286398144715947E-2</v>
      </c>
      <c r="F138" s="108">
        <v>0.51129912960770807</v>
      </c>
      <c r="G138" s="108">
        <v>-0.10490096778182972</v>
      </c>
      <c r="H138" s="108">
        <v>-1.9823595795988063E-2</v>
      </c>
      <c r="I138" s="108">
        <v>-3.7795276347311939E-2</v>
      </c>
      <c r="J138" s="108">
        <v>-9.2962336067781384E-2</v>
      </c>
      <c r="K138" s="108">
        <v>4.3211895836729262E-2</v>
      </c>
      <c r="L138" s="108">
        <v>0.1204181757747893</v>
      </c>
      <c r="M138" s="108">
        <v>8.0278783849859564E-2</v>
      </c>
      <c r="N138" s="108">
        <v>0.675881748540058</v>
      </c>
      <c r="O138" s="108">
        <v>1</v>
      </c>
      <c r="P138" s="108"/>
      <c r="Q138" s="108"/>
      <c r="R138" s="108"/>
      <c r="S138" s="108"/>
      <c r="T138" s="108"/>
      <c r="U138" s="108"/>
      <c r="V138" s="108"/>
      <c r="W138" s="108"/>
      <c r="X138" s="108"/>
    </row>
    <row r="139" spans="1:24" x14ac:dyDescent="0.35">
      <c r="A139" s="108" t="s">
        <v>106</v>
      </c>
      <c r="B139" s="108">
        <v>-5.6076202337170561E-2</v>
      </c>
      <c r="C139" s="108">
        <v>3.5988845186720207E-2</v>
      </c>
      <c r="D139" s="108">
        <v>-0.10209560683028486</v>
      </c>
      <c r="E139" s="108">
        <v>0.31187002400042851</v>
      </c>
      <c r="F139" s="108">
        <v>5.8037584126552119E-2</v>
      </c>
      <c r="G139" s="108">
        <v>2.6773977630083299E-2</v>
      </c>
      <c r="H139" s="108">
        <v>0.12495668753812705</v>
      </c>
      <c r="I139" s="108">
        <v>-6.5287259686887145E-2</v>
      </c>
      <c r="J139" s="108">
        <v>8.430867109214684E-3</v>
      </c>
      <c r="K139" s="108">
        <v>-0.10527696002653528</v>
      </c>
      <c r="L139" s="108">
        <v>1.494035761667999E-2</v>
      </c>
      <c r="M139" s="108">
        <v>-0.10458250331675935</v>
      </c>
      <c r="N139" s="108">
        <v>4.1213029498262117E-2</v>
      </c>
      <c r="O139" s="108">
        <v>4.0299629655567971E-2</v>
      </c>
      <c r="P139" s="108">
        <v>1</v>
      </c>
      <c r="Q139" s="108"/>
      <c r="R139" s="108"/>
      <c r="S139" s="108"/>
      <c r="T139" s="108"/>
      <c r="U139" s="108"/>
      <c r="V139" s="108"/>
      <c r="W139" s="108"/>
      <c r="X139" s="108"/>
    </row>
    <row r="140" spans="1:24" x14ac:dyDescent="0.35">
      <c r="A140" s="108" t="s">
        <v>109</v>
      </c>
      <c r="B140" s="108">
        <v>0.24369410383890255</v>
      </c>
      <c r="C140" s="108">
        <v>-6.8693011882580237E-4</v>
      </c>
      <c r="D140" s="108">
        <v>5.9011295544465159E-2</v>
      </c>
      <c r="E140" s="108">
        <v>-0.87360134557545499</v>
      </c>
      <c r="F140" s="108">
        <v>-8.3462963884333215E-3</v>
      </c>
      <c r="G140" s="108">
        <v>0.11549574452625545</v>
      </c>
      <c r="H140" s="108">
        <v>-7.2664662760593746E-2</v>
      </c>
      <c r="I140" s="108">
        <v>-4.2226951790751595E-2</v>
      </c>
      <c r="J140" s="108">
        <v>-9.7358139490965612E-2</v>
      </c>
      <c r="K140" s="108">
        <v>0.12726539491363043</v>
      </c>
      <c r="L140" s="108">
        <v>0.10494299612341117</v>
      </c>
      <c r="M140" s="108">
        <v>6.6159714947367831E-2</v>
      </c>
      <c r="N140" s="108">
        <v>2.2812726054481917E-2</v>
      </c>
      <c r="O140" s="108">
        <v>-5.897287271643583E-2</v>
      </c>
      <c r="P140" s="108">
        <v>-0.55734934993443797</v>
      </c>
      <c r="Q140" s="108">
        <v>1</v>
      </c>
      <c r="R140" s="108"/>
      <c r="S140" s="108"/>
      <c r="T140" s="108"/>
      <c r="U140" s="108"/>
      <c r="V140" s="108"/>
      <c r="W140" s="108"/>
      <c r="X140" s="108"/>
    </row>
    <row r="141" spans="1:24" x14ac:dyDescent="0.35">
      <c r="A141" s="108" t="s">
        <v>112</v>
      </c>
      <c r="B141" s="108">
        <v>0.1224165537727662</v>
      </c>
      <c r="C141" s="108">
        <v>2.2265874744403884E-2</v>
      </c>
      <c r="D141" s="108">
        <v>-2.9757194408668772E-3</v>
      </c>
      <c r="E141" s="108">
        <v>-0.58741331665040897</v>
      </c>
      <c r="F141" s="108">
        <v>3.7505776779261993E-2</v>
      </c>
      <c r="G141" s="108">
        <v>8.696490963926852E-2</v>
      </c>
      <c r="H141" s="108">
        <v>-2.5018784943903475E-2</v>
      </c>
      <c r="I141" s="108">
        <v>-2.8851756288280305E-4</v>
      </c>
      <c r="J141" s="108">
        <v>2.9340439909207868E-2</v>
      </c>
      <c r="K141" s="108">
        <v>4.5231677444865274E-2</v>
      </c>
      <c r="L141" s="108">
        <v>1.8486846666163442E-2</v>
      </c>
      <c r="M141" s="108">
        <v>8.5501665831006018E-2</v>
      </c>
      <c r="N141" s="108">
        <v>5.7370536140869281E-2</v>
      </c>
      <c r="O141" s="108">
        <v>-3.1166132919147056E-2</v>
      </c>
      <c r="P141" s="108">
        <v>-0.34027852368936007</v>
      </c>
      <c r="Q141" s="108">
        <v>0.61053004498774177</v>
      </c>
      <c r="R141" s="108">
        <v>1</v>
      </c>
      <c r="S141" s="108"/>
      <c r="T141" s="108"/>
      <c r="U141" s="108"/>
      <c r="V141" s="108"/>
      <c r="W141" s="108"/>
      <c r="X141" s="108"/>
    </row>
    <row r="142" spans="1:24" x14ac:dyDescent="0.35">
      <c r="A142" s="108" t="s">
        <v>114</v>
      </c>
      <c r="B142" s="108">
        <v>0.67619386468536513</v>
      </c>
      <c r="C142" s="108">
        <v>2.6794514491457654E-2</v>
      </c>
      <c r="D142" s="108">
        <v>0.19533998132278646</v>
      </c>
      <c r="E142" s="108">
        <v>-9.2157916432056661E-2</v>
      </c>
      <c r="F142" s="108">
        <v>-4.3957482719422077E-2</v>
      </c>
      <c r="G142" s="108">
        <v>0.14509218209472219</v>
      </c>
      <c r="H142" s="108">
        <v>6.854676443466215E-2</v>
      </c>
      <c r="I142" s="108">
        <v>0.14038220584869504</v>
      </c>
      <c r="J142" s="108">
        <v>8.7466010009564828E-3</v>
      </c>
      <c r="K142" s="108">
        <v>0.6467510974250944</v>
      </c>
      <c r="L142" s="108">
        <v>0.43436107181339351</v>
      </c>
      <c r="M142" s="108">
        <v>0.35886758578033556</v>
      </c>
      <c r="N142" s="108">
        <v>5.0301702679857781E-4</v>
      </c>
      <c r="O142" s="108">
        <v>-2.7872560557724177E-2</v>
      </c>
      <c r="P142" s="108">
        <v>-0.13914031982884625</v>
      </c>
      <c r="Q142" s="108">
        <v>0.16941297290772916</v>
      </c>
      <c r="R142" s="108">
        <v>-3.3980714796908416E-3</v>
      </c>
      <c r="S142" s="108">
        <v>1</v>
      </c>
      <c r="T142" s="108"/>
      <c r="U142" s="108"/>
      <c r="V142" s="108"/>
      <c r="W142" s="108"/>
      <c r="X142" s="108"/>
    </row>
    <row r="143" spans="1:24" x14ac:dyDescent="0.35">
      <c r="A143" s="108" t="s">
        <v>116</v>
      </c>
      <c r="B143" s="108">
        <v>0.37375908803818925</v>
      </c>
      <c r="C143" s="108">
        <v>1.9713479468773665E-3</v>
      </c>
      <c r="D143" s="108">
        <v>-2.0051034201904318E-2</v>
      </c>
      <c r="E143" s="108">
        <v>-2.9302627119938383E-2</v>
      </c>
      <c r="F143" s="108">
        <v>-7.7430773269093658E-2</v>
      </c>
      <c r="G143" s="108">
        <v>0.2903845194331387</v>
      </c>
      <c r="H143" s="108">
        <v>-3.1074131055733238E-3</v>
      </c>
      <c r="I143" s="108">
        <v>2.1457299561557279E-2</v>
      </c>
      <c r="J143" s="108">
        <v>-1.6163509465143E-2</v>
      </c>
      <c r="K143" s="108">
        <v>0.68559868783967759</v>
      </c>
      <c r="L143" s="108">
        <v>9.1658846900200569E-2</v>
      </c>
      <c r="M143" s="108">
        <v>0.36008832710793143</v>
      </c>
      <c r="N143" s="108">
        <v>-2.9347645600689261E-2</v>
      </c>
      <c r="O143" s="108">
        <v>-7.3582607582285929E-3</v>
      </c>
      <c r="P143" s="108">
        <v>-5.6967703579134651E-2</v>
      </c>
      <c r="Q143" s="108">
        <v>0.10120812485267963</v>
      </c>
      <c r="R143" s="108">
        <v>1.6944830482413589E-2</v>
      </c>
      <c r="S143" s="108">
        <v>0.50864411441402591</v>
      </c>
      <c r="T143" s="108">
        <v>1</v>
      </c>
      <c r="U143" s="108"/>
      <c r="V143" s="108"/>
      <c r="W143" s="108"/>
      <c r="X143" s="108"/>
    </row>
    <row r="144" spans="1:24" x14ac:dyDescent="0.35">
      <c r="A144" s="108" t="s">
        <v>131</v>
      </c>
      <c r="B144" s="108">
        <v>0.66559091748536103</v>
      </c>
      <c r="C144" s="108">
        <v>0.56619188981568591</v>
      </c>
      <c r="D144" s="108">
        <v>0.2174626051187078</v>
      </c>
      <c r="E144" s="108">
        <v>-0.206483052609472</v>
      </c>
      <c r="F144" s="108">
        <v>0.59352765966244547</v>
      </c>
      <c r="G144" s="108">
        <v>0.14540684839565579</v>
      </c>
      <c r="H144" s="108">
        <v>0.11959711288511951</v>
      </c>
      <c r="I144" s="108">
        <v>-2.5761030595365213E-2</v>
      </c>
      <c r="J144" s="108">
        <v>-5.8871264383824819E-2</v>
      </c>
      <c r="K144" s="108">
        <v>0.40821251789380947</v>
      </c>
      <c r="L144" s="108">
        <v>0.31465677147878918</v>
      </c>
      <c r="M144" s="108">
        <v>0.19536721148396627</v>
      </c>
      <c r="N144" s="108">
        <v>0.60001976440463722</v>
      </c>
      <c r="O144" s="108">
        <v>0.3248093576884733</v>
      </c>
      <c r="P144" s="108">
        <v>-8.8917384987973677E-2</v>
      </c>
      <c r="Q144" s="108">
        <v>0.23801086654019019</v>
      </c>
      <c r="R144" s="108">
        <v>0.20777819072612808</v>
      </c>
      <c r="S144" s="108">
        <v>0.23367841547175289</v>
      </c>
      <c r="T144" s="108">
        <v>0.13130690686090093</v>
      </c>
      <c r="U144" s="108">
        <v>1</v>
      </c>
      <c r="V144" s="108"/>
      <c r="W144" s="108"/>
      <c r="X144" s="108"/>
    </row>
    <row r="145" spans="1:24" x14ac:dyDescent="0.35">
      <c r="A145" s="108" t="s">
        <v>121</v>
      </c>
      <c r="B145" s="108">
        <v>-0.40383960127241725</v>
      </c>
      <c r="C145" s="108">
        <v>3.9855049898766828E-2</v>
      </c>
      <c r="D145" s="108">
        <v>-0.23593874542795881</v>
      </c>
      <c r="E145" s="108">
        <v>9.7176561739290693E-2</v>
      </c>
      <c r="F145" s="108">
        <v>-4.2784290128672728E-2</v>
      </c>
      <c r="G145" s="108">
        <v>-1.2847023160459756E-2</v>
      </c>
      <c r="H145" s="108">
        <v>0.20643253599911843</v>
      </c>
      <c r="I145" s="108">
        <v>5.0212025561302748E-2</v>
      </c>
      <c r="J145" s="108">
        <v>0.12129513058590134</v>
      </c>
      <c r="K145" s="108">
        <v>-0.3481058098119354</v>
      </c>
      <c r="L145" s="108">
        <v>-0.29852876864429512</v>
      </c>
      <c r="M145" s="108">
        <v>-0.18572591331687072</v>
      </c>
      <c r="N145" s="108">
        <v>4.2366392805194275E-2</v>
      </c>
      <c r="O145" s="108">
        <v>-9.1776380073523636E-3</v>
      </c>
      <c r="P145" s="108">
        <v>-6.8638283586445303E-2</v>
      </c>
      <c r="Q145" s="108">
        <v>-6.9800279918726366E-2</v>
      </c>
      <c r="R145" s="108">
        <v>2.2707352312718178E-2</v>
      </c>
      <c r="S145" s="108">
        <v>-0.40100311465834648</v>
      </c>
      <c r="T145" s="108">
        <v>-0.25169600957305149</v>
      </c>
      <c r="U145" s="108">
        <v>0.33665882599289831</v>
      </c>
      <c r="V145" s="108">
        <v>1</v>
      </c>
      <c r="W145" s="108"/>
      <c r="X145" s="108"/>
    </row>
    <row r="146" spans="1:24" x14ac:dyDescent="0.35">
      <c r="A146" s="108" t="s">
        <v>123</v>
      </c>
      <c r="B146" s="108">
        <v>0.35443457215873381</v>
      </c>
      <c r="C146" s="108">
        <v>0.35161423149588489</v>
      </c>
      <c r="D146" s="108">
        <v>0.16219326419932972</v>
      </c>
      <c r="E146" s="108">
        <v>-6.6863722325814792E-2</v>
      </c>
      <c r="F146" s="108">
        <v>0.38695018923086921</v>
      </c>
      <c r="G146" s="108">
        <v>7.1073937253742808E-2</v>
      </c>
      <c r="H146" s="108">
        <v>0.14929114262299811</v>
      </c>
      <c r="I146" s="108">
        <v>0.11046476668675904</v>
      </c>
      <c r="J146" s="108">
        <v>0.26040465228696763</v>
      </c>
      <c r="K146" s="108">
        <v>0.17860684497026588</v>
      </c>
      <c r="L146" s="108">
        <v>0.10854459786979276</v>
      </c>
      <c r="M146" s="108">
        <v>5.248310226671303E-2</v>
      </c>
      <c r="N146" s="108">
        <v>0.39031621537650718</v>
      </c>
      <c r="O146" s="108">
        <v>0.17293597723834028</v>
      </c>
      <c r="P146" s="108">
        <v>6.7861703045090579E-2</v>
      </c>
      <c r="Q146" s="108">
        <v>2.9106088359493985E-2</v>
      </c>
      <c r="R146" s="108">
        <v>5.9890705142813833E-2</v>
      </c>
      <c r="S146" s="108">
        <v>8.5653053445401486E-2</v>
      </c>
      <c r="T146" s="108">
        <v>1.0933046898891437E-2</v>
      </c>
      <c r="U146" s="108">
        <v>0.54958600841659844</v>
      </c>
      <c r="V146" s="108">
        <v>0.24130565766861015</v>
      </c>
      <c r="W146" s="108">
        <v>1</v>
      </c>
      <c r="X146" s="108"/>
    </row>
    <row r="147" spans="1:24" ht="15" thickBot="1" x14ac:dyDescent="0.4">
      <c r="A147" s="109" t="s">
        <v>132</v>
      </c>
      <c r="B147" s="109">
        <v>9.3942932496581477E-2</v>
      </c>
      <c r="C147" s="109">
        <v>3.2193211780698436E-2</v>
      </c>
      <c r="D147" s="109">
        <v>5.2087334092330718E-2</v>
      </c>
      <c r="E147" s="109">
        <v>-0.10364089119129875</v>
      </c>
      <c r="F147" s="109">
        <v>4.267112685639491E-2</v>
      </c>
      <c r="G147" s="109">
        <v>-0.10685477466896717</v>
      </c>
      <c r="H147" s="109">
        <v>8.3239975087936444E-2</v>
      </c>
      <c r="I147" s="109">
        <v>-2.5927748682876589E-2</v>
      </c>
      <c r="J147" s="109">
        <v>-2.6105847738302879E-2</v>
      </c>
      <c r="K147" s="109">
        <v>4.024517996245551E-2</v>
      </c>
      <c r="L147" s="109">
        <v>3.7009782841486913E-2</v>
      </c>
      <c r="M147" s="109">
        <v>-6.1682971402478026E-3</v>
      </c>
      <c r="N147" s="109">
        <v>8.507634774125682E-3</v>
      </c>
      <c r="O147" s="109">
        <v>2.7730269999245064E-2</v>
      </c>
      <c r="P147" s="109">
        <v>-1.2605126751125757E-17</v>
      </c>
      <c r="Q147" s="109">
        <v>9.1412782834119313E-2</v>
      </c>
      <c r="R147" s="109">
        <v>0.16603112114402682</v>
      </c>
      <c r="S147" s="109">
        <v>8.768023147874851E-2</v>
      </c>
      <c r="T147" s="109">
        <v>2.7138192154220194E-2</v>
      </c>
      <c r="U147" s="109">
        <v>6.8644647682610777E-2</v>
      </c>
      <c r="V147" s="109">
        <v>-3.7521741762040137E-2</v>
      </c>
      <c r="W147" s="109">
        <v>-5.1090696151427618E-2</v>
      </c>
      <c r="X147" s="10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2"/>
  <sheetViews>
    <sheetView topLeftCell="A2" workbookViewId="0">
      <selection activeCell="I9" sqref="I9"/>
    </sheetView>
  </sheetViews>
  <sheetFormatPr defaultRowHeight="14.5" x14ac:dyDescent="0.35"/>
  <cols>
    <col min="1" max="1" width="23.90625" customWidth="1"/>
    <col min="2" max="2" width="10.453125" customWidth="1"/>
  </cols>
  <sheetData>
    <row r="1" spans="1:4" x14ac:dyDescent="0.35">
      <c r="A1" s="157" t="s">
        <v>44</v>
      </c>
      <c r="B1" s="159"/>
      <c r="C1" s="159"/>
      <c r="D1" s="158"/>
    </row>
    <row r="2" spans="1:4" x14ac:dyDescent="0.35">
      <c r="A2" s="160"/>
      <c r="B2" s="161"/>
      <c r="C2" s="161"/>
      <c r="D2" s="162"/>
    </row>
    <row r="3" spans="1:4" x14ac:dyDescent="0.35">
      <c r="A3" s="154" t="s">
        <v>45</v>
      </c>
      <c r="B3" s="163"/>
      <c r="C3" s="163"/>
      <c r="D3" s="155"/>
    </row>
    <row r="4" spans="1:4" x14ac:dyDescent="0.35">
      <c r="A4" s="32" t="s">
        <v>46</v>
      </c>
      <c r="B4" s="107" t="s">
        <v>47</v>
      </c>
      <c r="C4" s="115" t="s">
        <v>190</v>
      </c>
      <c r="D4" s="53">
        <v>600</v>
      </c>
    </row>
    <row r="5" spans="1:4" x14ac:dyDescent="0.35">
      <c r="A5" s="32" t="s">
        <v>48</v>
      </c>
      <c r="B5" s="107" t="s">
        <v>47</v>
      </c>
      <c r="C5" s="115" t="s">
        <v>191</v>
      </c>
      <c r="D5" s="36">
        <v>600</v>
      </c>
    </row>
    <row r="6" spans="1:4" x14ac:dyDescent="0.35">
      <c r="A6" s="55" t="s">
        <v>49</v>
      </c>
      <c r="B6" s="56"/>
      <c r="C6" s="56"/>
      <c r="D6" s="57" t="s">
        <v>175</v>
      </c>
    </row>
    <row r="7" spans="1:4" x14ac:dyDescent="0.35">
      <c r="A7" s="154" t="s">
        <v>50</v>
      </c>
      <c r="B7" s="163"/>
      <c r="C7" s="163"/>
      <c r="D7" s="155"/>
    </row>
    <row r="8" spans="1:4" x14ac:dyDescent="0.35">
      <c r="A8" s="58"/>
      <c r="B8" s="59"/>
      <c r="C8" s="60" t="s">
        <v>51</v>
      </c>
      <c r="D8" s="62">
        <v>0.05</v>
      </c>
    </row>
    <row r="9" spans="1:4" x14ac:dyDescent="0.35">
      <c r="A9" s="154" t="s">
        <v>52</v>
      </c>
      <c r="B9" s="163"/>
      <c r="C9" s="163"/>
      <c r="D9" s="155"/>
    </row>
    <row r="10" spans="1:4" x14ac:dyDescent="0.35">
      <c r="A10" s="167" t="s">
        <v>54</v>
      </c>
      <c r="B10" s="168"/>
      <c r="C10" s="168"/>
      <c r="D10" s="190">
        <f>120-1</f>
        <v>119</v>
      </c>
    </row>
    <row r="11" spans="1:4" x14ac:dyDescent="0.35">
      <c r="A11" s="164" t="s">
        <v>53</v>
      </c>
      <c r="B11" s="165"/>
      <c r="C11" s="166"/>
      <c r="D11" s="191">
        <v>1.6448536269514715</v>
      </c>
    </row>
    <row r="12" spans="1:4" x14ac:dyDescent="0.35">
      <c r="A12" s="154" t="s">
        <v>56</v>
      </c>
      <c r="B12" s="163"/>
      <c r="C12" s="163"/>
      <c r="D12" s="155"/>
    </row>
    <row r="13" spans="1:4" x14ac:dyDescent="0.35">
      <c r="A13" s="164" t="s">
        <v>57</v>
      </c>
      <c r="B13" s="165"/>
      <c r="C13" s="166"/>
      <c r="D13" s="70">
        <v>225.85535085545644</v>
      </c>
    </row>
    <row r="14" spans="1:4" x14ac:dyDescent="0.35">
      <c r="A14" s="164" t="s">
        <v>58</v>
      </c>
      <c r="B14" s="165"/>
      <c r="C14" s="166"/>
      <c r="D14" s="70">
        <v>604.33333333333337</v>
      </c>
    </row>
    <row r="15" spans="1:4" x14ac:dyDescent="0.35">
      <c r="A15" s="164" t="s">
        <v>59</v>
      </c>
      <c r="B15" s="165"/>
      <c r="C15" s="166"/>
      <c r="D15" s="70">
        <v>120</v>
      </c>
    </row>
    <row r="16" spans="1:4" x14ac:dyDescent="0.35">
      <c r="A16" s="169"/>
      <c r="B16" s="170"/>
      <c r="C16" s="170"/>
      <c r="D16" s="171"/>
    </row>
    <row r="17" spans="1:4" x14ac:dyDescent="0.35">
      <c r="A17" s="164" t="s">
        <v>60</v>
      </c>
      <c r="B17" s="165"/>
      <c r="C17" s="166"/>
      <c r="D17" s="74">
        <f>D13/SQRT(D15)</f>
        <v>20.617678399462868</v>
      </c>
    </row>
    <row r="18" spans="1:4" x14ac:dyDescent="0.35">
      <c r="A18" s="172" t="s">
        <v>61</v>
      </c>
      <c r="B18" s="173"/>
      <c r="C18" s="174"/>
      <c r="D18" s="74">
        <f>(D14-D5)/D17</f>
        <v>0.21017561964911935</v>
      </c>
    </row>
    <row r="19" spans="1:4" x14ac:dyDescent="0.35">
      <c r="A19" s="164" t="s">
        <v>63</v>
      </c>
      <c r="B19" s="165"/>
      <c r="C19" s="166"/>
      <c r="D19" s="192">
        <f>NORMSDIST(D18)</f>
        <v>0.58323469635994218</v>
      </c>
    </row>
    <row r="20" spans="1:4" x14ac:dyDescent="0.35">
      <c r="A20" s="169"/>
      <c r="B20" s="170"/>
      <c r="C20" s="170"/>
      <c r="D20" s="171"/>
    </row>
    <row r="21" spans="1:4" x14ac:dyDescent="0.35">
      <c r="A21" s="154" t="s">
        <v>64</v>
      </c>
      <c r="B21" s="163"/>
      <c r="C21" s="163"/>
      <c r="D21" s="155"/>
    </row>
    <row r="22" spans="1:4" ht="15" thickBot="1" x14ac:dyDescent="0.4">
      <c r="A22" s="175" t="s">
        <v>192</v>
      </c>
      <c r="B22" s="176"/>
      <c r="C22" s="176"/>
      <c r="D22" s="177"/>
    </row>
  </sheetData>
  <mergeCells count="18">
    <mergeCell ref="A17:C17"/>
    <mergeCell ref="A18:C18"/>
    <mergeCell ref="A19:C19"/>
    <mergeCell ref="A20:D20"/>
    <mergeCell ref="A21:D21"/>
    <mergeCell ref="A22:D22"/>
    <mergeCell ref="A11:C11"/>
    <mergeCell ref="A12:D12"/>
    <mergeCell ref="A13:C13"/>
    <mergeCell ref="A14:C14"/>
    <mergeCell ref="A15:C15"/>
    <mergeCell ref="A16:D16"/>
    <mergeCell ref="A1:D1"/>
    <mergeCell ref="A2:D2"/>
    <mergeCell ref="A3:D3"/>
    <mergeCell ref="A7:D7"/>
    <mergeCell ref="A9:D9"/>
    <mergeCell ref="A10:C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21"/>
  <sheetViews>
    <sheetView topLeftCell="C11" workbookViewId="0">
      <selection activeCell="M24" sqref="M24"/>
    </sheetView>
  </sheetViews>
  <sheetFormatPr defaultRowHeight="14.5" x14ac:dyDescent="0.35"/>
  <cols>
    <col min="1" max="1" width="10.36328125" customWidth="1"/>
    <col min="3" max="3" width="15.26953125" customWidth="1"/>
    <col min="4" max="4" width="9.26953125" customWidth="1"/>
  </cols>
  <sheetData>
    <row r="1" spans="1:4" ht="15" thickBot="1" x14ac:dyDescent="0.4">
      <c r="A1" s="88" t="s">
        <v>81</v>
      </c>
    </row>
    <row r="2" spans="1:4" x14ac:dyDescent="0.35">
      <c r="A2" s="93">
        <v>940</v>
      </c>
    </row>
    <row r="3" spans="1:4" x14ac:dyDescent="0.35">
      <c r="A3" s="94">
        <v>890</v>
      </c>
    </row>
    <row r="4" spans="1:4" x14ac:dyDescent="0.35">
      <c r="A4" s="94">
        <v>1015</v>
      </c>
    </row>
    <row r="5" spans="1:4" x14ac:dyDescent="0.35">
      <c r="A5" s="94">
        <v>1082</v>
      </c>
    </row>
    <row r="6" spans="1:4" x14ac:dyDescent="0.35">
      <c r="A6" s="94">
        <v>950</v>
      </c>
    </row>
    <row r="7" spans="1:4" x14ac:dyDescent="0.35">
      <c r="A7" s="94">
        <v>1742</v>
      </c>
    </row>
    <row r="8" spans="1:4" x14ac:dyDescent="0.35">
      <c r="A8" s="94">
        <v>880</v>
      </c>
    </row>
    <row r="9" spans="1:4" x14ac:dyDescent="0.35">
      <c r="A9" s="94">
        <v>870</v>
      </c>
    </row>
    <row r="10" spans="1:4" x14ac:dyDescent="0.35">
      <c r="A10" s="94">
        <v>1290</v>
      </c>
      <c r="C10" t="s">
        <v>167</v>
      </c>
      <c r="D10">
        <f>COUNTIF(A2:A121,"&lt;1000")</f>
        <v>64</v>
      </c>
    </row>
    <row r="11" spans="1:4" x14ac:dyDescent="0.35">
      <c r="A11" s="94">
        <v>960</v>
      </c>
      <c r="C11" t="s">
        <v>168</v>
      </c>
      <c r="D11">
        <f>COUNTIF(A2:A121,"&gt;=1000")</f>
        <v>56</v>
      </c>
    </row>
    <row r="12" spans="1:4" x14ac:dyDescent="0.35">
      <c r="A12" s="94">
        <v>1392</v>
      </c>
    </row>
    <row r="13" spans="1:4" x14ac:dyDescent="0.35">
      <c r="A13" s="94">
        <v>950</v>
      </c>
    </row>
    <row r="14" spans="1:4" x14ac:dyDescent="0.35">
      <c r="A14" s="94">
        <v>1110</v>
      </c>
    </row>
    <row r="15" spans="1:4" x14ac:dyDescent="0.35">
      <c r="A15" s="94">
        <v>890</v>
      </c>
    </row>
    <row r="16" spans="1:4" x14ac:dyDescent="0.35">
      <c r="A16" s="94">
        <v>930</v>
      </c>
    </row>
    <row r="17" spans="1:1" x14ac:dyDescent="0.35">
      <c r="A17" s="94">
        <v>635</v>
      </c>
    </row>
    <row r="18" spans="1:1" x14ac:dyDescent="0.35">
      <c r="A18" s="94">
        <v>960</v>
      </c>
    </row>
    <row r="19" spans="1:1" x14ac:dyDescent="0.35">
      <c r="A19" s="94">
        <v>1264</v>
      </c>
    </row>
    <row r="20" spans="1:1" x14ac:dyDescent="0.35">
      <c r="A20" s="94">
        <v>980</v>
      </c>
    </row>
    <row r="21" spans="1:1" x14ac:dyDescent="0.35">
      <c r="A21" s="94">
        <v>920</v>
      </c>
    </row>
    <row r="22" spans="1:1" x14ac:dyDescent="0.35">
      <c r="A22" s="94">
        <v>1440</v>
      </c>
    </row>
    <row r="23" spans="1:1" x14ac:dyDescent="0.35">
      <c r="A23" s="94">
        <v>890</v>
      </c>
    </row>
    <row r="24" spans="1:1" x14ac:dyDescent="0.35">
      <c r="A24" s="94">
        <v>1950</v>
      </c>
    </row>
    <row r="25" spans="1:1" x14ac:dyDescent="0.35">
      <c r="A25" s="94">
        <v>980</v>
      </c>
    </row>
    <row r="26" spans="1:1" x14ac:dyDescent="0.35">
      <c r="A26" s="94">
        <v>920</v>
      </c>
    </row>
    <row r="27" spans="1:1" x14ac:dyDescent="0.35">
      <c r="A27" s="94">
        <v>1500</v>
      </c>
    </row>
    <row r="28" spans="1:1" x14ac:dyDescent="0.35">
      <c r="A28" s="94">
        <v>828</v>
      </c>
    </row>
    <row r="29" spans="1:1" x14ac:dyDescent="0.35">
      <c r="A29" s="94">
        <v>860</v>
      </c>
    </row>
    <row r="30" spans="1:1" x14ac:dyDescent="0.35">
      <c r="A30" s="94">
        <v>980</v>
      </c>
    </row>
    <row r="31" spans="1:1" x14ac:dyDescent="0.35">
      <c r="A31" s="94">
        <v>1896</v>
      </c>
    </row>
    <row r="32" spans="1:1" x14ac:dyDescent="0.35">
      <c r="A32" s="94">
        <v>1691</v>
      </c>
    </row>
    <row r="33" spans="1:1" x14ac:dyDescent="0.35">
      <c r="A33" s="94">
        <v>1000</v>
      </c>
    </row>
    <row r="34" spans="1:1" x14ac:dyDescent="0.35">
      <c r="A34" s="94">
        <v>1900</v>
      </c>
    </row>
    <row r="35" spans="1:1" x14ac:dyDescent="0.35">
      <c r="A35" s="94">
        <v>1867</v>
      </c>
    </row>
    <row r="36" spans="1:1" x14ac:dyDescent="0.35">
      <c r="A36" s="94">
        <v>1715</v>
      </c>
    </row>
    <row r="37" spans="1:1" x14ac:dyDescent="0.35">
      <c r="A37" s="94">
        <v>1349</v>
      </c>
    </row>
    <row r="38" spans="1:1" x14ac:dyDescent="0.35">
      <c r="A38" s="94">
        <v>694</v>
      </c>
    </row>
    <row r="39" spans="1:1" x14ac:dyDescent="0.35">
      <c r="A39" s="94">
        <v>1935</v>
      </c>
    </row>
    <row r="40" spans="1:1" x14ac:dyDescent="0.35">
      <c r="A40" s="94">
        <v>1440</v>
      </c>
    </row>
    <row r="41" spans="1:1" x14ac:dyDescent="0.35">
      <c r="A41" s="94">
        <v>890</v>
      </c>
    </row>
    <row r="42" spans="1:1" x14ac:dyDescent="0.35">
      <c r="A42" s="94">
        <v>915</v>
      </c>
    </row>
    <row r="43" spans="1:1" x14ac:dyDescent="0.35">
      <c r="A43" s="94">
        <v>883</v>
      </c>
    </row>
    <row r="44" spans="1:1" x14ac:dyDescent="0.35">
      <c r="A44" s="94">
        <v>1008</v>
      </c>
    </row>
    <row r="45" spans="1:1" x14ac:dyDescent="0.35">
      <c r="A45" s="94">
        <v>1073</v>
      </c>
    </row>
    <row r="46" spans="1:1" x14ac:dyDescent="0.35">
      <c r="A46" s="94">
        <v>948</v>
      </c>
    </row>
    <row r="47" spans="1:1" x14ac:dyDescent="0.35">
      <c r="A47" s="94">
        <v>1705</v>
      </c>
    </row>
    <row r="48" spans="1:1" x14ac:dyDescent="0.35">
      <c r="A48" s="94">
        <v>894</v>
      </c>
    </row>
    <row r="49" spans="1:1" x14ac:dyDescent="0.35">
      <c r="A49" s="94">
        <v>877</v>
      </c>
    </row>
    <row r="50" spans="1:1" x14ac:dyDescent="0.35">
      <c r="A50" s="94">
        <v>1290</v>
      </c>
    </row>
    <row r="51" spans="1:1" x14ac:dyDescent="0.35">
      <c r="A51" s="94">
        <v>969</v>
      </c>
    </row>
    <row r="52" spans="1:1" x14ac:dyDescent="0.35">
      <c r="A52" s="94">
        <v>1390</v>
      </c>
    </row>
    <row r="53" spans="1:1" x14ac:dyDescent="0.35">
      <c r="A53" s="94">
        <v>954</v>
      </c>
    </row>
    <row r="54" spans="1:1" x14ac:dyDescent="0.35">
      <c r="A54" s="94">
        <v>1131</v>
      </c>
    </row>
    <row r="55" spans="1:1" x14ac:dyDescent="0.35">
      <c r="A55" s="94">
        <v>922</v>
      </c>
    </row>
    <row r="56" spans="1:1" x14ac:dyDescent="0.35">
      <c r="A56" s="94">
        <v>928</v>
      </c>
    </row>
    <row r="57" spans="1:1" x14ac:dyDescent="0.35">
      <c r="A57" s="94">
        <v>632</v>
      </c>
    </row>
    <row r="58" spans="1:1" x14ac:dyDescent="0.35">
      <c r="A58" s="94">
        <v>962</v>
      </c>
    </row>
    <row r="59" spans="1:1" x14ac:dyDescent="0.35">
      <c r="A59" s="94">
        <v>1263</v>
      </c>
    </row>
    <row r="60" spans="1:1" x14ac:dyDescent="0.35">
      <c r="A60" s="94">
        <v>941</v>
      </c>
    </row>
    <row r="61" spans="1:1" x14ac:dyDescent="0.35">
      <c r="A61" s="94">
        <v>948</v>
      </c>
    </row>
    <row r="62" spans="1:1" x14ac:dyDescent="0.35">
      <c r="A62" s="94">
        <v>1432</v>
      </c>
    </row>
    <row r="63" spans="1:1" x14ac:dyDescent="0.35">
      <c r="A63" s="94">
        <v>882</v>
      </c>
    </row>
    <row r="64" spans="1:1" x14ac:dyDescent="0.35">
      <c r="A64" s="94">
        <v>1945</v>
      </c>
    </row>
    <row r="65" spans="1:1" x14ac:dyDescent="0.35">
      <c r="A65" s="94">
        <v>974</v>
      </c>
    </row>
    <row r="66" spans="1:1" x14ac:dyDescent="0.35">
      <c r="A66" s="94">
        <v>904</v>
      </c>
    </row>
    <row r="67" spans="1:1" x14ac:dyDescent="0.35">
      <c r="A67" s="94">
        <v>1503</v>
      </c>
    </row>
    <row r="68" spans="1:1" x14ac:dyDescent="0.35">
      <c r="A68" s="94">
        <v>832</v>
      </c>
    </row>
    <row r="69" spans="1:1" x14ac:dyDescent="0.35">
      <c r="A69" s="94">
        <v>887</v>
      </c>
    </row>
    <row r="70" spans="1:1" x14ac:dyDescent="0.35">
      <c r="A70" s="94">
        <v>985</v>
      </c>
    </row>
    <row r="71" spans="1:1" x14ac:dyDescent="0.35">
      <c r="A71" s="94">
        <v>1895</v>
      </c>
    </row>
    <row r="72" spans="1:1" x14ac:dyDescent="0.35">
      <c r="A72" s="94">
        <v>1705</v>
      </c>
    </row>
    <row r="73" spans="1:1" x14ac:dyDescent="0.35">
      <c r="A73" s="94">
        <v>994</v>
      </c>
    </row>
    <row r="74" spans="1:1" x14ac:dyDescent="0.35">
      <c r="A74" s="94">
        <v>1905</v>
      </c>
    </row>
    <row r="75" spans="1:1" x14ac:dyDescent="0.35">
      <c r="A75" s="94">
        <v>1819</v>
      </c>
    </row>
    <row r="76" spans="1:1" x14ac:dyDescent="0.35">
      <c r="A76" s="94">
        <v>1678</v>
      </c>
    </row>
    <row r="77" spans="1:1" x14ac:dyDescent="0.35">
      <c r="A77" s="94">
        <v>1352</v>
      </c>
    </row>
    <row r="78" spans="1:1" x14ac:dyDescent="0.35">
      <c r="A78" s="94">
        <v>677</v>
      </c>
    </row>
    <row r="79" spans="1:1" x14ac:dyDescent="0.35">
      <c r="A79" s="94">
        <v>1937</v>
      </c>
    </row>
    <row r="80" spans="1:1" x14ac:dyDescent="0.35">
      <c r="A80" s="94">
        <v>1442</v>
      </c>
    </row>
    <row r="81" spans="1:1" x14ac:dyDescent="0.35">
      <c r="A81" s="94">
        <v>907</v>
      </c>
    </row>
    <row r="82" spans="1:1" x14ac:dyDescent="0.35">
      <c r="A82" s="94">
        <v>938</v>
      </c>
    </row>
    <row r="83" spans="1:1" x14ac:dyDescent="0.35">
      <c r="A83" s="94">
        <v>890</v>
      </c>
    </row>
    <row r="84" spans="1:1" x14ac:dyDescent="0.35">
      <c r="A84" s="94">
        <v>1012</v>
      </c>
    </row>
    <row r="85" spans="1:1" x14ac:dyDescent="0.35">
      <c r="A85" s="94">
        <v>1081</v>
      </c>
    </row>
    <row r="86" spans="1:1" x14ac:dyDescent="0.35">
      <c r="A86" s="94">
        <v>941</v>
      </c>
    </row>
    <row r="87" spans="1:1" x14ac:dyDescent="0.35">
      <c r="A87" s="94">
        <v>1305</v>
      </c>
    </row>
    <row r="88" spans="1:1" x14ac:dyDescent="0.35">
      <c r="A88" s="94">
        <v>874</v>
      </c>
    </row>
    <row r="89" spans="1:1" x14ac:dyDescent="0.35">
      <c r="A89" s="94">
        <v>870</v>
      </c>
    </row>
    <row r="90" spans="1:1" x14ac:dyDescent="0.35">
      <c r="A90" s="94">
        <v>1290</v>
      </c>
    </row>
    <row r="91" spans="1:1" x14ac:dyDescent="0.35">
      <c r="A91" s="94">
        <v>962</v>
      </c>
    </row>
    <row r="92" spans="1:1" x14ac:dyDescent="0.35">
      <c r="A92" s="94">
        <v>1416</v>
      </c>
    </row>
    <row r="93" spans="1:1" x14ac:dyDescent="0.35">
      <c r="A93" s="94">
        <v>948</v>
      </c>
    </row>
    <row r="94" spans="1:1" x14ac:dyDescent="0.35">
      <c r="A94" s="94">
        <v>1099</v>
      </c>
    </row>
    <row r="95" spans="1:1" x14ac:dyDescent="0.35">
      <c r="A95" s="94">
        <v>847</v>
      </c>
    </row>
    <row r="96" spans="1:1" x14ac:dyDescent="0.35">
      <c r="A96" s="94">
        <v>930</v>
      </c>
    </row>
    <row r="97" spans="1:1" x14ac:dyDescent="0.35">
      <c r="A97" s="94">
        <v>638</v>
      </c>
    </row>
    <row r="98" spans="1:1" x14ac:dyDescent="0.35">
      <c r="A98" s="94">
        <v>943</v>
      </c>
    </row>
    <row r="99" spans="1:1" x14ac:dyDescent="0.35">
      <c r="A99" s="94">
        <v>1267</v>
      </c>
    </row>
    <row r="100" spans="1:1" x14ac:dyDescent="0.35">
      <c r="A100" s="94">
        <v>965</v>
      </c>
    </row>
    <row r="101" spans="1:1" x14ac:dyDescent="0.35">
      <c r="A101" s="94">
        <v>952</v>
      </c>
    </row>
    <row r="102" spans="1:1" x14ac:dyDescent="0.35">
      <c r="A102" s="94">
        <v>1446</v>
      </c>
    </row>
    <row r="103" spans="1:1" x14ac:dyDescent="0.35">
      <c r="A103" s="94">
        <v>893</v>
      </c>
    </row>
    <row r="104" spans="1:1" x14ac:dyDescent="0.35">
      <c r="A104" s="94">
        <v>1410</v>
      </c>
    </row>
    <row r="105" spans="1:1" x14ac:dyDescent="0.35">
      <c r="A105" s="94">
        <v>964</v>
      </c>
    </row>
    <row r="106" spans="1:1" x14ac:dyDescent="0.35">
      <c r="A106" s="94">
        <v>913</v>
      </c>
    </row>
    <row r="107" spans="1:1" x14ac:dyDescent="0.35">
      <c r="A107" s="94">
        <v>1453</v>
      </c>
    </row>
    <row r="108" spans="1:1" x14ac:dyDescent="0.35">
      <c r="A108" s="94">
        <v>802</v>
      </c>
    </row>
    <row r="109" spans="1:1" x14ac:dyDescent="0.35">
      <c r="A109" s="94">
        <v>843</v>
      </c>
    </row>
    <row r="110" spans="1:1" x14ac:dyDescent="0.35">
      <c r="A110" s="94">
        <v>1024</v>
      </c>
    </row>
    <row r="111" spans="1:1" x14ac:dyDescent="0.35">
      <c r="A111" s="94">
        <v>1905</v>
      </c>
    </row>
    <row r="112" spans="1:1" x14ac:dyDescent="0.35">
      <c r="A112" s="94">
        <v>1697</v>
      </c>
    </row>
    <row r="113" spans="1:1" x14ac:dyDescent="0.35">
      <c r="A113" s="94">
        <v>983</v>
      </c>
    </row>
    <row r="114" spans="1:1" x14ac:dyDescent="0.35">
      <c r="A114" s="94">
        <v>1944</v>
      </c>
    </row>
    <row r="115" spans="1:1" x14ac:dyDescent="0.35">
      <c r="A115" s="94">
        <v>1865</v>
      </c>
    </row>
    <row r="116" spans="1:1" x14ac:dyDescent="0.35">
      <c r="A116" s="94">
        <v>1714</v>
      </c>
    </row>
    <row r="117" spans="1:1" x14ac:dyDescent="0.35">
      <c r="A117" s="94">
        <v>1366</v>
      </c>
    </row>
    <row r="118" spans="1:1" x14ac:dyDescent="0.35">
      <c r="A118" s="94">
        <v>679</v>
      </c>
    </row>
    <row r="119" spans="1:1" x14ac:dyDescent="0.35">
      <c r="A119" s="94">
        <v>1932</v>
      </c>
    </row>
    <row r="120" spans="1:1" x14ac:dyDescent="0.35">
      <c r="A120" s="94">
        <v>1454</v>
      </c>
    </row>
    <row r="121" spans="1:1" ht="15" thickBot="1" x14ac:dyDescent="0.4">
      <c r="A121" s="95">
        <v>909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401"/>
  <sheetViews>
    <sheetView topLeftCell="G16" workbookViewId="0">
      <selection activeCell="I65" sqref="I65:J66"/>
    </sheetView>
  </sheetViews>
  <sheetFormatPr defaultRowHeight="14.5" x14ac:dyDescent="0.35"/>
  <cols>
    <col min="1" max="1" width="8.7265625" style="79"/>
    <col min="2" max="2" width="10.81640625" style="79" bestFit="1" customWidth="1"/>
    <col min="3" max="3" width="16.1796875" style="79" customWidth="1"/>
    <col min="4" max="4" width="14.81640625" style="79" customWidth="1"/>
    <col min="5" max="5" width="12.6328125" style="79" customWidth="1"/>
    <col min="6" max="6" width="10.6328125" style="79" customWidth="1"/>
    <col min="7" max="7" width="11.08984375" style="79" customWidth="1"/>
    <col min="8" max="8" width="14.81640625" customWidth="1"/>
    <col min="9" max="9" width="27.90625" customWidth="1"/>
  </cols>
  <sheetData>
    <row r="1" spans="1:10" ht="15" thickBot="1" x14ac:dyDescent="0.4">
      <c r="A1" s="106" t="s">
        <v>75</v>
      </c>
      <c r="B1" s="88" t="s">
        <v>129</v>
      </c>
      <c r="C1" s="88" t="s">
        <v>131</v>
      </c>
      <c r="D1" s="88" t="s">
        <v>121</v>
      </c>
      <c r="E1" s="88" t="s">
        <v>132</v>
      </c>
      <c r="F1"/>
      <c r="G1"/>
      <c r="H1" s="2"/>
    </row>
    <row r="2" spans="1:10" x14ac:dyDescent="0.35">
      <c r="A2" s="99">
        <v>1</v>
      </c>
      <c r="B2" s="92">
        <v>547</v>
      </c>
      <c r="C2" s="102">
        <v>890</v>
      </c>
      <c r="D2" s="96">
        <v>8.5</v>
      </c>
      <c r="E2" s="105">
        <v>2</v>
      </c>
      <c r="F2"/>
      <c r="G2"/>
      <c r="H2" s="1" t="s">
        <v>128</v>
      </c>
    </row>
    <row r="3" spans="1:10" x14ac:dyDescent="0.35">
      <c r="A3" s="100">
        <v>2</v>
      </c>
      <c r="B3" s="92">
        <v>413</v>
      </c>
      <c r="C3" s="103">
        <v>320</v>
      </c>
      <c r="D3" s="97">
        <v>4</v>
      </c>
      <c r="E3" s="105">
        <v>2</v>
      </c>
      <c r="F3"/>
      <c r="G3"/>
      <c r="H3" s="1"/>
    </row>
    <row r="4" spans="1:10" x14ac:dyDescent="0.35">
      <c r="A4" s="100">
        <v>3</v>
      </c>
      <c r="B4" s="92">
        <v>639</v>
      </c>
      <c r="C4" s="103">
        <v>370</v>
      </c>
      <c r="D4" s="97">
        <v>3</v>
      </c>
      <c r="E4" s="105">
        <v>2</v>
      </c>
      <c r="F4"/>
      <c r="G4"/>
    </row>
    <row r="5" spans="1:10" x14ac:dyDescent="0.35">
      <c r="A5" s="100">
        <v>4</v>
      </c>
      <c r="B5" s="92">
        <v>933</v>
      </c>
      <c r="C5" s="103">
        <v>865</v>
      </c>
      <c r="D5" s="97">
        <v>4.8</v>
      </c>
      <c r="E5" s="105">
        <v>2</v>
      </c>
      <c r="F5"/>
      <c r="G5"/>
    </row>
    <row r="6" spans="1:10" x14ac:dyDescent="0.35">
      <c r="A6" s="100">
        <v>5</v>
      </c>
      <c r="B6" s="92">
        <v>458</v>
      </c>
      <c r="C6" s="103">
        <v>460</v>
      </c>
      <c r="D6" s="97">
        <v>5.2</v>
      </c>
      <c r="E6" s="105">
        <v>3</v>
      </c>
      <c r="F6"/>
      <c r="G6"/>
    </row>
    <row r="7" spans="1:10" x14ac:dyDescent="0.35">
      <c r="A7" s="100">
        <v>6</v>
      </c>
      <c r="B7" s="92">
        <v>767</v>
      </c>
      <c r="C7" s="103">
        <v>340</v>
      </c>
      <c r="D7" s="97">
        <v>2.2999999999999998</v>
      </c>
      <c r="E7" s="105">
        <v>3</v>
      </c>
      <c r="F7"/>
      <c r="G7"/>
      <c r="H7" s="1"/>
    </row>
    <row r="8" spans="1:10" x14ac:dyDescent="0.35">
      <c r="A8" s="100">
        <v>7</v>
      </c>
      <c r="B8" s="92">
        <v>290</v>
      </c>
      <c r="C8" s="103">
        <v>200</v>
      </c>
      <c r="D8" s="97">
        <v>3.6</v>
      </c>
      <c r="E8" s="105">
        <v>3</v>
      </c>
      <c r="F8"/>
      <c r="G8"/>
      <c r="H8" s="1"/>
    </row>
    <row r="9" spans="1:10" x14ac:dyDescent="0.35">
      <c r="A9" s="100">
        <v>8</v>
      </c>
      <c r="B9" s="92">
        <v>309</v>
      </c>
      <c r="C9" s="103">
        <v>330</v>
      </c>
      <c r="D9" s="97">
        <v>5.6</v>
      </c>
      <c r="E9" s="105">
        <v>3</v>
      </c>
      <c r="F9"/>
      <c r="G9"/>
      <c r="H9" s="1"/>
    </row>
    <row r="10" spans="1:10" x14ac:dyDescent="0.35">
      <c r="A10" s="100">
        <v>9</v>
      </c>
      <c r="B10" s="92">
        <v>1162</v>
      </c>
      <c r="C10" s="103">
        <v>785</v>
      </c>
      <c r="D10" s="97">
        <v>3.5</v>
      </c>
      <c r="E10" s="105">
        <v>2</v>
      </c>
      <c r="F10"/>
      <c r="G10"/>
      <c r="H10" s="1"/>
    </row>
    <row r="11" spans="1:10" x14ac:dyDescent="0.35">
      <c r="A11" s="100">
        <v>10</v>
      </c>
      <c r="B11" s="92">
        <v>582</v>
      </c>
      <c r="C11" s="103">
        <v>395</v>
      </c>
      <c r="D11" s="97">
        <v>3.5</v>
      </c>
      <c r="E11" s="105">
        <v>3</v>
      </c>
      <c r="F11"/>
      <c r="G11"/>
      <c r="H11" s="1" t="s">
        <v>169</v>
      </c>
      <c r="I11">
        <f>COUNTIF(E2:E121,"=1")</f>
        <v>5</v>
      </c>
      <c r="J11">
        <f>I11/I14</f>
        <v>4.1666666666666664E-2</v>
      </c>
    </row>
    <row r="12" spans="1:10" x14ac:dyDescent="0.35">
      <c r="A12" s="100">
        <v>11</v>
      </c>
      <c r="B12" s="92">
        <v>1031</v>
      </c>
      <c r="C12" s="103">
        <v>615</v>
      </c>
      <c r="D12" s="97">
        <v>3.1</v>
      </c>
      <c r="E12" s="105">
        <v>3</v>
      </c>
      <c r="F12"/>
      <c r="G12"/>
      <c r="H12" s="1" t="s">
        <v>170</v>
      </c>
      <c r="I12">
        <f>COUNTIF(E2:E121,"=2")</f>
        <v>26</v>
      </c>
    </row>
    <row r="13" spans="1:10" x14ac:dyDescent="0.35">
      <c r="A13" s="100">
        <v>12</v>
      </c>
      <c r="B13" s="92">
        <v>875</v>
      </c>
      <c r="C13" s="103">
        <v>575</v>
      </c>
      <c r="D13" s="97">
        <v>3.4</v>
      </c>
      <c r="E13" s="105">
        <v>2</v>
      </c>
      <c r="F13"/>
      <c r="G13"/>
      <c r="H13" s="1" t="s">
        <v>171</v>
      </c>
      <c r="I13">
        <f>COUNTIF(E2:E121,"=3")</f>
        <v>89</v>
      </c>
    </row>
    <row r="14" spans="1:10" x14ac:dyDescent="0.35">
      <c r="A14" s="100">
        <v>13</v>
      </c>
      <c r="B14" s="92">
        <v>1054</v>
      </c>
      <c r="C14" s="103">
        <v>735</v>
      </c>
      <c r="D14" s="97">
        <v>3.6</v>
      </c>
      <c r="E14" s="105">
        <v>2</v>
      </c>
      <c r="F14"/>
      <c r="G14"/>
      <c r="H14" s="1"/>
      <c r="I14">
        <f>SUM(I11:I13)</f>
        <v>120</v>
      </c>
    </row>
    <row r="15" spans="1:10" x14ac:dyDescent="0.35">
      <c r="A15" s="100">
        <v>14</v>
      </c>
      <c r="B15" s="92">
        <v>712</v>
      </c>
      <c r="C15" s="103">
        <v>415</v>
      </c>
      <c r="D15" s="97">
        <v>3</v>
      </c>
      <c r="E15" s="105">
        <v>3</v>
      </c>
      <c r="F15"/>
      <c r="G15"/>
      <c r="H15" s="1"/>
    </row>
    <row r="16" spans="1:10" x14ac:dyDescent="0.35">
      <c r="A16" s="100">
        <v>15</v>
      </c>
      <c r="B16" s="92">
        <v>573</v>
      </c>
      <c r="C16" s="103">
        <v>455</v>
      </c>
      <c r="D16" s="97">
        <v>4.0999999999999996</v>
      </c>
      <c r="E16" s="105">
        <v>3</v>
      </c>
      <c r="F16"/>
      <c r="G16"/>
      <c r="H16" s="1"/>
    </row>
    <row r="17" spans="1:15" x14ac:dyDescent="0.35">
      <c r="A17" s="100">
        <v>16</v>
      </c>
      <c r="B17" s="92">
        <v>366</v>
      </c>
      <c r="C17" s="103">
        <v>250</v>
      </c>
      <c r="D17" s="97">
        <v>3.6</v>
      </c>
      <c r="E17" s="105">
        <v>3</v>
      </c>
      <c r="F17"/>
      <c r="G17"/>
      <c r="H17" s="1"/>
    </row>
    <row r="18" spans="1:15" x14ac:dyDescent="0.35">
      <c r="A18" s="100">
        <v>17</v>
      </c>
      <c r="B18" s="92">
        <v>1224</v>
      </c>
      <c r="C18" s="103">
        <v>980</v>
      </c>
      <c r="D18" s="97">
        <v>4.2</v>
      </c>
      <c r="E18" s="105">
        <v>3</v>
      </c>
      <c r="F18"/>
      <c r="G18"/>
      <c r="H18" s="1"/>
    </row>
    <row r="19" spans="1:15" x14ac:dyDescent="0.35">
      <c r="A19" s="100">
        <v>18</v>
      </c>
      <c r="B19" s="92">
        <v>560</v>
      </c>
      <c r="C19" s="103">
        <v>715</v>
      </c>
      <c r="D19" s="97">
        <v>6.6</v>
      </c>
      <c r="E19" s="105">
        <v>2</v>
      </c>
      <c r="F19"/>
      <c r="G19"/>
      <c r="H19" s="1"/>
    </row>
    <row r="20" spans="1:15" x14ac:dyDescent="0.35">
      <c r="A20" s="100">
        <v>19</v>
      </c>
      <c r="B20" s="92">
        <v>481</v>
      </c>
      <c r="C20" s="103">
        <v>335</v>
      </c>
      <c r="D20" s="97">
        <v>3.6</v>
      </c>
      <c r="E20" s="105">
        <v>3</v>
      </c>
      <c r="F20"/>
      <c r="G20"/>
      <c r="H20" s="1"/>
    </row>
    <row r="21" spans="1:15" x14ac:dyDescent="0.35">
      <c r="A21" s="100">
        <v>20</v>
      </c>
      <c r="B21" s="92">
        <v>615</v>
      </c>
      <c r="C21" s="103">
        <v>595</v>
      </c>
      <c r="D21" s="97">
        <v>5</v>
      </c>
      <c r="E21" s="105">
        <v>2</v>
      </c>
      <c r="F21"/>
      <c r="G21"/>
    </row>
    <row r="22" spans="1:15" x14ac:dyDescent="0.35">
      <c r="A22" s="100">
        <v>21</v>
      </c>
      <c r="B22" s="92">
        <v>437</v>
      </c>
      <c r="C22" s="103">
        <v>490</v>
      </c>
      <c r="D22" s="97">
        <v>5.8</v>
      </c>
      <c r="E22" s="105">
        <v>3</v>
      </c>
      <c r="F22"/>
      <c r="G22"/>
      <c r="H22" s="1"/>
      <c r="J22" s="47"/>
      <c r="K22" s="47"/>
      <c r="L22" s="47"/>
      <c r="M22" s="47"/>
      <c r="N22" s="47"/>
      <c r="O22" s="47"/>
    </row>
    <row r="23" spans="1:15" ht="15" thickBot="1" x14ac:dyDescent="0.4">
      <c r="A23" s="100">
        <v>22</v>
      </c>
      <c r="B23" s="92">
        <v>966</v>
      </c>
      <c r="C23" s="103">
        <v>835</v>
      </c>
      <c r="D23" s="97">
        <v>4.5</v>
      </c>
      <c r="E23" s="105">
        <v>3</v>
      </c>
      <c r="F23"/>
      <c r="G23"/>
      <c r="H23" s="47"/>
      <c r="I23" s="47"/>
      <c r="J23" s="47"/>
      <c r="K23" s="47"/>
      <c r="L23" s="47"/>
      <c r="M23" s="47"/>
      <c r="N23" s="47"/>
      <c r="O23" s="47"/>
    </row>
    <row r="24" spans="1:15" x14ac:dyDescent="0.35">
      <c r="A24" s="100">
        <v>23</v>
      </c>
      <c r="B24" s="92">
        <v>1079</v>
      </c>
      <c r="C24" s="103">
        <v>700</v>
      </c>
      <c r="D24" s="97">
        <v>3.4</v>
      </c>
      <c r="E24" s="105">
        <v>3</v>
      </c>
      <c r="F24"/>
      <c r="G24"/>
      <c r="H24" s="47"/>
      <c r="I24" s="157" t="s">
        <v>66</v>
      </c>
      <c r="J24" s="159"/>
      <c r="K24" s="159"/>
      <c r="L24" s="158"/>
      <c r="M24" s="47"/>
      <c r="N24" s="47"/>
      <c r="O24" s="47"/>
    </row>
    <row r="25" spans="1:15" x14ac:dyDescent="0.35">
      <c r="A25" s="100">
        <v>24</v>
      </c>
      <c r="B25" s="92">
        <v>855</v>
      </c>
      <c r="C25" s="103">
        <v>595</v>
      </c>
      <c r="D25" s="97">
        <v>3.6</v>
      </c>
      <c r="E25" s="105">
        <v>3</v>
      </c>
      <c r="F25"/>
      <c r="G25"/>
      <c r="H25" s="47"/>
      <c r="I25" s="160"/>
      <c r="J25" s="161"/>
      <c r="K25" s="161"/>
      <c r="L25" s="162"/>
      <c r="M25" s="47"/>
      <c r="N25" s="47"/>
      <c r="O25" s="47"/>
    </row>
    <row r="26" spans="1:15" x14ac:dyDescent="0.35">
      <c r="A26" s="100">
        <v>25</v>
      </c>
      <c r="B26" s="92">
        <v>1005</v>
      </c>
      <c r="C26" s="103">
        <v>910</v>
      </c>
      <c r="D26" s="97">
        <v>4.7</v>
      </c>
      <c r="E26" s="105">
        <v>3</v>
      </c>
      <c r="F26"/>
      <c r="G26"/>
      <c r="H26" s="47"/>
      <c r="I26" s="154" t="s">
        <v>45</v>
      </c>
      <c r="J26" s="163"/>
      <c r="K26" s="163"/>
      <c r="L26" s="155"/>
      <c r="M26" s="47"/>
      <c r="N26" s="47"/>
      <c r="O26" s="47"/>
    </row>
    <row r="27" spans="1:15" x14ac:dyDescent="0.35">
      <c r="A27" s="100">
        <v>26</v>
      </c>
      <c r="B27" s="92">
        <v>1014</v>
      </c>
      <c r="C27" s="103">
        <v>515</v>
      </c>
      <c r="D27" s="97">
        <v>2.6</v>
      </c>
      <c r="E27" s="105">
        <v>3</v>
      </c>
      <c r="F27"/>
      <c r="G27"/>
      <c r="H27" s="47"/>
      <c r="I27" s="32" t="s">
        <v>46</v>
      </c>
      <c r="J27" s="60" t="s">
        <v>67</v>
      </c>
      <c r="K27" s="115" t="s">
        <v>172</v>
      </c>
      <c r="L27" s="76" t="s">
        <v>173</v>
      </c>
      <c r="M27" s="47"/>
      <c r="N27" s="47"/>
      <c r="O27" s="47"/>
    </row>
    <row r="28" spans="1:15" x14ac:dyDescent="0.35">
      <c r="A28" s="100">
        <v>27</v>
      </c>
      <c r="B28" s="92">
        <v>430</v>
      </c>
      <c r="C28" s="103">
        <v>315</v>
      </c>
      <c r="D28" s="97">
        <v>3.8</v>
      </c>
      <c r="E28" s="105">
        <v>2</v>
      </c>
      <c r="F28"/>
      <c r="G28"/>
      <c r="H28" s="47"/>
      <c r="I28" s="32" t="s">
        <v>48</v>
      </c>
      <c r="J28" s="60" t="s">
        <v>67</v>
      </c>
      <c r="K28" s="115" t="s">
        <v>172</v>
      </c>
      <c r="L28" s="116" t="s">
        <v>174</v>
      </c>
      <c r="M28" s="47"/>
      <c r="N28" s="47"/>
      <c r="O28" s="47"/>
    </row>
    <row r="29" spans="1:15" x14ac:dyDescent="0.35">
      <c r="A29" s="100">
        <v>28</v>
      </c>
      <c r="B29" s="92">
        <v>601</v>
      </c>
      <c r="C29" s="103">
        <v>430</v>
      </c>
      <c r="D29" s="97">
        <v>3.7</v>
      </c>
      <c r="E29" s="105">
        <v>3</v>
      </c>
      <c r="F29"/>
      <c r="G29"/>
      <c r="H29" s="47"/>
      <c r="I29" s="55" t="s">
        <v>49</v>
      </c>
      <c r="J29" s="56"/>
      <c r="K29" s="56"/>
      <c r="L29" s="57" t="s">
        <v>175</v>
      </c>
      <c r="M29" s="47" t="s">
        <v>176</v>
      </c>
      <c r="N29" s="47"/>
      <c r="O29" s="47"/>
    </row>
    <row r="30" spans="1:15" x14ac:dyDescent="0.35">
      <c r="A30" s="100">
        <v>29</v>
      </c>
      <c r="B30" s="92">
        <v>1090</v>
      </c>
      <c r="C30" s="103">
        <v>585</v>
      </c>
      <c r="D30" s="97">
        <v>2.8</v>
      </c>
      <c r="E30" s="105">
        <v>3</v>
      </c>
      <c r="F30"/>
      <c r="G30"/>
      <c r="H30" s="47"/>
      <c r="I30" s="154" t="s">
        <v>50</v>
      </c>
      <c r="J30" s="163"/>
      <c r="K30" s="163"/>
      <c r="L30" s="155"/>
      <c r="M30" s="47"/>
      <c r="N30" s="47"/>
      <c r="O30" s="47"/>
    </row>
    <row r="31" spans="1:15" x14ac:dyDescent="0.35">
      <c r="A31" s="100">
        <v>30</v>
      </c>
      <c r="B31" s="92">
        <v>579</v>
      </c>
      <c r="C31" s="103">
        <v>370</v>
      </c>
      <c r="D31" s="97">
        <v>3.3</v>
      </c>
      <c r="E31" s="105">
        <v>3</v>
      </c>
      <c r="F31"/>
      <c r="G31"/>
      <c r="H31" s="47"/>
      <c r="I31" s="58"/>
      <c r="J31" s="59"/>
      <c r="K31" s="60" t="s">
        <v>51</v>
      </c>
      <c r="L31" s="62">
        <v>0.05</v>
      </c>
      <c r="M31" s="47"/>
      <c r="N31" s="47"/>
      <c r="O31" s="47"/>
    </row>
    <row r="32" spans="1:15" x14ac:dyDescent="0.35">
      <c r="A32" s="100">
        <v>31</v>
      </c>
      <c r="B32" s="92">
        <v>846</v>
      </c>
      <c r="C32" s="103">
        <v>820</v>
      </c>
      <c r="D32" s="97">
        <v>5</v>
      </c>
      <c r="E32" s="105">
        <v>3</v>
      </c>
      <c r="F32"/>
      <c r="G32"/>
      <c r="H32" s="47"/>
      <c r="I32" s="154" t="s">
        <v>52</v>
      </c>
      <c r="J32" s="163"/>
      <c r="K32" s="163"/>
      <c r="L32" s="155"/>
      <c r="M32" s="47"/>
      <c r="N32" s="47"/>
      <c r="O32" s="47"/>
    </row>
    <row r="33" spans="1:15" x14ac:dyDescent="0.35">
      <c r="A33" s="100">
        <v>32</v>
      </c>
      <c r="B33" s="92">
        <v>1010</v>
      </c>
      <c r="C33" s="103">
        <v>775</v>
      </c>
      <c r="D33" s="97">
        <v>4</v>
      </c>
      <c r="E33" s="105">
        <v>3</v>
      </c>
      <c r="F33"/>
      <c r="G33"/>
      <c r="H33" s="47"/>
      <c r="I33" s="167" t="s">
        <v>53</v>
      </c>
      <c r="J33" s="168"/>
      <c r="K33" s="168"/>
      <c r="L33" s="68">
        <v>1.645</v>
      </c>
      <c r="M33" s="47"/>
      <c r="N33" s="47"/>
      <c r="O33" s="47"/>
    </row>
    <row r="34" spans="1:15" x14ac:dyDescent="0.35">
      <c r="A34" s="100">
        <v>33</v>
      </c>
      <c r="B34" s="92">
        <v>785</v>
      </c>
      <c r="C34" s="103">
        <v>730</v>
      </c>
      <c r="D34" s="97">
        <v>4.8</v>
      </c>
      <c r="E34" s="105">
        <v>2</v>
      </c>
      <c r="F34"/>
      <c r="G34"/>
      <c r="H34" s="47"/>
      <c r="I34" s="154" t="s">
        <v>56</v>
      </c>
      <c r="J34" s="163"/>
      <c r="K34" s="163"/>
      <c r="L34" s="155"/>
      <c r="M34" s="47"/>
      <c r="N34" s="47"/>
      <c r="O34" s="47"/>
    </row>
    <row r="35" spans="1:15" x14ac:dyDescent="0.35">
      <c r="A35" s="100">
        <v>34</v>
      </c>
      <c r="B35" s="92">
        <v>938</v>
      </c>
      <c r="C35" s="103">
        <v>760</v>
      </c>
      <c r="D35" s="97">
        <v>4.2</v>
      </c>
      <c r="E35" s="105">
        <v>1</v>
      </c>
      <c r="F35"/>
      <c r="G35"/>
      <c r="H35" s="47"/>
      <c r="I35" s="164" t="s">
        <v>59</v>
      </c>
      <c r="J35" s="165"/>
      <c r="K35" s="166"/>
      <c r="L35" s="70">
        <v>120</v>
      </c>
      <c r="M35" s="47"/>
      <c r="N35" s="47"/>
      <c r="O35" s="47"/>
    </row>
    <row r="36" spans="1:15" x14ac:dyDescent="0.35">
      <c r="A36" s="100">
        <v>35</v>
      </c>
      <c r="B36" s="92">
        <v>1219</v>
      </c>
      <c r="C36" s="103">
        <v>660</v>
      </c>
      <c r="D36" s="97">
        <v>2.8</v>
      </c>
      <c r="E36" s="105">
        <v>3</v>
      </c>
      <c r="F36"/>
      <c r="G36"/>
      <c r="H36" s="47"/>
      <c r="I36" s="164" t="s">
        <v>68</v>
      </c>
      <c r="J36" s="165"/>
      <c r="K36" s="166"/>
      <c r="L36" s="70">
        <v>94</v>
      </c>
      <c r="M36" s="47"/>
      <c r="N36" s="47"/>
      <c r="O36" s="47"/>
    </row>
    <row r="37" spans="1:15" x14ac:dyDescent="0.35">
      <c r="A37" s="100">
        <v>36</v>
      </c>
      <c r="B37" s="92">
        <v>626</v>
      </c>
      <c r="C37" s="103">
        <v>310</v>
      </c>
      <c r="D37" s="97">
        <v>2.6</v>
      </c>
      <c r="E37" s="105">
        <v>3</v>
      </c>
      <c r="F37"/>
      <c r="G37"/>
      <c r="H37" s="47"/>
      <c r="I37" s="169"/>
      <c r="J37" s="170"/>
      <c r="K37" s="170"/>
      <c r="L37" s="171"/>
      <c r="M37" s="47"/>
      <c r="N37" s="47"/>
      <c r="O37" s="47"/>
    </row>
    <row r="38" spans="1:15" x14ac:dyDescent="0.35">
      <c r="A38" s="100">
        <v>37</v>
      </c>
      <c r="B38" s="92">
        <v>1008</v>
      </c>
      <c r="C38" s="103">
        <v>765</v>
      </c>
      <c r="D38" s="97">
        <v>3.9</v>
      </c>
      <c r="E38" s="105">
        <v>3</v>
      </c>
      <c r="F38"/>
      <c r="G38"/>
      <c r="H38" s="47"/>
      <c r="I38" s="167" t="s">
        <v>69</v>
      </c>
      <c r="J38" s="168"/>
      <c r="K38" s="168"/>
      <c r="L38" s="117">
        <f>L36/L35</f>
        <v>0.78333333333333333</v>
      </c>
      <c r="M38" s="47"/>
      <c r="N38" s="47"/>
      <c r="O38" s="47"/>
    </row>
    <row r="39" spans="1:15" x14ac:dyDescent="0.35">
      <c r="A39" s="100">
        <v>38</v>
      </c>
      <c r="B39" s="92">
        <v>870</v>
      </c>
      <c r="C39" s="103">
        <v>525</v>
      </c>
      <c r="D39" s="97">
        <v>3.1</v>
      </c>
      <c r="E39" s="105">
        <v>3</v>
      </c>
      <c r="F39"/>
      <c r="G39"/>
      <c r="H39" s="47"/>
      <c r="I39" s="167" t="s">
        <v>70</v>
      </c>
      <c r="J39" s="168"/>
      <c r="K39" s="168"/>
      <c r="L39" s="117">
        <f>SQRT(L38*(1-L38)/L35)</f>
        <v>3.7607869546836231E-2</v>
      </c>
      <c r="M39" s="47"/>
      <c r="N39" s="47"/>
      <c r="O39" s="47"/>
    </row>
    <row r="40" spans="1:15" x14ac:dyDescent="0.35">
      <c r="A40" s="100">
        <v>39</v>
      </c>
      <c r="B40" s="92">
        <v>728</v>
      </c>
      <c r="C40" s="103">
        <v>705</v>
      </c>
      <c r="D40" s="97">
        <v>5</v>
      </c>
      <c r="E40" s="105">
        <v>3</v>
      </c>
      <c r="F40"/>
      <c r="G40"/>
      <c r="H40" s="47"/>
      <c r="I40" s="167" t="s">
        <v>71</v>
      </c>
      <c r="J40" s="178"/>
      <c r="K40" s="178"/>
      <c r="L40" s="74">
        <f>L39*L33</f>
        <v>6.1864945404545603E-2</v>
      </c>
      <c r="M40" s="47"/>
      <c r="N40" s="47"/>
      <c r="O40" s="47"/>
    </row>
    <row r="41" spans="1:15" x14ac:dyDescent="0.35">
      <c r="A41" s="100">
        <v>40</v>
      </c>
      <c r="B41" s="92">
        <v>851</v>
      </c>
      <c r="C41" s="103">
        <v>760</v>
      </c>
      <c r="D41" s="97">
        <v>4.5999999999999996</v>
      </c>
      <c r="E41" s="105">
        <v>3</v>
      </c>
      <c r="F41"/>
      <c r="G41"/>
      <c r="H41" s="47"/>
      <c r="I41" s="167" t="s">
        <v>63</v>
      </c>
      <c r="J41" s="168"/>
      <c r="K41" s="168"/>
      <c r="L41" s="74">
        <f>NORMSDIST(L40)</f>
        <v>0.52466480824120598</v>
      </c>
      <c r="M41" s="47"/>
      <c r="N41" s="47"/>
      <c r="O41" s="47"/>
    </row>
    <row r="42" spans="1:15" x14ac:dyDescent="0.35">
      <c r="A42" s="100">
        <v>41</v>
      </c>
      <c r="B42" s="92">
        <v>793</v>
      </c>
      <c r="C42" s="103">
        <v>615</v>
      </c>
      <c r="D42" s="97">
        <v>4</v>
      </c>
      <c r="E42" s="105">
        <v>3</v>
      </c>
      <c r="F42"/>
      <c r="G42"/>
      <c r="H42" s="47"/>
      <c r="I42" s="169"/>
      <c r="J42" s="170"/>
      <c r="K42" s="170"/>
      <c r="L42" s="171"/>
      <c r="M42" s="47"/>
      <c r="N42" s="47"/>
      <c r="O42" s="47"/>
    </row>
    <row r="43" spans="1:15" x14ac:dyDescent="0.35">
      <c r="A43" s="100">
        <v>42</v>
      </c>
      <c r="B43" s="92">
        <v>534</v>
      </c>
      <c r="C43" s="103">
        <v>410</v>
      </c>
      <c r="D43" s="97">
        <v>4</v>
      </c>
      <c r="E43" s="105">
        <v>3</v>
      </c>
      <c r="F43"/>
      <c r="G43"/>
      <c r="H43" s="47"/>
      <c r="I43" s="154" t="s">
        <v>64</v>
      </c>
      <c r="J43" s="163"/>
      <c r="K43" s="163"/>
      <c r="L43" s="155"/>
      <c r="M43" s="47"/>
      <c r="N43" s="47"/>
      <c r="O43" s="47"/>
    </row>
    <row r="44" spans="1:15" ht="15" thickBot="1" x14ac:dyDescent="0.4">
      <c r="A44" s="100">
        <v>43</v>
      </c>
      <c r="B44" s="92">
        <v>880</v>
      </c>
      <c r="C44" s="103">
        <v>800</v>
      </c>
      <c r="D44" s="97">
        <v>4.7</v>
      </c>
      <c r="E44" s="105">
        <v>3</v>
      </c>
      <c r="F44"/>
      <c r="G44"/>
      <c r="H44" s="47"/>
      <c r="I44" s="175" t="s">
        <v>177</v>
      </c>
      <c r="J44" s="176"/>
      <c r="K44" s="176"/>
      <c r="L44" s="177"/>
      <c r="M44" s="47"/>
      <c r="N44" s="47"/>
      <c r="O44" s="47"/>
    </row>
    <row r="45" spans="1:15" x14ac:dyDescent="0.35">
      <c r="A45" s="100">
        <v>44</v>
      </c>
      <c r="B45" s="92">
        <v>974</v>
      </c>
      <c r="C45" s="103">
        <v>710</v>
      </c>
      <c r="D45" s="97">
        <v>3.8</v>
      </c>
      <c r="E45" s="105">
        <v>3</v>
      </c>
      <c r="F45"/>
      <c r="G45"/>
      <c r="H45" s="47"/>
      <c r="I45" s="47"/>
      <c r="J45" s="47"/>
      <c r="K45" s="47"/>
      <c r="L45" s="47"/>
      <c r="M45" s="47"/>
      <c r="N45" s="47"/>
      <c r="O45" s="47"/>
    </row>
    <row r="46" spans="1:15" x14ac:dyDescent="0.35">
      <c r="A46" s="100">
        <v>45</v>
      </c>
      <c r="B46" s="92">
        <v>524</v>
      </c>
      <c r="C46" s="103">
        <v>390</v>
      </c>
      <c r="D46" s="97">
        <v>3.9</v>
      </c>
      <c r="E46" s="105">
        <v>2</v>
      </c>
      <c r="F46"/>
      <c r="G46"/>
      <c r="H46" s="47"/>
      <c r="I46" s="47"/>
      <c r="J46" s="47"/>
      <c r="K46" s="47"/>
      <c r="L46" s="47"/>
      <c r="M46" s="47"/>
      <c r="N46" s="47"/>
      <c r="O46" s="47"/>
    </row>
    <row r="47" spans="1:15" x14ac:dyDescent="0.35">
      <c r="A47" s="100">
        <v>46</v>
      </c>
      <c r="B47" s="92">
        <v>1036</v>
      </c>
      <c r="C47" s="103">
        <v>440</v>
      </c>
      <c r="D47" s="97">
        <v>2.2000000000000002</v>
      </c>
      <c r="E47" s="105">
        <v>3</v>
      </c>
      <c r="F47"/>
      <c r="G47"/>
      <c r="H47" s="1"/>
    </row>
    <row r="48" spans="1:15" x14ac:dyDescent="0.35">
      <c r="A48" s="100">
        <v>47</v>
      </c>
      <c r="B48" s="92">
        <v>653</v>
      </c>
      <c r="C48" s="103">
        <v>555</v>
      </c>
      <c r="D48" s="97">
        <v>4.4000000000000004</v>
      </c>
      <c r="E48" s="105">
        <v>3</v>
      </c>
      <c r="F48"/>
      <c r="G48"/>
      <c r="I48" s="118" t="s">
        <v>178</v>
      </c>
    </row>
    <row r="49" spans="1:10" ht="15" thickBot="1" x14ac:dyDescent="0.4">
      <c r="A49" s="100">
        <v>48</v>
      </c>
      <c r="B49" s="92">
        <v>448</v>
      </c>
      <c r="C49" s="103">
        <v>255</v>
      </c>
      <c r="D49" s="97">
        <v>3</v>
      </c>
      <c r="E49" s="105">
        <v>3</v>
      </c>
      <c r="F49"/>
      <c r="G49"/>
    </row>
    <row r="50" spans="1:10" x14ac:dyDescent="0.35">
      <c r="A50" s="100">
        <v>49</v>
      </c>
      <c r="B50" s="92">
        <v>1109</v>
      </c>
      <c r="C50" s="103">
        <v>1000</v>
      </c>
      <c r="D50" s="97">
        <v>4.7</v>
      </c>
      <c r="E50" s="105">
        <v>3</v>
      </c>
      <c r="F50"/>
      <c r="G50"/>
      <c r="I50" s="135" t="s">
        <v>179</v>
      </c>
      <c r="J50" s="136"/>
    </row>
    <row r="51" spans="1:10" x14ac:dyDescent="0.35">
      <c r="A51" s="100">
        <v>50</v>
      </c>
      <c r="B51" s="92">
        <v>435</v>
      </c>
      <c r="C51" s="103">
        <v>320</v>
      </c>
      <c r="D51" s="97">
        <v>3.8</v>
      </c>
      <c r="E51" s="105">
        <v>1</v>
      </c>
      <c r="F51"/>
      <c r="G51"/>
      <c r="I51" s="119"/>
      <c r="J51" s="120"/>
    </row>
    <row r="52" spans="1:10" x14ac:dyDescent="0.35">
      <c r="A52" s="100">
        <v>51</v>
      </c>
      <c r="B52" s="92">
        <v>1178</v>
      </c>
      <c r="C52" s="103">
        <v>875</v>
      </c>
      <c r="D52" s="97">
        <v>3.9</v>
      </c>
      <c r="E52" s="105">
        <v>3</v>
      </c>
      <c r="F52"/>
      <c r="G52"/>
      <c r="I52" s="137" t="s">
        <v>4</v>
      </c>
      <c r="J52" s="138"/>
    </row>
    <row r="53" spans="1:10" x14ac:dyDescent="0.35">
      <c r="A53" s="100">
        <v>52</v>
      </c>
      <c r="B53" s="92">
        <v>600</v>
      </c>
      <c r="C53" s="103">
        <v>590</v>
      </c>
      <c r="D53" s="97">
        <v>5.0999999999999996</v>
      </c>
      <c r="E53" s="105">
        <v>3</v>
      </c>
      <c r="F53"/>
      <c r="G53"/>
      <c r="I53" s="121" t="s">
        <v>57</v>
      </c>
      <c r="J53" s="122">
        <v>324.94</v>
      </c>
    </row>
    <row r="54" spans="1:10" x14ac:dyDescent="0.35">
      <c r="A54" s="100">
        <v>53</v>
      </c>
      <c r="B54" s="92">
        <v>1160</v>
      </c>
      <c r="C54" s="103">
        <v>640</v>
      </c>
      <c r="D54" s="97">
        <v>2.9</v>
      </c>
      <c r="E54" s="105">
        <v>2</v>
      </c>
      <c r="F54"/>
      <c r="G54"/>
      <c r="I54" s="121" t="s">
        <v>58</v>
      </c>
      <c r="J54" s="122">
        <v>886.57500000000005</v>
      </c>
    </row>
    <row r="55" spans="1:10" x14ac:dyDescent="0.35">
      <c r="A55" s="100">
        <v>54</v>
      </c>
      <c r="B55" s="92">
        <v>811</v>
      </c>
      <c r="C55" s="103">
        <v>335</v>
      </c>
      <c r="D55" s="97">
        <v>2.1</v>
      </c>
      <c r="E55" s="105">
        <v>3</v>
      </c>
      <c r="F55"/>
      <c r="G55"/>
      <c r="I55" s="121" t="s">
        <v>59</v>
      </c>
      <c r="J55" s="122">
        <v>120</v>
      </c>
    </row>
    <row r="56" spans="1:10" x14ac:dyDescent="0.35">
      <c r="A56" s="100">
        <v>55</v>
      </c>
      <c r="B56" s="92">
        <v>550</v>
      </c>
      <c r="C56" s="103">
        <v>475</v>
      </c>
      <c r="D56" s="97">
        <v>4.5</v>
      </c>
      <c r="E56" s="105">
        <v>3</v>
      </c>
      <c r="F56"/>
      <c r="G56"/>
      <c r="I56" s="121" t="s">
        <v>7</v>
      </c>
      <c r="J56" s="123">
        <v>0.95</v>
      </c>
    </row>
    <row r="57" spans="1:10" x14ac:dyDescent="0.35">
      <c r="A57" s="100">
        <v>56</v>
      </c>
      <c r="B57" s="92">
        <v>192</v>
      </c>
      <c r="C57" s="103">
        <v>290</v>
      </c>
      <c r="D57" s="97">
        <v>7.9</v>
      </c>
      <c r="E57" s="105">
        <v>3</v>
      </c>
      <c r="F57"/>
      <c r="G57"/>
      <c r="I57" s="124"/>
      <c r="J57" s="125"/>
    </row>
    <row r="58" spans="1:10" x14ac:dyDescent="0.35">
      <c r="A58" s="100">
        <v>57</v>
      </c>
      <c r="B58" s="92">
        <v>1246</v>
      </c>
      <c r="C58" s="103">
        <v>650</v>
      </c>
      <c r="D58" s="97">
        <v>2.7</v>
      </c>
      <c r="E58" s="105">
        <v>3</v>
      </c>
      <c r="F58"/>
      <c r="G58"/>
      <c r="I58" s="137" t="s">
        <v>8</v>
      </c>
      <c r="J58" s="138"/>
    </row>
    <row r="59" spans="1:10" x14ac:dyDescent="0.35">
      <c r="A59" s="100">
        <v>58</v>
      </c>
      <c r="B59" s="92">
        <v>499</v>
      </c>
      <c r="C59" s="103">
        <v>495</v>
      </c>
      <c r="D59" s="97">
        <v>5.2</v>
      </c>
      <c r="E59" s="105">
        <v>3</v>
      </c>
      <c r="F59"/>
      <c r="G59"/>
      <c r="I59" s="121" t="s">
        <v>60</v>
      </c>
      <c r="J59" s="126">
        <f>J53/SQRT(J55)</f>
        <v>29.662827972621447</v>
      </c>
    </row>
    <row r="60" spans="1:10" x14ac:dyDescent="0.35">
      <c r="A60" s="100">
        <v>59</v>
      </c>
      <c r="B60" s="92">
        <v>630</v>
      </c>
      <c r="C60" s="103">
        <v>590</v>
      </c>
      <c r="D60" s="97">
        <v>4.9000000000000004</v>
      </c>
      <c r="E60" s="105">
        <v>3</v>
      </c>
      <c r="F60"/>
      <c r="G60"/>
      <c r="I60" s="121" t="s">
        <v>54</v>
      </c>
      <c r="J60" s="127">
        <f>J55-1</f>
        <v>119</v>
      </c>
    </row>
    <row r="61" spans="1:10" x14ac:dyDescent="0.35">
      <c r="A61" s="100">
        <v>60</v>
      </c>
      <c r="B61" s="92">
        <v>632</v>
      </c>
      <c r="C61" s="103">
        <v>595</v>
      </c>
      <c r="D61" s="97">
        <v>4.9000000000000004</v>
      </c>
      <c r="E61" s="105">
        <v>3</v>
      </c>
      <c r="F61"/>
      <c r="G61"/>
      <c r="I61" s="128" t="s">
        <v>28</v>
      </c>
      <c r="J61" s="129">
        <v>1.96</v>
      </c>
    </row>
    <row r="62" spans="1:10" x14ac:dyDescent="0.35">
      <c r="A62" s="100">
        <v>61</v>
      </c>
      <c r="B62" s="92">
        <v>998</v>
      </c>
      <c r="C62" s="103">
        <v>980</v>
      </c>
      <c r="D62" s="97">
        <v>5.0999999999999996</v>
      </c>
      <c r="E62" s="105">
        <v>3</v>
      </c>
      <c r="F62"/>
      <c r="G62"/>
      <c r="I62" s="121" t="s">
        <v>180</v>
      </c>
      <c r="J62" s="126">
        <f>J59*J61</f>
        <v>58.139142826338038</v>
      </c>
    </row>
    <row r="63" spans="1:10" x14ac:dyDescent="0.35">
      <c r="A63" s="100">
        <v>62</v>
      </c>
      <c r="B63" s="92">
        <v>1030</v>
      </c>
      <c r="C63" s="103">
        <v>670</v>
      </c>
      <c r="D63" s="97">
        <v>3.4</v>
      </c>
      <c r="E63" s="105">
        <v>3</v>
      </c>
      <c r="F63"/>
      <c r="G63"/>
      <c r="I63" s="130"/>
      <c r="J63" s="131"/>
    </row>
    <row r="64" spans="1:10" x14ac:dyDescent="0.35">
      <c r="A64" s="100">
        <v>63</v>
      </c>
      <c r="B64" s="92">
        <v>811</v>
      </c>
      <c r="C64" s="103">
        <v>340</v>
      </c>
      <c r="D64" s="97">
        <v>2.2000000000000002</v>
      </c>
      <c r="E64" s="105">
        <v>2</v>
      </c>
      <c r="F64"/>
      <c r="G64"/>
      <c r="I64" s="137" t="s">
        <v>13</v>
      </c>
      <c r="J64" s="138"/>
    </row>
    <row r="65" spans="1:10" x14ac:dyDescent="0.35">
      <c r="A65" s="100">
        <v>64</v>
      </c>
      <c r="B65" s="92">
        <v>828</v>
      </c>
      <c r="C65" s="103">
        <v>380</v>
      </c>
      <c r="D65" s="97">
        <v>2.4</v>
      </c>
      <c r="E65" s="105">
        <v>3</v>
      </c>
      <c r="F65"/>
      <c r="G65"/>
      <c r="I65" s="121" t="s">
        <v>181</v>
      </c>
      <c r="J65" s="132">
        <f>J54-J62</f>
        <v>828.43585717366204</v>
      </c>
    </row>
    <row r="66" spans="1:10" ht="15" thickBot="1" x14ac:dyDescent="0.4">
      <c r="A66" s="100">
        <v>65</v>
      </c>
      <c r="B66" s="92">
        <v>670</v>
      </c>
      <c r="C66" s="103">
        <v>220</v>
      </c>
      <c r="D66" s="97">
        <v>1.7</v>
      </c>
      <c r="E66" s="105">
        <v>3</v>
      </c>
      <c r="F66"/>
      <c r="G66"/>
      <c r="I66" s="133" t="s">
        <v>182</v>
      </c>
      <c r="J66" s="134">
        <f>J54+J62</f>
        <v>944.71414282633805</v>
      </c>
    </row>
    <row r="67" spans="1:10" x14ac:dyDescent="0.35">
      <c r="A67" s="100">
        <v>66</v>
      </c>
      <c r="B67" s="92">
        <v>694</v>
      </c>
      <c r="C67" s="103">
        <v>660</v>
      </c>
      <c r="D67" s="97">
        <v>4.9000000000000004</v>
      </c>
      <c r="E67" s="105">
        <v>3</v>
      </c>
      <c r="F67"/>
      <c r="G67"/>
    </row>
    <row r="68" spans="1:10" x14ac:dyDescent="0.35">
      <c r="A68" s="100">
        <v>67</v>
      </c>
      <c r="B68" s="92">
        <v>945</v>
      </c>
      <c r="C68" s="103">
        <v>530</v>
      </c>
      <c r="D68" s="97">
        <v>2.9</v>
      </c>
      <c r="E68" s="105">
        <v>3</v>
      </c>
      <c r="F68"/>
      <c r="G68"/>
      <c r="H68" s="1"/>
    </row>
    <row r="69" spans="1:10" x14ac:dyDescent="0.35">
      <c r="A69" s="100">
        <v>68</v>
      </c>
      <c r="B69" s="92">
        <v>729</v>
      </c>
      <c r="C69" s="103">
        <v>530</v>
      </c>
      <c r="D69" s="97">
        <v>3.8</v>
      </c>
      <c r="E69" s="105">
        <v>3</v>
      </c>
      <c r="F69"/>
      <c r="G69"/>
      <c r="H69" s="1"/>
    </row>
    <row r="70" spans="1:10" x14ac:dyDescent="0.35">
      <c r="A70" s="100">
        <v>69</v>
      </c>
      <c r="B70" s="92">
        <v>976</v>
      </c>
      <c r="C70" s="103">
        <v>630</v>
      </c>
      <c r="D70" s="97">
        <v>3.4</v>
      </c>
      <c r="E70" s="105">
        <v>1</v>
      </c>
      <c r="F70"/>
      <c r="G70"/>
      <c r="H70" s="1"/>
    </row>
    <row r="71" spans="1:10" x14ac:dyDescent="0.35">
      <c r="A71" s="100">
        <v>70</v>
      </c>
      <c r="B71" s="92">
        <v>825</v>
      </c>
      <c r="C71" s="103">
        <v>600</v>
      </c>
      <c r="D71" s="97">
        <v>3.8</v>
      </c>
      <c r="E71" s="105">
        <v>2</v>
      </c>
      <c r="F71"/>
      <c r="G71"/>
      <c r="H71" s="1"/>
    </row>
    <row r="72" spans="1:10" x14ac:dyDescent="0.35">
      <c r="A72" s="100">
        <v>71</v>
      </c>
      <c r="B72" s="92">
        <v>1182</v>
      </c>
      <c r="C72" s="103">
        <v>820</v>
      </c>
      <c r="D72" s="97">
        <v>3.6</v>
      </c>
      <c r="E72" s="105">
        <v>3</v>
      </c>
      <c r="F72"/>
      <c r="G72"/>
      <c r="H72" s="1"/>
    </row>
    <row r="73" spans="1:10" x14ac:dyDescent="0.35">
      <c r="A73" s="100">
        <v>72</v>
      </c>
      <c r="B73" s="92">
        <v>824</v>
      </c>
      <c r="C73" s="103">
        <v>640</v>
      </c>
      <c r="D73" s="97">
        <v>4</v>
      </c>
      <c r="E73" s="105">
        <v>3</v>
      </c>
      <c r="F73"/>
      <c r="G73"/>
      <c r="H73" s="1"/>
    </row>
    <row r="74" spans="1:10" x14ac:dyDescent="0.35">
      <c r="A74" s="100">
        <v>73</v>
      </c>
      <c r="B74" s="92">
        <v>1468</v>
      </c>
      <c r="C74" s="103">
        <v>1250</v>
      </c>
      <c r="D74" s="97">
        <v>4.4000000000000004</v>
      </c>
      <c r="E74" s="105">
        <v>3</v>
      </c>
      <c r="F74"/>
      <c r="G74"/>
      <c r="H74" s="1"/>
    </row>
    <row r="75" spans="1:10" x14ac:dyDescent="0.35">
      <c r="A75" s="100">
        <v>74</v>
      </c>
      <c r="B75" s="92">
        <v>1067</v>
      </c>
      <c r="C75" s="103">
        <v>635</v>
      </c>
      <c r="D75" s="97">
        <v>3.1</v>
      </c>
      <c r="E75" s="105">
        <v>3</v>
      </c>
      <c r="F75"/>
      <c r="G75"/>
      <c r="H75" s="1"/>
    </row>
    <row r="76" spans="1:10" x14ac:dyDescent="0.35">
      <c r="A76" s="100">
        <v>75</v>
      </c>
      <c r="B76" s="92">
        <v>1357</v>
      </c>
      <c r="C76" s="103">
        <v>715</v>
      </c>
      <c r="D76" s="97">
        <v>2.7</v>
      </c>
      <c r="E76" s="105">
        <v>3</v>
      </c>
      <c r="F76"/>
      <c r="G76"/>
      <c r="H76" s="1"/>
    </row>
    <row r="77" spans="1:10" x14ac:dyDescent="0.35">
      <c r="A77" s="100">
        <v>76</v>
      </c>
      <c r="B77" s="92">
        <v>546</v>
      </c>
      <c r="C77" s="103">
        <v>280</v>
      </c>
      <c r="D77" s="97">
        <v>2.7</v>
      </c>
      <c r="E77" s="105">
        <v>1</v>
      </c>
      <c r="F77"/>
      <c r="G77"/>
      <c r="H77" s="1"/>
    </row>
    <row r="78" spans="1:10" x14ac:dyDescent="0.35">
      <c r="A78" s="100">
        <v>77</v>
      </c>
      <c r="B78" s="92">
        <v>906</v>
      </c>
      <c r="C78" s="103">
        <v>515</v>
      </c>
      <c r="D78" s="97">
        <v>3</v>
      </c>
      <c r="E78" s="105">
        <v>2</v>
      </c>
      <c r="F78"/>
      <c r="G78"/>
      <c r="H78" s="1"/>
    </row>
    <row r="79" spans="1:10" x14ac:dyDescent="0.35">
      <c r="A79" s="100">
        <v>78</v>
      </c>
      <c r="B79" s="92">
        <v>1238</v>
      </c>
      <c r="C79" s="103">
        <v>860</v>
      </c>
      <c r="D79" s="97">
        <v>3.6</v>
      </c>
      <c r="E79" s="105">
        <v>3</v>
      </c>
      <c r="F79"/>
      <c r="G79"/>
      <c r="H79" s="1"/>
    </row>
    <row r="80" spans="1:10" x14ac:dyDescent="0.35">
      <c r="A80" s="100">
        <v>79</v>
      </c>
      <c r="B80" s="92">
        <v>704</v>
      </c>
      <c r="C80" s="103">
        <v>510</v>
      </c>
      <c r="D80" s="97">
        <v>3.8</v>
      </c>
      <c r="E80" s="105">
        <v>2</v>
      </c>
      <c r="F80"/>
      <c r="G80"/>
      <c r="H80" s="1"/>
    </row>
    <row r="81" spans="1:8" x14ac:dyDescent="0.35">
      <c r="A81" s="100">
        <v>80</v>
      </c>
      <c r="B81" s="92">
        <v>842</v>
      </c>
      <c r="C81" s="103">
        <v>430</v>
      </c>
      <c r="D81" s="97">
        <v>2.7</v>
      </c>
      <c r="E81" s="105">
        <v>3</v>
      </c>
      <c r="F81"/>
      <c r="G81"/>
      <c r="H81" s="1"/>
    </row>
    <row r="82" spans="1:8" x14ac:dyDescent="0.35">
      <c r="A82" s="100">
        <v>81</v>
      </c>
      <c r="B82" s="92">
        <v>686</v>
      </c>
      <c r="C82" s="103">
        <v>455</v>
      </c>
      <c r="D82" s="97">
        <v>3.4</v>
      </c>
      <c r="E82" s="105">
        <v>2</v>
      </c>
      <c r="F82"/>
      <c r="G82"/>
      <c r="H82" s="1"/>
    </row>
    <row r="83" spans="1:8" x14ac:dyDescent="0.35">
      <c r="A83" s="100">
        <v>82</v>
      </c>
      <c r="B83" s="92">
        <v>699</v>
      </c>
      <c r="C83" s="103">
        <v>655</v>
      </c>
      <c r="D83" s="97">
        <v>4.9000000000000004</v>
      </c>
      <c r="E83" s="105">
        <v>3</v>
      </c>
      <c r="F83"/>
      <c r="G83"/>
      <c r="H83" s="1"/>
    </row>
    <row r="84" spans="1:8" x14ac:dyDescent="0.35">
      <c r="A84" s="100">
        <v>83</v>
      </c>
      <c r="B84" s="92">
        <v>1441</v>
      </c>
      <c r="C84" s="103">
        <v>1370</v>
      </c>
      <c r="D84" s="97">
        <v>4.9000000000000004</v>
      </c>
      <c r="E84" s="105">
        <v>3</v>
      </c>
      <c r="F84"/>
      <c r="G84"/>
      <c r="H84" s="1"/>
    </row>
    <row r="85" spans="1:8" x14ac:dyDescent="0.35">
      <c r="A85" s="100">
        <v>84</v>
      </c>
      <c r="B85" s="92">
        <v>986</v>
      </c>
      <c r="C85" s="103">
        <v>975</v>
      </c>
      <c r="D85" s="97">
        <v>5.0999999999999996</v>
      </c>
      <c r="E85" s="105">
        <v>3</v>
      </c>
      <c r="F85"/>
      <c r="G85"/>
      <c r="H85" s="1"/>
    </row>
    <row r="86" spans="1:8" x14ac:dyDescent="0.35">
      <c r="A86" s="100">
        <v>85</v>
      </c>
      <c r="B86" s="92">
        <v>829</v>
      </c>
      <c r="C86" s="103">
        <v>710</v>
      </c>
      <c r="D86" s="97">
        <v>4.5</v>
      </c>
      <c r="E86" s="105">
        <v>3</v>
      </c>
      <c r="F86"/>
      <c r="G86"/>
      <c r="H86" s="1"/>
    </row>
    <row r="87" spans="1:8" x14ac:dyDescent="0.35">
      <c r="A87" s="100">
        <v>86</v>
      </c>
      <c r="B87" s="92">
        <v>1761</v>
      </c>
      <c r="C87" s="103">
        <v>920</v>
      </c>
      <c r="D87" s="97">
        <v>2.7</v>
      </c>
      <c r="E87" s="105">
        <v>3</v>
      </c>
      <c r="F87"/>
      <c r="G87"/>
      <c r="H87" s="1"/>
    </row>
    <row r="88" spans="1:8" x14ac:dyDescent="0.35">
      <c r="A88" s="100">
        <v>87</v>
      </c>
      <c r="B88" s="92">
        <v>1025</v>
      </c>
      <c r="C88" s="103">
        <v>835</v>
      </c>
      <c r="D88" s="97">
        <v>4.2</v>
      </c>
      <c r="E88" s="105">
        <v>3</v>
      </c>
      <c r="F88"/>
      <c r="G88"/>
      <c r="H88" s="1"/>
    </row>
    <row r="89" spans="1:8" x14ac:dyDescent="0.35">
      <c r="A89" s="100">
        <v>88</v>
      </c>
      <c r="B89" s="92">
        <v>479</v>
      </c>
      <c r="C89" s="103">
        <v>315</v>
      </c>
      <c r="D89" s="97">
        <v>3.4</v>
      </c>
      <c r="E89" s="105">
        <v>2</v>
      </c>
      <c r="F89"/>
      <c r="G89"/>
      <c r="H89" s="1"/>
    </row>
    <row r="90" spans="1:8" x14ac:dyDescent="0.35">
      <c r="A90" s="100">
        <v>89</v>
      </c>
      <c r="B90" s="92">
        <v>1274</v>
      </c>
      <c r="C90" s="103">
        <v>360</v>
      </c>
      <c r="D90" s="97">
        <v>1.5</v>
      </c>
      <c r="E90" s="105">
        <v>2</v>
      </c>
      <c r="F90"/>
      <c r="G90"/>
      <c r="H90" s="1"/>
    </row>
    <row r="91" spans="1:8" x14ac:dyDescent="0.35">
      <c r="A91" s="100">
        <v>90</v>
      </c>
      <c r="B91" s="92">
        <v>523</v>
      </c>
      <c r="C91" s="103">
        <v>400</v>
      </c>
      <c r="D91" s="97">
        <v>4</v>
      </c>
      <c r="E91" s="105">
        <v>3</v>
      </c>
      <c r="F91"/>
      <c r="G91"/>
      <c r="H91" s="1"/>
    </row>
    <row r="92" spans="1:8" x14ac:dyDescent="0.35">
      <c r="A92" s="100">
        <v>91</v>
      </c>
      <c r="B92" s="92">
        <v>1385</v>
      </c>
      <c r="C92" s="103">
        <v>1010</v>
      </c>
      <c r="D92" s="97">
        <v>3.8</v>
      </c>
      <c r="E92" s="105">
        <v>3</v>
      </c>
      <c r="F92"/>
      <c r="G92"/>
      <c r="H92" s="1"/>
    </row>
    <row r="93" spans="1:8" x14ac:dyDescent="0.35">
      <c r="A93" s="100">
        <v>92</v>
      </c>
      <c r="B93" s="92">
        <v>817</v>
      </c>
      <c r="C93" s="103">
        <v>590</v>
      </c>
      <c r="D93" s="97">
        <v>3.8</v>
      </c>
      <c r="E93" s="105">
        <v>3</v>
      </c>
      <c r="F93"/>
      <c r="G93"/>
      <c r="H93" s="1"/>
    </row>
    <row r="94" spans="1:8" x14ac:dyDescent="0.35">
      <c r="A94" s="100">
        <v>93</v>
      </c>
      <c r="B94" s="92">
        <v>853</v>
      </c>
      <c r="C94" s="103">
        <v>425</v>
      </c>
      <c r="D94" s="97">
        <v>2.6</v>
      </c>
      <c r="E94" s="105">
        <v>3</v>
      </c>
      <c r="F94"/>
      <c r="G94"/>
      <c r="H94" s="1"/>
    </row>
    <row r="95" spans="1:8" x14ac:dyDescent="0.35">
      <c r="A95" s="100">
        <v>94</v>
      </c>
      <c r="B95" s="92">
        <v>1213</v>
      </c>
      <c r="C95" s="103">
        <v>355</v>
      </c>
      <c r="D95" s="97">
        <v>1.5</v>
      </c>
      <c r="E95" s="105">
        <v>3</v>
      </c>
      <c r="F95"/>
      <c r="G95"/>
      <c r="H95" s="1"/>
    </row>
    <row r="96" spans="1:8" x14ac:dyDescent="0.35">
      <c r="A96" s="100">
        <v>95</v>
      </c>
      <c r="B96" s="92">
        <v>758</v>
      </c>
      <c r="C96" s="103">
        <v>605</v>
      </c>
      <c r="D96" s="97">
        <v>4.2</v>
      </c>
      <c r="E96" s="105">
        <v>3</v>
      </c>
      <c r="F96"/>
      <c r="G96"/>
      <c r="H96" s="1"/>
    </row>
    <row r="97" spans="1:8" x14ac:dyDescent="0.35">
      <c r="A97" s="100">
        <v>96</v>
      </c>
      <c r="B97" s="92">
        <v>473</v>
      </c>
      <c r="C97" s="103">
        <v>590</v>
      </c>
      <c r="D97" s="97">
        <v>6.5</v>
      </c>
      <c r="E97" s="105">
        <v>2</v>
      </c>
      <c r="F97"/>
      <c r="G97"/>
      <c r="H97" s="1"/>
    </row>
    <row r="98" spans="1:8" x14ac:dyDescent="0.35">
      <c r="A98" s="100">
        <v>97</v>
      </c>
      <c r="B98" s="92">
        <v>1186</v>
      </c>
      <c r="C98" s="103">
        <v>835</v>
      </c>
      <c r="D98" s="97">
        <v>3.7</v>
      </c>
      <c r="E98" s="105">
        <v>1</v>
      </c>
      <c r="F98"/>
      <c r="G98"/>
      <c r="H98" s="1"/>
    </row>
    <row r="99" spans="1:8" x14ac:dyDescent="0.35">
      <c r="A99" s="100">
        <v>98</v>
      </c>
      <c r="B99" s="92">
        <v>958</v>
      </c>
      <c r="C99" s="103">
        <v>730</v>
      </c>
      <c r="D99" s="97">
        <v>4</v>
      </c>
      <c r="E99" s="105">
        <v>3</v>
      </c>
      <c r="F99"/>
      <c r="G99"/>
      <c r="H99" s="1"/>
    </row>
    <row r="100" spans="1:8" x14ac:dyDescent="0.35">
      <c r="A100" s="100">
        <v>99</v>
      </c>
      <c r="B100" s="92">
        <v>1102</v>
      </c>
      <c r="C100" s="103">
        <v>1065</v>
      </c>
      <c r="D100" s="97">
        <v>5</v>
      </c>
      <c r="E100" s="105">
        <v>2</v>
      </c>
      <c r="F100"/>
      <c r="G100"/>
      <c r="H100" s="1"/>
    </row>
    <row r="101" spans="1:8" x14ac:dyDescent="0.35">
      <c r="A101" s="100">
        <v>100</v>
      </c>
      <c r="B101" s="92">
        <v>802</v>
      </c>
      <c r="C101" s="103">
        <v>755</v>
      </c>
      <c r="D101" s="97">
        <v>4.9000000000000004</v>
      </c>
      <c r="E101" s="105">
        <v>3</v>
      </c>
      <c r="F101"/>
      <c r="G101"/>
      <c r="H101" s="1"/>
    </row>
    <row r="102" spans="1:8" x14ac:dyDescent="0.35">
      <c r="A102" s="100">
        <v>101</v>
      </c>
      <c r="B102" s="92">
        <v>724</v>
      </c>
      <c r="C102" s="103">
        <v>360</v>
      </c>
      <c r="D102" s="97">
        <v>2.6</v>
      </c>
      <c r="E102" s="105">
        <v>3</v>
      </c>
      <c r="F102"/>
      <c r="G102"/>
      <c r="H102" s="1"/>
    </row>
    <row r="103" spans="1:8" x14ac:dyDescent="0.35">
      <c r="A103" s="100">
        <v>102</v>
      </c>
      <c r="B103" s="92">
        <v>983</v>
      </c>
      <c r="C103" s="103">
        <v>490</v>
      </c>
      <c r="D103" s="97">
        <v>2.6</v>
      </c>
      <c r="E103" s="105">
        <v>2</v>
      </c>
      <c r="F103"/>
      <c r="G103"/>
      <c r="H103" s="1"/>
    </row>
    <row r="104" spans="1:8" x14ac:dyDescent="0.35">
      <c r="A104" s="100">
        <v>103</v>
      </c>
      <c r="B104" s="92">
        <v>1641</v>
      </c>
      <c r="C104" s="103">
        <v>750</v>
      </c>
      <c r="D104" s="97">
        <v>2.4</v>
      </c>
      <c r="E104" s="105">
        <v>2</v>
      </c>
      <c r="F104"/>
      <c r="G104"/>
      <c r="H104" s="1"/>
    </row>
    <row r="105" spans="1:8" x14ac:dyDescent="0.35">
      <c r="A105" s="100">
        <v>104</v>
      </c>
      <c r="B105" s="92">
        <v>656</v>
      </c>
      <c r="C105" s="103">
        <v>315</v>
      </c>
      <c r="D105" s="97">
        <v>2.5</v>
      </c>
      <c r="E105" s="105">
        <v>3</v>
      </c>
      <c r="F105"/>
      <c r="G105"/>
      <c r="H105" s="1"/>
    </row>
    <row r="106" spans="1:8" x14ac:dyDescent="0.35">
      <c r="A106" s="100">
        <v>105</v>
      </c>
      <c r="B106" s="92">
        <v>1395</v>
      </c>
      <c r="C106" s="103">
        <v>990</v>
      </c>
      <c r="D106" s="97">
        <v>3.7</v>
      </c>
      <c r="E106" s="105">
        <v>3</v>
      </c>
      <c r="F106"/>
      <c r="G106"/>
      <c r="H106" s="1"/>
    </row>
    <row r="107" spans="1:8" x14ac:dyDescent="0.35">
      <c r="A107" s="100">
        <v>106</v>
      </c>
      <c r="B107" s="92">
        <v>1599</v>
      </c>
      <c r="C107" s="103">
        <v>870</v>
      </c>
      <c r="D107" s="97">
        <v>2.8</v>
      </c>
      <c r="E107" s="105">
        <v>3</v>
      </c>
      <c r="F107"/>
      <c r="G107"/>
      <c r="H107" s="1"/>
    </row>
    <row r="108" spans="1:8" x14ac:dyDescent="0.35">
      <c r="A108" s="100">
        <v>107</v>
      </c>
      <c r="B108" s="92">
        <v>639</v>
      </c>
      <c r="C108" s="103">
        <v>330</v>
      </c>
      <c r="D108" s="97">
        <v>2.7</v>
      </c>
      <c r="E108" s="105">
        <v>3</v>
      </c>
      <c r="F108"/>
      <c r="G108"/>
      <c r="H108" s="1"/>
    </row>
    <row r="109" spans="1:8" x14ac:dyDescent="0.35">
      <c r="A109" s="100">
        <v>108</v>
      </c>
      <c r="B109" s="92">
        <v>739</v>
      </c>
      <c r="C109" s="103">
        <v>340</v>
      </c>
      <c r="D109" s="97">
        <v>2.4</v>
      </c>
      <c r="E109" s="105">
        <v>3</v>
      </c>
      <c r="F109"/>
      <c r="G109"/>
      <c r="H109" s="1"/>
    </row>
    <row r="110" spans="1:8" x14ac:dyDescent="0.35">
      <c r="A110" s="100">
        <v>109</v>
      </c>
      <c r="B110" s="92">
        <v>1416</v>
      </c>
      <c r="C110" s="103">
        <v>675</v>
      </c>
      <c r="D110" s="97">
        <v>2.5</v>
      </c>
      <c r="E110" s="105">
        <v>3</v>
      </c>
      <c r="F110"/>
      <c r="G110"/>
      <c r="H110" s="1"/>
    </row>
    <row r="111" spans="1:8" x14ac:dyDescent="0.35">
      <c r="A111" s="100">
        <v>110</v>
      </c>
      <c r="B111" s="92">
        <v>898</v>
      </c>
      <c r="C111" s="103">
        <v>345</v>
      </c>
      <c r="D111" s="97">
        <v>2</v>
      </c>
      <c r="E111" s="105">
        <v>3</v>
      </c>
      <c r="F111"/>
      <c r="G111"/>
      <c r="H111" s="1"/>
    </row>
    <row r="112" spans="1:8" x14ac:dyDescent="0.35">
      <c r="A112" s="100">
        <v>111</v>
      </c>
      <c r="B112" s="92">
        <v>1507</v>
      </c>
      <c r="C112" s="103">
        <v>835</v>
      </c>
      <c r="D112" s="97">
        <v>2.9</v>
      </c>
      <c r="E112" s="105">
        <v>3</v>
      </c>
      <c r="F112"/>
      <c r="G112"/>
      <c r="H112" s="1"/>
    </row>
    <row r="113" spans="1:8" x14ac:dyDescent="0.35">
      <c r="A113" s="100">
        <v>112</v>
      </c>
      <c r="B113" s="92">
        <v>811</v>
      </c>
      <c r="C113" s="103">
        <v>645</v>
      </c>
      <c r="D113" s="97">
        <v>4.0999999999999996</v>
      </c>
      <c r="E113" s="105">
        <v>3</v>
      </c>
      <c r="F113"/>
      <c r="G113"/>
      <c r="H113" s="1"/>
    </row>
    <row r="114" spans="1:8" x14ac:dyDescent="0.35">
      <c r="A114" s="100">
        <v>113</v>
      </c>
      <c r="B114" s="92">
        <v>1492</v>
      </c>
      <c r="C114" s="103">
        <v>800</v>
      </c>
      <c r="D114" s="97">
        <v>2.8</v>
      </c>
      <c r="E114" s="105">
        <v>3</v>
      </c>
      <c r="F114"/>
      <c r="G114"/>
      <c r="H114" s="1"/>
    </row>
    <row r="115" spans="1:8" x14ac:dyDescent="0.35">
      <c r="A115" s="100">
        <v>114</v>
      </c>
      <c r="B115" s="92">
        <v>1476</v>
      </c>
      <c r="C115" s="103">
        <v>720</v>
      </c>
      <c r="D115" s="97">
        <v>2.5</v>
      </c>
      <c r="E115" s="105">
        <v>3</v>
      </c>
      <c r="F115"/>
      <c r="G115"/>
      <c r="H115" s="1"/>
    </row>
    <row r="116" spans="1:8" x14ac:dyDescent="0.35">
      <c r="A116" s="100">
        <v>115</v>
      </c>
      <c r="B116" s="92">
        <v>1697</v>
      </c>
      <c r="C116" s="103">
        <v>740</v>
      </c>
      <c r="D116" s="97">
        <v>2.2999999999999998</v>
      </c>
      <c r="E116" s="105">
        <v>3</v>
      </c>
      <c r="F116"/>
      <c r="G116"/>
      <c r="H116" s="1"/>
    </row>
    <row r="117" spans="1:8" x14ac:dyDescent="0.35">
      <c r="A117" s="100">
        <v>116</v>
      </c>
      <c r="B117" s="91">
        <v>1016</v>
      </c>
      <c r="C117" s="103">
        <v>750</v>
      </c>
      <c r="D117" s="97">
        <v>3.8</v>
      </c>
      <c r="E117" s="105">
        <v>3</v>
      </c>
      <c r="F117"/>
      <c r="G117"/>
      <c r="H117" s="1"/>
    </row>
    <row r="118" spans="1:8" x14ac:dyDescent="0.35">
      <c r="A118" s="100">
        <v>117</v>
      </c>
      <c r="B118" s="92">
        <v>1072</v>
      </c>
      <c r="C118" s="103">
        <v>565</v>
      </c>
      <c r="D118" s="97">
        <v>2.7</v>
      </c>
      <c r="E118" s="105">
        <v>2</v>
      </c>
      <c r="F118"/>
      <c r="G118"/>
      <c r="H118" s="1"/>
    </row>
    <row r="119" spans="1:8" x14ac:dyDescent="0.35">
      <c r="A119" s="100">
        <v>118</v>
      </c>
      <c r="B119" s="92">
        <v>1096</v>
      </c>
      <c r="C119" s="103">
        <v>500</v>
      </c>
      <c r="D119" s="97">
        <v>2.4</v>
      </c>
      <c r="E119" s="105">
        <v>3</v>
      </c>
      <c r="F119"/>
      <c r="G119"/>
      <c r="H119" s="1"/>
    </row>
    <row r="120" spans="1:8" x14ac:dyDescent="0.35">
      <c r="A120" s="100">
        <v>119</v>
      </c>
      <c r="B120" s="92">
        <v>1104</v>
      </c>
      <c r="C120" s="103">
        <v>520</v>
      </c>
      <c r="D120" s="97">
        <v>2.4</v>
      </c>
      <c r="E120" s="105">
        <v>3</v>
      </c>
      <c r="F120"/>
      <c r="G120"/>
      <c r="H120" s="1"/>
    </row>
    <row r="121" spans="1:8" ht="15" thickBot="1" x14ac:dyDescent="0.4">
      <c r="A121" s="101">
        <v>120</v>
      </c>
      <c r="B121" s="90">
        <v>1126</v>
      </c>
      <c r="C121" s="104">
        <v>620</v>
      </c>
      <c r="D121" s="98">
        <v>2.9</v>
      </c>
      <c r="E121" s="89">
        <v>2</v>
      </c>
      <c r="F121"/>
      <c r="G121"/>
      <c r="H121" s="1"/>
    </row>
    <row r="122" spans="1:8" x14ac:dyDescent="0.35">
      <c r="A122"/>
      <c r="B122"/>
      <c r="C122"/>
      <c r="D122"/>
      <c r="E122"/>
      <c r="F122"/>
      <c r="G122"/>
      <c r="H122" s="1"/>
    </row>
    <row r="123" spans="1:8" x14ac:dyDescent="0.35">
      <c r="A123"/>
      <c r="B123"/>
      <c r="C123"/>
      <c r="D123"/>
      <c r="E123"/>
      <c r="F123"/>
      <c r="G123"/>
      <c r="H123" s="1"/>
    </row>
    <row r="124" spans="1:8" x14ac:dyDescent="0.35">
      <c r="A124"/>
      <c r="B124"/>
      <c r="C124"/>
      <c r="D124"/>
      <c r="E124"/>
      <c r="F124"/>
      <c r="G124"/>
      <c r="H124" s="1"/>
    </row>
    <row r="125" spans="1:8" x14ac:dyDescent="0.35">
      <c r="A125"/>
      <c r="B125"/>
      <c r="C125"/>
      <c r="D125"/>
      <c r="E125"/>
      <c r="F125"/>
      <c r="G125"/>
      <c r="H125" s="1"/>
    </row>
    <row r="126" spans="1:8" x14ac:dyDescent="0.35">
      <c r="A126"/>
      <c r="B126"/>
      <c r="C126"/>
      <c r="D126"/>
      <c r="E126"/>
      <c r="F126"/>
      <c r="G126"/>
      <c r="H126" s="1"/>
    </row>
    <row r="127" spans="1:8" x14ac:dyDescent="0.35">
      <c r="A127"/>
      <c r="B127"/>
      <c r="C127"/>
      <c r="D127"/>
      <c r="E127"/>
      <c r="F127"/>
      <c r="G127"/>
      <c r="H127" s="1"/>
    </row>
    <row r="128" spans="1:8" x14ac:dyDescent="0.35">
      <c r="A128"/>
      <c r="B128"/>
      <c r="C128"/>
      <c r="D128"/>
      <c r="E128"/>
      <c r="F128"/>
      <c r="G128"/>
      <c r="H128" s="1"/>
    </row>
    <row r="129" spans="1:8" x14ac:dyDescent="0.35">
      <c r="A129"/>
      <c r="B129"/>
      <c r="C129"/>
      <c r="D129"/>
      <c r="E129"/>
      <c r="F129"/>
      <c r="G129"/>
      <c r="H129" s="1"/>
    </row>
    <row r="130" spans="1:8" x14ac:dyDescent="0.35">
      <c r="A130"/>
      <c r="B130"/>
      <c r="C130"/>
      <c r="D130"/>
      <c r="E130"/>
      <c r="F130"/>
      <c r="G130"/>
      <c r="H130" s="1"/>
    </row>
    <row r="131" spans="1:8" x14ac:dyDescent="0.35">
      <c r="A131"/>
      <c r="B131"/>
      <c r="C131"/>
      <c r="D131"/>
      <c r="E131"/>
      <c r="F131"/>
      <c r="G131"/>
      <c r="H131" s="1"/>
    </row>
    <row r="132" spans="1:8" x14ac:dyDescent="0.35">
      <c r="A132"/>
      <c r="B132"/>
      <c r="C132"/>
      <c r="D132"/>
      <c r="E132"/>
      <c r="F132"/>
      <c r="G132"/>
      <c r="H132" s="1"/>
    </row>
    <row r="133" spans="1:8" x14ac:dyDescent="0.35">
      <c r="A133"/>
      <c r="B133"/>
      <c r="C133"/>
      <c r="D133"/>
      <c r="E133"/>
      <c r="F133"/>
      <c r="G133"/>
      <c r="H133" s="1"/>
    </row>
    <row r="134" spans="1:8" x14ac:dyDescent="0.35">
      <c r="A134"/>
      <c r="B134"/>
      <c r="C134"/>
      <c r="D134"/>
      <c r="E134"/>
      <c r="F134"/>
      <c r="G134"/>
      <c r="H134" s="1"/>
    </row>
    <row r="135" spans="1:8" x14ac:dyDescent="0.35">
      <c r="A135"/>
      <c r="B135"/>
      <c r="C135"/>
      <c r="D135"/>
      <c r="E135"/>
      <c r="F135"/>
      <c r="G135"/>
      <c r="H135" s="1"/>
    </row>
    <row r="136" spans="1:8" x14ac:dyDescent="0.35">
      <c r="A136"/>
      <c r="B136"/>
      <c r="C136"/>
      <c r="D136"/>
      <c r="E136"/>
      <c r="F136"/>
      <c r="G136"/>
      <c r="H136" s="1"/>
    </row>
    <row r="137" spans="1:8" x14ac:dyDescent="0.35">
      <c r="A137"/>
      <c r="B137"/>
      <c r="C137"/>
      <c r="D137"/>
      <c r="E137"/>
      <c r="F137"/>
      <c r="G137"/>
      <c r="H137" s="1"/>
    </row>
    <row r="138" spans="1:8" x14ac:dyDescent="0.35">
      <c r="A138"/>
      <c r="B138"/>
      <c r="C138"/>
      <c r="D138"/>
      <c r="E138"/>
      <c r="F138"/>
      <c r="G138"/>
      <c r="H138" s="1"/>
    </row>
    <row r="139" spans="1:8" x14ac:dyDescent="0.35">
      <c r="A139"/>
      <c r="B139"/>
      <c r="C139"/>
      <c r="D139"/>
      <c r="E139"/>
      <c r="F139"/>
      <c r="G139"/>
      <c r="H139" s="1"/>
    </row>
    <row r="140" spans="1:8" x14ac:dyDescent="0.35">
      <c r="A140"/>
      <c r="B140"/>
      <c r="C140"/>
      <c r="D140"/>
      <c r="E140"/>
      <c r="F140"/>
      <c r="G140"/>
      <c r="H140" s="1"/>
    </row>
    <row r="141" spans="1:8" x14ac:dyDescent="0.35">
      <c r="A141"/>
      <c r="B141"/>
      <c r="C141"/>
      <c r="D141"/>
      <c r="E141"/>
      <c r="F141"/>
      <c r="G141"/>
      <c r="H141" s="1"/>
    </row>
    <row r="142" spans="1:8" x14ac:dyDescent="0.35">
      <c r="A142"/>
      <c r="B142"/>
      <c r="C142"/>
      <c r="D142"/>
      <c r="E142"/>
      <c r="F142"/>
      <c r="G142"/>
      <c r="H142" s="1"/>
    </row>
    <row r="143" spans="1:8" x14ac:dyDescent="0.35">
      <c r="A143"/>
      <c r="B143"/>
      <c r="C143"/>
      <c r="D143"/>
      <c r="E143"/>
      <c r="F143"/>
      <c r="G143"/>
      <c r="H143" s="1"/>
    </row>
    <row r="144" spans="1:8" x14ac:dyDescent="0.35">
      <c r="A144"/>
      <c r="B144"/>
      <c r="C144"/>
      <c r="D144"/>
      <c r="E144"/>
      <c r="F144"/>
      <c r="G144"/>
      <c r="H144" s="1"/>
    </row>
    <row r="145" spans="1:8" x14ac:dyDescent="0.35">
      <c r="A145"/>
      <c r="B145"/>
      <c r="C145"/>
      <c r="D145"/>
      <c r="E145"/>
      <c r="F145"/>
      <c r="G145"/>
      <c r="H145" s="1"/>
    </row>
    <row r="146" spans="1:8" x14ac:dyDescent="0.35">
      <c r="A146"/>
      <c r="B146"/>
      <c r="C146"/>
      <c r="D146"/>
      <c r="E146"/>
      <c r="F146"/>
      <c r="G146"/>
      <c r="H146" s="1"/>
    </row>
    <row r="147" spans="1:8" x14ac:dyDescent="0.35">
      <c r="A147"/>
      <c r="B147"/>
      <c r="C147"/>
      <c r="D147"/>
      <c r="E147"/>
      <c r="F147"/>
      <c r="G147"/>
      <c r="H147" s="1"/>
    </row>
    <row r="148" spans="1:8" x14ac:dyDescent="0.35">
      <c r="A148"/>
      <c r="B148"/>
      <c r="C148"/>
      <c r="D148"/>
      <c r="E148"/>
      <c r="F148"/>
      <c r="G148"/>
      <c r="H148" s="1"/>
    </row>
    <row r="149" spans="1:8" x14ac:dyDescent="0.35">
      <c r="A149"/>
      <c r="B149"/>
      <c r="C149"/>
      <c r="D149"/>
      <c r="E149"/>
      <c r="F149"/>
      <c r="G149"/>
      <c r="H149" s="1"/>
    </row>
    <row r="150" spans="1:8" x14ac:dyDescent="0.35">
      <c r="A150"/>
      <c r="B150"/>
      <c r="C150"/>
      <c r="D150"/>
      <c r="E150"/>
      <c r="F150"/>
      <c r="G150"/>
      <c r="H150" s="1"/>
    </row>
    <row r="151" spans="1:8" x14ac:dyDescent="0.35">
      <c r="A151"/>
      <c r="B151"/>
      <c r="C151"/>
      <c r="D151"/>
      <c r="E151"/>
      <c r="F151"/>
      <c r="G151"/>
      <c r="H151" s="1"/>
    </row>
    <row r="152" spans="1:8" x14ac:dyDescent="0.35">
      <c r="A152"/>
      <c r="B152"/>
      <c r="C152"/>
      <c r="D152"/>
      <c r="E152"/>
      <c r="F152"/>
      <c r="G152"/>
      <c r="H152" s="1"/>
    </row>
    <row r="153" spans="1:8" x14ac:dyDescent="0.35">
      <c r="A153"/>
      <c r="B153"/>
      <c r="C153"/>
      <c r="D153"/>
      <c r="E153"/>
      <c r="F153"/>
      <c r="G153"/>
      <c r="H153" s="1"/>
    </row>
    <row r="154" spans="1:8" x14ac:dyDescent="0.35">
      <c r="A154"/>
      <c r="B154"/>
      <c r="C154"/>
      <c r="D154"/>
      <c r="E154"/>
      <c r="F154"/>
      <c r="G154"/>
      <c r="H154" s="1"/>
    </row>
    <row r="155" spans="1:8" x14ac:dyDescent="0.35">
      <c r="A155"/>
      <c r="B155"/>
      <c r="C155"/>
      <c r="D155"/>
      <c r="E155"/>
      <c r="F155"/>
      <c r="G155"/>
      <c r="H155" s="1"/>
    </row>
    <row r="156" spans="1:8" x14ac:dyDescent="0.35">
      <c r="A156"/>
      <c r="B156"/>
      <c r="C156"/>
      <c r="D156"/>
      <c r="E156"/>
      <c r="F156"/>
      <c r="G156"/>
      <c r="H156" s="1"/>
    </row>
    <row r="157" spans="1:8" x14ac:dyDescent="0.35">
      <c r="A157"/>
      <c r="B157"/>
      <c r="C157"/>
      <c r="D157"/>
      <c r="E157"/>
      <c r="F157"/>
      <c r="G157"/>
      <c r="H157" s="1"/>
    </row>
    <row r="158" spans="1:8" x14ac:dyDescent="0.35">
      <c r="A158"/>
      <c r="B158"/>
      <c r="C158"/>
      <c r="D158"/>
      <c r="E158"/>
      <c r="F158"/>
      <c r="G158"/>
      <c r="H158" s="1"/>
    </row>
    <row r="159" spans="1:8" x14ac:dyDescent="0.35">
      <c r="A159"/>
      <c r="B159"/>
      <c r="C159"/>
      <c r="D159"/>
      <c r="E159"/>
      <c r="F159"/>
      <c r="G159"/>
      <c r="H159" s="1"/>
    </row>
    <row r="160" spans="1:8" x14ac:dyDescent="0.35">
      <c r="A160"/>
      <c r="B160"/>
      <c r="C160"/>
      <c r="D160"/>
      <c r="E160"/>
      <c r="F160"/>
      <c r="G160"/>
      <c r="H160" s="1"/>
    </row>
    <row r="161" spans="1:8" x14ac:dyDescent="0.35">
      <c r="A161"/>
      <c r="B161"/>
      <c r="C161"/>
      <c r="D161"/>
      <c r="E161"/>
      <c r="F161"/>
      <c r="G161"/>
      <c r="H161" s="1"/>
    </row>
    <row r="162" spans="1:8" x14ac:dyDescent="0.35">
      <c r="A162"/>
      <c r="B162"/>
      <c r="C162"/>
      <c r="D162"/>
      <c r="E162"/>
      <c r="F162"/>
      <c r="G162"/>
      <c r="H162" s="1"/>
    </row>
    <row r="163" spans="1:8" x14ac:dyDescent="0.35">
      <c r="A163"/>
      <c r="B163"/>
      <c r="C163"/>
      <c r="D163"/>
      <c r="E163"/>
      <c r="F163"/>
      <c r="G163"/>
      <c r="H163" s="1"/>
    </row>
    <row r="164" spans="1:8" x14ac:dyDescent="0.35">
      <c r="A164"/>
      <c r="B164"/>
      <c r="C164"/>
      <c r="D164"/>
      <c r="E164"/>
      <c r="F164"/>
      <c r="G164"/>
      <c r="H164" s="1"/>
    </row>
    <row r="165" spans="1:8" x14ac:dyDescent="0.35">
      <c r="A165"/>
      <c r="B165"/>
      <c r="C165"/>
      <c r="D165"/>
      <c r="E165"/>
      <c r="F165"/>
      <c r="G165"/>
      <c r="H165" s="1"/>
    </row>
    <row r="166" spans="1:8" x14ac:dyDescent="0.35">
      <c r="A166"/>
      <c r="B166"/>
      <c r="C166"/>
      <c r="D166"/>
      <c r="E166"/>
      <c r="F166"/>
      <c r="G166"/>
      <c r="H166" s="1"/>
    </row>
    <row r="167" spans="1:8" x14ac:dyDescent="0.35">
      <c r="A167"/>
      <c r="B167"/>
      <c r="C167"/>
      <c r="D167"/>
      <c r="E167"/>
      <c r="F167"/>
      <c r="G167"/>
      <c r="H167" s="1"/>
    </row>
    <row r="168" spans="1:8" x14ac:dyDescent="0.35">
      <c r="A168"/>
      <c r="B168"/>
      <c r="C168"/>
      <c r="D168"/>
      <c r="E168"/>
      <c r="F168"/>
      <c r="G168"/>
      <c r="H168" s="1"/>
    </row>
    <row r="169" spans="1:8" x14ac:dyDescent="0.35">
      <c r="A169"/>
      <c r="B169"/>
      <c r="C169"/>
      <c r="D169"/>
      <c r="E169"/>
      <c r="F169"/>
      <c r="G169"/>
      <c r="H169" s="1"/>
    </row>
    <row r="170" spans="1:8" x14ac:dyDescent="0.35">
      <c r="A170"/>
      <c r="B170"/>
      <c r="C170"/>
      <c r="D170"/>
      <c r="E170"/>
      <c r="F170"/>
      <c r="G170"/>
      <c r="H170" s="1"/>
    </row>
    <row r="171" spans="1:8" x14ac:dyDescent="0.35">
      <c r="A171"/>
      <c r="B171"/>
      <c r="C171"/>
      <c r="D171"/>
      <c r="E171"/>
      <c r="F171"/>
      <c r="G171"/>
      <c r="H171" s="1"/>
    </row>
    <row r="172" spans="1:8" x14ac:dyDescent="0.35">
      <c r="A172"/>
      <c r="B172"/>
      <c r="C172"/>
      <c r="D172"/>
      <c r="E172"/>
      <c r="F172"/>
      <c r="G172"/>
      <c r="H172" s="1"/>
    </row>
    <row r="173" spans="1:8" x14ac:dyDescent="0.35">
      <c r="A173"/>
      <c r="B173"/>
      <c r="C173"/>
      <c r="D173"/>
      <c r="E173"/>
      <c r="F173"/>
      <c r="G173"/>
      <c r="H173" s="1"/>
    </row>
    <row r="174" spans="1:8" x14ac:dyDescent="0.35">
      <c r="A174"/>
      <c r="B174"/>
      <c r="C174"/>
      <c r="D174"/>
      <c r="E174"/>
      <c r="F174"/>
      <c r="G174"/>
      <c r="H174" s="1"/>
    </row>
    <row r="175" spans="1:8" x14ac:dyDescent="0.35">
      <c r="A175"/>
      <c r="B175"/>
      <c r="C175"/>
      <c r="D175"/>
      <c r="E175"/>
      <c r="F175"/>
      <c r="G175"/>
      <c r="H175" s="1"/>
    </row>
    <row r="176" spans="1:8" x14ac:dyDescent="0.35">
      <c r="A176"/>
      <c r="B176"/>
      <c r="C176"/>
      <c r="D176"/>
      <c r="E176"/>
      <c r="F176"/>
      <c r="G176"/>
      <c r="H176" s="1"/>
    </row>
    <row r="177" spans="1:8" x14ac:dyDescent="0.35">
      <c r="A177"/>
      <c r="B177"/>
      <c r="C177"/>
      <c r="D177"/>
      <c r="E177"/>
      <c r="F177"/>
      <c r="G177"/>
      <c r="H177" s="1"/>
    </row>
    <row r="178" spans="1:8" x14ac:dyDescent="0.35">
      <c r="A178"/>
      <c r="B178"/>
      <c r="C178"/>
      <c r="D178"/>
      <c r="E178"/>
      <c r="F178"/>
      <c r="G178"/>
      <c r="H178" s="1"/>
    </row>
    <row r="179" spans="1:8" x14ac:dyDescent="0.35">
      <c r="A179"/>
      <c r="B179"/>
      <c r="C179"/>
      <c r="D179"/>
      <c r="E179"/>
      <c r="F179"/>
      <c r="G179"/>
      <c r="H179" s="1"/>
    </row>
    <row r="180" spans="1:8" x14ac:dyDescent="0.35">
      <c r="A180"/>
      <c r="B180"/>
      <c r="C180"/>
      <c r="D180"/>
      <c r="E180"/>
      <c r="F180"/>
      <c r="G180"/>
      <c r="H180" s="1"/>
    </row>
    <row r="181" spans="1:8" x14ac:dyDescent="0.35">
      <c r="A181"/>
      <c r="B181"/>
      <c r="C181"/>
      <c r="D181"/>
      <c r="E181"/>
      <c r="F181"/>
      <c r="G181"/>
      <c r="H181" s="1"/>
    </row>
    <row r="182" spans="1:8" x14ac:dyDescent="0.35">
      <c r="A182"/>
      <c r="B182"/>
      <c r="C182"/>
      <c r="D182"/>
      <c r="E182"/>
      <c r="F182"/>
      <c r="G182"/>
      <c r="H182" s="1"/>
    </row>
    <row r="183" spans="1:8" x14ac:dyDescent="0.35">
      <c r="A183"/>
      <c r="B183"/>
      <c r="C183"/>
      <c r="D183"/>
      <c r="E183"/>
      <c r="F183"/>
      <c r="G183"/>
      <c r="H183" s="1"/>
    </row>
    <row r="184" spans="1:8" x14ac:dyDescent="0.35">
      <c r="A184"/>
      <c r="B184"/>
      <c r="C184"/>
      <c r="D184"/>
      <c r="E184"/>
      <c r="F184"/>
      <c r="G184"/>
      <c r="H184" s="1"/>
    </row>
    <row r="185" spans="1:8" x14ac:dyDescent="0.35">
      <c r="A185"/>
      <c r="B185"/>
      <c r="C185"/>
      <c r="D185"/>
      <c r="E185"/>
      <c r="F185"/>
      <c r="G185"/>
      <c r="H185" s="1"/>
    </row>
    <row r="186" spans="1:8" x14ac:dyDescent="0.35">
      <c r="A186"/>
      <c r="B186"/>
      <c r="C186"/>
      <c r="D186"/>
      <c r="E186"/>
      <c r="F186"/>
      <c r="G186"/>
      <c r="H186" s="1"/>
    </row>
    <row r="187" spans="1:8" x14ac:dyDescent="0.35">
      <c r="A187"/>
      <c r="B187"/>
      <c r="C187"/>
      <c r="D187"/>
      <c r="E187"/>
      <c r="F187"/>
      <c r="G187"/>
      <c r="H187" s="1"/>
    </row>
    <row r="188" spans="1:8" x14ac:dyDescent="0.35">
      <c r="A188"/>
      <c r="B188"/>
      <c r="C188"/>
      <c r="D188"/>
      <c r="E188"/>
      <c r="F188"/>
      <c r="G188"/>
      <c r="H188" s="1"/>
    </row>
    <row r="189" spans="1:8" x14ac:dyDescent="0.35">
      <c r="A189"/>
      <c r="B189"/>
      <c r="C189"/>
      <c r="D189"/>
      <c r="E189"/>
      <c r="F189"/>
      <c r="G189"/>
      <c r="H189" s="1"/>
    </row>
    <row r="190" spans="1:8" x14ac:dyDescent="0.35">
      <c r="A190"/>
      <c r="B190"/>
      <c r="C190"/>
      <c r="D190"/>
      <c r="E190"/>
      <c r="F190"/>
      <c r="G190"/>
      <c r="H190" s="1"/>
    </row>
    <row r="191" spans="1:8" x14ac:dyDescent="0.35">
      <c r="A191"/>
      <c r="B191"/>
      <c r="C191"/>
      <c r="D191"/>
      <c r="E191"/>
      <c r="F191"/>
      <c r="G191"/>
      <c r="H191" s="1"/>
    </row>
    <row r="192" spans="1:8" x14ac:dyDescent="0.35">
      <c r="A192"/>
      <c r="B192"/>
      <c r="C192"/>
      <c r="D192"/>
      <c r="E192"/>
      <c r="F192"/>
      <c r="G192"/>
      <c r="H192" s="1"/>
    </row>
    <row r="193" spans="1:8" x14ac:dyDescent="0.35">
      <c r="A193"/>
      <c r="B193"/>
      <c r="C193"/>
      <c r="D193"/>
      <c r="E193"/>
      <c r="F193"/>
      <c r="G193"/>
      <c r="H193" s="1"/>
    </row>
    <row r="194" spans="1:8" x14ac:dyDescent="0.35">
      <c r="A194"/>
      <c r="B194"/>
      <c r="C194"/>
      <c r="D194"/>
      <c r="E194"/>
      <c r="F194"/>
      <c r="G194"/>
      <c r="H194" s="1"/>
    </row>
    <row r="195" spans="1:8" x14ac:dyDescent="0.35">
      <c r="A195"/>
      <c r="B195"/>
      <c r="C195"/>
      <c r="D195"/>
      <c r="E195"/>
      <c r="F195"/>
      <c r="G195"/>
      <c r="H195" s="1"/>
    </row>
    <row r="196" spans="1:8" x14ac:dyDescent="0.35">
      <c r="A196"/>
      <c r="B196"/>
      <c r="C196"/>
      <c r="D196"/>
      <c r="E196"/>
      <c r="F196"/>
      <c r="G196"/>
      <c r="H196" s="1"/>
    </row>
    <row r="197" spans="1:8" x14ac:dyDescent="0.35">
      <c r="A197"/>
      <c r="B197"/>
      <c r="C197"/>
      <c r="D197"/>
      <c r="E197"/>
      <c r="F197"/>
      <c r="G197"/>
      <c r="H197" s="1"/>
    </row>
    <row r="198" spans="1:8" x14ac:dyDescent="0.35">
      <c r="A198"/>
      <c r="B198"/>
      <c r="C198"/>
      <c r="D198"/>
      <c r="E198"/>
      <c r="F198"/>
      <c r="G198"/>
      <c r="H198" s="1"/>
    </row>
    <row r="199" spans="1:8" x14ac:dyDescent="0.35">
      <c r="A199"/>
      <c r="B199"/>
      <c r="C199"/>
      <c r="D199"/>
      <c r="E199"/>
      <c r="F199"/>
      <c r="G199"/>
      <c r="H199" s="1"/>
    </row>
    <row r="200" spans="1:8" x14ac:dyDescent="0.35">
      <c r="A200"/>
      <c r="B200"/>
      <c r="C200"/>
      <c r="D200"/>
      <c r="E200"/>
      <c r="F200"/>
      <c r="G200"/>
      <c r="H200" s="1"/>
    </row>
    <row r="201" spans="1:8" x14ac:dyDescent="0.35">
      <c r="A201"/>
      <c r="B201"/>
      <c r="C201"/>
      <c r="D201"/>
      <c r="E201"/>
      <c r="F201"/>
      <c r="G201"/>
      <c r="H201" s="1"/>
    </row>
    <row r="202" spans="1:8" x14ac:dyDescent="0.35">
      <c r="A202"/>
      <c r="B202"/>
      <c r="C202"/>
      <c r="D202"/>
      <c r="E202"/>
      <c r="F202"/>
      <c r="G202"/>
      <c r="H202" s="1"/>
    </row>
    <row r="203" spans="1:8" x14ac:dyDescent="0.35">
      <c r="A203"/>
      <c r="B203"/>
      <c r="C203"/>
      <c r="D203"/>
      <c r="E203"/>
      <c r="F203"/>
      <c r="G203"/>
      <c r="H203" s="1"/>
    </row>
    <row r="204" spans="1:8" x14ac:dyDescent="0.35">
      <c r="A204"/>
      <c r="B204"/>
      <c r="C204"/>
      <c r="D204"/>
      <c r="E204"/>
      <c r="F204"/>
      <c r="G204"/>
      <c r="H204" s="1"/>
    </row>
    <row r="205" spans="1:8" x14ac:dyDescent="0.35">
      <c r="A205"/>
      <c r="B205"/>
      <c r="C205"/>
      <c r="D205"/>
      <c r="E205"/>
      <c r="F205"/>
      <c r="G205"/>
      <c r="H205" s="1"/>
    </row>
    <row r="206" spans="1:8" x14ac:dyDescent="0.35">
      <c r="A206"/>
      <c r="B206"/>
      <c r="C206"/>
      <c r="D206"/>
      <c r="E206"/>
      <c r="F206"/>
      <c r="G206"/>
      <c r="H206" s="1"/>
    </row>
    <row r="207" spans="1:8" x14ac:dyDescent="0.35">
      <c r="A207"/>
      <c r="B207"/>
      <c r="C207"/>
      <c r="D207"/>
      <c r="E207"/>
      <c r="F207"/>
      <c r="G207"/>
      <c r="H207" s="1"/>
    </row>
    <row r="208" spans="1:8" x14ac:dyDescent="0.35">
      <c r="A208"/>
      <c r="B208"/>
      <c r="C208"/>
      <c r="D208"/>
      <c r="E208"/>
      <c r="F208"/>
      <c r="G208"/>
      <c r="H208" s="1"/>
    </row>
    <row r="209" spans="1:8" x14ac:dyDescent="0.35">
      <c r="A209"/>
      <c r="B209"/>
      <c r="C209"/>
      <c r="D209"/>
      <c r="E209"/>
      <c r="F209"/>
      <c r="G209"/>
      <c r="H209" s="1"/>
    </row>
    <row r="210" spans="1:8" x14ac:dyDescent="0.35">
      <c r="A210"/>
      <c r="B210"/>
      <c r="C210"/>
      <c r="D210"/>
      <c r="E210"/>
      <c r="F210"/>
      <c r="G210"/>
      <c r="H210" s="1"/>
    </row>
    <row r="211" spans="1:8" x14ac:dyDescent="0.35">
      <c r="A211"/>
      <c r="B211"/>
      <c r="C211"/>
      <c r="D211"/>
      <c r="E211"/>
      <c r="F211"/>
      <c r="G211"/>
      <c r="H211" s="1"/>
    </row>
    <row r="212" spans="1:8" x14ac:dyDescent="0.35">
      <c r="A212"/>
      <c r="B212"/>
      <c r="C212"/>
      <c r="D212"/>
      <c r="E212"/>
      <c r="F212"/>
      <c r="G212"/>
      <c r="H212" s="1"/>
    </row>
    <row r="213" spans="1:8" x14ac:dyDescent="0.35">
      <c r="A213"/>
      <c r="B213"/>
      <c r="C213"/>
      <c r="D213"/>
      <c r="E213"/>
      <c r="F213"/>
      <c r="G213"/>
      <c r="H213" s="1"/>
    </row>
    <row r="214" spans="1:8" x14ac:dyDescent="0.35">
      <c r="A214"/>
      <c r="B214"/>
      <c r="C214"/>
      <c r="D214"/>
      <c r="E214"/>
      <c r="F214"/>
      <c r="G214"/>
      <c r="H214" s="1"/>
    </row>
    <row r="215" spans="1:8" x14ac:dyDescent="0.35">
      <c r="A215"/>
      <c r="B215"/>
      <c r="C215"/>
      <c r="D215"/>
      <c r="E215"/>
      <c r="F215"/>
      <c r="G215"/>
      <c r="H215" s="1"/>
    </row>
    <row r="216" spans="1:8" x14ac:dyDescent="0.35">
      <c r="A216"/>
      <c r="B216"/>
      <c r="C216"/>
      <c r="D216"/>
      <c r="E216"/>
      <c r="F216"/>
      <c r="G216"/>
      <c r="H216" s="1"/>
    </row>
    <row r="217" spans="1:8" x14ac:dyDescent="0.35">
      <c r="A217"/>
      <c r="B217"/>
      <c r="C217"/>
      <c r="D217"/>
      <c r="E217"/>
      <c r="F217"/>
      <c r="G217"/>
      <c r="H217" s="1"/>
    </row>
    <row r="218" spans="1:8" x14ac:dyDescent="0.35">
      <c r="A218"/>
      <c r="B218"/>
      <c r="C218"/>
      <c r="D218"/>
      <c r="E218"/>
      <c r="F218"/>
      <c r="G218"/>
      <c r="H218" s="1"/>
    </row>
    <row r="219" spans="1:8" x14ac:dyDescent="0.35">
      <c r="A219"/>
      <c r="B219"/>
      <c r="C219"/>
      <c r="D219"/>
      <c r="E219"/>
      <c r="F219"/>
      <c r="G219"/>
      <c r="H219" s="1"/>
    </row>
    <row r="220" spans="1:8" x14ac:dyDescent="0.35">
      <c r="A220"/>
      <c r="B220"/>
      <c r="C220"/>
      <c r="D220"/>
      <c r="E220"/>
      <c r="F220"/>
      <c r="G220"/>
      <c r="H220" s="1"/>
    </row>
    <row r="221" spans="1:8" x14ac:dyDescent="0.35">
      <c r="A221"/>
      <c r="B221"/>
      <c r="C221"/>
      <c r="D221"/>
      <c r="E221"/>
      <c r="F221"/>
      <c r="G221"/>
      <c r="H221" s="1"/>
    </row>
    <row r="222" spans="1:8" x14ac:dyDescent="0.35">
      <c r="A222"/>
      <c r="B222"/>
      <c r="C222"/>
      <c r="D222"/>
      <c r="E222"/>
      <c r="F222"/>
      <c r="G222"/>
      <c r="H222" s="1"/>
    </row>
    <row r="223" spans="1:8" x14ac:dyDescent="0.35">
      <c r="A223"/>
      <c r="B223"/>
      <c r="C223"/>
      <c r="D223"/>
      <c r="E223"/>
      <c r="F223"/>
      <c r="G223"/>
      <c r="H223" s="1"/>
    </row>
    <row r="224" spans="1:8" x14ac:dyDescent="0.35">
      <c r="A224"/>
      <c r="B224"/>
      <c r="C224"/>
      <c r="D224"/>
      <c r="E224"/>
      <c r="F224"/>
      <c r="G224"/>
      <c r="H224" s="1"/>
    </row>
    <row r="225" spans="1:8" x14ac:dyDescent="0.35">
      <c r="A225"/>
      <c r="B225"/>
      <c r="C225"/>
      <c r="D225"/>
      <c r="E225"/>
      <c r="F225"/>
      <c r="G225"/>
      <c r="H225" s="1"/>
    </row>
    <row r="226" spans="1:8" x14ac:dyDescent="0.35">
      <c r="A226"/>
      <c r="B226"/>
      <c r="C226"/>
      <c r="D226"/>
      <c r="E226"/>
      <c r="F226"/>
      <c r="G226"/>
      <c r="H226" s="1"/>
    </row>
    <row r="227" spans="1:8" x14ac:dyDescent="0.35">
      <c r="A227"/>
      <c r="B227"/>
      <c r="C227"/>
      <c r="D227"/>
      <c r="E227"/>
      <c r="F227"/>
      <c r="G227"/>
      <c r="H227" s="1"/>
    </row>
    <row r="228" spans="1:8" x14ac:dyDescent="0.35">
      <c r="A228"/>
      <c r="B228"/>
      <c r="C228"/>
      <c r="D228"/>
      <c r="E228"/>
      <c r="F228"/>
      <c r="G228"/>
      <c r="H228" s="1"/>
    </row>
    <row r="229" spans="1:8" x14ac:dyDescent="0.35">
      <c r="A229"/>
      <c r="B229"/>
      <c r="C229"/>
      <c r="D229"/>
      <c r="E229"/>
      <c r="F229"/>
      <c r="G229"/>
      <c r="H229" s="1"/>
    </row>
    <row r="230" spans="1:8" x14ac:dyDescent="0.35">
      <c r="A230"/>
      <c r="B230"/>
      <c r="C230"/>
      <c r="D230"/>
      <c r="E230"/>
      <c r="F230"/>
      <c r="G230"/>
      <c r="H230" s="1"/>
    </row>
    <row r="231" spans="1:8" x14ac:dyDescent="0.35">
      <c r="A231"/>
      <c r="B231"/>
      <c r="C231"/>
      <c r="D231"/>
      <c r="E231"/>
      <c r="F231"/>
      <c r="G231"/>
      <c r="H231" s="1"/>
    </row>
    <row r="232" spans="1:8" x14ac:dyDescent="0.35">
      <c r="A232"/>
      <c r="B232"/>
      <c r="C232"/>
      <c r="D232"/>
      <c r="E232"/>
      <c r="F232"/>
      <c r="G232"/>
      <c r="H232" s="1"/>
    </row>
    <row r="233" spans="1:8" x14ac:dyDescent="0.35">
      <c r="A233"/>
      <c r="B233"/>
      <c r="C233"/>
      <c r="D233"/>
      <c r="E233"/>
      <c r="F233"/>
      <c r="G233"/>
      <c r="H233" s="1"/>
    </row>
    <row r="234" spans="1:8" x14ac:dyDescent="0.35">
      <c r="A234"/>
      <c r="B234"/>
      <c r="C234"/>
      <c r="D234"/>
      <c r="E234"/>
      <c r="F234"/>
      <c r="G234"/>
      <c r="H234" s="1"/>
    </row>
    <row r="235" spans="1:8" x14ac:dyDescent="0.35">
      <c r="A235"/>
      <c r="B235"/>
      <c r="C235"/>
      <c r="D235"/>
      <c r="E235"/>
      <c r="F235"/>
      <c r="G235"/>
      <c r="H235" s="1"/>
    </row>
    <row r="236" spans="1:8" x14ac:dyDescent="0.35">
      <c r="A236"/>
      <c r="B236"/>
      <c r="C236"/>
      <c r="D236"/>
      <c r="E236"/>
      <c r="F236"/>
      <c r="G236"/>
      <c r="H236" s="1"/>
    </row>
    <row r="237" spans="1:8" x14ac:dyDescent="0.35">
      <c r="A237"/>
      <c r="B237"/>
      <c r="C237"/>
      <c r="D237"/>
      <c r="E237"/>
      <c r="F237"/>
      <c r="G237"/>
      <c r="H237" s="1"/>
    </row>
    <row r="238" spans="1:8" x14ac:dyDescent="0.35">
      <c r="A238"/>
      <c r="B238"/>
      <c r="C238"/>
      <c r="D238"/>
      <c r="E238"/>
      <c r="F238"/>
      <c r="G238"/>
      <c r="H238" s="1"/>
    </row>
    <row r="239" spans="1:8" x14ac:dyDescent="0.35">
      <c r="A239"/>
      <c r="B239"/>
      <c r="C239"/>
      <c r="D239"/>
      <c r="E239"/>
      <c r="F239"/>
      <c r="G239"/>
      <c r="H239" s="1"/>
    </row>
    <row r="240" spans="1:8" x14ac:dyDescent="0.35">
      <c r="A240"/>
      <c r="B240"/>
      <c r="C240"/>
      <c r="D240"/>
      <c r="E240"/>
      <c r="F240"/>
      <c r="G240"/>
      <c r="H240" s="1"/>
    </row>
    <row r="241" spans="1:8" x14ac:dyDescent="0.35">
      <c r="A241"/>
      <c r="B241"/>
      <c r="C241"/>
      <c r="D241"/>
      <c r="E241"/>
      <c r="F241"/>
      <c r="G241"/>
      <c r="H241" s="1"/>
    </row>
    <row r="242" spans="1:8" x14ac:dyDescent="0.35">
      <c r="A242"/>
      <c r="B242"/>
      <c r="C242"/>
      <c r="D242"/>
      <c r="E242"/>
      <c r="F242"/>
      <c r="G242"/>
      <c r="H242" s="1"/>
    </row>
    <row r="243" spans="1:8" x14ac:dyDescent="0.35">
      <c r="A243"/>
      <c r="B243"/>
      <c r="C243"/>
      <c r="D243"/>
      <c r="E243"/>
      <c r="F243"/>
      <c r="G243"/>
      <c r="H243" s="1"/>
    </row>
    <row r="244" spans="1:8" x14ac:dyDescent="0.35">
      <c r="A244"/>
      <c r="B244"/>
      <c r="C244"/>
      <c r="D244"/>
      <c r="E244"/>
      <c r="F244"/>
      <c r="G244"/>
      <c r="H244" s="1"/>
    </row>
    <row r="245" spans="1:8" x14ac:dyDescent="0.35">
      <c r="A245"/>
      <c r="B245"/>
      <c r="C245"/>
      <c r="D245"/>
      <c r="E245"/>
      <c r="F245"/>
      <c r="G245"/>
      <c r="H245" s="1"/>
    </row>
    <row r="246" spans="1:8" x14ac:dyDescent="0.35">
      <c r="A246"/>
      <c r="B246"/>
      <c r="C246"/>
      <c r="D246"/>
      <c r="E246"/>
      <c r="F246"/>
      <c r="G246"/>
      <c r="H246" s="1"/>
    </row>
    <row r="247" spans="1:8" x14ac:dyDescent="0.35">
      <c r="A247"/>
      <c r="B247"/>
      <c r="C247"/>
      <c r="D247"/>
      <c r="E247"/>
      <c r="F247"/>
      <c r="G247"/>
      <c r="H247" s="1"/>
    </row>
    <row r="248" spans="1:8" x14ac:dyDescent="0.35">
      <c r="A248"/>
      <c r="B248"/>
      <c r="C248"/>
      <c r="D248"/>
      <c r="E248"/>
      <c r="F248"/>
      <c r="G248"/>
      <c r="H248" s="1"/>
    </row>
    <row r="249" spans="1:8" x14ac:dyDescent="0.35">
      <c r="A249"/>
      <c r="B249"/>
      <c r="C249"/>
      <c r="D249"/>
      <c r="E249"/>
      <c r="F249"/>
      <c r="G249"/>
      <c r="H249" s="1"/>
    </row>
    <row r="250" spans="1:8" x14ac:dyDescent="0.35">
      <c r="A250"/>
      <c r="B250"/>
      <c r="C250"/>
      <c r="D250"/>
      <c r="E250"/>
      <c r="F250"/>
      <c r="G250"/>
      <c r="H250" s="1"/>
    </row>
    <row r="251" spans="1:8" x14ac:dyDescent="0.35">
      <c r="A251"/>
      <c r="B251"/>
      <c r="C251"/>
      <c r="D251"/>
      <c r="E251"/>
      <c r="F251"/>
      <c r="G251"/>
      <c r="H251" s="1"/>
    </row>
    <row r="252" spans="1:8" x14ac:dyDescent="0.35">
      <c r="A252"/>
      <c r="B252"/>
      <c r="C252"/>
      <c r="D252"/>
      <c r="E252"/>
      <c r="F252"/>
      <c r="G252"/>
      <c r="H252" s="1"/>
    </row>
    <row r="253" spans="1:8" x14ac:dyDescent="0.35">
      <c r="A253"/>
      <c r="B253"/>
      <c r="C253"/>
      <c r="D253"/>
      <c r="E253"/>
      <c r="F253"/>
      <c r="G253"/>
      <c r="H253" s="1"/>
    </row>
    <row r="254" spans="1:8" x14ac:dyDescent="0.35">
      <c r="A254"/>
      <c r="B254"/>
      <c r="C254"/>
      <c r="D254"/>
      <c r="E254"/>
      <c r="F254"/>
      <c r="G254"/>
      <c r="H254" s="1"/>
    </row>
    <row r="255" spans="1:8" x14ac:dyDescent="0.35">
      <c r="A255"/>
      <c r="B255"/>
      <c r="C255"/>
      <c r="D255"/>
      <c r="E255"/>
      <c r="F255"/>
      <c r="G255"/>
      <c r="H255" s="1"/>
    </row>
    <row r="256" spans="1:8" x14ac:dyDescent="0.35">
      <c r="A256"/>
      <c r="B256"/>
      <c r="C256"/>
      <c r="D256"/>
      <c r="E256"/>
      <c r="F256"/>
      <c r="G256"/>
      <c r="H256" s="1"/>
    </row>
    <row r="257" spans="1:8" x14ac:dyDescent="0.35">
      <c r="A257"/>
      <c r="B257"/>
      <c r="C257"/>
      <c r="D257"/>
      <c r="E257"/>
      <c r="F257"/>
      <c r="G257"/>
      <c r="H257" s="1"/>
    </row>
    <row r="258" spans="1:8" x14ac:dyDescent="0.35">
      <c r="A258"/>
      <c r="B258"/>
      <c r="C258"/>
      <c r="D258"/>
      <c r="E258"/>
      <c r="F258"/>
      <c r="G258"/>
      <c r="H258" s="1"/>
    </row>
    <row r="259" spans="1:8" x14ac:dyDescent="0.35">
      <c r="A259"/>
      <c r="B259"/>
      <c r="C259"/>
      <c r="D259"/>
      <c r="E259"/>
      <c r="F259"/>
      <c r="G259"/>
      <c r="H259" s="1"/>
    </row>
    <row r="260" spans="1:8" x14ac:dyDescent="0.35">
      <c r="A260"/>
      <c r="B260"/>
      <c r="C260"/>
      <c r="D260"/>
      <c r="E260"/>
      <c r="F260"/>
      <c r="G260"/>
      <c r="H260" s="1"/>
    </row>
    <row r="261" spans="1:8" x14ac:dyDescent="0.35">
      <c r="A261"/>
      <c r="B261"/>
      <c r="C261"/>
      <c r="D261"/>
      <c r="E261"/>
      <c r="F261"/>
      <c r="G261"/>
      <c r="H261" s="1"/>
    </row>
    <row r="262" spans="1:8" x14ac:dyDescent="0.35">
      <c r="A262"/>
      <c r="B262"/>
      <c r="C262"/>
      <c r="D262"/>
      <c r="E262"/>
      <c r="F262"/>
      <c r="G262"/>
      <c r="H262" s="1"/>
    </row>
    <row r="263" spans="1:8" x14ac:dyDescent="0.35">
      <c r="A263"/>
      <c r="B263"/>
      <c r="C263"/>
      <c r="D263"/>
      <c r="E263"/>
      <c r="F263"/>
      <c r="G263"/>
      <c r="H263" s="1"/>
    </row>
    <row r="264" spans="1:8" x14ac:dyDescent="0.35">
      <c r="A264"/>
      <c r="B264"/>
      <c r="C264"/>
      <c r="D264"/>
      <c r="E264"/>
      <c r="F264"/>
      <c r="G264"/>
      <c r="H264" s="1"/>
    </row>
    <row r="265" spans="1:8" x14ac:dyDescent="0.35">
      <c r="A265"/>
      <c r="B265"/>
      <c r="C265"/>
      <c r="D265"/>
      <c r="E265"/>
      <c r="F265"/>
      <c r="G265"/>
      <c r="H265" s="1"/>
    </row>
    <row r="266" spans="1:8" x14ac:dyDescent="0.35">
      <c r="A266"/>
      <c r="B266"/>
      <c r="C266"/>
      <c r="D266"/>
      <c r="E266"/>
      <c r="F266"/>
      <c r="G266"/>
      <c r="H266" s="1"/>
    </row>
    <row r="267" spans="1:8" x14ac:dyDescent="0.35">
      <c r="A267"/>
      <c r="B267"/>
      <c r="C267"/>
      <c r="D267"/>
      <c r="E267"/>
      <c r="F267"/>
      <c r="G267"/>
      <c r="H267" s="1"/>
    </row>
    <row r="268" spans="1:8" x14ac:dyDescent="0.35">
      <c r="A268"/>
      <c r="B268"/>
      <c r="C268"/>
      <c r="D268"/>
      <c r="E268"/>
      <c r="F268"/>
      <c r="G268"/>
      <c r="H268" s="1"/>
    </row>
    <row r="269" spans="1:8" x14ac:dyDescent="0.35">
      <c r="A269"/>
      <c r="B269"/>
      <c r="C269"/>
      <c r="D269"/>
      <c r="E269"/>
      <c r="F269"/>
      <c r="G269"/>
      <c r="H269" s="1"/>
    </row>
    <row r="270" spans="1:8" x14ac:dyDescent="0.35">
      <c r="A270"/>
      <c r="B270"/>
      <c r="C270"/>
      <c r="D270"/>
      <c r="E270"/>
      <c r="F270"/>
      <c r="G270"/>
      <c r="H270" s="1"/>
    </row>
    <row r="271" spans="1:8" x14ac:dyDescent="0.35">
      <c r="A271"/>
      <c r="B271"/>
      <c r="C271"/>
      <c r="D271"/>
      <c r="E271"/>
      <c r="F271"/>
      <c r="G271"/>
      <c r="H271" s="1"/>
    </row>
    <row r="272" spans="1:8" x14ac:dyDescent="0.35">
      <c r="A272"/>
      <c r="B272"/>
      <c r="C272"/>
      <c r="D272"/>
      <c r="E272"/>
      <c r="F272"/>
      <c r="G272"/>
      <c r="H272" s="1"/>
    </row>
    <row r="273" spans="1:8" x14ac:dyDescent="0.35">
      <c r="A273"/>
      <c r="B273"/>
      <c r="C273"/>
      <c r="D273"/>
      <c r="E273"/>
      <c r="F273"/>
      <c r="G273"/>
      <c r="H273" s="1"/>
    </row>
    <row r="274" spans="1:8" x14ac:dyDescent="0.35">
      <c r="A274"/>
      <c r="B274"/>
      <c r="C274"/>
      <c r="D274"/>
      <c r="E274"/>
      <c r="F274"/>
      <c r="G274"/>
      <c r="H274" s="1"/>
    </row>
    <row r="275" spans="1:8" x14ac:dyDescent="0.35">
      <c r="A275"/>
      <c r="B275"/>
      <c r="C275"/>
      <c r="D275"/>
      <c r="E275"/>
      <c r="F275"/>
      <c r="G275"/>
      <c r="H275" s="1"/>
    </row>
    <row r="276" spans="1:8" x14ac:dyDescent="0.35">
      <c r="A276"/>
      <c r="B276"/>
      <c r="C276"/>
      <c r="D276"/>
      <c r="E276"/>
      <c r="F276"/>
      <c r="G276"/>
      <c r="H276" s="1"/>
    </row>
    <row r="277" spans="1:8" x14ac:dyDescent="0.35">
      <c r="A277"/>
      <c r="B277"/>
      <c r="C277"/>
      <c r="D277"/>
      <c r="E277"/>
      <c r="F277"/>
      <c r="G277"/>
      <c r="H277" s="1"/>
    </row>
    <row r="278" spans="1:8" x14ac:dyDescent="0.35">
      <c r="A278"/>
      <c r="B278"/>
      <c r="C278"/>
      <c r="D278"/>
      <c r="E278"/>
      <c r="F278"/>
      <c r="G278"/>
      <c r="H278" s="1"/>
    </row>
    <row r="279" spans="1:8" x14ac:dyDescent="0.35">
      <c r="A279"/>
      <c r="B279"/>
      <c r="C279"/>
      <c r="D279"/>
      <c r="E279"/>
      <c r="F279"/>
      <c r="G279"/>
      <c r="H279" s="1"/>
    </row>
    <row r="280" spans="1:8" x14ac:dyDescent="0.35">
      <c r="A280"/>
      <c r="B280"/>
      <c r="C280"/>
      <c r="D280"/>
      <c r="E280"/>
      <c r="F280"/>
      <c r="G280"/>
      <c r="H280" s="1"/>
    </row>
    <row r="281" spans="1:8" x14ac:dyDescent="0.35">
      <c r="A281"/>
      <c r="B281"/>
      <c r="C281"/>
      <c r="D281"/>
      <c r="E281"/>
      <c r="F281"/>
      <c r="G281"/>
      <c r="H281" s="1"/>
    </row>
    <row r="282" spans="1:8" x14ac:dyDescent="0.35">
      <c r="A282"/>
      <c r="B282"/>
      <c r="C282"/>
      <c r="D282"/>
      <c r="E282"/>
      <c r="F282"/>
      <c r="G282"/>
      <c r="H282" s="1"/>
    </row>
    <row r="283" spans="1:8" x14ac:dyDescent="0.35">
      <c r="A283"/>
      <c r="B283"/>
      <c r="C283"/>
      <c r="D283"/>
      <c r="E283"/>
      <c r="F283"/>
      <c r="G283"/>
      <c r="H283" s="1"/>
    </row>
    <row r="284" spans="1:8" x14ac:dyDescent="0.35">
      <c r="A284"/>
      <c r="B284"/>
      <c r="C284"/>
      <c r="D284"/>
      <c r="E284"/>
      <c r="F284"/>
      <c r="G284"/>
      <c r="H284" s="1"/>
    </row>
    <row r="285" spans="1:8" x14ac:dyDescent="0.35">
      <c r="A285"/>
      <c r="B285"/>
      <c r="C285"/>
      <c r="D285"/>
      <c r="E285"/>
      <c r="F285"/>
      <c r="G285"/>
      <c r="H285" s="1"/>
    </row>
    <row r="286" spans="1:8" x14ac:dyDescent="0.35">
      <c r="A286"/>
      <c r="B286"/>
      <c r="C286"/>
      <c r="D286"/>
      <c r="E286"/>
      <c r="F286"/>
      <c r="G286"/>
      <c r="H286" s="1"/>
    </row>
    <row r="287" spans="1:8" x14ac:dyDescent="0.35">
      <c r="A287"/>
      <c r="B287"/>
      <c r="C287"/>
      <c r="D287"/>
      <c r="E287"/>
      <c r="F287"/>
      <c r="G287"/>
      <c r="H287" s="1"/>
    </row>
    <row r="288" spans="1:8" x14ac:dyDescent="0.35">
      <c r="A288"/>
      <c r="B288"/>
      <c r="C288"/>
      <c r="D288"/>
      <c r="E288"/>
      <c r="F288"/>
      <c r="G288"/>
      <c r="H288" s="1"/>
    </row>
    <row r="289" spans="1:8" x14ac:dyDescent="0.35">
      <c r="A289"/>
      <c r="B289"/>
      <c r="C289"/>
      <c r="D289"/>
      <c r="E289"/>
      <c r="F289"/>
      <c r="G289"/>
      <c r="H289" s="1"/>
    </row>
    <row r="290" spans="1:8" x14ac:dyDescent="0.35">
      <c r="A290"/>
      <c r="B290"/>
      <c r="C290"/>
      <c r="D290"/>
      <c r="E290"/>
      <c r="F290"/>
      <c r="G290"/>
      <c r="H290" s="1"/>
    </row>
    <row r="291" spans="1:8" x14ac:dyDescent="0.35">
      <c r="A291"/>
      <c r="B291"/>
      <c r="C291"/>
      <c r="D291"/>
      <c r="E291"/>
      <c r="F291"/>
      <c r="G291"/>
      <c r="H291" s="1"/>
    </row>
    <row r="292" spans="1:8" x14ac:dyDescent="0.35">
      <c r="A292"/>
      <c r="B292"/>
      <c r="C292"/>
      <c r="D292"/>
      <c r="E292"/>
      <c r="F292"/>
      <c r="G292"/>
      <c r="H292" s="1"/>
    </row>
    <row r="293" spans="1:8" x14ac:dyDescent="0.35">
      <c r="A293"/>
      <c r="B293"/>
      <c r="C293"/>
      <c r="D293"/>
      <c r="E293"/>
      <c r="F293"/>
      <c r="G293"/>
      <c r="H293" s="1"/>
    </row>
    <row r="294" spans="1:8" x14ac:dyDescent="0.35">
      <c r="A294"/>
      <c r="B294"/>
      <c r="C294"/>
      <c r="D294"/>
      <c r="E294"/>
      <c r="F294"/>
      <c r="G294"/>
      <c r="H294" s="1"/>
    </row>
    <row r="295" spans="1:8" x14ac:dyDescent="0.35">
      <c r="A295"/>
      <c r="B295"/>
      <c r="C295"/>
      <c r="D295"/>
      <c r="E295"/>
      <c r="F295"/>
      <c r="G295"/>
      <c r="H295" s="1"/>
    </row>
    <row r="296" spans="1:8" x14ac:dyDescent="0.35">
      <c r="A296"/>
      <c r="B296"/>
      <c r="C296"/>
      <c r="D296"/>
      <c r="E296"/>
      <c r="F296"/>
      <c r="G296"/>
      <c r="H296" s="1"/>
    </row>
    <row r="297" spans="1:8" x14ac:dyDescent="0.35">
      <c r="A297"/>
      <c r="B297"/>
      <c r="C297"/>
      <c r="D297"/>
      <c r="E297"/>
      <c r="F297"/>
      <c r="G297"/>
      <c r="H297" s="1"/>
    </row>
    <row r="298" spans="1:8" x14ac:dyDescent="0.35">
      <c r="A298"/>
      <c r="B298"/>
      <c r="C298"/>
      <c r="D298"/>
      <c r="E298"/>
      <c r="F298"/>
      <c r="G298"/>
      <c r="H298" s="1"/>
    </row>
    <row r="299" spans="1:8" x14ac:dyDescent="0.35">
      <c r="A299"/>
      <c r="B299"/>
      <c r="C299"/>
      <c r="D299"/>
      <c r="E299"/>
      <c r="F299"/>
      <c r="G299"/>
      <c r="H299" s="1"/>
    </row>
    <row r="300" spans="1:8" x14ac:dyDescent="0.35">
      <c r="A300"/>
      <c r="B300"/>
      <c r="C300"/>
      <c r="D300"/>
      <c r="E300"/>
      <c r="F300"/>
      <c r="G300"/>
      <c r="H300" s="1"/>
    </row>
    <row r="301" spans="1:8" x14ac:dyDescent="0.35">
      <c r="A301"/>
      <c r="B301"/>
      <c r="C301"/>
      <c r="D301"/>
      <c r="E301"/>
      <c r="F301"/>
      <c r="G301"/>
      <c r="H301" s="1"/>
    </row>
    <row r="302" spans="1:8" x14ac:dyDescent="0.35">
      <c r="A302"/>
      <c r="B302"/>
      <c r="C302"/>
      <c r="D302"/>
      <c r="E302"/>
      <c r="F302"/>
      <c r="G302"/>
      <c r="H302" s="1"/>
    </row>
    <row r="303" spans="1:8" x14ac:dyDescent="0.35">
      <c r="A303"/>
      <c r="B303"/>
      <c r="C303"/>
      <c r="D303"/>
      <c r="E303"/>
      <c r="F303"/>
      <c r="G303"/>
      <c r="H303" s="1"/>
    </row>
    <row r="304" spans="1:8" x14ac:dyDescent="0.35">
      <c r="A304"/>
      <c r="B304"/>
      <c r="C304"/>
      <c r="D304"/>
      <c r="E304"/>
      <c r="F304"/>
      <c r="G304"/>
      <c r="H304" s="1"/>
    </row>
    <row r="305" spans="1:8" x14ac:dyDescent="0.35">
      <c r="A305"/>
      <c r="B305"/>
      <c r="C305"/>
      <c r="D305"/>
      <c r="E305"/>
      <c r="F305"/>
      <c r="G305"/>
      <c r="H305" s="1"/>
    </row>
    <row r="306" spans="1:8" x14ac:dyDescent="0.35">
      <c r="A306"/>
      <c r="B306"/>
      <c r="C306"/>
      <c r="D306"/>
      <c r="E306"/>
      <c r="F306"/>
      <c r="G306"/>
      <c r="H306" s="1"/>
    </row>
    <row r="307" spans="1:8" x14ac:dyDescent="0.35">
      <c r="A307"/>
      <c r="B307"/>
      <c r="C307"/>
      <c r="D307"/>
      <c r="E307"/>
      <c r="F307"/>
      <c r="G307"/>
      <c r="H307" s="1"/>
    </row>
    <row r="308" spans="1:8" x14ac:dyDescent="0.35">
      <c r="A308"/>
      <c r="B308"/>
      <c r="C308"/>
      <c r="D308"/>
      <c r="E308"/>
      <c r="F308"/>
      <c r="G308"/>
      <c r="H308" s="1"/>
    </row>
    <row r="309" spans="1:8" x14ac:dyDescent="0.35">
      <c r="A309"/>
      <c r="B309"/>
      <c r="C309"/>
      <c r="D309"/>
      <c r="E309"/>
      <c r="F309"/>
      <c r="G309"/>
      <c r="H309" s="1"/>
    </row>
    <row r="310" spans="1:8" x14ac:dyDescent="0.35">
      <c r="A310"/>
      <c r="B310"/>
      <c r="C310"/>
      <c r="D310"/>
      <c r="E310"/>
      <c r="F310"/>
      <c r="G310"/>
      <c r="H310" s="1"/>
    </row>
    <row r="311" spans="1:8" x14ac:dyDescent="0.35">
      <c r="A311"/>
      <c r="B311"/>
      <c r="C311"/>
      <c r="D311"/>
      <c r="E311"/>
      <c r="F311"/>
      <c r="G311"/>
      <c r="H311" s="1"/>
    </row>
    <row r="312" spans="1:8" x14ac:dyDescent="0.35">
      <c r="A312"/>
      <c r="B312"/>
      <c r="C312"/>
      <c r="D312"/>
      <c r="E312"/>
      <c r="F312"/>
      <c r="G312"/>
      <c r="H312" s="1"/>
    </row>
    <row r="313" spans="1:8" x14ac:dyDescent="0.35">
      <c r="A313"/>
      <c r="B313"/>
      <c r="C313"/>
      <c r="D313"/>
      <c r="E313"/>
      <c r="F313"/>
      <c r="G313"/>
      <c r="H313" s="1"/>
    </row>
    <row r="314" spans="1:8" x14ac:dyDescent="0.35">
      <c r="A314"/>
      <c r="B314"/>
      <c r="C314"/>
      <c r="D314"/>
      <c r="E314"/>
      <c r="F314"/>
      <c r="G314"/>
      <c r="H314" s="1"/>
    </row>
    <row r="315" spans="1:8" x14ac:dyDescent="0.35">
      <c r="A315"/>
      <c r="B315"/>
      <c r="C315"/>
      <c r="D315"/>
      <c r="E315"/>
      <c r="F315"/>
      <c r="G315"/>
      <c r="H315" s="1"/>
    </row>
    <row r="316" spans="1:8" x14ac:dyDescent="0.35">
      <c r="A316"/>
      <c r="B316"/>
      <c r="C316"/>
      <c r="D316"/>
      <c r="E316"/>
      <c r="F316"/>
      <c r="G316"/>
      <c r="H316" s="1"/>
    </row>
    <row r="317" spans="1:8" x14ac:dyDescent="0.35">
      <c r="A317"/>
      <c r="B317"/>
      <c r="C317"/>
      <c r="D317"/>
      <c r="E317"/>
      <c r="F317"/>
      <c r="G317"/>
      <c r="H317" s="1"/>
    </row>
    <row r="318" spans="1:8" x14ac:dyDescent="0.35">
      <c r="A318"/>
      <c r="B318"/>
      <c r="C318"/>
      <c r="D318"/>
      <c r="E318"/>
      <c r="F318"/>
      <c r="G318"/>
      <c r="H318" s="1"/>
    </row>
    <row r="319" spans="1:8" x14ac:dyDescent="0.35">
      <c r="A319"/>
      <c r="B319"/>
      <c r="C319"/>
      <c r="D319"/>
      <c r="E319"/>
      <c r="F319"/>
      <c r="G319"/>
      <c r="H319" s="1"/>
    </row>
    <row r="320" spans="1:8" x14ac:dyDescent="0.35">
      <c r="A320"/>
      <c r="B320"/>
      <c r="C320"/>
      <c r="D320"/>
      <c r="E320"/>
      <c r="F320"/>
      <c r="G320"/>
      <c r="H320" s="1"/>
    </row>
    <row r="321" spans="1:8" x14ac:dyDescent="0.35">
      <c r="A321"/>
      <c r="B321"/>
      <c r="C321"/>
      <c r="D321"/>
      <c r="E321"/>
      <c r="F321"/>
      <c r="G321"/>
      <c r="H321" s="1"/>
    </row>
    <row r="322" spans="1:8" x14ac:dyDescent="0.35">
      <c r="A322"/>
      <c r="B322"/>
      <c r="C322"/>
      <c r="D322"/>
      <c r="E322"/>
      <c r="F322"/>
      <c r="G322"/>
      <c r="H322" s="1"/>
    </row>
    <row r="323" spans="1:8" x14ac:dyDescent="0.35">
      <c r="A323"/>
      <c r="B323"/>
      <c r="C323"/>
      <c r="D323"/>
      <c r="E323"/>
      <c r="F323"/>
      <c r="G323"/>
      <c r="H323" s="1"/>
    </row>
    <row r="324" spans="1:8" x14ac:dyDescent="0.35">
      <c r="A324"/>
      <c r="B324"/>
      <c r="C324"/>
      <c r="D324"/>
      <c r="E324"/>
      <c r="F324"/>
      <c r="G324"/>
      <c r="H324" s="1"/>
    </row>
    <row r="325" spans="1:8" x14ac:dyDescent="0.35">
      <c r="A325"/>
      <c r="B325"/>
      <c r="C325"/>
      <c r="D325"/>
      <c r="E325"/>
      <c r="F325"/>
      <c r="G325"/>
      <c r="H325" s="1"/>
    </row>
    <row r="326" spans="1:8" x14ac:dyDescent="0.35">
      <c r="A326"/>
      <c r="B326"/>
      <c r="C326"/>
      <c r="D326"/>
      <c r="E326"/>
      <c r="F326"/>
      <c r="G326"/>
      <c r="H326" s="1"/>
    </row>
    <row r="327" spans="1:8" x14ac:dyDescent="0.35">
      <c r="A327"/>
      <c r="B327"/>
      <c r="C327"/>
      <c r="D327"/>
      <c r="E327"/>
      <c r="F327"/>
      <c r="G327"/>
      <c r="H327" s="1"/>
    </row>
    <row r="328" spans="1:8" x14ac:dyDescent="0.35">
      <c r="A328"/>
      <c r="B328"/>
      <c r="C328"/>
      <c r="D328"/>
      <c r="E328"/>
      <c r="F328"/>
      <c r="G328"/>
      <c r="H328" s="1"/>
    </row>
    <row r="329" spans="1:8" x14ac:dyDescent="0.35">
      <c r="A329"/>
      <c r="B329"/>
      <c r="C329"/>
      <c r="D329"/>
      <c r="E329"/>
      <c r="F329"/>
      <c r="G329"/>
      <c r="H329" s="1"/>
    </row>
    <row r="330" spans="1:8" x14ac:dyDescent="0.35">
      <c r="A330"/>
      <c r="B330"/>
      <c r="C330"/>
      <c r="D330"/>
      <c r="E330"/>
      <c r="F330"/>
      <c r="G330"/>
      <c r="H330" s="1"/>
    </row>
    <row r="331" spans="1:8" x14ac:dyDescent="0.35">
      <c r="A331"/>
      <c r="B331"/>
      <c r="C331"/>
      <c r="D331"/>
      <c r="E331"/>
      <c r="F331"/>
      <c r="G331"/>
      <c r="H331" s="1"/>
    </row>
    <row r="332" spans="1:8" x14ac:dyDescent="0.35">
      <c r="A332"/>
      <c r="B332"/>
      <c r="C332"/>
      <c r="D332"/>
      <c r="E332"/>
      <c r="F332"/>
      <c r="G332"/>
      <c r="H332" s="1"/>
    </row>
    <row r="333" spans="1:8" x14ac:dyDescent="0.35">
      <c r="A333"/>
      <c r="B333"/>
      <c r="C333"/>
      <c r="D333"/>
      <c r="E333"/>
      <c r="F333"/>
      <c r="G333"/>
      <c r="H333" s="1"/>
    </row>
    <row r="334" spans="1:8" x14ac:dyDescent="0.35">
      <c r="A334"/>
      <c r="B334"/>
      <c r="C334"/>
      <c r="D334"/>
      <c r="E334"/>
      <c r="F334"/>
      <c r="G334"/>
      <c r="H334" s="1"/>
    </row>
    <row r="335" spans="1:8" x14ac:dyDescent="0.35">
      <c r="A335"/>
      <c r="B335"/>
      <c r="C335"/>
      <c r="D335"/>
      <c r="E335"/>
      <c r="F335"/>
      <c r="G335"/>
      <c r="H335" s="1"/>
    </row>
    <row r="336" spans="1:8" x14ac:dyDescent="0.35">
      <c r="A336"/>
      <c r="B336"/>
      <c r="C336"/>
      <c r="D336"/>
      <c r="E336"/>
      <c r="F336"/>
      <c r="G336"/>
      <c r="H336" s="1"/>
    </row>
    <row r="337" spans="1:8" x14ac:dyDescent="0.35">
      <c r="A337"/>
      <c r="B337"/>
      <c r="C337"/>
      <c r="D337"/>
      <c r="E337"/>
      <c r="F337"/>
      <c r="G337"/>
      <c r="H337" s="1"/>
    </row>
    <row r="338" spans="1:8" x14ac:dyDescent="0.35">
      <c r="A338"/>
      <c r="B338"/>
      <c r="C338"/>
      <c r="D338"/>
      <c r="E338"/>
      <c r="F338"/>
      <c r="G338"/>
      <c r="H338" s="1"/>
    </row>
    <row r="339" spans="1:8" x14ac:dyDescent="0.35">
      <c r="A339"/>
      <c r="B339"/>
      <c r="C339"/>
      <c r="D339"/>
      <c r="E339"/>
      <c r="F339"/>
      <c r="G339"/>
      <c r="H339" s="1"/>
    </row>
    <row r="340" spans="1:8" x14ac:dyDescent="0.35">
      <c r="A340"/>
      <c r="B340"/>
      <c r="C340"/>
      <c r="D340"/>
      <c r="E340"/>
      <c r="F340"/>
      <c r="G340"/>
      <c r="H340" s="1"/>
    </row>
    <row r="341" spans="1:8" x14ac:dyDescent="0.35">
      <c r="A341"/>
      <c r="B341"/>
      <c r="C341"/>
      <c r="D341"/>
      <c r="E341"/>
      <c r="F341"/>
      <c r="G341"/>
      <c r="H341" s="1"/>
    </row>
    <row r="342" spans="1:8" x14ac:dyDescent="0.35">
      <c r="A342"/>
      <c r="B342"/>
      <c r="C342"/>
      <c r="D342"/>
      <c r="E342"/>
      <c r="F342"/>
      <c r="G342"/>
      <c r="H342" s="1"/>
    </row>
    <row r="343" spans="1:8" x14ac:dyDescent="0.35">
      <c r="A343"/>
      <c r="B343"/>
      <c r="C343"/>
      <c r="D343"/>
      <c r="E343"/>
      <c r="F343"/>
      <c r="G343"/>
      <c r="H343" s="1"/>
    </row>
    <row r="344" spans="1:8" x14ac:dyDescent="0.35">
      <c r="A344"/>
      <c r="B344"/>
      <c r="C344"/>
      <c r="D344"/>
      <c r="E344"/>
      <c r="F344"/>
      <c r="G344"/>
      <c r="H344" s="1"/>
    </row>
    <row r="345" spans="1:8" x14ac:dyDescent="0.35">
      <c r="A345"/>
      <c r="B345"/>
      <c r="C345"/>
      <c r="D345"/>
      <c r="E345"/>
      <c r="F345"/>
      <c r="G345"/>
      <c r="H345" s="1"/>
    </row>
    <row r="346" spans="1:8" x14ac:dyDescent="0.35">
      <c r="A346"/>
      <c r="B346"/>
      <c r="C346"/>
      <c r="D346"/>
      <c r="E346"/>
      <c r="F346"/>
      <c r="G346"/>
      <c r="H346" s="1"/>
    </row>
    <row r="347" spans="1:8" x14ac:dyDescent="0.35">
      <c r="A347"/>
      <c r="B347"/>
      <c r="C347"/>
      <c r="D347"/>
      <c r="E347"/>
      <c r="F347"/>
      <c r="G347"/>
      <c r="H347" s="1"/>
    </row>
    <row r="348" spans="1:8" x14ac:dyDescent="0.35">
      <c r="A348"/>
      <c r="B348"/>
      <c r="C348"/>
      <c r="D348"/>
      <c r="E348"/>
      <c r="F348"/>
      <c r="G348"/>
      <c r="H348" s="1"/>
    </row>
    <row r="349" spans="1:8" x14ac:dyDescent="0.35">
      <c r="A349"/>
      <c r="B349"/>
      <c r="C349"/>
      <c r="D349"/>
      <c r="E349"/>
      <c r="F349"/>
      <c r="G349"/>
      <c r="H349" s="1"/>
    </row>
    <row r="350" spans="1:8" x14ac:dyDescent="0.35">
      <c r="A350"/>
      <c r="B350"/>
      <c r="C350"/>
      <c r="D350"/>
      <c r="E350"/>
      <c r="F350"/>
      <c r="G350"/>
      <c r="H350" s="1"/>
    </row>
    <row r="351" spans="1:8" x14ac:dyDescent="0.35">
      <c r="A351"/>
      <c r="B351"/>
      <c r="C351"/>
      <c r="D351"/>
      <c r="E351"/>
      <c r="F351"/>
      <c r="G351"/>
      <c r="H351" s="1"/>
    </row>
    <row r="352" spans="1:8" x14ac:dyDescent="0.35">
      <c r="A352"/>
      <c r="B352"/>
      <c r="C352"/>
      <c r="D352"/>
      <c r="E352"/>
      <c r="F352"/>
      <c r="G352"/>
      <c r="H352" s="1"/>
    </row>
    <row r="353" spans="1:8" x14ac:dyDescent="0.35">
      <c r="A353"/>
      <c r="B353"/>
      <c r="C353"/>
      <c r="D353"/>
      <c r="E353"/>
      <c r="F353"/>
      <c r="G353"/>
      <c r="H353" s="1"/>
    </row>
    <row r="354" spans="1:8" x14ac:dyDescent="0.35">
      <c r="A354"/>
      <c r="B354"/>
      <c r="C354"/>
      <c r="D354"/>
      <c r="E354"/>
      <c r="F354"/>
      <c r="G354"/>
      <c r="H354" s="1"/>
    </row>
    <row r="355" spans="1:8" x14ac:dyDescent="0.35">
      <c r="A355"/>
      <c r="B355"/>
      <c r="C355"/>
      <c r="D355"/>
      <c r="E355"/>
      <c r="F355"/>
      <c r="G355"/>
      <c r="H355" s="1"/>
    </row>
    <row r="356" spans="1:8" x14ac:dyDescent="0.35">
      <c r="A356"/>
      <c r="B356"/>
      <c r="C356"/>
      <c r="D356"/>
      <c r="E356"/>
      <c r="F356"/>
      <c r="G356"/>
      <c r="H356" s="1"/>
    </row>
    <row r="357" spans="1:8" x14ac:dyDescent="0.35">
      <c r="A357"/>
      <c r="B357"/>
      <c r="C357"/>
      <c r="D357"/>
      <c r="E357"/>
      <c r="F357"/>
      <c r="G357"/>
      <c r="H357" s="1"/>
    </row>
    <row r="358" spans="1:8" x14ac:dyDescent="0.35">
      <c r="A358"/>
      <c r="B358"/>
      <c r="C358"/>
      <c r="D358"/>
      <c r="E358"/>
      <c r="F358"/>
      <c r="G358"/>
      <c r="H358" s="1"/>
    </row>
    <row r="359" spans="1:8" x14ac:dyDescent="0.35">
      <c r="A359"/>
      <c r="B359"/>
      <c r="C359"/>
      <c r="D359"/>
      <c r="E359"/>
      <c r="F359"/>
      <c r="G359"/>
      <c r="H359" s="1"/>
    </row>
    <row r="360" spans="1:8" x14ac:dyDescent="0.35">
      <c r="A360"/>
      <c r="B360"/>
      <c r="C360"/>
      <c r="D360"/>
      <c r="E360"/>
      <c r="F360"/>
      <c r="G360"/>
      <c r="H360" s="1"/>
    </row>
    <row r="361" spans="1:8" x14ac:dyDescent="0.35">
      <c r="A361"/>
      <c r="B361"/>
      <c r="C361"/>
      <c r="D361"/>
      <c r="E361"/>
      <c r="F361"/>
      <c r="G361"/>
      <c r="H361" s="1"/>
    </row>
    <row r="362" spans="1:8" x14ac:dyDescent="0.35">
      <c r="A362"/>
      <c r="B362"/>
      <c r="C362"/>
      <c r="D362"/>
      <c r="E362"/>
      <c r="F362"/>
      <c r="G362"/>
      <c r="H362" s="1"/>
    </row>
    <row r="363" spans="1:8" x14ac:dyDescent="0.35">
      <c r="A363"/>
      <c r="B363"/>
      <c r="C363"/>
      <c r="D363"/>
      <c r="E363"/>
      <c r="F363"/>
      <c r="G363"/>
      <c r="H363" s="1"/>
    </row>
    <row r="364" spans="1:8" x14ac:dyDescent="0.35">
      <c r="A364"/>
      <c r="B364"/>
      <c r="C364"/>
      <c r="D364"/>
      <c r="E364"/>
      <c r="F364"/>
      <c r="G364"/>
      <c r="H364" s="1"/>
    </row>
    <row r="365" spans="1:8" x14ac:dyDescent="0.35">
      <c r="A365"/>
      <c r="B365"/>
      <c r="C365"/>
      <c r="D365"/>
      <c r="E365"/>
      <c r="F365"/>
      <c r="G365"/>
      <c r="H365" s="1"/>
    </row>
    <row r="366" spans="1:8" x14ac:dyDescent="0.35">
      <c r="A366"/>
      <c r="B366"/>
      <c r="C366"/>
      <c r="D366"/>
      <c r="E366"/>
      <c r="F366"/>
      <c r="G366"/>
      <c r="H366" s="1"/>
    </row>
    <row r="367" spans="1:8" x14ac:dyDescent="0.35">
      <c r="A367"/>
      <c r="B367"/>
      <c r="C367"/>
      <c r="D367"/>
      <c r="E367"/>
      <c r="F367"/>
      <c r="G367"/>
      <c r="H367" s="1"/>
    </row>
    <row r="368" spans="1:8" x14ac:dyDescent="0.35">
      <c r="A368"/>
      <c r="B368"/>
      <c r="C368"/>
      <c r="D368"/>
      <c r="E368"/>
      <c r="F368"/>
      <c r="G368"/>
      <c r="H368" s="1"/>
    </row>
    <row r="369" spans="1:8" x14ac:dyDescent="0.35">
      <c r="A369"/>
      <c r="B369"/>
      <c r="C369"/>
      <c r="D369"/>
      <c r="E369"/>
      <c r="F369"/>
      <c r="G369"/>
      <c r="H369" s="1"/>
    </row>
    <row r="370" spans="1:8" x14ac:dyDescent="0.35">
      <c r="A370"/>
      <c r="B370"/>
      <c r="C370"/>
      <c r="D370"/>
      <c r="E370"/>
      <c r="F370"/>
      <c r="G370"/>
      <c r="H370" s="1"/>
    </row>
    <row r="371" spans="1:8" x14ac:dyDescent="0.35">
      <c r="A371"/>
      <c r="B371"/>
      <c r="C371"/>
      <c r="D371"/>
      <c r="E371"/>
      <c r="F371"/>
      <c r="G371"/>
      <c r="H371" s="1"/>
    </row>
    <row r="372" spans="1:8" x14ac:dyDescent="0.35">
      <c r="A372"/>
      <c r="B372"/>
      <c r="C372"/>
      <c r="D372"/>
      <c r="E372"/>
      <c r="F372"/>
      <c r="G372"/>
      <c r="H372" s="1"/>
    </row>
    <row r="373" spans="1:8" x14ac:dyDescent="0.35">
      <c r="A373"/>
      <c r="B373"/>
      <c r="C373"/>
      <c r="D373"/>
      <c r="E373"/>
      <c r="F373"/>
      <c r="G373"/>
      <c r="H373" s="1"/>
    </row>
    <row r="374" spans="1:8" x14ac:dyDescent="0.35">
      <c r="A374"/>
      <c r="B374"/>
      <c r="C374"/>
      <c r="D374"/>
      <c r="E374"/>
      <c r="F374"/>
      <c r="G374"/>
      <c r="H374" s="1"/>
    </row>
    <row r="375" spans="1:8" x14ac:dyDescent="0.35">
      <c r="A375"/>
      <c r="B375"/>
      <c r="C375"/>
      <c r="D375"/>
      <c r="E375"/>
      <c r="F375"/>
      <c r="G375"/>
      <c r="H375" s="1"/>
    </row>
    <row r="376" spans="1:8" x14ac:dyDescent="0.35">
      <c r="A376"/>
      <c r="B376"/>
      <c r="C376"/>
      <c r="D376"/>
      <c r="E376"/>
      <c r="F376"/>
      <c r="G376"/>
      <c r="H376" s="1"/>
    </row>
    <row r="377" spans="1:8" x14ac:dyDescent="0.35">
      <c r="A377"/>
      <c r="B377"/>
      <c r="C377"/>
      <c r="D377"/>
      <c r="E377"/>
      <c r="F377"/>
      <c r="G377"/>
      <c r="H377" s="1"/>
    </row>
    <row r="378" spans="1:8" x14ac:dyDescent="0.35">
      <c r="A378"/>
      <c r="B378"/>
      <c r="C378"/>
      <c r="D378"/>
      <c r="E378"/>
      <c r="F378"/>
      <c r="G378"/>
      <c r="H378" s="1"/>
    </row>
    <row r="379" spans="1:8" x14ac:dyDescent="0.35">
      <c r="A379"/>
      <c r="B379"/>
      <c r="C379"/>
      <c r="D379"/>
      <c r="E379"/>
      <c r="F379"/>
      <c r="G379"/>
      <c r="H379" s="1"/>
    </row>
    <row r="380" spans="1:8" x14ac:dyDescent="0.35">
      <c r="A380"/>
      <c r="B380"/>
      <c r="C380"/>
      <c r="D380"/>
      <c r="E380"/>
      <c r="F380"/>
      <c r="G380"/>
      <c r="H380" s="1"/>
    </row>
    <row r="381" spans="1:8" x14ac:dyDescent="0.35">
      <c r="A381"/>
      <c r="B381"/>
      <c r="C381"/>
      <c r="D381"/>
      <c r="E381"/>
      <c r="F381"/>
      <c r="G381"/>
      <c r="H381" s="1"/>
    </row>
    <row r="382" spans="1:8" x14ac:dyDescent="0.35">
      <c r="A382"/>
      <c r="B382"/>
      <c r="C382"/>
      <c r="D382"/>
      <c r="E382"/>
      <c r="F382"/>
      <c r="G382"/>
      <c r="H382" s="1"/>
    </row>
    <row r="383" spans="1:8" x14ac:dyDescent="0.35">
      <c r="A383"/>
      <c r="B383"/>
      <c r="C383"/>
      <c r="D383"/>
      <c r="E383"/>
      <c r="F383"/>
      <c r="G383"/>
      <c r="H383" s="1"/>
    </row>
    <row r="384" spans="1:8" x14ac:dyDescent="0.35">
      <c r="A384"/>
      <c r="B384"/>
      <c r="C384"/>
      <c r="D384"/>
      <c r="E384"/>
      <c r="F384"/>
      <c r="G384"/>
      <c r="H384" s="1"/>
    </row>
    <row r="385" spans="1:8" x14ac:dyDescent="0.35">
      <c r="A385"/>
      <c r="B385"/>
      <c r="C385"/>
      <c r="D385"/>
      <c r="E385"/>
      <c r="F385"/>
      <c r="G385"/>
      <c r="H385" s="1"/>
    </row>
    <row r="386" spans="1:8" x14ac:dyDescent="0.35">
      <c r="A386"/>
      <c r="B386"/>
      <c r="C386"/>
      <c r="D386"/>
      <c r="E386"/>
      <c r="F386"/>
      <c r="G386"/>
      <c r="H386" s="1"/>
    </row>
    <row r="387" spans="1:8" x14ac:dyDescent="0.35">
      <c r="A387"/>
      <c r="B387"/>
      <c r="C387"/>
      <c r="D387"/>
      <c r="E387"/>
      <c r="F387"/>
      <c r="G387"/>
      <c r="H387" s="1"/>
    </row>
    <row r="388" spans="1:8" x14ac:dyDescent="0.35">
      <c r="A388"/>
      <c r="B388"/>
      <c r="C388"/>
      <c r="D388"/>
      <c r="E388"/>
      <c r="F388"/>
      <c r="G388"/>
      <c r="H388" s="1"/>
    </row>
    <row r="389" spans="1:8" x14ac:dyDescent="0.35">
      <c r="A389"/>
      <c r="B389"/>
      <c r="C389"/>
      <c r="D389"/>
      <c r="E389"/>
      <c r="F389"/>
      <c r="G389"/>
      <c r="H389" s="1"/>
    </row>
    <row r="390" spans="1:8" x14ac:dyDescent="0.35">
      <c r="A390"/>
      <c r="B390"/>
      <c r="C390"/>
      <c r="D390"/>
      <c r="E390"/>
      <c r="F390"/>
      <c r="G390"/>
      <c r="H390" s="1"/>
    </row>
    <row r="391" spans="1:8" x14ac:dyDescent="0.35">
      <c r="A391"/>
      <c r="B391"/>
      <c r="C391"/>
      <c r="D391"/>
      <c r="E391"/>
      <c r="F391"/>
      <c r="G391"/>
      <c r="H391" s="1"/>
    </row>
    <row r="392" spans="1:8" x14ac:dyDescent="0.35">
      <c r="A392"/>
      <c r="B392"/>
      <c r="C392"/>
      <c r="D392"/>
      <c r="E392"/>
      <c r="F392"/>
      <c r="G392"/>
      <c r="H392" s="1"/>
    </row>
    <row r="393" spans="1:8" x14ac:dyDescent="0.35">
      <c r="A393"/>
      <c r="B393"/>
      <c r="C393"/>
      <c r="D393"/>
      <c r="E393"/>
      <c r="F393"/>
      <c r="G393"/>
      <c r="H393" s="1"/>
    </row>
    <row r="394" spans="1:8" x14ac:dyDescent="0.35">
      <c r="A394"/>
      <c r="B394"/>
      <c r="C394"/>
      <c r="D394"/>
      <c r="E394"/>
      <c r="F394"/>
      <c r="G394"/>
      <c r="H394" s="1"/>
    </row>
    <row r="395" spans="1:8" x14ac:dyDescent="0.35">
      <c r="A395"/>
      <c r="B395"/>
      <c r="C395"/>
      <c r="D395"/>
      <c r="E395"/>
      <c r="F395"/>
      <c r="G395"/>
      <c r="H395" s="1"/>
    </row>
    <row r="396" spans="1:8" x14ac:dyDescent="0.35">
      <c r="A396"/>
      <c r="B396"/>
      <c r="C396"/>
      <c r="D396"/>
      <c r="E396"/>
      <c r="F396"/>
      <c r="G396"/>
      <c r="H396" s="1"/>
    </row>
    <row r="397" spans="1:8" x14ac:dyDescent="0.35">
      <c r="A397"/>
      <c r="B397"/>
      <c r="C397"/>
      <c r="D397"/>
      <c r="E397"/>
      <c r="F397"/>
      <c r="G397"/>
      <c r="H397" s="1"/>
    </row>
    <row r="398" spans="1:8" x14ac:dyDescent="0.35">
      <c r="A398"/>
      <c r="B398"/>
      <c r="C398"/>
      <c r="D398"/>
      <c r="E398"/>
      <c r="F398"/>
      <c r="G398"/>
      <c r="H398" s="1"/>
    </row>
    <row r="399" spans="1:8" x14ac:dyDescent="0.35">
      <c r="A399"/>
      <c r="B399"/>
      <c r="C399"/>
      <c r="D399"/>
      <c r="E399"/>
      <c r="F399"/>
      <c r="G399"/>
      <c r="H399" s="1"/>
    </row>
    <row r="400" spans="1:8" x14ac:dyDescent="0.35">
      <c r="A400"/>
      <c r="B400"/>
      <c r="C400"/>
      <c r="D400"/>
      <c r="E400"/>
      <c r="F400"/>
      <c r="G400"/>
      <c r="H400" s="1"/>
    </row>
    <row r="401" spans="1:8" x14ac:dyDescent="0.35">
      <c r="A401"/>
      <c r="B401"/>
      <c r="C401"/>
      <c r="D401"/>
      <c r="E401"/>
      <c r="F401"/>
      <c r="G401"/>
      <c r="H401" s="1"/>
    </row>
  </sheetData>
  <mergeCells count="17">
    <mergeCell ref="I33:K33"/>
    <mergeCell ref="I34:L34"/>
    <mergeCell ref="I35:K35"/>
    <mergeCell ref="I36:K36"/>
    <mergeCell ref="I24:L24"/>
    <mergeCell ref="I25:L25"/>
    <mergeCell ref="I26:L26"/>
    <mergeCell ref="I30:L30"/>
    <mergeCell ref="I32:L32"/>
    <mergeCell ref="I43:L43"/>
    <mergeCell ref="I44:L44"/>
    <mergeCell ref="I37:L37"/>
    <mergeCell ref="I38:K38"/>
    <mergeCell ref="I39:K39"/>
    <mergeCell ref="I40:K40"/>
    <mergeCell ref="I41:K41"/>
    <mergeCell ref="I42:L4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G15"/>
  <sheetViews>
    <sheetView tabSelected="1" workbookViewId="0">
      <selection activeCell="I18" sqref="I18"/>
    </sheetView>
  </sheetViews>
  <sheetFormatPr defaultRowHeight="14.5" x14ac:dyDescent="0.35"/>
  <cols>
    <col min="1" max="1" width="6.08984375" customWidth="1"/>
    <col min="2" max="2" width="32" customWidth="1"/>
    <col min="5" max="5" width="3.453125" customWidth="1"/>
    <col min="6" max="6" width="34.453125" customWidth="1"/>
    <col min="7" max="7" width="12.08984375" customWidth="1"/>
  </cols>
  <sheetData>
    <row r="2" spans="2:7" ht="15" thickBot="1" x14ac:dyDescent="0.4"/>
    <row r="3" spans="2:7" x14ac:dyDescent="0.35">
      <c r="B3" s="157" t="s">
        <v>32</v>
      </c>
      <c r="C3" s="158"/>
      <c r="F3" s="157" t="s">
        <v>33</v>
      </c>
      <c r="G3" s="158"/>
    </row>
    <row r="4" spans="2:7" x14ac:dyDescent="0.35">
      <c r="B4" s="30"/>
      <c r="C4" s="31"/>
      <c r="F4" s="30"/>
      <c r="G4" s="31"/>
    </row>
    <row r="5" spans="2:7" x14ac:dyDescent="0.35">
      <c r="B5" s="154" t="s">
        <v>4</v>
      </c>
      <c r="C5" s="155"/>
      <c r="F5" s="154" t="s">
        <v>4</v>
      </c>
      <c r="G5" s="155"/>
    </row>
    <row r="6" spans="2:7" x14ac:dyDescent="0.35">
      <c r="B6" s="32" t="s">
        <v>183</v>
      </c>
      <c r="C6" s="139">
        <v>0.03</v>
      </c>
      <c r="F6" s="32" t="s">
        <v>55</v>
      </c>
      <c r="G6" s="34">
        <v>324.94665787200353</v>
      </c>
    </row>
    <row r="7" spans="2:7" x14ac:dyDescent="0.35">
      <c r="B7" s="32" t="s">
        <v>36</v>
      </c>
      <c r="C7" s="140">
        <v>0.01</v>
      </c>
      <c r="F7" s="32" t="s">
        <v>36</v>
      </c>
      <c r="G7" s="141">
        <v>1</v>
      </c>
    </row>
    <row r="8" spans="2:7" x14ac:dyDescent="0.35">
      <c r="B8" s="32" t="s">
        <v>7</v>
      </c>
      <c r="C8" s="37">
        <v>0.95</v>
      </c>
      <c r="F8" s="32" t="s">
        <v>7</v>
      </c>
      <c r="G8" s="37">
        <v>0.95</v>
      </c>
    </row>
    <row r="9" spans="2:7" x14ac:dyDescent="0.35">
      <c r="B9" s="38"/>
      <c r="C9" s="39"/>
      <c r="F9" s="38"/>
      <c r="G9" s="39"/>
    </row>
    <row r="10" spans="2:7" x14ac:dyDescent="0.35">
      <c r="B10" s="154" t="s">
        <v>8</v>
      </c>
      <c r="C10" s="155"/>
      <c r="F10" s="154" t="s">
        <v>8</v>
      </c>
      <c r="G10" s="155"/>
    </row>
    <row r="11" spans="2:7" x14ac:dyDescent="0.35">
      <c r="B11" s="32" t="s">
        <v>37</v>
      </c>
      <c r="C11" s="142">
        <v>1.96</v>
      </c>
      <c r="F11" s="32" t="s">
        <v>37</v>
      </c>
      <c r="G11" s="41">
        <v>1.96</v>
      </c>
    </row>
    <row r="12" spans="2:7" x14ac:dyDescent="0.35">
      <c r="B12" s="32" t="s">
        <v>38</v>
      </c>
      <c r="C12" s="143">
        <f>(0.03*0.97*1.96*1.96)/(0.01*0.01)</f>
        <v>1117.9055999999998</v>
      </c>
      <c r="F12" s="32" t="s">
        <v>38</v>
      </c>
      <c r="G12" s="41">
        <f>((G11*G6)/G7)^2</f>
        <v>405635.81350352953</v>
      </c>
    </row>
    <row r="13" spans="2:7" x14ac:dyDescent="0.35">
      <c r="B13" s="42"/>
      <c r="C13" s="43"/>
      <c r="F13" s="42"/>
      <c r="G13" s="43"/>
    </row>
    <row r="14" spans="2:7" x14ac:dyDescent="0.35">
      <c r="B14" s="154" t="s">
        <v>39</v>
      </c>
      <c r="C14" s="155"/>
      <c r="F14" s="154" t="s">
        <v>39</v>
      </c>
      <c r="G14" s="155"/>
    </row>
    <row r="15" spans="2:7" ht="15" thickBot="1" x14ac:dyDescent="0.4">
      <c r="B15" s="144" t="s">
        <v>184</v>
      </c>
      <c r="C15" s="45">
        <v>1118</v>
      </c>
      <c r="F15" s="144" t="s">
        <v>184</v>
      </c>
      <c r="G15" s="45">
        <v>405636</v>
      </c>
    </row>
  </sheetData>
  <mergeCells count="8">
    <mergeCell ref="B14:C14"/>
    <mergeCell ref="F14:G14"/>
    <mergeCell ref="B3:C3"/>
    <mergeCell ref="F3:G3"/>
    <mergeCell ref="B5:C5"/>
    <mergeCell ref="F5:G5"/>
    <mergeCell ref="B10:C10"/>
    <mergeCell ref="F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01"/>
  <sheetViews>
    <sheetView topLeftCell="M101" workbookViewId="0">
      <selection sqref="A1:X121"/>
    </sheetView>
  </sheetViews>
  <sheetFormatPr defaultRowHeight="14.5" x14ac:dyDescent="0.35"/>
  <cols>
    <col min="1" max="1" width="9.08984375" style="79"/>
    <col min="2" max="2" width="10.81640625" style="79" bestFit="1" customWidth="1"/>
    <col min="3" max="3" width="11.36328125" style="79" customWidth="1"/>
    <col min="4" max="4" width="12.08984375" style="79" bestFit="1" customWidth="1"/>
    <col min="5" max="5" width="9.08984375" style="79"/>
    <col min="6" max="6" width="14" style="79" bestFit="1" customWidth="1"/>
    <col min="7" max="7" width="9.08984375" style="79"/>
    <col min="8" max="8" width="10.08984375" style="79" bestFit="1" customWidth="1"/>
    <col min="9" max="9" width="11.08984375" style="79" bestFit="1" customWidth="1"/>
    <col min="10" max="10" width="11.90625" style="79" customWidth="1"/>
    <col min="11" max="11" width="11.90625" style="79" bestFit="1" customWidth="1"/>
    <col min="12" max="13" width="9.08984375" style="79"/>
    <col min="14" max="14" width="9.54296875" style="79" bestFit="1" customWidth="1"/>
    <col min="15" max="15" width="10.1796875" style="79" bestFit="1" customWidth="1"/>
    <col min="16" max="16" width="13.1796875" style="79" customWidth="1"/>
    <col min="17" max="17" width="11.81640625" style="79" customWidth="1"/>
    <col min="18" max="18" width="9.08984375" style="79"/>
    <col min="19" max="19" width="14.36328125" style="79" bestFit="1" customWidth="1"/>
    <col min="20" max="20" width="9.08984375" style="79"/>
    <col min="21" max="21" width="16.1796875" style="79" customWidth="1"/>
    <col min="22" max="22" width="14.81640625" style="79" customWidth="1"/>
    <col min="23" max="23" width="14.6328125" style="79" customWidth="1"/>
    <col min="24" max="24" width="12.6328125" style="79" customWidth="1"/>
    <col min="25" max="25" width="10.6328125" style="79" customWidth="1"/>
    <col min="26" max="26" width="11.08984375" style="79" customWidth="1"/>
  </cols>
  <sheetData>
    <row r="1" spans="1:27" ht="15" thickBot="1" x14ac:dyDescent="0.4">
      <c r="A1" s="106" t="s">
        <v>75</v>
      </c>
      <c r="B1" s="88" t="s">
        <v>129</v>
      </c>
      <c r="C1" s="88" t="s">
        <v>79</v>
      </c>
      <c r="D1" s="88" t="s">
        <v>81</v>
      </c>
      <c r="E1" s="88" t="s">
        <v>83</v>
      </c>
      <c r="F1" s="88" t="s">
        <v>130</v>
      </c>
      <c r="G1" s="88" t="s">
        <v>87</v>
      </c>
      <c r="H1" s="88" t="s">
        <v>90</v>
      </c>
      <c r="I1" s="88" t="s">
        <v>92</v>
      </c>
      <c r="J1" s="88" t="s">
        <v>94</v>
      </c>
      <c r="K1" s="88" t="s">
        <v>73</v>
      </c>
      <c r="L1" s="88" t="s">
        <v>97</v>
      </c>
      <c r="M1" s="88" t="s">
        <v>99</v>
      </c>
      <c r="N1" s="88" t="s">
        <v>102</v>
      </c>
      <c r="O1" s="88" t="s">
        <v>104</v>
      </c>
      <c r="P1" s="88" t="s">
        <v>106</v>
      </c>
      <c r="Q1" s="88" t="s">
        <v>109</v>
      </c>
      <c r="R1" s="88" t="s">
        <v>112</v>
      </c>
      <c r="S1" s="88" t="s">
        <v>114</v>
      </c>
      <c r="T1" s="88" t="s">
        <v>116</v>
      </c>
      <c r="U1" s="88" t="s">
        <v>131</v>
      </c>
      <c r="V1" s="88" t="s">
        <v>121</v>
      </c>
      <c r="W1" s="88" t="s">
        <v>123</v>
      </c>
      <c r="X1" s="88" t="s">
        <v>132</v>
      </c>
      <c r="Y1"/>
      <c r="Z1"/>
      <c r="AA1" s="2"/>
    </row>
    <row r="2" spans="1:27" x14ac:dyDescent="0.35">
      <c r="A2" s="99">
        <v>1</v>
      </c>
      <c r="B2" s="92">
        <v>547</v>
      </c>
      <c r="C2" s="93">
        <v>6</v>
      </c>
      <c r="D2" s="93">
        <v>940</v>
      </c>
      <c r="E2" s="93">
        <v>45</v>
      </c>
      <c r="F2" s="93">
        <v>240</v>
      </c>
      <c r="G2" s="93">
        <v>2</v>
      </c>
      <c r="H2" s="96">
        <v>0.4</v>
      </c>
      <c r="I2" s="96">
        <v>0.5</v>
      </c>
      <c r="J2" s="96">
        <v>0.6</v>
      </c>
      <c r="K2" s="93">
        <v>5</v>
      </c>
      <c r="L2" s="93">
        <v>1</v>
      </c>
      <c r="M2" s="93">
        <v>0</v>
      </c>
      <c r="N2" s="93">
        <v>3</v>
      </c>
      <c r="O2" s="93">
        <v>1</v>
      </c>
      <c r="P2" s="93">
        <v>0</v>
      </c>
      <c r="Q2" s="93">
        <v>0</v>
      </c>
      <c r="R2" s="93">
        <v>0</v>
      </c>
      <c r="S2" s="93">
        <v>0</v>
      </c>
      <c r="T2" s="93">
        <v>1</v>
      </c>
      <c r="U2" s="102">
        <v>890</v>
      </c>
      <c r="V2" s="96">
        <v>8.5</v>
      </c>
      <c r="W2" s="93">
        <v>3</v>
      </c>
      <c r="X2" s="105">
        <v>2</v>
      </c>
      <c r="Y2"/>
      <c r="Z2"/>
      <c r="AA2" s="1"/>
    </row>
    <row r="3" spans="1:27" x14ac:dyDescent="0.35">
      <c r="A3" s="100">
        <v>2</v>
      </c>
      <c r="B3" s="92">
        <v>413</v>
      </c>
      <c r="C3" s="94">
        <v>7</v>
      </c>
      <c r="D3" s="94">
        <v>890</v>
      </c>
      <c r="E3" s="94">
        <v>24</v>
      </c>
      <c r="F3" s="94">
        <v>160</v>
      </c>
      <c r="G3" s="94">
        <v>2</v>
      </c>
      <c r="H3" s="97">
        <v>0.6</v>
      </c>
      <c r="I3" s="97">
        <v>1.1000000000000001</v>
      </c>
      <c r="J3" s="97">
        <v>0.9</v>
      </c>
      <c r="K3" s="94">
        <v>3</v>
      </c>
      <c r="L3" s="94">
        <v>1</v>
      </c>
      <c r="M3" s="94">
        <v>0</v>
      </c>
      <c r="N3" s="94">
        <v>3</v>
      </c>
      <c r="O3" s="94">
        <v>1.5</v>
      </c>
      <c r="P3" s="94">
        <v>0</v>
      </c>
      <c r="Q3" s="94">
        <v>1</v>
      </c>
      <c r="R3" s="94">
        <v>0</v>
      </c>
      <c r="S3" s="94">
        <v>0</v>
      </c>
      <c r="T3" s="94">
        <v>1</v>
      </c>
      <c r="U3" s="103">
        <v>320</v>
      </c>
      <c r="V3" s="97">
        <v>4</v>
      </c>
      <c r="W3" s="94">
        <v>2</v>
      </c>
      <c r="X3" s="105">
        <v>2</v>
      </c>
      <c r="Y3"/>
      <c r="Z3"/>
      <c r="AA3" s="1"/>
    </row>
    <row r="4" spans="1:27" x14ac:dyDescent="0.35">
      <c r="A4" s="100">
        <v>3</v>
      </c>
      <c r="B4" s="92">
        <v>639</v>
      </c>
      <c r="C4" s="94">
        <v>5</v>
      </c>
      <c r="D4" s="94">
        <v>1015</v>
      </c>
      <c r="E4" s="94">
        <v>35</v>
      </c>
      <c r="F4" s="94">
        <v>180</v>
      </c>
      <c r="G4" s="94">
        <v>2</v>
      </c>
      <c r="H4" s="97">
        <v>0.4</v>
      </c>
      <c r="I4" s="97">
        <v>1.6</v>
      </c>
      <c r="J4" s="97">
        <v>1.4</v>
      </c>
      <c r="K4" s="94">
        <v>4</v>
      </c>
      <c r="L4" s="94">
        <v>2</v>
      </c>
      <c r="M4" s="94">
        <v>0</v>
      </c>
      <c r="N4" s="94">
        <v>2</v>
      </c>
      <c r="O4" s="94">
        <v>1</v>
      </c>
      <c r="P4" s="94">
        <v>1</v>
      </c>
      <c r="Q4" s="94">
        <v>0</v>
      </c>
      <c r="R4" s="94">
        <v>0</v>
      </c>
      <c r="S4" s="94">
        <v>0</v>
      </c>
      <c r="T4" s="94">
        <v>1</v>
      </c>
      <c r="U4" s="103">
        <v>370</v>
      </c>
      <c r="V4" s="97">
        <v>3</v>
      </c>
      <c r="W4" s="94">
        <v>3</v>
      </c>
      <c r="X4" s="105">
        <v>2</v>
      </c>
      <c r="Y4"/>
      <c r="Z4"/>
      <c r="AA4" s="1"/>
    </row>
    <row r="5" spans="1:27" x14ac:dyDescent="0.35">
      <c r="A5" s="100">
        <v>4</v>
      </c>
      <c r="B5" s="92">
        <v>933</v>
      </c>
      <c r="C5" s="94">
        <v>9</v>
      </c>
      <c r="D5" s="94">
        <v>1082</v>
      </c>
      <c r="E5" s="94">
        <v>28</v>
      </c>
      <c r="F5" s="94">
        <v>410</v>
      </c>
      <c r="G5" s="94">
        <v>3</v>
      </c>
      <c r="H5" s="97">
        <v>1.6</v>
      </c>
      <c r="I5" s="97">
        <v>0.1</v>
      </c>
      <c r="J5" s="97">
        <v>0.2</v>
      </c>
      <c r="K5" s="94">
        <v>5</v>
      </c>
      <c r="L5" s="94">
        <v>1</v>
      </c>
      <c r="M5" s="94">
        <v>0</v>
      </c>
      <c r="N5" s="94">
        <v>5</v>
      </c>
      <c r="O5" s="94">
        <v>2</v>
      </c>
      <c r="P5" s="94">
        <v>1</v>
      </c>
      <c r="Q5" s="94">
        <v>0</v>
      </c>
      <c r="R5" s="94">
        <v>0</v>
      </c>
      <c r="S5" s="94">
        <v>0</v>
      </c>
      <c r="T5" s="94">
        <v>1</v>
      </c>
      <c r="U5" s="103">
        <v>865</v>
      </c>
      <c r="V5" s="97">
        <v>4.8</v>
      </c>
      <c r="W5" s="94">
        <v>4</v>
      </c>
      <c r="X5" s="105">
        <v>2</v>
      </c>
      <c r="Y5"/>
      <c r="Z5"/>
      <c r="AA5" s="1"/>
    </row>
    <row r="6" spans="1:27" x14ac:dyDescent="0.35">
      <c r="A6" s="100">
        <v>5</v>
      </c>
      <c r="B6" s="92">
        <v>458</v>
      </c>
      <c r="C6" s="94">
        <v>5</v>
      </c>
      <c r="D6" s="94">
        <v>950</v>
      </c>
      <c r="E6" s="94">
        <v>35</v>
      </c>
      <c r="F6" s="94">
        <v>210</v>
      </c>
      <c r="G6" s="94">
        <v>1</v>
      </c>
      <c r="H6" s="97">
        <v>1.4</v>
      </c>
      <c r="I6" s="97">
        <v>0.3</v>
      </c>
      <c r="J6" s="97">
        <v>1.5</v>
      </c>
      <c r="K6" s="94">
        <v>3</v>
      </c>
      <c r="L6" s="94">
        <v>1</v>
      </c>
      <c r="M6" s="94">
        <v>0</v>
      </c>
      <c r="N6" s="94">
        <v>2</v>
      </c>
      <c r="O6" s="94">
        <v>1</v>
      </c>
      <c r="P6" s="94">
        <v>1</v>
      </c>
      <c r="Q6" s="94">
        <v>0</v>
      </c>
      <c r="R6" s="94">
        <v>0</v>
      </c>
      <c r="S6" s="94">
        <v>0</v>
      </c>
      <c r="T6" s="94">
        <v>1</v>
      </c>
      <c r="U6" s="103">
        <v>460</v>
      </c>
      <c r="V6" s="97">
        <v>5.2</v>
      </c>
      <c r="W6" s="94">
        <v>4</v>
      </c>
      <c r="X6" s="105">
        <v>3</v>
      </c>
      <c r="Y6"/>
      <c r="Z6"/>
      <c r="AA6" s="1"/>
    </row>
    <row r="7" spans="1:27" x14ac:dyDescent="0.35">
      <c r="A7" s="100">
        <v>6</v>
      </c>
      <c r="B7" s="92">
        <v>767</v>
      </c>
      <c r="C7" s="94">
        <v>5</v>
      </c>
      <c r="D7" s="94">
        <v>1742</v>
      </c>
      <c r="E7" s="94">
        <v>44</v>
      </c>
      <c r="F7" s="94">
        <v>210</v>
      </c>
      <c r="G7" s="94">
        <v>1</v>
      </c>
      <c r="H7" s="97">
        <v>0.9</v>
      </c>
      <c r="I7" s="97">
        <v>1.6</v>
      </c>
      <c r="J7" s="97">
        <v>1.4</v>
      </c>
      <c r="K7" s="94">
        <v>6</v>
      </c>
      <c r="L7" s="94">
        <v>2</v>
      </c>
      <c r="M7" s="94">
        <v>1</v>
      </c>
      <c r="N7" s="94">
        <v>2</v>
      </c>
      <c r="O7" s="94">
        <v>1</v>
      </c>
      <c r="P7" s="94">
        <v>0</v>
      </c>
      <c r="Q7" s="94">
        <v>0</v>
      </c>
      <c r="R7" s="94">
        <v>0</v>
      </c>
      <c r="S7" s="94">
        <v>0</v>
      </c>
      <c r="T7" s="94">
        <v>1</v>
      </c>
      <c r="U7" s="103">
        <v>340</v>
      </c>
      <c r="V7" s="97">
        <v>2.2999999999999998</v>
      </c>
      <c r="W7" s="94">
        <v>2</v>
      </c>
      <c r="X7" s="105">
        <v>3</v>
      </c>
      <c r="Y7"/>
      <c r="Z7"/>
      <c r="AA7" s="1"/>
    </row>
    <row r="8" spans="1:27" x14ac:dyDescent="0.35">
      <c r="A8" s="100">
        <v>7</v>
      </c>
      <c r="B8" s="92">
        <v>290</v>
      </c>
      <c r="C8" s="94">
        <v>5</v>
      </c>
      <c r="D8" s="94">
        <v>880</v>
      </c>
      <c r="E8" s="94">
        <v>35</v>
      </c>
      <c r="F8" s="94">
        <v>150</v>
      </c>
      <c r="G8" s="94">
        <v>2</v>
      </c>
      <c r="H8" s="97">
        <v>1.7</v>
      </c>
      <c r="I8" s="97">
        <v>0.1</v>
      </c>
      <c r="J8" s="97">
        <v>0.2</v>
      </c>
      <c r="K8" s="94">
        <v>3</v>
      </c>
      <c r="L8" s="94">
        <v>1</v>
      </c>
      <c r="M8" s="94">
        <v>0</v>
      </c>
      <c r="N8" s="94">
        <v>2</v>
      </c>
      <c r="O8" s="94">
        <v>1</v>
      </c>
      <c r="P8" s="94">
        <v>1</v>
      </c>
      <c r="Q8" s="94">
        <v>0</v>
      </c>
      <c r="R8" s="94">
        <v>0</v>
      </c>
      <c r="S8" s="94">
        <v>0</v>
      </c>
      <c r="T8" s="94">
        <v>1</v>
      </c>
      <c r="U8" s="103">
        <v>200</v>
      </c>
      <c r="V8" s="97">
        <v>3.6</v>
      </c>
      <c r="W8" s="94">
        <v>1</v>
      </c>
      <c r="X8" s="105">
        <v>3</v>
      </c>
      <c r="Y8"/>
      <c r="Z8"/>
      <c r="AA8" s="1"/>
    </row>
    <row r="9" spans="1:27" x14ac:dyDescent="0.35">
      <c r="A9" s="100">
        <v>8</v>
      </c>
      <c r="B9" s="92">
        <v>309</v>
      </c>
      <c r="C9" s="94">
        <v>7</v>
      </c>
      <c r="D9" s="94">
        <v>870</v>
      </c>
      <c r="E9" s="94">
        <v>42</v>
      </c>
      <c r="F9" s="94">
        <v>170</v>
      </c>
      <c r="G9" s="94">
        <v>1</v>
      </c>
      <c r="H9" s="97">
        <v>0.1</v>
      </c>
      <c r="I9" s="97">
        <v>1.7</v>
      </c>
      <c r="J9" s="97">
        <v>1.8</v>
      </c>
      <c r="K9" s="94">
        <v>3</v>
      </c>
      <c r="L9" s="94">
        <v>1</v>
      </c>
      <c r="M9" s="94">
        <v>0</v>
      </c>
      <c r="N9" s="94">
        <v>3</v>
      </c>
      <c r="O9" s="94">
        <v>1.5</v>
      </c>
      <c r="P9" s="94">
        <v>0</v>
      </c>
      <c r="Q9" s="94">
        <v>0</v>
      </c>
      <c r="R9" s="94">
        <v>0</v>
      </c>
      <c r="S9" s="94">
        <v>0</v>
      </c>
      <c r="T9" s="94">
        <v>1</v>
      </c>
      <c r="U9" s="103">
        <v>330</v>
      </c>
      <c r="V9" s="97">
        <v>5.6</v>
      </c>
      <c r="W9" s="94">
        <v>3</v>
      </c>
      <c r="X9" s="105">
        <v>3</v>
      </c>
      <c r="Y9"/>
      <c r="Z9"/>
      <c r="AA9" s="1"/>
    </row>
    <row r="10" spans="1:27" x14ac:dyDescent="0.35">
      <c r="A10" s="100">
        <v>9</v>
      </c>
      <c r="B10" s="92">
        <v>1162</v>
      </c>
      <c r="C10" s="94">
        <v>9</v>
      </c>
      <c r="D10" s="94">
        <v>1290</v>
      </c>
      <c r="E10" s="94">
        <v>39</v>
      </c>
      <c r="F10" s="94">
        <v>390</v>
      </c>
      <c r="G10" s="94">
        <v>1</v>
      </c>
      <c r="H10" s="97">
        <v>1.1000000000000001</v>
      </c>
      <c r="I10" s="97">
        <v>2</v>
      </c>
      <c r="J10" s="97">
        <v>0.5</v>
      </c>
      <c r="K10" s="94">
        <v>5</v>
      </c>
      <c r="L10" s="94">
        <v>2</v>
      </c>
      <c r="M10" s="94">
        <v>1</v>
      </c>
      <c r="N10" s="94">
        <v>5</v>
      </c>
      <c r="O10" s="94">
        <v>2</v>
      </c>
      <c r="P10" s="94">
        <v>0</v>
      </c>
      <c r="Q10" s="94">
        <v>0</v>
      </c>
      <c r="R10" s="94">
        <v>0</v>
      </c>
      <c r="S10" s="94">
        <v>0.3</v>
      </c>
      <c r="T10" s="94">
        <v>1</v>
      </c>
      <c r="U10" s="103">
        <v>785</v>
      </c>
      <c r="V10" s="97">
        <v>3.5</v>
      </c>
      <c r="W10" s="94">
        <v>3</v>
      </c>
      <c r="X10" s="105">
        <v>2</v>
      </c>
      <c r="Y10"/>
      <c r="Z10"/>
      <c r="AA10" s="1"/>
    </row>
    <row r="11" spans="1:27" x14ac:dyDescent="0.35">
      <c r="A11" s="100">
        <v>10</v>
      </c>
      <c r="B11" s="92">
        <v>582</v>
      </c>
      <c r="C11" s="94">
        <v>6</v>
      </c>
      <c r="D11" s="94">
        <v>960</v>
      </c>
      <c r="E11" s="94">
        <v>6</v>
      </c>
      <c r="F11" s="94">
        <v>240</v>
      </c>
      <c r="G11" s="94">
        <v>1</v>
      </c>
      <c r="H11" s="97">
        <v>1.6</v>
      </c>
      <c r="I11" s="97">
        <v>1.5</v>
      </c>
      <c r="J11" s="97">
        <v>1.7</v>
      </c>
      <c r="K11" s="94">
        <v>4</v>
      </c>
      <c r="L11" s="94">
        <v>1</v>
      </c>
      <c r="M11" s="94">
        <v>1</v>
      </c>
      <c r="N11" s="94">
        <v>3</v>
      </c>
      <c r="O11" s="94">
        <v>1.5</v>
      </c>
      <c r="P11" s="94">
        <v>0</v>
      </c>
      <c r="Q11" s="94">
        <v>1</v>
      </c>
      <c r="R11" s="94">
        <v>1</v>
      </c>
      <c r="S11" s="94">
        <v>0</v>
      </c>
      <c r="T11" s="94">
        <v>1</v>
      </c>
      <c r="U11" s="103">
        <v>395</v>
      </c>
      <c r="V11" s="97">
        <v>3.5</v>
      </c>
      <c r="W11" s="94">
        <v>2</v>
      </c>
      <c r="X11" s="105">
        <v>3</v>
      </c>
      <c r="Y11"/>
      <c r="Z11"/>
      <c r="AA11" s="1"/>
    </row>
    <row r="12" spans="1:27" x14ac:dyDescent="0.35">
      <c r="A12" s="100">
        <v>11</v>
      </c>
      <c r="B12" s="92">
        <v>1031</v>
      </c>
      <c r="C12" s="94">
        <v>8</v>
      </c>
      <c r="D12" s="94">
        <v>1392</v>
      </c>
      <c r="E12" s="94">
        <v>5</v>
      </c>
      <c r="F12" s="94">
        <v>310</v>
      </c>
      <c r="G12" s="94">
        <v>3</v>
      </c>
      <c r="H12" s="97">
        <v>0.8</v>
      </c>
      <c r="I12" s="97">
        <v>0.4</v>
      </c>
      <c r="J12" s="97">
        <v>0.9</v>
      </c>
      <c r="K12" s="94">
        <v>5</v>
      </c>
      <c r="L12" s="94">
        <v>2</v>
      </c>
      <c r="M12" s="94">
        <v>0</v>
      </c>
      <c r="N12" s="94">
        <v>5</v>
      </c>
      <c r="O12" s="94">
        <v>2</v>
      </c>
      <c r="P12" s="94">
        <v>0</v>
      </c>
      <c r="Q12" s="94">
        <v>1</v>
      </c>
      <c r="R12" s="94">
        <v>1</v>
      </c>
      <c r="S12" s="94">
        <v>0</v>
      </c>
      <c r="T12" s="94">
        <v>1</v>
      </c>
      <c r="U12" s="103">
        <v>615</v>
      </c>
      <c r="V12" s="97">
        <v>3.1</v>
      </c>
      <c r="W12" s="94">
        <v>2</v>
      </c>
      <c r="X12" s="105">
        <v>3</v>
      </c>
      <c r="Y12"/>
      <c r="Z12"/>
      <c r="AA12" s="1"/>
    </row>
    <row r="13" spans="1:27" x14ac:dyDescent="0.35">
      <c r="A13" s="100">
        <v>12</v>
      </c>
      <c r="B13" s="92">
        <v>875</v>
      </c>
      <c r="C13" s="94">
        <v>8</v>
      </c>
      <c r="D13" s="94">
        <v>950</v>
      </c>
      <c r="E13" s="94">
        <v>26</v>
      </c>
      <c r="F13" s="94">
        <v>380</v>
      </c>
      <c r="G13" s="94">
        <v>2</v>
      </c>
      <c r="H13" s="97">
        <v>1.9</v>
      </c>
      <c r="I13" s="97">
        <v>0.7</v>
      </c>
      <c r="J13" s="97">
        <v>1.5</v>
      </c>
      <c r="K13" s="94">
        <v>3</v>
      </c>
      <c r="L13" s="94">
        <v>2</v>
      </c>
      <c r="M13" s="94">
        <v>0</v>
      </c>
      <c r="N13" s="94">
        <v>5</v>
      </c>
      <c r="O13" s="94">
        <v>1.5</v>
      </c>
      <c r="P13" s="94">
        <v>1</v>
      </c>
      <c r="Q13" s="94">
        <v>0</v>
      </c>
      <c r="R13" s="94">
        <v>0</v>
      </c>
      <c r="S13" s="94">
        <v>0</v>
      </c>
      <c r="T13" s="94">
        <v>1</v>
      </c>
      <c r="U13" s="103">
        <v>575</v>
      </c>
      <c r="V13" s="97">
        <v>3.4</v>
      </c>
      <c r="W13" s="94">
        <v>4</v>
      </c>
      <c r="X13" s="105">
        <v>2</v>
      </c>
      <c r="Y13"/>
      <c r="Z13"/>
      <c r="AA13" s="1"/>
    </row>
    <row r="14" spans="1:27" x14ac:dyDescent="0.35">
      <c r="A14" s="100">
        <v>13</v>
      </c>
      <c r="B14" s="92">
        <v>1054</v>
      </c>
      <c r="C14" s="94">
        <v>7</v>
      </c>
      <c r="D14" s="94">
        <v>1110</v>
      </c>
      <c r="E14" s="94">
        <v>8</v>
      </c>
      <c r="F14" s="94">
        <v>370</v>
      </c>
      <c r="G14" s="94">
        <v>2</v>
      </c>
      <c r="H14" s="97">
        <v>0.3</v>
      </c>
      <c r="I14" s="97">
        <v>0.1</v>
      </c>
      <c r="J14" s="97">
        <v>0.5</v>
      </c>
      <c r="K14" s="94">
        <v>5</v>
      </c>
      <c r="L14" s="94">
        <v>2</v>
      </c>
      <c r="M14" s="94">
        <v>0</v>
      </c>
      <c r="N14" s="94">
        <v>4</v>
      </c>
      <c r="O14" s="94">
        <v>1.5</v>
      </c>
      <c r="P14" s="94">
        <v>0</v>
      </c>
      <c r="Q14" s="94">
        <v>1</v>
      </c>
      <c r="R14" s="94">
        <v>0</v>
      </c>
      <c r="S14" s="94">
        <v>0</v>
      </c>
      <c r="T14" s="94">
        <v>1</v>
      </c>
      <c r="U14" s="103">
        <v>735</v>
      </c>
      <c r="V14" s="97">
        <v>3.6</v>
      </c>
      <c r="W14" s="94">
        <v>3</v>
      </c>
      <c r="X14" s="105">
        <v>2</v>
      </c>
      <c r="Y14"/>
      <c r="Z14"/>
      <c r="AA14" s="1"/>
    </row>
    <row r="15" spans="1:27" x14ac:dyDescent="0.35">
      <c r="A15" s="100">
        <v>14</v>
      </c>
      <c r="B15" s="92">
        <v>712</v>
      </c>
      <c r="C15" s="94">
        <v>7</v>
      </c>
      <c r="D15" s="94">
        <v>890</v>
      </c>
      <c r="E15" s="94">
        <v>41</v>
      </c>
      <c r="F15" s="94">
        <v>240</v>
      </c>
      <c r="G15" s="94">
        <v>3</v>
      </c>
      <c r="H15" s="97">
        <v>0.3</v>
      </c>
      <c r="I15" s="97">
        <v>0.1</v>
      </c>
      <c r="J15" s="97">
        <v>0.5</v>
      </c>
      <c r="K15" s="94">
        <v>5</v>
      </c>
      <c r="L15" s="94">
        <v>2</v>
      </c>
      <c r="M15" s="94">
        <v>0</v>
      </c>
      <c r="N15" s="94">
        <v>3</v>
      </c>
      <c r="O15" s="94">
        <v>1.5</v>
      </c>
      <c r="P15" s="94">
        <v>0</v>
      </c>
      <c r="Q15" s="94">
        <v>0</v>
      </c>
      <c r="R15" s="94">
        <v>0</v>
      </c>
      <c r="S15" s="94">
        <v>0</v>
      </c>
      <c r="T15" s="94">
        <v>1</v>
      </c>
      <c r="U15" s="103">
        <v>415</v>
      </c>
      <c r="V15" s="97">
        <v>3</v>
      </c>
      <c r="W15" s="94">
        <v>1</v>
      </c>
      <c r="X15" s="105">
        <v>3</v>
      </c>
      <c r="Y15"/>
      <c r="Z15"/>
      <c r="AA15" s="1"/>
    </row>
    <row r="16" spans="1:27" x14ac:dyDescent="0.35">
      <c r="A16" s="100">
        <v>15</v>
      </c>
      <c r="B16" s="92">
        <v>573</v>
      </c>
      <c r="C16" s="94">
        <v>5</v>
      </c>
      <c r="D16" s="94">
        <v>930</v>
      </c>
      <c r="E16" s="94">
        <v>3</v>
      </c>
      <c r="F16" s="94">
        <v>210</v>
      </c>
      <c r="G16" s="94">
        <v>1</v>
      </c>
      <c r="H16" s="97">
        <v>0.2</v>
      </c>
      <c r="I16" s="97">
        <v>0.8</v>
      </c>
      <c r="J16" s="97">
        <v>0.1</v>
      </c>
      <c r="K16" s="94">
        <v>4</v>
      </c>
      <c r="L16" s="94">
        <v>1</v>
      </c>
      <c r="M16" s="94">
        <v>0</v>
      </c>
      <c r="N16" s="94">
        <v>2</v>
      </c>
      <c r="O16" s="94">
        <v>1</v>
      </c>
      <c r="P16" s="94">
        <v>0</v>
      </c>
      <c r="Q16" s="94">
        <v>1</v>
      </c>
      <c r="R16" s="94">
        <v>1</v>
      </c>
      <c r="S16" s="94">
        <v>0</v>
      </c>
      <c r="T16" s="94">
        <v>1</v>
      </c>
      <c r="U16" s="103">
        <v>455</v>
      </c>
      <c r="V16" s="97">
        <v>4.0999999999999996</v>
      </c>
      <c r="W16" s="94">
        <v>3</v>
      </c>
      <c r="X16" s="105">
        <v>3</v>
      </c>
      <c r="Y16"/>
      <c r="Z16"/>
      <c r="AA16" s="1"/>
    </row>
    <row r="17" spans="1:27" x14ac:dyDescent="0.35">
      <c r="A17" s="100">
        <v>16</v>
      </c>
      <c r="B17" s="92">
        <v>366</v>
      </c>
      <c r="C17" s="94">
        <v>7</v>
      </c>
      <c r="D17" s="94">
        <v>635</v>
      </c>
      <c r="E17" s="94">
        <v>27</v>
      </c>
      <c r="F17" s="94">
        <v>190</v>
      </c>
      <c r="G17" s="94">
        <v>1</v>
      </c>
      <c r="H17" s="97">
        <v>1.8</v>
      </c>
      <c r="I17" s="97">
        <v>1.7</v>
      </c>
      <c r="J17" s="97">
        <v>1.8</v>
      </c>
      <c r="K17" s="94">
        <v>3</v>
      </c>
      <c r="L17" s="94">
        <v>1</v>
      </c>
      <c r="M17" s="94">
        <v>0</v>
      </c>
      <c r="N17" s="94">
        <v>3</v>
      </c>
      <c r="O17" s="94">
        <v>1.5</v>
      </c>
      <c r="P17" s="94">
        <v>1</v>
      </c>
      <c r="Q17" s="94">
        <v>0</v>
      </c>
      <c r="R17" s="94">
        <v>0</v>
      </c>
      <c r="S17" s="94">
        <v>0</v>
      </c>
      <c r="T17" s="94">
        <v>1</v>
      </c>
      <c r="U17" s="103">
        <v>250</v>
      </c>
      <c r="V17" s="97">
        <v>3.6</v>
      </c>
      <c r="W17" s="94">
        <v>3</v>
      </c>
      <c r="X17" s="105">
        <v>3</v>
      </c>
      <c r="Y17"/>
      <c r="Z17"/>
      <c r="AA17" s="1"/>
    </row>
    <row r="18" spans="1:27" x14ac:dyDescent="0.35">
      <c r="A18" s="100">
        <v>17</v>
      </c>
      <c r="B18" s="92">
        <v>1224</v>
      </c>
      <c r="C18" s="94">
        <v>8</v>
      </c>
      <c r="D18" s="94">
        <v>960</v>
      </c>
      <c r="E18" s="94">
        <v>14</v>
      </c>
      <c r="F18" s="94">
        <v>400</v>
      </c>
      <c r="G18" s="94">
        <v>3</v>
      </c>
      <c r="H18" s="97">
        <v>1.3</v>
      </c>
      <c r="I18" s="97">
        <v>0.4</v>
      </c>
      <c r="J18" s="97">
        <v>0.9</v>
      </c>
      <c r="K18" s="94">
        <v>5</v>
      </c>
      <c r="L18" s="94">
        <v>2</v>
      </c>
      <c r="M18" s="94">
        <v>1</v>
      </c>
      <c r="N18" s="94">
        <v>4</v>
      </c>
      <c r="O18" s="94">
        <v>1</v>
      </c>
      <c r="P18" s="94">
        <v>0</v>
      </c>
      <c r="Q18" s="94">
        <v>1</v>
      </c>
      <c r="R18" s="94">
        <v>1</v>
      </c>
      <c r="S18" s="94">
        <v>0.4</v>
      </c>
      <c r="T18" s="94">
        <v>1</v>
      </c>
      <c r="U18" s="103">
        <v>980</v>
      </c>
      <c r="V18" s="97">
        <v>4.2</v>
      </c>
      <c r="W18" s="94">
        <v>4</v>
      </c>
      <c r="X18" s="105">
        <v>3</v>
      </c>
      <c r="Y18"/>
      <c r="Z18"/>
      <c r="AA18" s="1"/>
    </row>
    <row r="19" spans="1:27" x14ac:dyDescent="0.35">
      <c r="A19" s="100">
        <v>18</v>
      </c>
      <c r="B19" s="92">
        <v>560</v>
      </c>
      <c r="C19" s="94">
        <v>6</v>
      </c>
      <c r="D19" s="94">
        <v>1264</v>
      </c>
      <c r="E19" s="94">
        <v>16</v>
      </c>
      <c r="F19" s="94">
        <v>200</v>
      </c>
      <c r="G19" s="94">
        <v>1</v>
      </c>
      <c r="H19" s="97">
        <v>1.4</v>
      </c>
      <c r="I19" s="97">
        <v>0.3</v>
      </c>
      <c r="J19" s="97">
        <v>1.5</v>
      </c>
      <c r="K19" s="94">
        <v>3</v>
      </c>
      <c r="L19" s="94">
        <v>2</v>
      </c>
      <c r="M19" s="94">
        <v>1</v>
      </c>
      <c r="N19" s="94">
        <v>3</v>
      </c>
      <c r="O19" s="94">
        <v>1</v>
      </c>
      <c r="P19" s="94">
        <v>0</v>
      </c>
      <c r="Q19" s="94">
        <v>1</v>
      </c>
      <c r="R19" s="94">
        <v>0</v>
      </c>
      <c r="S19" s="94">
        <v>0</v>
      </c>
      <c r="T19" s="94">
        <v>1</v>
      </c>
      <c r="U19" s="103">
        <v>715</v>
      </c>
      <c r="V19" s="97">
        <v>6.6</v>
      </c>
      <c r="W19" s="94">
        <v>2</v>
      </c>
      <c r="X19" s="105">
        <v>2</v>
      </c>
      <c r="Y19"/>
      <c r="Z19"/>
      <c r="AA19" s="1"/>
    </row>
    <row r="20" spans="1:27" x14ac:dyDescent="0.35">
      <c r="A20" s="100">
        <v>19</v>
      </c>
      <c r="B20" s="92">
        <v>481</v>
      </c>
      <c r="C20" s="94">
        <v>5</v>
      </c>
      <c r="D20" s="94">
        <v>980</v>
      </c>
      <c r="E20" s="94">
        <v>40</v>
      </c>
      <c r="F20" s="94">
        <v>210</v>
      </c>
      <c r="G20" s="94">
        <v>1</v>
      </c>
      <c r="H20" s="97">
        <v>1.4</v>
      </c>
      <c r="I20" s="97">
        <v>1.4</v>
      </c>
      <c r="J20" s="97">
        <v>1.1000000000000001</v>
      </c>
      <c r="K20" s="94">
        <v>4</v>
      </c>
      <c r="L20" s="94">
        <v>1</v>
      </c>
      <c r="M20" s="94">
        <v>0</v>
      </c>
      <c r="N20" s="94">
        <v>2</v>
      </c>
      <c r="O20" s="94">
        <v>1</v>
      </c>
      <c r="P20" s="94">
        <v>0</v>
      </c>
      <c r="Q20" s="94">
        <v>0</v>
      </c>
      <c r="R20" s="94">
        <v>0</v>
      </c>
      <c r="S20" s="94">
        <v>0</v>
      </c>
      <c r="T20" s="94">
        <v>1</v>
      </c>
      <c r="U20" s="103">
        <v>335</v>
      </c>
      <c r="V20" s="97">
        <v>3.6</v>
      </c>
      <c r="W20" s="94">
        <v>2</v>
      </c>
      <c r="X20" s="105">
        <v>3</v>
      </c>
      <c r="Y20"/>
      <c r="Z20"/>
      <c r="AA20" s="1"/>
    </row>
    <row r="21" spans="1:27" x14ac:dyDescent="0.35">
      <c r="A21" s="100">
        <v>20</v>
      </c>
      <c r="B21" s="92">
        <v>615</v>
      </c>
      <c r="C21" s="94">
        <v>6</v>
      </c>
      <c r="D21" s="94">
        <v>920</v>
      </c>
      <c r="E21" s="94">
        <v>11</v>
      </c>
      <c r="F21" s="94">
        <v>220</v>
      </c>
      <c r="G21" s="94">
        <v>2</v>
      </c>
      <c r="H21" s="97">
        <v>0.5</v>
      </c>
      <c r="I21" s="97">
        <v>1.6</v>
      </c>
      <c r="J21" s="97">
        <v>1.3</v>
      </c>
      <c r="K21" s="94">
        <v>4</v>
      </c>
      <c r="L21" s="94">
        <v>1</v>
      </c>
      <c r="M21" s="94">
        <v>1</v>
      </c>
      <c r="N21" s="94">
        <v>3</v>
      </c>
      <c r="O21" s="94">
        <v>1.5</v>
      </c>
      <c r="P21" s="94">
        <v>0</v>
      </c>
      <c r="Q21" s="94">
        <v>1</v>
      </c>
      <c r="R21" s="94">
        <v>1</v>
      </c>
      <c r="S21" s="94">
        <v>0</v>
      </c>
      <c r="T21" s="94">
        <v>1</v>
      </c>
      <c r="U21" s="103">
        <v>595</v>
      </c>
      <c r="V21" s="97">
        <v>5</v>
      </c>
      <c r="W21" s="94">
        <v>3</v>
      </c>
      <c r="X21" s="105">
        <v>2</v>
      </c>
      <c r="Y21"/>
      <c r="Z21"/>
      <c r="AA21" s="1"/>
    </row>
    <row r="22" spans="1:27" x14ac:dyDescent="0.35">
      <c r="A22" s="100">
        <v>21</v>
      </c>
      <c r="B22" s="92">
        <v>437</v>
      </c>
      <c r="C22" s="94">
        <v>6</v>
      </c>
      <c r="D22" s="94">
        <v>1440</v>
      </c>
      <c r="E22" s="94">
        <v>40</v>
      </c>
      <c r="F22" s="94">
        <v>220</v>
      </c>
      <c r="G22" s="94">
        <v>2</v>
      </c>
      <c r="H22" s="97">
        <v>1.6</v>
      </c>
      <c r="I22" s="97">
        <v>0.1</v>
      </c>
      <c r="J22" s="97">
        <v>0.2</v>
      </c>
      <c r="K22" s="94">
        <v>3</v>
      </c>
      <c r="L22" s="94">
        <v>1</v>
      </c>
      <c r="M22" s="94">
        <v>0</v>
      </c>
      <c r="N22" s="94">
        <v>3</v>
      </c>
      <c r="O22" s="94">
        <v>1</v>
      </c>
      <c r="P22" s="94">
        <v>0</v>
      </c>
      <c r="Q22" s="94">
        <v>0</v>
      </c>
      <c r="R22" s="94">
        <v>0</v>
      </c>
      <c r="S22" s="94">
        <v>0</v>
      </c>
      <c r="T22" s="94">
        <v>1</v>
      </c>
      <c r="U22" s="103">
        <v>490</v>
      </c>
      <c r="V22" s="97">
        <v>5.8</v>
      </c>
      <c r="W22" s="94">
        <v>2</v>
      </c>
      <c r="X22" s="105">
        <v>3</v>
      </c>
      <c r="Y22"/>
      <c r="Z22"/>
      <c r="AA22" s="1"/>
    </row>
    <row r="23" spans="1:27" x14ac:dyDescent="0.35">
      <c r="A23" s="100">
        <v>22</v>
      </c>
      <c r="B23" s="92">
        <v>966</v>
      </c>
      <c r="C23" s="94">
        <v>9</v>
      </c>
      <c r="D23" s="94">
        <v>890</v>
      </c>
      <c r="E23" s="94">
        <v>7</v>
      </c>
      <c r="F23" s="94">
        <v>350</v>
      </c>
      <c r="G23" s="94">
        <v>2</v>
      </c>
      <c r="H23" s="97">
        <v>1.5</v>
      </c>
      <c r="I23" s="97">
        <v>0.8</v>
      </c>
      <c r="J23" s="97">
        <v>0.6</v>
      </c>
      <c r="K23" s="94">
        <v>4</v>
      </c>
      <c r="L23" s="94">
        <v>2</v>
      </c>
      <c r="M23" s="94">
        <v>1</v>
      </c>
      <c r="N23" s="94">
        <v>5</v>
      </c>
      <c r="O23" s="94">
        <v>2.5</v>
      </c>
      <c r="P23" s="94">
        <v>0</v>
      </c>
      <c r="Q23" s="94">
        <v>1</v>
      </c>
      <c r="R23" s="94">
        <v>1</v>
      </c>
      <c r="S23" s="94">
        <v>0</v>
      </c>
      <c r="T23" s="94">
        <v>1</v>
      </c>
      <c r="U23" s="103">
        <v>835</v>
      </c>
      <c r="V23" s="97">
        <v>4.5</v>
      </c>
      <c r="W23" s="94">
        <v>3</v>
      </c>
      <c r="X23" s="105">
        <v>3</v>
      </c>
      <c r="Y23"/>
      <c r="Z23"/>
      <c r="AA23" s="1"/>
    </row>
    <row r="24" spans="1:27" x14ac:dyDescent="0.35">
      <c r="A24" s="100">
        <v>23</v>
      </c>
      <c r="B24" s="92">
        <v>1079</v>
      </c>
      <c r="C24" s="94">
        <v>7</v>
      </c>
      <c r="D24" s="94">
        <v>1950</v>
      </c>
      <c r="E24" s="94">
        <v>15</v>
      </c>
      <c r="F24" s="94">
        <v>360</v>
      </c>
      <c r="G24" s="94">
        <v>1</v>
      </c>
      <c r="H24" s="97">
        <v>0.9</v>
      </c>
      <c r="I24" s="97">
        <v>0.3</v>
      </c>
      <c r="J24" s="97">
        <v>1</v>
      </c>
      <c r="K24" s="94">
        <v>6</v>
      </c>
      <c r="L24" s="94">
        <v>1</v>
      </c>
      <c r="M24" s="94">
        <v>0</v>
      </c>
      <c r="N24" s="94">
        <v>4</v>
      </c>
      <c r="O24" s="94">
        <v>1.5</v>
      </c>
      <c r="P24" s="94">
        <v>0</v>
      </c>
      <c r="Q24" s="94">
        <v>1</v>
      </c>
      <c r="R24" s="94">
        <v>1</v>
      </c>
      <c r="S24" s="94">
        <v>0</v>
      </c>
      <c r="T24" s="94">
        <v>1</v>
      </c>
      <c r="U24" s="103">
        <v>700</v>
      </c>
      <c r="V24" s="97">
        <v>3.4</v>
      </c>
      <c r="W24" s="94">
        <v>3</v>
      </c>
      <c r="X24" s="105">
        <v>3</v>
      </c>
      <c r="Y24"/>
      <c r="Z24"/>
      <c r="AA24" s="1"/>
    </row>
    <row r="25" spans="1:27" x14ac:dyDescent="0.35">
      <c r="A25" s="100">
        <v>24</v>
      </c>
      <c r="B25" s="92">
        <v>855</v>
      </c>
      <c r="C25" s="94">
        <v>8</v>
      </c>
      <c r="D25" s="94">
        <v>980</v>
      </c>
      <c r="E25" s="94">
        <v>10</v>
      </c>
      <c r="F25" s="94">
        <v>380</v>
      </c>
      <c r="G25" s="94">
        <v>1</v>
      </c>
      <c r="H25" s="97">
        <v>1.3</v>
      </c>
      <c r="I25" s="97">
        <v>0.8</v>
      </c>
      <c r="J25" s="97">
        <v>1.6</v>
      </c>
      <c r="K25" s="94">
        <v>4</v>
      </c>
      <c r="L25" s="94">
        <v>1</v>
      </c>
      <c r="M25" s="94">
        <v>0</v>
      </c>
      <c r="N25" s="94">
        <v>5</v>
      </c>
      <c r="O25" s="94">
        <v>1.5</v>
      </c>
      <c r="P25" s="94">
        <v>0</v>
      </c>
      <c r="Q25" s="94">
        <v>1</v>
      </c>
      <c r="R25" s="94">
        <v>1</v>
      </c>
      <c r="S25" s="94">
        <v>0</v>
      </c>
      <c r="T25" s="94">
        <v>1</v>
      </c>
      <c r="U25" s="103">
        <v>595</v>
      </c>
      <c r="V25" s="97">
        <v>3.6</v>
      </c>
      <c r="W25" s="94">
        <v>3</v>
      </c>
      <c r="X25" s="105">
        <v>3</v>
      </c>
      <c r="Y25"/>
      <c r="Z25"/>
      <c r="AA25" s="1"/>
    </row>
    <row r="26" spans="1:27" x14ac:dyDescent="0.35">
      <c r="A26" s="100">
        <v>25</v>
      </c>
      <c r="B26" s="92">
        <v>1005</v>
      </c>
      <c r="C26" s="94">
        <v>8</v>
      </c>
      <c r="D26" s="94">
        <v>920</v>
      </c>
      <c r="E26" s="94">
        <v>9</v>
      </c>
      <c r="F26" s="94">
        <v>360</v>
      </c>
      <c r="G26" s="94">
        <v>1</v>
      </c>
      <c r="H26" s="97">
        <v>0.7</v>
      </c>
      <c r="I26" s="97">
        <v>0</v>
      </c>
      <c r="J26" s="97">
        <v>0.6</v>
      </c>
      <c r="K26" s="94">
        <v>4</v>
      </c>
      <c r="L26" s="94">
        <v>2</v>
      </c>
      <c r="M26" s="94">
        <v>0</v>
      </c>
      <c r="N26" s="94">
        <v>4</v>
      </c>
      <c r="O26" s="94">
        <v>1.5</v>
      </c>
      <c r="P26" s="94">
        <v>0</v>
      </c>
      <c r="Q26" s="94">
        <v>1</v>
      </c>
      <c r="R26" s="94">
        <v>1</v>
      </c>
      <c r="S26" s="94">
        <v>0</v>
      </c>
      <c r="T26" s="94">
        <v>1</v>
      </c>
      <c r="U26" s="103">
        <v>910</v>
      </c>
      <c r="V26" s="97">
        <v>4.7</v>
      </c>
      <c r="W26" s="94">
        <v>4</v>
      </c>
      <c r="X26" s="105">
        <v>3</v>
      </c>
      <c r="Y26"/>
      <c r="Z26"/>
      <c r="AA26" s="1"/>
    </row>
    <row r="27" spans="1:27" x14ac:dyDescent="0.35">
      <c r="A27" s="100">
        <v>26</v>
      </c>
      <c r="B27" s="92">
        <v>1014</v>
      </c>
      <c r="C27" s="94">
        <v>7</v>
      </c>
      <c r="D27" s="94">
        <v>1500</v>
      </c>
      <c r="E27" s="94">
        <v>14</v>
      </c>
      <c r="F27" s="94">
        <v>360</v>
      </c>
      <c r="G27" s="94">
        <v>2</v>
      </c>
      <c r="H27" s="97">
        <v>0.6</v>
      </c>
      <c r="I27" s="97">
        <v>1.5</v>
      </c>
      <c r="J27" s="97">
        <v>0.3</v>
      </c>
      <c r="K27" s="94">
        <v>5</v>
      </c>
      <c r="L27" s="94">
        <v>2</v>
      </c>
      <c r="M27" s="94">
        <v>1</v>
      </c>
      <c r="N27" s="94">
        <v>4</v>
      </c>
      <c r="O27" s="94">
        <v>1.5</v>
      </c>
      <c r="P27" s="94">
        <v>0</v>
      </c>
      <c r="Q27" s="94">
        <v>1</v>
      </c>
      <c r="R27" s="94">
        <v>1</v>
      </c>
      <c r="S27" s="94">
        <v>0</v>
      </c>
      <c r="T27" s="94">
        <v>1</v>
      </c>
      <c r="U27" s="103">
        <v>515</v>
      </c>
      <c r="V27" s="97">
        <v>2.6</v>
      </c>
      <c r="W27" s="94">
        <v>2</v>
      </c>
      <c r="X27" s="105">
        <v>3</v>
      </c>
      <c r="Y27"/>
      <c r="Z27"/>
      <c r="AA27" s="1"/>
    </row>
    <row r="28" spans="1:27" x14ac:dyDescent="0.35">
      <c r="A28" s="100">
        <v>27</v>
      </c>
      <c r="B28" s="92">
        <v>430</v>
      </c>
      <c r="C28" s="94">
        <v>7</v>
      </c>
      <c r="D28" s="94">
        <v>828</v>
      </c>
      <c r="E28" s="94">
        <v>41</v>
      </c>
      <c r="F28" s="94">
        <v>220</v>
      </c>
      <c r="G28" s="94">
        <v>1</v>
      </c>
      <c r="H28" s="97">
        <v>0.6</v>
      </c>
      <c r="I28" s="97">
        <v>1.1000000000000001</v>
      </c>
      <c r="J28" s="97">
        <v>0.9</v>
      </c>
      <c r="K28" s="94">
        <v>4</v>
      </c>
      <c r="L28" s="94">
        <v>1</v>
      </c>
      <c r="M28" s="94">
        <v>0</v>
      </c>
      <c r="N28" s="94">
        <v>3</v>
      </c>
      <c r="O28" s="94">
        <v>1</v>
      </c>
      <c r="P28" s="94">
        <v>0</v>
      </c>
      <c r="Q28" s="94">
        <v>0</v>
      </c>
      <c r="R28" s="94">
        <v>0</v>
      </c>
      <c r="S28" s="94">
        <v>0</v>
      </c>
      <c r="T28" s="94">
        <v>1</v>
      </c>
      <c r="U28" s="103">
        <v>315</v>
      </c>
      <c r="V28" s="97">
        <v>3.8</v>
      </c>
      <c r="W28" s="94">
        <v>2</v>
      </c>
      <c r="X28" s="105">
        <v>2</v>
      </c>
      <c r="Y28"/>
      <c r="Z28"/>
      <c r="AA28" s="1"/>
    </row>
    <row r="29" spans="1:27" x14ac:dyDescent="0.35">
      <c r="A29" s="100">
        <v>28</v>
      </c>
      <c r="B29" s="92">
        <v>601</v>
      </c>
      <c r="C29" s="94">
        <v>7</v>
      </c>
      <c r="D29" s="94">
        <v>860</v>
      </c>
      <c r="E29" s="94">
        <v>14</v>
      </c>
      <c r="F29" s="94">
        <v>180</v>
      </c>
      <c r="G29" s="94">
        <v>1</v>
      </c>
      <c r="H29" s="97">
        <v>0.1</v>
      </c>
      <c r="I29" s="97">
        <v>0.7</v>
      </c>
      <c r="J29" s="97">
        <v>0.2</v>
      </c>
      <c r="K29" s="94">
        <v>3</v>
      </c>
      <c r="L29" s="94">
        <v>2</v>
      </c>
      <c r="M29" s="94">
        <v>0</v>
      </c>
      <c r="N29" s="94">
        <v>3</v>
      </c>
      <c r="O29" s="94">
        <v>1</v>
      </c>
      <c r="P29" s="94">
        <v>0</v>
      </c>
      <c r="Q29" s="94">
        <v>1</v>
      </c>
      <c r="R29" s="94">
        <v>0</v>
      </c>
      <c r="S29" s="94">
        <v>0.2</v>
      </c>
      <c r="T29" s="94">
        <v>1</v>
      </c>
      <c r="U29" s="103">
        <v>430</v>
      </c>
      <c r="V29" s="97">
        <v>3.7</v>
      </c>
      <c r="W29" s="94">
        <v>1</v>
      </c>
      <c r="X29" s="105">
        <v>3</v>
      </c>
      <c r="Y29"/>
      <c r="Z29"/>
      <c r="AA29" s="1"/>
    </row>
    <row r="30" spans="1:27" x14ac:dyDescent="0.35">
      <c r="A30" s="100">
        <v>29</v>
      </c>
      <c r="B30" s="92">
        <v>1090</v>
      </c>
      <c r="C30" s="94">
        <v>8</v>
      </c>
      <c r="D30" s="94">
        <v>980</v>
      </c>
      <c r="E30" s="94">
        <v>12</v>
      </c>
      <c r="F30" s="94">
        <v>420</v>
      </c>
      <c r="G30" s="94">
        <v>1</v>
      </c>
      <c r="H30" s="97">
        <v>0.7</v>
      </c>
      <c r="I30" s="97">
        <v>0.6</v>
      </c>
      <c r="J30" s="97">
        <v>0.8</v>
      </c>
      <c r="K30" s="94">
        <v>5</v>
      </c>
      <c r="L30" s="94">
        <v>2</v>
      </c>
      <c r="M30" s="94">
        <v>0</v>
      </c>
      <c r="N30" s="94">
        <v>4</v>
      </c>
      <c r="O30" s="94">
        <v>1</v>
      </c>
      <c r="P30" s="94">
        <v>0</v>
      </c>
      <c r="Q30" s="94">
        <v>1</v>
      </c>
      <c r="R30" s="94">
        <v>1</v>
      </c>
      <c r="S30" s="94">
        <v>0</v>
      </c>
      <c r="T30" s="94">
        <v>1</v>
      </c>
      <c r="U30" s="103">
        <v>585</v>
      </c>
      <c r="V30" s="97">
        <v>2.8</v>
      </c>
      <c r="W30" s="94">
        <v>2</v>
      </c>
      <c r="X30" s="105">
        <v>3</v>
      </c>
      <c r="Y30"/>
      <c r="Z30"/>
      <c r="AA30" s="1"/>
    </row>
    <row r="31" spans="1:27" x14ac:dyDescent="0.35">
      <c r="A31" s="100">
        <v>30</v>
      </c>
      <c r="B31" s="92">
        <v>579</v>
      </c>
      <c r="C31" s="94">
        <v>6</v>
      </c>
      <c r="D31" s="94">
        <v>1896</v>
      </c>
      <c r="E31" s="94">
        <v>43</v>
      </c>
      <c r="F31" s="94">
        <v>220</v>
      </c>
      <c r="G31" s="94">
        <v>3</v>
      </c>
      <c r="H31" s="97">
        <v>0.5</v>
      </c>
      <c r="I31" s="97">
        <v>0.5</v>
      </c>
      <c r="J31" s="97">
        <v>0.6</v>
      </c>
      <c r="K31" s="94">
        <v>5</v>
      </c>
      <c r="L31" s="94">
        <v>1</v>
      </c>
      <c r="M31" s="94">
        <v>1</v>
      </c>
      <c r="N31" s="94">
        <v>2</v>
      </c>
      <c r="O31" s="94">
        <v>1</v>
      </c>
      <c r="P31" s="94">
        <v>0</v>
      </c>
      <c r="Q31" s="94">
        <v>0</v>
      </c>
      <c r="R31" s="94">
        <v>0</v>
      </c>
      <c r="S31" s="94">
        <v>0</v>
      </c>
      <c r="T31" s="94">
        <v>1</v>
      </c>
      <c r="U31" s="103">
        <v>370</v>
      </c>
      <c r="V31" s="97">
        <v>3.3</v>
      </c>
      <c r="W31" s="94">
        <v>3</v>
      </c>
      <c r="X31" s="105">
        <v>3</v>
      </c>
      <c r="Y31"/>
      <c r="Z31"/>
      <c r="AA31" s="1"/>
    </row>
    <row r="32" spans="1:27" x14ac:dyDescent="0.35">
      <c r="A32" s="100">
        <v>31</v>
      </c>
      <c r="B32" s="92">
        <v>846</v>
      </c>
      <c r="C32" s="94">
        <v>7</v>
      </c>
      <c r="D32" s="94">
        <v>1691</v>
      </c>
      <c r="E32" s="94">
        <v>11</v>
      </c>
      <c r="F32" s="94">
        <v>210</v>
      </c>
      <c r="G32" s="94">
        <v>2</v>
      </c>
      <c r="H32" s="97">
        <v>1.2</v>
      </c>
      <c r="I32" s="97">
        <v>0.7</v>
      </c>
      <c r="J32" s="97">
        <v>1.5</v>
      </c>
      <c r="K32" s="94">
        <v>5</v>
      </c>
      <c r="L32" s="94">
        <v>2</v>
      </c>
      <c r="M32" s="94">
        <v>0</v>
      </c>
      <c r="N32" s="94">
        <v>3</v>
      </c>
      <c r="O32" s="94">
        <v>1.5</v>
      </c>
      <c r="P32" s="94">
        <v>0</v>
      </c>
      <c r="Q32" s="94">
        <v>1</v>
      </c>
      <c r="R32" s="94">
        <v>1</v>
      </c>
      <c r="S32" s="94">
        <v>0</v>
      </c>
      <c r="T32" s="94">
        <v>1</v>
      </c>
      <c r="U32" s="103">
        <v>820</v>
      </c>
      <c r="V32" s="97">
        <v>5</v>
      </c>
      <c r="W32" s="94">
        <v>3</v>
      </c>
      <c r="X32" s="105">
        <v>3</v>
      </c>
      <c r="Y32"/>
      <c r="Z32"/>
      <c r="AA32" s="1"/>
    </row>
    <row r="33" spans="1:27" x14ac:dyDescent="0.35">
      <c r="A33" s="100">
        <v>32</v>
      </c>
      <c r="B33" s="92">
        <v>1010</v>
      </c>
      <c r="C33" s="94">
        <v>7</v>
      </c>
      <c r="D33" s="94">
        <v>1000</v>
      </c>
      <c r="E33" s="94">
        <v>27</v>
      </c>
      <c r="F33" s="94">
        <v>380</v>
      </c>
      <c r="G33" s="94">
        <v>3</v>
      </c>
      <c r="H33" s="97">
        <v>0.5</v>
      </c>
      <c r="I33" s="97">
        <v>1.2</v>
      </c>
      <c r="J33" s="97">
        <v>0.4</v>
      </c>
      <c r="K33" s="94">
        <v>4</v>
      </c>
      <c r="L33" s="94">
        <v>2</v>
      </c>
      <c r="M33" s="94">
        <v>0</v>
      </c>
      <c r="N33" s="94">
        <v>4</v>
      </c>
      <c r="O33" s="94">
        <v>1</v>
      </c>
      <c r="P33" s="94">
        <v>1</v>
      </c>
      <c r="Q33" s="94">
        <v>0</v>
      </c>
      <c r="R33" s="94">
        <v>0</v>
      </c>
      <c r="S33" s="94">
        <v>0</v>
      </c>
      <c r="T33" s="94">
        <v>1</v>
      </c>
      <c r="U33" s="103">
        <v>775</v>
      </c>
      <c r="V33" s="97">
        <v>4</v>
      </c>
      <c r="W33" s="94">
        <v>3</v>
      </c>
      <c r="X33" s="105">
        <v>3</v>
      </c>
      <c r="Y33"/>
      <c r="Z33"/>
      <c r="AA33" s="1"/>
    </row>
    <row r="34" spans="1:27" x14ac:dyDescent="0.35">
      <c r="A34" s="100">
        <v>33</v>
      </c>
      <c r="B34" s="92">
        <v>785</v>
      </c>
      <c r="C34" s="94">
        <v>7</v>
      </c>
      <c r="D34" s="94">
        <v>1900</v>
      </c>
      <c r="E34" s="94">
        <v>24</v>
      </c>
      <c r="F34" s="94">
        <v>220</v>
      </c>
      <c r="G34" s="94">
        <v>3</v>
      </c>
      <c r="H34" s="97">
        <v>0.6</v>
      </c>
      <c r="I34" s="97">
        <v>1.5</v>
      </c>
      <c r="J34" s="97">
        <v>1.1000000000000001</v>
      </c>
      <c r="K34" s="94">
        <v>6</v>
      </c>
      <c r="L34" s="94">
        <v>1</v>
      </c>
      <c r="M34" s="94">
        <v>0</v>
      </c>
      <c r="N34" s="94">
        <v>3</v>
      </c>
      <c r="O34" s="94">
        <v>1</v>
      </c>
      <c r="P34" s="94">
        <v>0</v>
      </c>
      <c r="Q34" s="94">
        <v>1</v>
      </c>
      <c r="R34" s="94">
        <v>0</v>
      </c>
      <c r="S34" s="94">
        <v>0</v>
      </c>
      <c r="T34" s="94">
        <v>1</v>
      </c>
      <c r="U34" s="103">
        <v>730</v>
      </c>
      <c r="V34" s="97">
        <v>4.8</v>
      </c>
      <c r="W34" s="94">
        <v>2</v>
      </c>
      <c r="X34" s="105">
        <v>2</v>
      </c>
      <c r="Y34"/>
      <c r="Z34"/>
      <c r="AA34" s="1"/>
    </row>
    <row r="35" spans="1:27" x14ac:dyDescent="0.35">
      <c r="A35" s="100">
        <v>34</v>
      </c>
      <c r="B35" s="92">
        <v>938</v>
      </c>
      <c r="C35" s="94">
        <v>7</v>
      </c>
      <c r="D35" s="94">
        <v>1867</v>
      </c>
      <c r="E35" s="94">
        <v>41</v>
      </c>
      <c r="F35" s="94">
        <v>420</v>
      </c>
      <c r="G35" s="94">
        <v>1</v>
      </c>
      <c r="H35" s="97">
        <v>0.7</v>
      </c>
      <c r="I35" s="97">
        <v>1.5</v>
      </c>
      <c r="J35" s="97">
        <v>1.3</v>
      </c>
      <c r="K35" s="94">
        <v>5</v>
      </c>
      <c r="L35" s="94">
        <v>1</v>
      </c>
      <c r="M35" s="94">
        <v>0</v>
      </c>
      <c r="N35" s="94">
        <v>4</v>
      </c>
      <c r="O35" s="94">
        <v>1.5</v>
      </c>
      <c r="P35" s="94">
        <v>0</v>
      </c>
      <c r="Q35" s="94">
        <v>0</v>
      </c>
      <c r="R35" s="94">
        <v>0</v>
      </c>
      <c r="S35" s="94">
        <v>0</v>
      </c>
      <c r="T35" s="94">
        <v>1</v>
      </c>
      <c r="U35" s="103">
        <v>760</v>
      </c>
      <c r="V35" s="97">
        <v>4.2</v>
      </c>
      <c r="W35" s="94">
        <v>4</v>
      </c>
      <c r="X35" s="105">
        <v>1</v>
      </c>
      <c r="Y35"/>
      <c r="Z35"/>
      <c r="AA35" s="1"/>
    </row>
    <row r="36" spans="1:27" x14ac:dyDescent="0.35">
      <c r="A36" s="100">
        <v>35</v>
      </c>
      <c r="B36" s="92">
        <v>1219</v>
      </c>
      <c r="C36" s="94">
        <v>9</v>
      </c>
      <c r="D36" s="94">
        <v>1715</v>
      </c>
      <c r="E36" s="94">
        <v>23</v>
      </c>
      <c r="F36" s="94">
        <v>370</v>
      </c>
      <c r="G36" s="94">
        <v>2</v>
      </c>
      <c r="H36" s="97">
        <v>1.4</v>
      </c>
      <c r="I36" s="97">
        <v>1.2</v>
      </c>
      <c r="J36" s="97">
        <v>1.3</v>
      </c>
      <c r="K36" s="94">
        <v>5</v>
      </c>
      <c r="L36" s="94">
        <v>2</v>
      </c>
      <c r="M36" s="94">
        <v>0</v>
      </c>
      <c r="N36" s="94">
        <v>5</v>
      </c>
      <c r="O36" s="94">
        <v>2</v>
      </c>
      <c r="P36" s="94">
        <v>0</v>
      </c>
      <c r="Q36" s="94">
        <v>1</v>
      </c>
      <c r="R36" s="94">
        <v>0</v>
      </c>
      <c r="S36" s="94">
        <v>0.4</v>
      </c>
      <c r="T36" s="94">
        <v>1</v>
      </c>
      <c r="U36" s="103">
        <v>660</v>
      </c>
      <c r="V36" s="97">
        <v>2.8</v>
      </c>
      <c r="W36" s="94">
        <v>3</v>
      </c>
      <c r="X36" s="105">
        <v>3</v>
      </c>
      <c r="Y36"/>
      <c r="Z36"/>
      <c r="AA36" s="1"/>
    </row>
    <row r="37" spans="1:27" x14ac:dyDescent="0.35">
      <c r="A37" s="100">
        <v>36</v>
      </c>
      <c r="B37" s="92">
        <v>626</v>
      </c>
      <c r="C37" s="94">
        <v>7</v>
      </c>
      <c r="D37" s="94">
        <v>1349</v>
      </c>
      <c r="E37" s="94">
        <v>16</v>
      </c>
      <c r="F37" s="94">
        <v>240</v>
      </c>
      <c r="G37" s="94">
        <v>1</v>
      </c>
      <c r="H37" s="97">
        <v>0.2</v>
      </c>
      <c r="I37" s="97">
        <v>0.8</v>
      </c>
      <c r="J37" s="97">
        <v>0.1</v>
      </c>
      <c r="K37" s="94">
        <v>4</v>
      </c>
      <c r="L37" s="94">
        <v>1</v>
      </c>
      <c r="M37" s="94">
        <v>0</v>
      </c>
      <c r="N37" s="94">
        <v>3</v>
      </c>
      <c r="O37" s="94">
        <v>1.5</v>
      </c>
      <c r="P37" s="94">
        <v>0</v>
      </c>
      <c r="Q37" s="94">
        <v>1</v>
      </c>
      <c r="R37" s="94">
        <v>1</v>
      </c>
      <c r="S37" s="94">
        <v>0</v>
      </c>
      <c r="T37" s="94">
        <v>1</v>
      </c>
      <c r="U37" s="103">
        <v>310</v>
      </c>
      <c r="V37" s="97">
        <v>2.6</v>
      </c>
      <c r="W37" s="94">
        <v>1</v>
      </c>
      <c r="X37" s="105">
        <v>3</v>
      </c>
      <c r="Y37"/>
      <c r="Z37"/>
      <c r="AA37" s="1"/>
    </row>
    <row r="38" spans="1:27" x14ac:dyDescent="0.35">
      <c r="A38" s="100">
        <v>37</v>
      </c>
      <c r="B38" s="92">
        <v>1008</v>
      </c>
      <c r="C38" s="94">
        <v>9</v>
      </c>
      <c r="D38" s="94">
        <v>694</v>
      </c>
      <c r="E38" s="94">
        <v>31</v>
      </c>
      <c r="F38" s="94">
        <v>400</v>
      </c>
      <c r="G38" s="94">
        <v>1</v>
      </c>
      <c r="H38" s="97">
        <v>0.3</v>
      </c>
      <c r="I38" s="97">
        <v>0.1</v>
      </c>
      <c r="J38" s="97">
        <v>0.5</v>
      </c>
      <c r="K38" s="94">
        <v>3</v>
      </c>
      <c r="L38" s="94">
        <v>2</v>
      </c>
      <c r="M38" s="94">
        <v>0</v>
      </c>
      <c r="N38" s="94">
        <v>5</v>
      </c>
      <c r="O38" s="94">
        <v>2.5</v>
      </c>
      <c r="P38" s="94">
        <v>1</v>
      </c>
      <c r="Q38" s="94">
        <v>0</v>
      </c>
      <c r="R38" s="94">
        <v>0</v>
      </c>
      <c r="S38" s="94">
        <v>0</v>
      </c>
      <c r="T38" s="94">
        <v>1</v>
      </c>
      <c r="U38" s="103">
        <v>765</v>
      </c>
      <c r="V38" s="97">
        <v>3.9</v>
      </c>
      <c r="W38" s="94">
        <v>2</v>
      </c>
      <c r="X38" s="105">
        <v>3</v>
      </c>
      <c r="Y38"/>
      <c r="Z38"/>
      <c r="AA38" s="1"/>
    </row>
    <row r="39" spans="1:27" x14ac:dyDescent="0.35">
      <c r="A39" s="100">
        <v>38</v>
      </c>
      <c r="B39" s="92">
        <v>870</v>
      </c>
      <c r="C39" s="94">
        <v>7</v>
      </c>
      <c r="D39" s="94">
        <v>1935</v>
      </c>
      <c r="E39" s="94">
        <v>10</v>
      </c>
      <c r="F39" s="94">
        <v>230</v>
      </c>
      <c r="G39" s="94">
        <v>2</v>
      </c>
      <c r="H39" s="97">
        <v>0.9</v>
      </c>
      <c r="I39" s="97">
        <v>1.2</v>
      </c>
      <c r="J39" s="97">
        <v>1.5</v>
      </c>
      <c r="K39" s="94">
        <v>6</v>
      </c>
      <c r="L39" s="94">
        <v>1</v>
      </c>
      <c r="M39" s="94">
        <v>0</v>
      </c>
      <c r="N39" s="94">
        <v>3</v>
      </c>
      <c r="O39" s="94">
        <v>1.5</v>
      </c>
      <c r="P39" s="94">
        <v>0</v>
      </c>
      <c r="Q39" s="94">
        <v>1</v>
      </c>
      <c r="R39" s="94">
        <v>1</v>
      </c>
      <c r="S39" s="94">
        <v>0</v>
      </c>
      <c r="T39" s="94">
        <v>1</v>
      </c>
      <c r="U39" s="103">
        <v>525</v>
      </c>
      <c r="V39" s="97">
        <v>3.1</v>
      </c>
      <c r="W39" s="94">
        <v>3</v>
      </c>
      <c r="X39" s="105">
        <v>3</v>
      </c>
      <c r="Y39"/>
      <c r="Z39"/>
      <c r="AA39" s="1"/>
    </row>
    <row r="40" spans="1:27" x14ac:dyDescent="0.35">
      <c r="A40" s="100">
        <v>39</v>
      </c>
      <c r="B40" s="92">
        <v>728</v>
      </c>
      <c r="C40" s="94">
        <v>8</v>
      </c>
      <c r="D40" s="94">
        <v>1440</v>
      </c>
      <c r="E40" s="94">
        <v>24</v>
      </c>
      <c r="F40" s="94">
        <v>300</v>
      </c>
      <c r="G40" s="94">
        <v>2</v>
      </c>
      <c r="H40" s="97">
        <v>1.1000000000000001</v>
      </c>
      <c r="I40" s="97">
        <v>1.5</v>
      </c>
      <c r="J40" s="97">
        <v>1.7</v>
      </c>
      <c r="K40" s="94">
        <v>4</v>
      </c>
      <c r="L40" s="94">
        <v>1</v>
      </c>
      <c r="M40" s="94">
        <v>1</v>
      </c>
      <c r="N40" s="94">
        <v>5</v>
      </c>
      <c r="O40" s="94">
        <v>1.5</v>
      </c>
      <c r="P40" s="94">
        <v>0</v>
      </c>
      <c r="Q40" s="94">
        <v>1</v>
      </c>
      <c r="R40" s="94">
        <v>1</v>
      </c>
      <c r="S40" s="94">
        <v>0</v>
      </c>
      <c r="T40" s="94">
        <v>1</v>
      </c>
      <c r="U40" s="103">
        <v>705</v>
      </c>
      <c r="V40" s="97">
        <v>5</v>
      </c>
      <c r="W40" s="94">
        <v>3</v>
      </c>
      <c r="X40" s="105">
        <v>3</v>
      </c>
      <c r="Y40"/>
      <c r="Z40"/>
      <c r="AA40" s="1"/>
    </row>
    <row r="41" spans="1:27" x14ac:dyDescent="0.35">
      <c r="A41" s="100">
        <v>40</v>
      </c>
      <c r="B41" s="92">
        <v>851</v>
      </c>
      <c r="C41" s="94">
        <v>6</v>
      </c>
      <c r="D41" s="94">
        <v>890</v>
      </c>
      <c r="E41" s="94">
        <v>4</v>
      </c>
      <c r="F41" s="94">
        <v>160</v>
      </c>
      <c r="G41" s="94">
        <v>2</v>
      </c>
      <c r="H41" s="97">
        <v>1.7</v>
      </c>
      <c r="I41" s="97">
        <v>2</v>
      </c>
      <c r="J41" s="97">
        <v>0.5</v>
      </c>
      <c r="K41" s="94">
        <v>4</v>
      </c>
      <c r="L41" s="94">
        <v>2</v>
      </c>
      <c r="M41" s="94">
        <v>0</v>
      </c>
      <c r="N41" s="94">
        <v>2</v>
      </c>
      <c r="O41" s="94">
        <v>1</v>
      </c>
      <c r="P41" s="94">
        <v>0</v>
      </c>
      <c r="Q41" s="94">
        <v>1</v>
      </c>
      <c r="R41" s="94">
        <v>1</v>
      </c>
      <c r="S41" s="94">
        <v>0.7</v>
      </c>
      <c r="T41" s="94">
        <v>1</v>
      </c>
      <c r="U41" s="103">
        <v>760</v>
      </c>
      <c r="V41" s="97">
        <v>4.5999999999999996</v>
      </c>
      <c r="W41" s="94">
        <v>3</v>
      </c>
      <c r="X41" s="105">
        <v>3</v>
      </c>
      <c r="Y41"/>
      <c r="Z41"/>
      <c r="AA41" s="1"/>
    </row>
    <row r="42" spans="1:27" x14ac:dyDescent="0.35">
      <c r="A42" s="100">
        <v>41</v>
      </c>
      <c r="B42" s="92">
        <v>793</v>
      </c>
      <c r="C42" s="94">
        <v>7</v>
      </c>
      <c r="D42" s="94">
        <v>915</v>
      </c>
      <c r="E42" s="94">
        <v>44</v>
      </c>
      <c r="F42" s="94">
        <v>330</v>
      </c>
      <c r="G42" s="94">
        <v>1</v>
      </c>
      <c r="H42" s="97">
        <v>0.4</v>
      </c>
      <c r="I42" s="97">
        <v>0.5</v>
      </c>
      <c r="J42" s="97">
        <v>0.6</v>
      </c>
      <c r="K42" s="94">
        <v>6</v>
      </c>
      <c r="L42" s="94">
        <v>1</v>
      </c>
      <c r="M42" s="94">
        <v>1</v>
      </c>
      <c r="N42" s="94">
        <v>4</v>
      </c>
      <c r="O42" s="94">
        <v>2</v>
      </c>
      <c r="P42" s="94">
        <v>0</v>
      </c>
      <c r="Q42" s="94">
        <v>0</v>
      </c>
      <c r="R42" s="94">
        <v>0</v>
      </c>
      <c r="S42" s="94">
        <v>0</v>
      </c>
      <c r="T42" s="94">
        <v>1</v>
      </c>
      <c r="U42" s="103">
        <v>615</v>
      </c>
      <c r="V42" s="97">
        <v>4</v>
      </c>
      <c r="W42" s="94">
        <v>2</v>
      </c>
      <c r="X42" s="105">
        <v>3</v>
      </c>
      <c r="Y42"/>
      <c r="Z42"/>
      <c r="AA42" s="1"/>
    </row>
    <row r="43" spans="1:27" x14ac:dyDescent="0.35">
      <c r="A43" s="100">
        <v>42</v>
      </c>
      <c r="B43" s="92">
        <v>534</v>
      </c>
      <c r="C43" s="94">
        <v>6</v>
      </c>
      <c r="D43" s="94">
        <v>883</v>
      </c>
      <c r="E43" s="94">
        <v>2</v>
      </c>
      <c r="F43" s="94">
        <v>150</v>
      </c>
      <c r="G43" s="94">
        <v>1</v>
      </c>
      <c r="H43" s="97">
        <v>0.6</v>
      </c>
      <c r="I43" s="97">
        <v>1.1000000000000001</v>
      </c>
      <c r="J43" s="97">
        <v>0.9</v>
      </c>
      <c r="K43" s="94">
        <v>4</v>
      </c>
      <c r="L43" s="94">
        <v>1</v>
      </c>
      <c r="M43" s="94">
        <v>0</v>
      </c>
      <c r="N43" s="94">
        <v>2</v>
      </c>
      <c r="O43" s="94">
        <v>1.5</v>
      </c>
      <c r="P43" s="94">
        <v>0</v>
      </c>
      <c r="Q43" s="94">
        <v>1</v>
      </c>
      <c r="R43" s="94">
        <v>1</v>
      </c>
      <c r="S43" s="94">
        <v>0</v>
      </c>
      <c r="T43" s="94">
        <v>1</v>
      </c>
      <c r="U43" s="103">
        <v>410</v>
      </c>
      <c r="V43" s="97">
        <v>4</v>
      </c>
      <c r="W43" s="94">
        <v>2</v>
      </c>
      <c r="X43" s="105">
        <v>3</v>
      </c>
      <c r="Y43"/>
      <c r="Z43"/>
      <c r="AA43" s="1"/>
    </row>
    <row r="44" spans="1:27" x14ac:dyDescent="0.35">
      <c r="A44" s="100">
        <v>43</v>
      </c>
      <c r="B44" s="92">
        <v>880</v>
      </c>
      <c r="C44" s="94">
        <v>6</v>
      </c>
      <c r="D44" s="94">
        <v>1008</v>
      </c>
      <c r="E44" s="94">
        <v>6</v>
      </c>
      <c r="F44" s="94">
        <v>200</v>
      </c>
      <c r="G44" s="94">
        <v>1</v>
      </c>
      <c r="H44" s="97">
        <v>0.9</v>
      </c>
      <c r="I44" s="97">
        <v>1.6</v>
      </c>
      <c r="J44" s="97">
        <v>1.4</v>
      </c>
      <c r="K44" s="94">
        <v>7</v>
      </c>
      <c r="L44" s="94">
        <v>2</v>
      </c>
      <c r="M44" s="94">
        <v>0</v>
      </c>
      <c r="N44" s="94">
        <v>3</v>
      </c>
      <c r="O44" s="94">
        <v>1</v>
      </c>
      <c r="P44" s="94">
        <v>0</v>
      </c>
      <c r="Q44" s="94">
        <v>1</v>
      </c>
      <c r="R44" s="94">
        <v>1</v>
      </c>
      <c r="S44" s="94">
        <v>0</v>
      </c>
      <c r="T44" s="94">
        <v>1</v>
      </c>
      <c r="U44" s="103">
        <v>800</v>
      </c>
      <c r="V44" s="97">
        <v>4.7</v>
      </c>
      <c r="W44" s="94">
        <v>3</v>
      </c>
      <c r="X44" s="105">
        <v>3</v>
      </c>
      <c r="Y44"/>
      <c r="Z44"/>
      <c r="AA44" s="1"/>
    </row>
    <row r="45" spans="1:27" x14ac:dyDescent="0.35">
      <c r="A45" s="100">
        <v>44</v>
      </c>
      <c r="B45" s="92">
        <v>974</v>
      </c>
      <c r="C45" s="94">
        <v>8</v>
      </c>
      <c r="D45" s="94">
        <v>1073</v>
      </c>
      <c r="E45" s="94">
        <v>4</v>
      </c>
      <c r="F45" s="94">
        <v>420</v>
      </c>
      <c r="G45" s="94">
        <v>3</v>
      </c>
      <c r="H45" s="97">
        <v>1.6</v>
      </c>
      <c r="I45" s="97">
        <v>0.1</v>
      </c>
      <c r="J45" s="97">
        <v>0.2</v>
      </c>
      <c r="K45" s="94">
        <v>5</v>
      </c>
      <c r="L45" s="94">
        <v>1</v>
      </c>
      <c r="M45" s="94">
        <v>0</v>
      </c>
      <c r="N45" s="94">
        <v>4</v>
      </c>
      <c r="O45" s="94">
        <v>2</v>
      </c>
      <c r="P45" s="94">
        <v>0</v>
      </c>
      <c r="Q45" s="94">
        <v>1</v>
      </c>
      <c r="R45" s="94">
        <v>0</v>
      </c>
      <c r="S45" s="94">
        <v>0</v>
      </c>
      <c r="T45" s="94">
        <v>1</v>
      </c>
      <c r="U45" s="103">
        <v>710</v>
      </c>
      <c r="V45" s="97">
        <v>3.8</v>
      </c>
      <c r="W45" s="94">
        <v>2</v>
      </c>
      <c r="X45" s="105">
        <v>3</v>
      </c>
      <c r="Y45"/>
      <c r="Z45"/>
      <c r="AA45" s="1"/>
    </row>
    <row r="46" spans="1:27" x14ac:dyDescent="0.35">
      <c r="A46" s="100">
        <v>45</v>
      </c>
      <c r="B46" s="92">
        <v>524</v>
      </c>
      <c r="C46" s="94">
        <v>5</v>
      </c>
      <c r="D46" s="94">
        <v>948</v>
      </c>
      <c r="E46" s="94">
        <v>2</v>
      </c>
      <c r="F46" s="94">
        <v>200</v>
      </c>
      <c r="G46" s="94">
        <v>2</v>
      </c>
      <c r="H46" s="97">
        <v>1.4</v>
      </c>
      <c r="I46" s="97">
        <v>0.3</v>
      </c>
      <c r="J46" s="97">
        <v>1.5</v>
      </c>
      <c r="K46" s="94">
        <v>3</v>
      </c>
      <c r="L46" s="94">
        <v>1</v>
      </c>
      <c r="M46" s="94">
        <v>0</v>
      </c>
      <c r="N46" s="94">
        <v>2</v>
      </c>
      <c r="O46" s="94">
        <v>1</v>
      </c>
      <c r="P46" s="94">
        <v>0</v>
      </c>
      <c r="Q46" s="94">
        <v>1</v>
      </c>
      <c r="R46" s="94">
        <v>0</v>
      </c>
      <c r="S46" s="94">
        <v>0</v>
      </c>
      <c r="T46" s="94">
        <v>1</v>
      </c>
      <c r="U46" s="103">
        <v>390</v>
      </c>
      <c r="V46" s="97">
        <v>3.9</v>
      </c>
      <c r="W46" s="94">
        <v>3</v>
      </c>
      <c r="X46" s="105">
        <v>2</v>
      </c>
      <c r="Y46"/>
      <c r="Z46"/>
      <c r="AA46" s="1"/>
    </row>
    <row r="47" spans="1:27" x14ac:dyDescent="0.35">
      <c r="A47" s="100">
        <v>46</v>
      </c>
      <c r="B47" s="92">
        <v>1036</v>
      </c>
      <c r="C47" s="94">
        <v>5</v>
      </c>
      <c r="D47" s="94">
        <v>1705</v>
      </c>
      <c r="E47" s="94">
        <v>31</v>
      </c>
      <c r="F47" s="94">
        <v>210</v>
      </c>
      <c r="G47" s="94">
        <v>1</v>
      </c>
      <c r="H47" s="97">
        <v>0.9</v>
      </c>
      <c r="I47" s="97">
        <v>1.6</v>
      </c>
      <c r="J47" s="97">
        <v>1.4</v>
      </c>
      <c r="K47" s="94">
        <v>7</v>
      </c>
      <c r="L47" s="94">
        <v>2</v>
      </c>
      <c r="M47" s="94">
        <v>1</v>
      </c>
      <c r="N47" s="94">
        <v>2</v>
      </c>
      <c r="O47" s="94">
        <v>1</v>
      </c>
      <c r="P47" s="94">
        <v>1</v>
      </c>
      <c r="Q47" s="94">
        <v>0</v>
      </c>
      <c r="R47" s="94">
        <v>0</v>
      </c>
      <c r="S47" s="94">
        <v>0.3</v>
      </c>
      <c r="T47" s="94">
        <v>1</v>
      </c>
      <c r="U47" s="103">
        <v>440</v>
      </c>
      <c r="V47" s="97">
        <v>2.2000000000000002</v>
      </c>
      <c r="W47" s="94">
        <v>3</v>
      </c>
      <c r="X47" s="105">
        <v>3</v>
      </c>
      <c r="Y47"/>
      <c r="Z47"/>
      <c r="AA47" s="1"/>
    </row>
    <row r="48" spans="1:27" x14ac:dyDescent="0.35">
      <c r="A48" s="100">
        <v>47</v>
      </c>
      <c r="B48" s="92">
        <v>653</v>
      </c>
      <c r="C48" s="94">
        <v>7</v>
      </c>
      <c r="D48" s="94">
        <v>894</v>
      </c>
      <c r="E48" s="94">
        <v>41</v>
      </c>
      <c r="F48" s="94">
        <v>360</v>
      </c>
      <c r="G48" s="94">
        <v>1</v>
      </c>
      <c r="H48" s="97">
        <v>1.7</v>
      </c>
      <c r="I48" s="97">
        <v>0.1</v>
      </c>
      <c r="J48" s="97">
        <v>0.2</v>
      </c>
      <c r="K48" s="94">
        <v>4</v>
      </c>
      <c r="L48" s="94">
        <v>1</v>
      </c>
      <c r="M48" s="94">
        <v>0</v>
      </c>
      <c r="N48" s="94">
        <v>4</v>
      </c>
      <c r="O48" s="94">
        <v>2</v>
      </c>
      <c r="P48" s="94">
        <v>0</v>
      </c>
      <c r="Q48" s="94">
        <v>0</v>
      </c>
      <c r="R48" s="94">
        <v>0</v>
      </c>
      <c r="S48" s="94">
        <v>0</v>
      </c>
      <c r="T48" s="94">
        <v>2</v>
      </c>
      <c r="U48" s="103">
        <v>555</v>
      </c>
      <c r="V48" s="97">
        <v>4.4000000000000004</v>
      </c>
      <c r="W48" s="94">
        <v>2</v>
      </c>
      <c r="X48" s="105">
        <v>3</v>
      </c>
      <c r="Y48"/>
      <c r="Z48"/>
      <c r="AA48" s="1"/>
    </row>
    <row r="49" spans="1:27" x14ac:dyDescent="0.35">
      <c r="A49" s="100">
        <v>48</v>
      </c>
      <c r="B49" s="92">
        <v>448</v>
      </c>
      <c r="C49" s="94">
        <v>6</v>
      </c>
      <c r="D49" s="94">
        <v>877</v>
      </c>
      <c r="E49" s="94">
        <v>40</v>
      </c>
      <c r="F49" s="94">
        <v>220</v>
      </c>
      <c r="G49" s="94">
        <v>1</v>
      </c>
      <c r="H49" s="97">
        <v>0.1</v>
      </c>
      <c r="I49" s="97">
        <v>1.7</v>
      </c>
      <c r="J49" s="97">
        <v>1.8</v>
      </c>
      <c r="K49" s="94">
        <v>4</v>
      </c>
      <c r="L49" s="94">
        <v>1</v>
      </c>
      <c r="M49" s="94">
        <v>0</v>
      </c>
      <c r="N49" s="94">
        <v>3</v>
      </c>
      <c r="O49" s="94">
        <v>1.5</v>
      </c>
      <c r="P49" s="94">
        <v>0</v>
      </c>
      <c r="Q49" s="94">
        <v>0</v>
      </c>
      <c r="R49" s="94">
        <v>0</v>
      </c>
      <c r="S49" s="94">
        <v>0</v>
      </c>
      <c r="T49" s="94">
        <v>2</v>
      </c>
      <c r="U49" s="103">
        <v>255</v>
      </c>
      <c r="V49" s="97">
        <v>3</v>
      </c>
      <c r="W49" s="94">
        <v>2</v>
      </c>
      <c r="X49" s="105">
        <v>3</v>
      </c>
      <c r="Y49"/>
      <c r="Z49"/>
      <c r="AA49" s="1"/>
    </row>
    <row r="50" spans="1:27" x14ac:dyDescent="0.35">
      <c r="A50" s="100">
        <v>49</v>
      </c>
      <c r="B50" s="92">
        <v>1109</v>
      </c>
      <c r="C50" s="94">
        <v>8</v>
      </c>
      <c r="D50" s="94">
        <v>1290</v>
      </c>
      <c r="E50" s="94">
        <v>23</v>
      </c>
      <c r="F50" s="94">
        <v>370</v>
      </c>
      <c r="G50" s="94">
        <v>2</v>
      </c>
      <c r="H50" s="97">
        <v>1.1000000000000001</v>
      </c>
      <c r="I50" s="97">
        <v>2</v>
      </c>
      <c r="J50" s="97">
        <v>0.5</v>
      </c>
      <c r="K50" s="94">
        <v>6</v>
      </c>
      <c r="L50" s="94">
        <v>2</v>
      </c>
      <c r="M50" s="94">
        <v>1</v>
      </c>
      <c r="N50" s="94">
        <v>5</v>
      </c>
      <c r="O50" s="94">
        <v>1.5</v>
      </c>
      <c r="P50" s="94">
        <v>0</v>
      </c>
      <c r="Q50" s="94">
        <v>1</v>
      </c>
      <c r="R50" s="94">
        <v>0</v>
      </c>
      <c r="S50" s="94">
        <v>0</v>
      </c>
      <c r="T50" s="94">
        <v>2</v>
      </c>
      <c r="U50" s="103">
        <v>1000</v>
      </c>
      <c r="V50" s="97">
        <v>4.7</v>
      </c>
      <c r="W50" s="94">
        <v>4</v>
      </c>
      <c r="X50" s="105">
        <v>3</v>
      </c>
      <c r="Y50"/>
      <c r="Z50"/>
      <c r="AA50" s="1"/>
    </row>
    <row r="51" spans="1:27" x14ac:dyDescent="0.35">
      <c r="A51" s="100">
        <v>50</v>
      </c>
      <c r="B51" s="92">
        <v>435</v>
      </c>
      <c r="C51" s="94">
        <v>7</v>
      </c>
      <c r="D51" s="94">
        <v>969</v>
      </c>
      <c r="E51" s="94">
        <v>39</v>
      </c>
      <c r="F51" s="94">
        <v>230</v>
      </c>
      <c r="G51" s="94">
        <v>1</v>
      </c>
      <c r="H51" s="97">
        <v>1.6</v>
      </c>
      <c r="I51" s="97">
        <v>1.5</v>
      </c>
      <c r="J51" s="97">
        <v>1.7</v>
      </c>
      <c r="K51" s="94">
        <v>4</v>
      </c>
      <c r="L51" s="94">
        <v>1</v>
      </c>
      <c r="M51" s="94">
        <v>1</v>
      </c>
      <c r="N51" s="94">
        <v>3</v>
      </c>
      <c r="O51" s="94">
        <v>1.5</v>
      </c>
      <c r="P51" s="94">
        <v>0</v>
      </c>
      <c r="Q51" s="94">
        <v>0</v>
      </c>
      <c r="R51" s="94">
        <v>0</v>
      </c>
      <c r="S51" s="94">
        <v>0</v>
      </c>
      <c r="T51" s="94">
        <v>2</v>
      </c>
      <c r="U51" s="103">
        <v>320</v>
      </c>
      <c r="V51" s="97">
        <v>3.8</v>
      </c>
      <c r="W51" s="94">
        <v>1</v>
      </c>
      <c r="X51" s="105">
        <v>1</v>
      </c>
      <c r="Y51"/>
      <c r="Z51"/>
      <c r="AA51" s="1"/>
    </row>
    <row r="52" spans="1:27" x14ac:dyDescent="0.35">
      <c r="A52" s="100">
        <v>51</v>
      </c>
      <c r="B52" s="92">
        <v>1178</v>
      </c>
      <c r="C52" s="94">
        <v>8</v>
      </c>
      <c r="D52" s="94">
        <v>1390</v>
      </c>
      <c r="E52" s="94">
        <v>45</v>
      </c>
      <c r="F52" s="94">
        <v>430</v>
      </c>
      <c r="G52" s="94">
        <v>1</v>
      </c>
      <c r="H52" s="97">
        <v>0.8</v>
      </c>
      <c r="I52" s="97">
        <v>0.4</v>
      </c>
      <c r="J52" s="97">
        <v>0.9</v>
      </c>
      <c r="K52" s="94">
        <v>7</v>
      </c>
      <c r="L52" s="94">
        <v>2</v>
      </c>
      <c r="M52" s="94">
        <v>0</v>
      </c>
      <c r="N52" s="94">
        <v>5</v>
      </c>
      <c r="O52" s="94">
        <v>2.5</v>
      </c>
      <c r="P52" s="94">
        <v>0</v>
      </c>
      <c r="Q52" s="94">
        <v>0</v>
      </c>
      <c r="R52" s="94">
        <v>0</v>
      </c>
      <c r="S52" s="94">
        <v>0</v>
      </c>
      <c r="T52" s="94">
        <v>2</v>
      </c>
      <c r="U52" s="103">
        <v>875</v>
      </c>
      <c r="V52" s="97">
        <v>3.9</v>
      </c>
      <c r="W52" s="94">
        <v>4</v>
      </c>
      <c r="X52" s="105">
        <v>3</v>
      </c>
      <c r="Y52"/>
      <c r="Z52"/>
      <c r="AA52" s="1"/>
    </row>
    <row r="53" spans="1:27" x14ac:dyDescent="0.35">
      <c r="A53" s="100">
        <v>52</v>
      </c>
      <c r="B53" s="92">
        <v>600</v>
      </c>
      <c r="C53" s="94">
        <v>6</v>
      </c>
      <c r="D53" s="94">
        <v>954</v>
      </c>
      <c r="E53" s="94">
        <v>20</v>
      </c>
      <c r="F53" s="94">
        <v>150</v>
      </c>
      <c r="G53" s="94">
        <v>2</v>
      </c>
      <c r="H53" s="97">
        <v>1.2</v>
      </c>
      <c r="I53" s="97">
        <v>0.7</v>
      </c>
      <c r="J53" s="97">
        <v>1.5</v>
      </c>
      <c r="K53" s="94">
        <v>5</v>
      </c>
      <c r="L53" s="94">
        <v>2</v>
      </c>
      <c r="M53" s="94">
        <v>0</v>
      </c>
      <c r="N53" s="94">
        <v>2</v>
      </c>
      <c r="O53" s="94">
        <v>1.5</v>
      </c>
      <c r="P53" s="94">
        <v>0</v>
      </c>
      <c r="Q53" s="94">
        <v>1</v>
      </c>
      <c r="R53" s="94">
        <v>1</v>
      </c>
      <c r="S53" s="94">
        <v>0</v>
      </c>
      <c r="T53" s="94">
        <v>2</v>
      </c>
      <c r="U53" s="103">
        <v>590</v>
      </c>
      <c r="V53" s="97">
        <v>5.0999999999999996</v>
      </c>
      <c r="W53" s="94">
        <v>3</v>
      </c>
      <c r="X53" s="105">
        <v>3</v>
      </c>
      <c r="Y53"/>
      <c r="Z53"/>
      <c r="AA53" s="1"/>
    </row>
    <row r="54" spans="1:27" x14ac:dyDescent="0.35">
      <c r="A54" s="100">
        <v>53</v>
      </c>
      <c r="B54" s="92">
        <v>1160</v>
      </c>
      <c r="C54" s="94">
        <v>9</v>
      </c>
      <c r="D54" s="94">
        <v>1131</v>
      </c>
      <c r="E54" s="94">
        <v>31</v>
      </c>
      <c r="F54" s="94">
        <v>430</v>
      </c>
      <c r="G54" s="94">
        <v>3</v>
      </c>
      <c r="H54" s="97">
        <v>0.3</v>
      </c>
      <c r="I54" s="97">
        <v>0.1</v>
      </c>
      <c r="J54" s="97">
        <v>0.5</v>
      </c>
      <c r="K54" s="94">
        <v>5</v>
      </c>
      <c r="L54" s="94">
        <v>2</v>
      </c>
      <c r="M54" s="94">
        <v>0</v>
      </c>
      <c r="N54" s="94">
        <v>5</v>
      </c>
      <c r="O54" s="94">
        <v>2.5</v>
      </c>
      <c r="P54" s="94">
        <v>1</v>
      </c>
      <c r="Q54" s="94">
        <v>0</v>
      </c>
      <c r="R54" s="94">
        <v>0</v>
      </c>
      <c r="S54" s="94">
        <v>0</v>
      </c>
      <c r="T54" s="94">
        <v>2</v>
      </c>
      <c r="U54" s="103">
        <v>640</v>
      </c>
      <c r="V54" s="97">
        <v>2.9</v>
      </c>
      <c r="W54" s="94">
        <v>2</v>
      </c>
      <c r="X54" s="105">
        <v>2</v>
      </c>
      <c r="Y54"/>
      <c r="Z54"/>
      <c r="AA54" s="1"/>
    </row>
    <row r="55" spans="1:27" x14ac:dyDescent="0.35">
      <c r="A55" s="100">
        <v>54</v>
      </c>
      <c r="B55" s="92">
        <v>811</v>
      </c>
      <c r="C55" s="94">
        <v>7</v>
      </c>
      <c r="D55" s="94">
        <v>922</v>
      </c>
      <c r="E55" s="94">
        <v>1</v>
      </c>
      <c r="F55" s="94">
        <v>200</v>
      </c>
      <c r="G55" s="94">
        <v>3</v>
      </c>
      <c r="H55" s="97">
        <v>0.3</v>
      </c>
      <c r="I55" s="97">
        <v>0.1</v>
      </c>
      <c r="J55" s="97">
        <v>0.5</v>
      </c>
      <c r="K55" s="94">
        <v>5</v>
      </c>
      <c r="L55" s="94">
        <v>2</v>
      </c>
      <c r="M55" s="94">
        <v>1</v>
      </c>
      <c r="N55" s="94">
        <v>3</v>
      </c>
      <c r="O55" s="94">
        <v>1.5</v>
      </c>
      <c r="P55" s="94">
        <v>0</v>
      </c>
      <c r="Q55" s="94">
        <v>1</v>
      </c>
      <c r="R55" s="94">
        <v>1</v>
      </c>
      <c r="S55" s="94">
        <v>0</v>
      </c>
      <c r="T55" s="94">
        <v>2</v>
      </c>
      <c r="U55" s="103">
        <v>335</v>
      </c>
      <c r="V55" s="97">
        <v>2.1</v>
      </c>
      <c r="W55" s="94">
        <v>1</v>
      </c>
      <c r="X55" s="105">
        <v>3</v>
      </c>
      <c r="Y55"/>
      <c r="Z55"/>
      <c r="AA55" s="1"/>
    </row>
    <row r="56" spans="1:27" x14ac:dyDescent="0.35">
      <c r="A56" s="100">
        <v>55</v>
      </c>
      <c r="B56" s="92">
        <v>550</v>
      </c>
      <c r="C56" s="94">
        <v>6</v>
      </c>
      <c r="D56" s="94">
        <v>928</v>
      </c>
      <c r="E56" s="94">
        <v>1</v>
      </c>
      <c r="F56" s="94">
        <v>150</v>
      </c>
      <c r="G56" s="94">
        <v>1</v>
      </c>
      <c r="H56" s="97">
        <v>0.2</v>
      </c>
      <c r="I56" s="97">
        <v>0.8</v>
      </c>
      <c r="J56" s="97">
        <v>0.1</v>
      </c>
      <c r="K56" s="94">
        <v>5</v>
      </c>
      <c r="L56" s="94">
        <v>1</v>
      </c>
      <c r="M56" s="94">
        <v>0</v>
      </c>
      <c r="N56" s="94">
        <v>3</v>
      </c>
      <c r="O56" s="94">
        <v>1.5</v>
      </c>
      <c r="P56" s="94">
        <v>0</v>
      </c>
      <c r="Q56" s="94">
        <v>1</v>
      </c>
      <c r="R56" s="94">
        <v>0</v>
      </c>
      <c r="S56" s="94">
        <v>0</v>
      </c>
      <c r="T56" s="94">
        <v>2</v>
      </c>
      <c r="U56" s="103">
        <v>475</v>
      </c>
      <c r="V56" s="97">
        <v>4.5</v>
      </c>
      <c r="W56" s="94">
        <v>2</v>
      </c>
      <c r="X56" s="105">
        <v>3</v>
      </c>
      <c r="Y56"/>
      <c r="Z56"/>
      <c r="AA56" s="1"/>
    </row>
    <row r="57" spans="1:27" x14ac:dyDescent="0.35">
      <c r="A57" s="100">
        <v>56</v>
      </c>
      <c r="B57" s="92">
        <v>192</v>
      </c>
      <c r="C57" s="94">
        <v>7</v>
      </c>
      <c r="D57" s="94">
        <v>632</v>
      </c>
      <c r="E57" s="94">
        <v>42</v>
      </c>
      <c r="F57" s="94">
        <v>150</v>
      </c>
      <c r="G57" s="94">
        <v>3</v>
      </c>
      <c r="H57" s="97">
        <v>1.8</v>
      </c>
      <c r="I57" s="97">
        <v>1.7</v>
      </c>
      <c r="J57" s="97">
        <v>1.8</v>
      </c>
      <c r="K57" s="94">
        <v>3</v>
      </c>
      <c r="L57" s="94">
        <v>1</v>
      </c>
      <c r="M57" s="94">
        <v>0</v>
      </c>
      <c r="N57" s="94">
        <v>3</v>
      </c>
      <c r="O57" s="94">
        <v>1.5</v>
      </c>
      <c r="P57" s="94">
        <v>0</v>
      </c>
      <c r="Q57" s="94">
        <v>0</v>
      </c>
      <c r="R57" s="94">
        <v>0</v>
      </c>
      <c r="S57" s="94">
        <v>0</v>
      </c>
      <c r="T57" s="94">
        <v>2</v>
      </c>
      <c r="U57" s="103">
        <v>290</v>
      </c>
      <c r="V57" s="97">
        <v>7.9</v>
      </c>
      <c r="W57" s="94">
        <v>3</v>
      </c>
      <c r="X57" s="105">
        <v>3</v>
      </c>
      <c r="Y57"/>
      <c r="Z57"/>
      <c r="AA57" s="1"/>
    </row>
    <row r="58" spans="1:27" x14ac:dyDescent="0.35">
      <c r="A58" s="100">
        <v>57</v>
      </c>
      <c r="B58" s="92">
        <v>1246</v>
      </c>
      <c r="C58" s="94">
        <v>8</v>
      </c>
      <c r="D58" s="94">
        <v>962</v>
      </c>
      <c r="E58" s="94">
        <v>40</v>
      </c>
      <c r="F58" s="94">
        <v>440</v>
      </c>
      <c r="G58" s="94">
        <v>3</v>
      </c>
      <c r="H58" s="97">
        <v>0.8</v>
      </c>
      <c r="I58" s="97">
        <v>0.4</v>
      </c>
      <c r="J58" s="97">
        <v>0.9</v>
      </c>
      <c r="K58" s="94">
        <v>6</v>
      </c>
      <c r="L58" s="94">
        <v>2</v>
      </c>
      <c r="M58" s="94">
        <v>1</v>
      </c>
      <c r="N58" s="94">
        <v>4</v>
      </c>
      <c r="O58" s="94">
        <v>2</v>
      </c>
      <c r="P58" s="94">
        <v>0</v>
      </c>
      <c r="Q58" s="94">
        <v>0</v>
      </c>
      <c r="R58" s="94">
        <v>0</v>
      </c>
      <c r="S58" s="94">
        <v>0.3</v>
      </c>
      <c r="T58" s="94">
        <v>2</v>
      </c>
      <c r="U58" s="103">
        <v>650</v>
      </c>
      <c r="V58" s="97">
        <v>2.7</v>
      </c>
      <c r="W58" s="94">
        <v>3</v>
      </c>
      <c r="X58" s="105">
        <v>3</v>
      </c>
      <c r="Y58"/>
      <c r="Z58"/>
      <c r="AA58" s="1"/>
    </row>
    <row r="59" spans="1:27" x14ac:dyDescent="0.35">
      <c r="A59" s="100">
        <v>58</v>
      </c>
      <c r="B59" s="92">
        <v>499</v>
      </c>
      <c r="C59" s="94">
        <v>5</v>
      </c>
      <c r="D59" s="94">
        <v>1263</v>
      </c>
      <c r="E59" s="94">
        <v>40</v>
      </c>
      <c r="F59" s="94">
        <v>160</v>
      </c>
      <c r="G59" s="94">
        <v>3</v>
      </c>
      <c r="H59" s="97">
        <v>1.4</v>
      </c>
      <c r="I59" s="97">
        <v>0.3</v>
      </c>
      <c r="J59" s="97">
        <v>1.5</v>
      </c>
      <c r="K59" s="94">
        <v>5</v>
      </c>
      <c r="L59" s="94">
        <v>2</v>
      </c>
      <c r="M59" s="94">
        <v>1</v>
      </c>
      <c r="N59" s="94">
        <v>2</v>
      </c>
      <c r="O59" s="94">
        <v>1</v>
      </c>
      <c r="P59" s="94">
        <v>0</v>
      </c>
      <c r="Q59" s="94">
        <v>0</v>
      </c>
      <c r="R59" s="94">
        <v>0</v>
      </c>
      <c r="S59" s="94">
        <v>0</v>
      </c>
      <c r="T59" s="94">
        <v>2</v>
      </c>
      <c r="U59" s="103">
        <v>495</v>
      </c>
      <c r="V59" s="97">
        <v>5.2</v>
      </c>
      <c r="W59" s="94">
        <v>2</v>
      </c>
      <c r="X59" s="105">
        <v>3</v>
      </c>
      <c r="Y59"/>
      <c r="Z59"/>
      <c r="AA59" s="1"/>
    </row>
    <row r="60" spans="1:27" x14ac:dyDescent="0.35">
      <c r="A60" s="100">
        <v>59</v>
      </c>
      <c r="B60" s="92">
        <v>630</v>
      </c>
      <c r="C60" s="94">
        <v>5</v>
      </c>
      <c r="D60" s="94">
        <v>941</v>
      </c>
      <c r="E60" s="94">
        <v>35</v>
      </c>
      <c r="F60" s="94">
        <v>190</v>
      </c>
      <c r="G60" s="94">
        <v>1</v>
      </c>
      <c r="H60" s="97">
        <v>1.4</v>
      </c>
      <c r="I60" s="97">
        <v>1.4</v>
      </c>
      <c r="J60" s="97">
        <v>1.1000000000000001</v>
      </c>
      <c r="K60" s="94">
        <v>6</v>
      </c>
      <c r="L60" s="94">
        <v>1</v>
      </c>
      <c r="M60" s="94">
        <v>1</v>
      </c>
      <c r="N60" s="94">
        <v>2</v>
      </c>
      <c r="O60" s="94">
        <v>1.5</v>
      </c>
      <c r="P60" s="94">
        <v>1</v>
      </c>
      <c r="Q60" s="94">
        <v>0</v>
      </c>
      <c r="R60" s="94">
        <v>0</v>
      </c>
      <c r="S60" s="94">
        <v>0</v>
      </c>
      <c r="T60" s="94">
        <v>2</v>
      </c>
      <c r="U60" s="103">
        <v>590</v>
      </c>
      <c r="V60" s="97">
        <v>4.9000000000000004</v>
      </c>
      <c r="W60" s="94">
        <v>3</v>
      </c>
      <c r="X60" s="105">
        <v>3</v>
      </c>
      <c r="Y60"/>
      <c r="Z60"/>
      <c r="AA60" s="1"/>
    </row>
    <row r="61" spans="1:27" x14ac:dyDescent="0.35">
      <c r="A61" s="100">
        <v>60</v>
      </c>
      <c r="B61" s="92">
        <v>632</v>
      </c>
      <c r="C61" s="94">
        <v>6</v>
      </c>
      <c r="D61" s="94">
        <v>948</v>
      </c>
      <c r="E61" s="94">
        <v>4</v>
      </c>
      <c r="F61" s="94">
        <v>190</v>
      </c>
      <c r="G61" s="94">
        <v>3</v>
      </c>
      <c r="H61" s="97">
        <v>0.5</v>
      </c>
      <c r="I61" s="97">
        <v>1.6</v>
      </c>
      <c r="J61" s="97">
        <v>1.3</v>
      </c>
      <c r="K61" s="94">
        <v>5</v>
      </c>
      <c r="L61" s="94">
        <v>1</v>
      </c>
      <c r="M61" s="94">
        <v>0</v>
      </c>
      <c r="N61" s="94">
        <v>2</v>
      </c>
      <c r="O61" s="94">
        <v>1</v>
      </c>
      <c r="P61" s="94">
        <v>0</v>
      </c>
      <c r="Q61" s="94">
        <v>1</v>
      </c>
      <c r="R61" s="94">
        <v>1</v>
      </c>
      <c r="S61" s="94">
        <v>0</v>
      </c>
      <c r="T61" s="94">
        <v>2</v>
      </c>
      <c r="U61" s="103">
        <v>595</v>
      </c>
      <c r="V61" s="97">
        <v>4.9000000000000004</v>
      </c>
      <c r="W61" s="94">
        <v>3</v>
      </c>
      <c r="X61" s="105">
        <v>3</v>
      </c>
      <c r="Y61"/>
      <c r="Z61"/>
      <c r="AA61" s="1"/>
    </row>
    <row r="62" spans="1:27" x14ac:dyDescent="0.35">
      <c r="A62" s="100">
        <v>61</v>
      </c>
      <c r="B62" s="92">
        <v>998</v>
      </c>
      <c r="C62" s="94">
        <v>8</v>
      </c>
      <c r="D62" s="94">
        <v>1432</v>
      </c>
      <c r="E62" s="94">
        <v>1</v>
      </c>
      <c r="F62" s="94">
        <v>380</v>
      </c>
      <c r="G62" s="94">
        <v>2</v>
      </c>
      <c r="H62" s="97">
        <v>1.6</v>
      </c>
      <c r="I62" s="97">
        <v>0.1</v>
      </c>
      <c r="J62" s="97">
        <v>0.2</v>
      </c>
      <c r="K62" s="94">
        <v>5</v>
      </c>
      <c r="L62" s="94">
        <v>1</v>
      </c>
      <c r="M62" s="94">
        <v>0</v>
      </c>
      <c r="N62" s="94">
        <v>4</v>
      </c>
      <c r="O62" s="94">
        <v>2</v>
      </c>
      <c r="P62" s="94">
        <v>0</v>
      </c>
      <c r="Q62" s="94">
        <v>1</v>
      </c>
      <c r="R62" s="94">
        <v>0</v>
      </c>
      <c r="S62" s="94">
        <v>0</v>
      </c>
      <c r="T62" s="94">
        <v>2</v>
      </c>
      <c r="U62" s="103">
        <v>980</v>
      </c>
      <c r="V62" s="97">
        <v>5.0999999999999996</v>
      </c>
      <c r="W62" s="94">
        <v>3</v>
      </c>
      <c r="X62" s="105">
        <v>3</v>
      </c>
      <c r="Y62"/>
      <c r="Z62"/>
      <c r="AA62" s="1"/>
    </row>
    <row r="63" spans="1:27" x14ac:dyDescent="0.35">
      <c r="A63" s="100">
        <v>62</v>
      </c>
      <c r="B63" s="92">
        <v>1030</v>
      </c>
      <c r="C63" s="94">
        <v>7</v>
      </c>
      <c r="D63" s="94">
        <v>882</v>
      </c>
      <c r="E63" s="94">
        <v>9</v>
      </c>
      <c r="F63" s="94">
        <v>330</v>
      </c>
      <c r="G63" s="94">
        <v>3</v>
      </c>
      <c r="H63" s="97">
        <v>1.5</v>
      </c>
      <c r="I63" s="97">
        <v>0.8</v>
      </c>
      <c r="J63" s="97">
        <v>0.6</v>
      </c>
      <c r="K63" s="94">
        <v>5</v>
      </c>
      <c r="L63" s="94">
        <v>2</v>
      </c>
      <c r="M63" s="94">
        <v>1</v>
      </c>
      <c r="N63" s="94">
        <v>4</v>
      </c>
      <c r="O63" s="94">
        <v>1</v>
      </c>
      <c r="P63" s="94">
        <v>0</v>
      </c>
      <c r="Q63" s="94">
        <v>1</v>
      </c>
      <c r="R63" s="94">
        <v>1</v>
      </c>
      <c r="S63" s="94">
        <v>0.3</v>
      </c>
      <c r="T63" s="94">
        <v>2</v>
      </c>
      <c r="U63" s="103">
        <v>670</v>
      </c>
      <c r="V63" s="97">
        <v>3.4</v>
      </c>
      <c r="W63" s="94">
        <v>2</v>
      </c>
      <c r="X63" s="105">
        <v>3</v>
      </c>
      <c r="Y63"/>
      <c r="Z63"/>
      <c r="AA63" s="1"/>
    </row>
    <row r="64" spans="1:27" x14ac:dyDescent="0.35">
      <c r="A64" s="100">
        <v>63</v>
      </c>
      <c r="B64" s="92">
        <v>811</v>
      </c>
      <c r="C64" s="94">
        <v>5</v>
      </c>
      <c r="D64" s="94">
        <v>1945</v>
      </c>
      <c r="E64" s="94">
        <v>18</v>
      </c>
      <c r="F64" s="94">
        <v>150</v>
      </c>
      <c r="G64" s="94">
        <v>2</v>
      </c>
      <c r="H64" s="97">
        <v>0.9</v>
      </c>
      <c r="I64" s="97">
        <v>0.3</v>
      </c>
      <c r="J64" s="97">
        <v>1</v>
      </c>
      <c r="K64" s="94">
        <v>6</v>
      </c>
      <c r="L64" s="94">
        <v>2</v>
      </c>
      <c r="M64" s="94">
        <v>0</v>
      </c>
      <c r="N64" s="94">
        <v>2</v>
      </c>
      <c r="O64" s="94">
        <v>1.5</v>
      </c>
      <c r="P64" s="94">
        <v>0</v>
      </c>
      <c r="Q64" s="94">
        <v>1</v>
      </c>
      <c r="R64" s="94">
        <v>1</v>
      </c>
      <c r="S64" s="94">
        <v>0</v>
      </c>
      <c r="T64" s="94">
        <v>2</v>
      </c>
      <c r="U64" s="103">
        <v>340</v>
      </c>
      <c r="V64" s="97">
        <v>2.2000000000000002</v>
      </c>
      <c r="W64" s="94">
        <v>2</v>
      </c>
      <c r="X64" s="105">
        <v>2</v>
      </c>
      <c r="Y64"/>
      <c r="Z64"/>
      <c r="AA64" s="1"/>
    </row>
    <row r="65" spans="1:27" x14ac:dyDescent="0.35">
      <c r="A65" s="100">
        <v>64</v>
      </c>
      <c r="B65" s="92">
        <v>828</v>
      </c>
      <c r="C65" s="94">
        <v>8</v>
      </c>
      <c r="D65" s="94">
        <v>974</v>
      </c>
      <c r="E65" s="94">
        <v>12</v>
      </c>
      <c r="F65" s="94">
        <v>350</v>
      </c>
      <c r="G65" s="94">
        <v>2</v>
      </c>
      <c r="H65" s="97">
        <v>1.3</v>
      </c>
      <c r="I65" s="97">
        <v>0.8</v>
      </c>
      <c r="J65" s="97">
        <v>1.6</v>
      </c>
      <c r="K65" s="94">
        <v>5</v>
      </c>
      <c r="L65" s="94">
        <v>1</v>
      </c>
      <c r="M65" s="94">
        <v>0</v>
      </c>
      <c r="N65" s="94">
        <v>4</v>
      </c>
      <c r="O65" s="94">
        <v>1.5</v>
      </c>
      <c r="P65" s="94">
        <v>0</v>
      </c>
      <c r="Q65" s="94">
        <v>1</v>
      </c>
      <c r="R65" s="94">
        <v>0</v>
      </c>
      <c r="S65" s="94">
        <v>0</v>
      </c>
      <c r="T65" s="94">
        <v>2</v>
      </c>
      <c r="U65" s="103">
        <v>380</v>
      </c>
      <c r="V65" s="97">
        <v>2.4</v>
      </c>
      <c r="W65" s="94">
        <v>2</v>
      </c>
      <c r="X65" s="105">
        <v>3</v>
      </c>
      <c r="Y65"/>
      <c r="Z65"/>
      <c r="AA65" s="1"/>
    </row>
    <row r="66" spans="1:27" x14ac:dyDescent="0.35">
      <c r="A66" s="100">
        <v>65</v>
      </c>
      <c r="B66" s="92">
        <v>670</v>
      </c>
      <c r="C66" s="94">
        <v>6</v>
      </c>
      <c r="D66" s="94">
        <v>904</v>
      </c>
      <c r="E66" s="94">
        <v>12</v>
      </c>
      <c r="F66" s="94">
        <v>150</v>
      </c>
      <c r="G66" s="94">
        <v>1</v>
      </c>
      <c r="H66" s="97">
        <v>0.7</v>
      </c>
      <c r="I66" s="97">
        <v>0</v>
      </c>
      <c r="J66" s="97">
        <v>0.6</v>
      </c>
      <c r="K66" s="94">
        <v>5</v>
      </c>
      <c r="L66" s="94">
        <v>2</v>
      </c>
      <c r="M66" s="94">
        <v>0</v>
      </c>
      <c r="N66" s="94">
        <v>2</v>
      </c>
      <c r="O66" s="94">
        <v>1</v>
      </c>
      <c r="P66" s="94">
        <v>0</v>
      </c>
      <c r="Q66" s="94">
        <v>1</v>
      </c>
      <c r="R66" s="94">
        <v>0</v>
      </c>
      <c r="S66" s="94">
        <v>0</v>
      </c>
      <c r="T66" s="94">
        <v>2</v>
      </c>
      <c r="U66" s="103">
        <v>220</v>
      </c>
      <c r="V66" s="97">
        <v>1.7</v>
      </c>
      <c r="W66" s="94">
        <v>1</v>
      </c>
      <c r="X66" s="105">
        <v>3</v>
      </c>
      <c r="Y66"/>
      <c r="Z66"/>
      <c r="AA66" s="1"/>
    </row>
    <row r="67" spans="1:27" x14ac:dyDescent="0.35">
      <c r="A67" s="100">
        <v>66</v>
      </c>
      <c r="B67" s="92">
        <v>694</v>
      </c>
      <c r="C67" s="94">
        <v>7</v>
      </c>
      <c r="D67" s="94">
        <v>1503</v>
      </c>
      <c r="E67" s="94">
        <v>38</v>
      </c>
      <c r="F67" s="94">
        <v>170</v>
      </c>
      <c r="G67" s="94">
        <v>1</v>
      </c>
      <c r="H67" s="97">
        <v>0.6</v>
      </c>
      <c r="I67" s="97">
        <v>1.5</v>
      </c>
      <c r="J67" s="97">
        <v>0.3</v>
      </c>
      <c r="K67" s="94">
        <v>7</v>
      </c>
      <c r="L67" s="94">
        <v>2</v>
      </c>
      <c r="M67" s="94">
        <v>1</v>
      </c>
      <c r="N67" s="94">
        <v>3</v>
      </c>
      <c r="O67" s="94">
        <v>1.5</v>
      </c>
      <c r="P67" s="94">
        <v>0</v>
      </c>
      <c r="Q67" s="94">
        <v>0</v>
      </c>
      <c r="R67" s="94">
        <v>0</v>
      </c>
      <c r="S67" s="94">
        <v>0</v>
      </c>
      <c r="T67" s="94">
        <v>2</v>
      </c>
      <c r="U67" s="103">
        <v>660</v>
      </c>
      <c r="V67" s="97">
        <v>4.9000000000000004</v>
      </c>
      <c r="W67" s="94">
        <v>3</v>
      </c>
      <c r="X67" s="105">
        <v>3</v>
      </c>
      <c r="Y67"/>
      <c r="Z67"/>
      <c r="AA67" s="1"/>
    </row>
    <row r="68" spans="1:27" x14ac:dyDescent="0.35">
      <c r="A68" s="100">
        <v>67</v>
      </c>
      <c r="B68" s="92">
        <v>945</v>
      </c>
      <c r="C68" s="94">
        <v>7</v>
      </c>
      <c r="D68" s="94">
        <v>832</v>
      </c>
      <c r="E68" s="94">
        <v>6</v>
      </c>
      <c r="F68" s="94">
        <v>370</v>
      </c>
      <c r="G68" s="94">
        <v>1</v>
      </c>
      <c r="H68" s="97">
        <v>0.6</v>
      </c>
      <c r="I68" s="97">
        <v>1.1000000000000001</v>
      </c>
      <c r="J68" s="97">
        <v>0.9</v>
      </c>
      <c r="K68" s="94">
        <v>6</v>
      </c>
      <c r="L68" s="94">
        <v>1</v>
      </c>
      <c r="M68" s="94">
        <v>0</v>
      </c>
      <c r="N68" s="94">
        <v>4</v>
      </c>
      <c r="O68" s="94">
        <v>1.5</v>
      </c>
      <c r="P68" s="94">
        <v>0</v>
      </c>
      <c r="Q68" s="94">
        <v>1</v>
      </c>
      <c r="R68" s="94">
        <v>0</v>
      </c>
      <c r="S68" s="94">
        <v>0</v>
      </c>
      <c r="T68" s="94">
        <v>2</v>
      </c>
      <c r="U68" s="103">
        <v>530</v>
      </c>
      <c r="V68" s="97">
        <v>2.9</v>
      </c>
      <c r="W68" s="94">
        <v>3</v>
      </c>
      <c r="X68" s="105">
        <v>3</v>
      </c>
      <c r="Y68"/>
      <c r="Z68"/>
      <c r="AA68" s="1"/>
    </row>
    <row r="69" spans="1:27" x14ac:dyDescent="0.35">
      <c r="A69" s="100">
        <v>68</v>
      </c>
      <c r="B69" s="92">
        <v>729</v>
      </c>
      <c r="C69" s="94">
        <v>5</v>
      </c>
      <c r="D69" s="94">
        <v>887</v>
      </c>
      <c r="E69" s="94">
        <v>23</v>
      </c>
      <c r="F69" s="94">
        <v>190</v>
      </c>
      <c r="G69" s="94">
        <v>1</v>
      </c>
      <c r="H69" s="97">
        <v>0.1</v>
      </c>
      <c r="I69" s="97">
        <v>0.7</v>
      </c>
      <c r="J69" s="97">
        <v>0.2</v>
      </c>
      <c r="K69" s="94">
        <v>4</v>
      </c>
      <c r="L69" s="94">
        <v>2</v>
      </c>
      <c r="M69" s="94">
        <v>1</v>
      </c>
      <c r="N69" s="94">
        <v>2</v>
      </c>
      <c r="O69" s="94">
        <v>1.5</v>
      </c>
      <c r="P69" s="94">
        <v>0</v>
      </c>
      <c r="Q69" s="94">
        <v>1</v>
      </c>
      <c r="R69" s="94">
        <v>0</v>
      </c>
      <c r="S69" s="94">
        <v>0.4</v>
      </c>
      <c r="T69" s="94">
        <v>2</v>
      </c>
      <c r="U69" s="103">
        <v>530</v>
      </c>
      <c r="V69" s="97">
        <v>3.8</v>
      </c>
      <c r="W69" s="94">
        <v>1</v>
      </c>
      <c r="X69" s="105">
        <v>3</v>
      </c>
      <c r="Y69"/>
      <c r="Z69"/>
      <c r="AA69" s="1"/>
    </row>
    <row r="70" spans="1:27" x14ac:dyDescent="0.35">
      <c r="A70" s="100">
        <v>69</v>
      </c>
      <c r="B70" s="92">
        <v>976</v>
      </c>
      <c r="C70" s="94">
        <v>8</v>
      </c>
      <c r="D70" s="94">
        <v>985</v>
      </c>
      <c r="E70" s="94">
        <v>34</v>
      </c>
      <c r="F70" s="94">
        <v>310</v>
      </c>
      <c r="G70" s="94">
        <v>3</v>
      </c>
      <c r="H70" s="97">
        <v>0.7</v>
      </c>
      <c r="I70" s="97">
        <v>0.6</v>
      </c>
      <c r="J70" s="97">
        <v>0.8</v>
      </c>
      <c r="K70" s="94">
        <v>6</v>
      </c>
      <c r="L70" s="94">
        <v>2</v>
      </c>
      <c r="M70" s="94">
        <v>0</v>
      </c>
      <c r="N70" s="94">
        <v>5</v>
      </c>
      <c r="O70" s="94">
        <v>2</v>
      </c>
      <c r="P70" s="94">
        <v>1</v>
      </c>
      <c r="Q70" s="94">
        <v>0</v>
      </c>
      <c r="R70" s="94">
        <v>0</v>
      </c>
      <c r="S70" s="94">
        <v>0</v>
      </c>
      <c r="T70" s="94">
        <v>2</v>
      </c>
      <c r="U70" s="103">
        <v>630</v>
      </c>
      <c r="V70" s="97">
        <v>3.4</v>
      </c>
      <c r="W70" s="94">
        <v>3</v>
      </c>
      <c r="X70" s="105">
        <v>1</v>
      </c>
      <c r="Y70"/>
      <c r="Z70"/>
      <c r="AA70" s="1"/>
    </row>
    <row r="71" spans="1:27" x14ac:dyDescent="0.35">
      <c r="A71" s="100">
        <v>70</v>
      </c>
      <c r="B71" s="92">
        <v>825</v>
      </c>
      <c r="C71" s="94">
        <v>5</v>
      </c>
      <c r="D71" s="94">
        <v>1895</v>
      </c>
      <c r="E71" s="94">
        <v>2</v>
      </c>
      <c r="F71" s="94">
        <v>240</v>
      </c>
      <c r="G71" s="94">
        <v>2</v>
      </c>
      <c r="H71" s="97">
        <v>0.5</v>
      </c>
      <c r="I71" s="97">
        <v>0.5</v>
      </c>
      <c r="J71" s="97">
        <v>0.6</v>
      </c>
      <c r="K71" s="94">
        <v>6</v>
      </c>
      <c r="L71" s="94">
        <v>1</v>
      </c>
      <c r="M71" s="94">
        <v>1</v>
      </c>
      <c r="N71" s="94">
        <v>2</v>
      </c>
      <c r="O71" s="94">
        <v>1</v>
      </c>
      <c r="P71" s="94">
        <v>0</v>
      </c>
      <c r="Q71" s="94">
        <v>1</v>
      </c>
      <c r="R71" s="94">
        <v>0</v>
      </c>
      <c r="S71" s="94">
        <v>0</v>
      </c>
      <c r="T71" s="94">
        <v>2</v>
      </c>
      <c r="U71" s="103">
        <v>600</v>
      </c>
      <c r="V71" s="97">
        <v>3.8</v>
      </c>
      <c r="W71" s="94">
        <v>2</v>
      </c>
      <c r="X71" s="105">
        <v>2</v>
      </c>
      <c r="Y71"/>
      <c r="Z71"/>
      <c r="AA71" s="1"/>
    </row>
    <row r="72" spans="1:27" x14ac:dyDescent="0.35">
      <c r="A72" s="100">
        <v>71</v>
      </c>
      <c r="B72" s="92">
        <v>1182</v>
      </c>
      <c r="C72" s="94">
        <v>9</v>
      </c>
      <c r="D72" s="94">
        <v>1705</v>
      </c>
      <c r="E72" s="94">
        <v>34</v>
      </c>
      <c r="F72" s="94">
        <v>380</v>
      </c>
      <c r="G72" s="94">
        <v>1</v>
      </c>
      <c r="H72" s="97">
        <v>1.2</v>
      </c>
      <c r="I72" s="97">
        <v>0.7</v>
      </c>
      <c r="J72" s="97">
        <v>1.5</v>
      </c>
      <c r="K72" s="94">
        <v>6</v>
      </c>
      <c r="L72" s="94">
        <v>2</v>
      </c>
      <c r="M72" s="94">
        <v>0</v>
      </c>
      <c r="N72" s="94">
        <v>5</v>
      </c>
      <c r="O72" s="94">
        <v>2</v>
      </c>
      <c r="P72" s="94">
        <v>1</v>
      </c>
      <c r="Q72" s="94">
        <v>0</v>
      </c>
      <c r="R72" s="94">
        <v>0</v>
      </c>
      <c r="S72" s="94">
        <v>0</v>
      </c>
      <c r="T72" s="94">
        <v>2</v>
      </c>
      <c r="U72" s="103">
        <v>820</v>
      </c>
      <c r="V72" s="97">
        <v>3.6</v>
      </c>
      <c r="W72" s="94">
        <v>2</v>
      </c>
      <c r="X72" s="105">
        <v>3</v>
      </c>
      <c r="Y72"/>
      <c r="Z72"/>
      <c r="AA72" s="1"/>
    </row>
    <row r="73" spans="1:27" x14ac:dyDescent="0.35">
      <c r="A73" s="100">
        <v>72</v>
      </c>
      <c r="B73" s="92">
        <v>824</v>
      </c>
      <c r="C73" s="94">
        <v>7</v>
      </c>
      <c r="D73" s="94">
        <v>994</v>
      </c>
      <c r="E73" s="94">
        <v>35</v>
      </c>
      <c r="F73" s="94">
        <v>200</v>
      </c>
      <c r="G73" s="94">
        <v>2</v>
      </c>
      <c r="H73" s="97">
        <v>0.5</v>
      </c>
      <c r="I73" s="97">
        <v>1.2</v>
      </c>
      <c r="J73" s="97">
        <v>0.4</v>
      </c>
      <c r="K73" s="94">
        <v>6</v>
      </c>
      <c r="L73" s="94">
        <v>2</v>
      </c>
      <c r="M73" s="94">
        <v>1</v>
      </c>
      <c r="N73" s="94">
        <v>3</v>
      </c>
      <c r="O73" s="94">
        <v>1.5</v>
      </c>
      <c r="P73" s="94">
        <v>1</v>
      </c>
      <c r="Q73" s="94">
        <v>0</v>
      </c>
      <c r="R73" s="94">
        <v>0</v>
      </c>
      <c r="S73" s="94">
        <v>0.1</v>
      </c>
      <c r="T73" s="94">
        <v>2</v>
      </c>
      <c r="U73" s="103">
        <v>640</v>
      </c>
      <c r="V73" s="97">
        <v>4</v>
      </c>
      <c r="W73" s="94">
        <v>2</v>
      </c>
      <c r="X73" s="105">
        <v>3</v>
      </c>
      <c r="Y73"/>
      <c r="Z73"/>
      <c r="AA73" s="1"/>
    </row>
    <row r="74" spans="1:27" x14ac:dyDescent="0.35">
      <c r="A74" s="100">
        <v>73</v>
      </c>
      <c r="B74" s="92">
        <v>1468</v>
      </c>
      <c r="C74" s="94">
        <v>8</v>
      </c>
      <c r="D74" s="94">
        <v>1905</v>
      </c>
      <c r="E74" s="94">
        <v>3</v>
      </c>
      <c r="F74" s="94">
        <v>300</v>
      </c>
      <c r="G74" s="94">
        <v>1</v>
      </c>
      <c r="H74" s="97">
        <v>0.6</v>
      </c>
      <c r="I74" s="97">
        <v>1.5</v>
      </c>
      <c r="J74" s="97">
        <v>1.1000000000000001</v>
      </c>
      <c r="K74" s="94">
        <v>8</v>
      </c>
      <c r="L74" s="94">
        <v>2</v>
      </c>
      <c r="M74" s="94">
        <v>1</v>
      </c>
      <c r="N74" s="94">
        <v>5</v>
      </c>
      <c r="O74" s="94">
        <v>2</v>
      </c>
      <c r="P74" s="94">
        <v>0</v>
      </c>
      <c r="Q74" s="94">
        <v>1</v>
      </c>
      <c r="R74" s="94">
        <v>1</v>
      </c>
      <c r="S74" s="94">
        <v>0.5</v>
      </c>
      <c r="T74" s="94">
        <v>2</v>
      </c>
      <c r="U74" s="103">
        <v>1250</v>
      </c>
      <c r="V74" s="97">
        <v>4.4000000000000004</v>
      </c>
      <c r="W74" s="94">
        <v>4</v>
      </c>
      <c r="X74" s="105">
        <v>3</v>
      </c>
      <c r="Y74"/>
      <c r="Z74"/>
      <c r="AA74" s="1"/>
    </row>
    <row r="75" spans="1:27" x14ac:dyDescent="0.35">
      <c r="A75" s="100">
        <v>74</v>
      </c>
      <c r="B75" s="92">
        <v>1067</v>
      </c>
      <c r="C75" s="94">
        <v>8</v>
      </c>
      <c r="D75" s="94">
        <v>1819</v>
      </c>
      <c r="E75" s="94">
        <v>25</v>
      </c>
      <c r="F75" s="94">
        <v>420</v>
      </c>
      <c r="G75" s="94">
        <v>3</v>
      </c>
      <c r="H75" s="97">
        <v>0.7</v>
      </c>
      <c r="I75" s="97">
        <v>1.5</v>
      </c>
      <c r="J75" s="97">
        <v>1.3</v>
      </c>
      <c r="K75" s="94">
        <v>6</v>
      </c>
      <c r="L75" s="94">
        <v>1</v>
      </c>
      <c r="M75" s="94">
        <v>1</v>
      </c>
      <c r="N75" s="94">
        <v>5</v>
      </c>
      <c r="O75" s="94">
        <v>1.5</v>
      </c>
      <c r="P75" s="94">
        <v>0</v>
      </c>
      <c r="Q75" s="94">
        <v>1</v>
      </c>
      <c r="R75" s="94">
        <v>1</v>
      </c>
      <c r="S75" s="94">
        <v>0</v>
      </c>
      <c r="T75" s="94">
        <v>2</v>
      </c>
      <c r="U75" s="103">
        <v>635</v>
      </c>
      <c r="V75" s="97">
        <v>3.1</v>
      </c>
      <c r="W75" s="94">
        <v>2</v>
      </c>
      <c r="X75" s="105">
        <v>3</v>
      </c>
      <c r="Y75"/>
      <c r="Z75"/>
      <c r="AA75" s="1"/>
    </row>
    <row r="76" spans="1:27" x14ac:dyDescent="0.35">
      <c r="A76" s="100">
        <v>75</v>
      </c>
      <c r="B76" s="92">
        <v>1357</v>
      </c>
      <c r="C76" s="94">
        <v>8</v>
      </c>
      <c r="D76" s="94">
        <v>1678</v>
      </c>
      <c r="E76" s="94">
        <v>2</v>
      </c>
      <c r="F76" s="94">
        <v>300</v>
      </c>
      <c r="G76" s="94">
        <v>2</v>
      </c>
      <c r="H76" s="97">
        <v>1.4</v>
      </c>
      <c r="I76" s="97">
        <v>1.2</v>
      </c>
      <c r="J76" s="97">
        <v>1.3</v>
      </c>
      <c r="K76" s="94">
        <v>6</v>
      </c>
      <c r="L76" s="94">
        <v>2</v>
      </c>
      <c r="M76" s="94">
        <v>1</v>
      </c>
      <c r="N76" s="94">
        <v>5</v>
      </c>
      <c r="O76" s="94">
        <v>2</v>
      </c>
      <c r="P76" s="94">
        <v>0</v>
      </c>
      <c r="Q76" s="94">
        <v>1</v>
      </c>
      <c r="R76" s="94">
        <v>1</v>
      </c>
      <c r="S76" s="94">
        <v>0.7</v>
      </c>
      <c r="T76" s="94">
        <v>2</v>
      </c>
      <c r="U76" s="103">
        <v>715</v>
      </c>
      <c r="V76" s="97">
        <v>2.7</v>
      </c>
      <c r="W76" s="94">
        <v>4</v>
      </c>
      <c r="X76" s="105">
        <v>3</v>
      </c>
      <c r="Y76"/>
      <c r="Z76"/>
      <c r="AA76" s="1"/>
    </row>
    <row r="77" spans="1:27" x14ac:dyDescent="0.35">
      <c r="A77" s="100">
        <v>76</v>
      </c>
      <c r="B77" s="92">
        <v>546</v>
      </c>
      <c r="C77" s="94">
        <v>7</v>
      </c>
      <c r="D77" s="94">
        <v>1352</v>
      </c>
      <c r="E77" s="94">
        <v>16</v>
      </c>
      <c r="F77" s="94">
        <v>190</v>
      </c>
      <c r="G77" s="94">
        <v>3</v>
      </c>
      <c r="H77" s="97">
        <v>0.2</v>
      </c>
      <c r="I77" s="97">
        <v>0.8</v>
      </c>
      <c r="J77" s="97">
        <v>0.1</v>
      </c>
      <c r="K77" s="94">
        <v>4</v>
      </c>
      <c r="L77" s="94">
        <v>1</v>
      </c>
      <c r="M77" s="94">
        <v>1</v>
      </c>
      <c r="N77" s="94">
        <v>3</v>
      </c>
      <c r="O77" s="94">
        <v>1.5</v>
      </c>
      <c r="P77" s="94">
        <v>0</v>
      </c>
      <c r="Q77" s="94">
        <v>1</v>
      </c>
      <c r="R77" s="94">
        <v>0</v>
      </c>
      <c r="S77" s="94">
        <v>0</v>
      </c>
      <c r="T77" s="94">
        <v>2</v>
      </c>
      <c r="U77" s="103">
        <v>280</v>
      </c>
      <c r="V77" s="97">
        <v>2.7</v>
      </c>
      <c r="W77" s="94">
        <v>2</v>
      </c>
      <c r="X77" s="105">
        <v>1</v>
      </c>
      <c r="Y77"/>
      <c r="Z77"/>
      <c r="AA77" s="1"/>
    </row>
    <row r="78" spans="1:27" x14ac:dyDescent="0.35">
      <c r="A78" s="100">
        <v>77</v>
      </c>
      <c r="B78" s="92">
        <v>906</v>
      </c>
      <c r="C78" s="94">
        <v>5</v>
      </c>
      <c r="D78" s="94">
        <v>677</v>
      </c>
      <c r="E78" s="94">
        <v>17</v>
      </c>
      <c r="F78" s="94">
        <v>230</v>
      </c>
      <c r="G78" s="94">
        <v>1</v>
      </c>
      <c r="H78" s="97">
        <v>0.3</v>
      </c>
      <c r="I78" s="97">
        <v>0.1</v>
      </c>
      <c r="J78" s="97">
        <v>0.5</v>
      </c>
      <c r="K78" s="94">
        <v>4</v>
      </c>
      <c r="L78" s="94">
        <v>2</v>
      </c>
      <c r="M78" s="94">
        <v>0</v>
      </c>
      <c r="N78" s="94">
        <v>2</v>
      </c>
      <c r="O78" s="94">
        <v>1</v>
      </c>
      <c r="P78" s="94">
        <v>0</v>
      </c>
      <c r="Q78" s="94">
        <v>1</v>
      </c>
      <c r="R78" s="94">
        <v>1</v>
      </c>
      <c r="S78" s="94">
        <v>0.5</v>
      </c>
      <c r="T78" s="94">
        <v>2</v>
      </c>
      <c r="U78" s="103">
        <v>515</v>
      </c>
      <c r="V78" s="97">
        <v>3</v>
      </c>
      <c r="W78" s="94">
        <v>2</v>
      </c>
      <c r="X78" s="105">
        <v>2</v>
      </c>
      <c r="Y78"/>
      <c r="Z78"/>
      <c r="AA78" s="1"/>
    </row>
    <row r="79" spans="1:27" x14ac:dyDescent="0.35">
      <c r="A79" s="100">
        <v>78</v>
      </c>
      <c r="B79" s="92">
        <v>1238</v>
      </c>
      <c r="C79" s="94">
        <v>7</v>
      </c>
      <c r="D79" s="94">
        <v>1937</v>
      </c>
      <c r="E79" s="94">
        <v>10</v>
      </c>
      <c r="F79" s="94">
        <v>210</v>
      </c>
      <c r="G79" s="94">
        <v>3</v>
      </c>
      <c r="H79" s="97">
        <v>0.9</v>
      </c>
      <c r="I79" s="97">
        <v>1.2</v>
      </c>
      <c r="J79" s="97">
        <v>1.5</v>
      </c>
      <c r="K79" s="94">
        <v>8</v>
      </c>
      <c r="L79" s="94">
        <v>2</v>
      </c>
      <c r="M79" s="94">
        <v>0</v>
      </c>
      <c r="N79" s="94">
        <v>3</v>
      </c>
      <c r="O79" s="94">
        <v>1.5</v>
      </c>
      <c r="P79" s="94">
        <v>0</v>
      </c>
      <c r="Q79" s="94">
        <v>1</v>
      </c>
      <c r="R79" s="94">
        <v>0</v>
      </c>
      <c r="S79" s="94">
        <v>0.5</v>
      </c>
      <c r="T79" s="94">
        <v>2</v>
      </c>
      <c r="U79" s="103">
        <v>860</v>
      </c>
      <c r="V79" s="97">
        <v>3.6</v>
      </c>
      <c r="W79" s="94">
        <v>4</v>
      </c>
      <c r="X79" s="105">
        <v>3</v>
      </c>
      <c r="Y79"/>
      <c r="Z79"/>
      <c r="AA79" s="1"/>
    </row>
    <row r="80" spans="1:27" x14ac:dyDescent="0.35">
      <c r="A80" s="100">
        <v>79</v>
      </c>
      <c r="B80" s="92">
        <v>704</v>
      </c>
      <c r="C80" s="94">
        <v>6</v>
      </c>
      <c r="D80" s="94">
        <v>1442</v>
      </c>
      <c r="E80" s="94">
        <v>42</v>
      </c>
      <c r="F80" s="94">
        <v>230</v>
      </c>
      <c r="G80" s="94">
        <v>1</v>
      </c>
      <c r="H80" s="97">
        <v>1.1000000000000001</v>
      </c>
      <c r="I80" s="97">
        <v>1.5</v>
      </c>
      <c r="J80" s="97">
        <v>1.7</v>
      </c>
      <c r="K80" s="94">
        <v>6</v>
      </c>
      <c r="L80" s="94">
        <v>2</v>
      </c>
      <c r="M80" s="94">
        <v>1</v>
      </c>
      <c r="N80" s="94">
        <v>3</v>
      </c>
      <c r="O80" s="94">
        <v>1.5</v>
      </c>
      <c r="P80" s="94">
        <v>0</v>
      </c>
      <c r="Q80" s="94">
        <v>0</v>
      </c>
      <c r="R80" s="94">
        <v>0</v>
      </c>
      <c r="S80" s="94">
        <v>0</v>
      </c>
      <c r="T80" s="94">
        <v>2</v>
      </c>
      <c r="U80" s="103">
        <v>510</v>
      </c>
      <c r="V80" s="97">
        <v>3.8</v>
      </c>
      <c r="W80" s="94">
        <v>4</v>
      </c>
      <c r="X80" s="105">
        <v>2</v>
      </c>
      <c r="Y80"/>
      <c r="Z80"/>
      <c r="AA80" s="1"/>
    </row>
    <row r="81" spans="1:27" x14ac:dyDescent="0.35">
      <c r="A81" s="100">
        <v>80</v>
      </c>
      <c r="B81" s="92">
        <v>842</v>
      </c>
      <c r="C81" s="94">
        <v>6</v>
      </c>
      <c r="D81" s="94">
        <v>907</v>
      </c>
      <c r="E81" s="94">
        <v>24</v>
      </c>
      <c r="F81" s="94">
        <v>170</v>
      </c>
      <c r="G81" s="94">
        <v>3</v>
      </c>
      <c r="H81" s="97">
        <v>1.1000000000000001</v>
      </c>
      <c r="I81" s="97">
        <v>2</v>
      </c>
      <c r="J81" s="97">
        <v>0.5</v>
      </c>
      <c r="K81" s="94">
        <v>7</v>
      </c>
      <c r="L81" s="94">
        <v>1</v>
      </c>
      <c r="M81" s="94">
        <v>0</v>
      </c>
      <c r="N81" s="94">
        <v>2</v>
      </c>
      <c r="O81" s="94">
        <v>1</v>
      </c>
      <c r="P81" s="94">
        <v>0</v>
      </c>
      <c r="Q81" s="94">
        <v>1</v>
      </c>
      <c r="R81" s="94">
        <v>0</v>
      </c>
      <c r="S81" s="94">
        <v>0.6</v>
      </c>
      <c r="T81" s="94">
        <v>3</v>
      </c>
      <c r="U81" s="103">
        <v>430</v>
      </c>
      <c r="V81" s="97">
        <v>2.7</v>
      </c>
      <c r="W81" s="94">
        <v>2</v>
      </c>
      <c r="X81" s="105">
        <v>3</v>
      </c>
      <c r="Y81"/>
      <c r="Z81"/>
      <c r="AA81" s="1"/>
    </row>
    <row r="82" spans="1:27" x14ac:dyDescent="0.35">
      <c r="A82" s="100">
        <v>81</v>
      </c>
      <c r="B82" s="92">
        <v>686</v>
      </c>
      <c r="C82" s="94">
        <v>7</v>
      </c>
      <c r="D82" s="94">
        <v>938</v>
      </c>
      <c r="E82" s="94">
        <v>19</v>
      </c>
      <c r="F82" s="94">
        <v>190</v>
      </c>
      <c r="G82" s="94">
        <v>3</v>
      </c>
      <c r="H82" s="97">
        <v>0.4</v>
      </c>
      <c r="I82" s="97">
        <v>0.5</v>
      </c>
      <c r="J82" s="97">
        <v>0.6</v>
      </c>
      <c r="K82" s="94">
        <v>7</v>
      </c>
      <c r="L82" s="94">
        <v>1</v>
      </c>
      <c r="M82" s="94">
        <v>1</v>
      </c>
      <c r="N82" s="94">
        <v>3</v>
      </c>
      <c r="O82" s="94">
        <v>1.5</v>
      </c>
      <c r="P82" s="94">
        <v>0</v>
      </c>
      <c r="Q82" s="94">
        <v>1</v>
      </c>
      <c r="R82" s="94">
        <v>1</v>
      </c>
      <c r="S82" s="94">
        <v>0</v>
      </c>
      <c r="T82" s="94">
        <v>3</v>
      </c>
      <c r="U82" s="103">
        <v>455</v>
      </c>
      <c r="V82" s="97">
        <v>3.4</v>
      </c>
      <c r="W82" s="94">
        <v>4</v>
      </c>
      <c r="X82" s="105">
        <v>2</v>
      </c>
      <c r="Y82"/>
      <c r="Z82"/>
      <c r="AA82" s="1"/>
    </row>
    <row r="83" spans="1:27" x14ac:dyDescent="0.35">
      <c r="A83" s="100">
        <v>82</v>
      </c>
      <c r="B83" s="92">
        <v>699</v>
      </c>
      <c r="C83" s="94">
        <v>6</v>
      </c>
      <c r="D83" s="94">
        <v>890</v>
      </c>
      <c r="E83" s="94">
        <v>15</v>
      </c>
      <c r="F83" s="94">
        <v>160</v>
      </c>
      <c r="G83" s="94">
        <v>2</v>
      </c>
      <c r="H83" s="97">
        <v>0.6</v>
      </c>
      <c r="I83" s="97">
        <v>1.1000000000000001</v>
      </c>
      <c r="J83" s="97">
        <v>0.9</v>
      </c>
      <c r="K83" s="94">
        <v>8</v>
      </c>
      <c r="L83" s="94">
        <v>1</v>
      </c>
      <c r="M83" s="94">
        <v>0</v>
      </c>
      <c r="N83" s="94">
        <v>3</v>
      </c>
      <c r="O83" s="94">
        <v>1.5</v>
      </c>
      <c r="P83" s="94">
        <v>0</v>
      </c>
      <c r="Q83" s="94">
        <v>1</v>
      </c>
      <c r="R83" s="94">
        <v>1</v>
      </c>
      <c r="S83" s="94">
        <v>0</v>
      </c>
      <c r="T83" s="94">
        <v>3</v>
      </c>
      <c r="U83" s="103">
        <v>655</v>
      </c>
      <c r="V83" s="97">
        <v>4.9000000000000004</v>
      </c>
      <c r="W83" s="94">
        <v>2</v>
      </c>
      <c r="X83" s="105">
        <v>3</v>
      </c>
      <c r="Y83"/>
      <c r="Z83"/>
      <c r="AA83" s="1"/>
    </row>
    <row r="84" spans="1:27" x14ac:dyDescent="0.35">
      <c r="A84" s="100">
        <v>83</v>
      </c>
      <c r="B84" s="92">
        <v>1441</v>
      </c>
      <c r="C84" s="94">
        <v>9</v>
      </c>
      <c r="D84" s="94">
        <v>1012</v>
      </c>
      <c r="E84" s="94">
        <v>13</v>
      </c>
      <c r="F84" s="94">
        <v>440</v>
      </c>
      <c r="G84" s="94">
        <v>3</v>
      </c>
      <c r="H84" s="97">
        <v>0.9</v>
      </c>
      <c r="I84" s="97">
        <v>1.6</v>
      </c>
      <c r="J84" s="97">
        <v>1.4</v>
      </c>
      <c r="K84" s="94">
        <v>10</v>
      </c>
      <c r="L84" s="94">
        <v>2</v>
      </c>
      <c r="M84" s="94">
        <v>1</v>
      </c>
      <c r="N84" s="94">
        <v>5</v>
      </c>
      <c r="O84" s="94">
        <v>1.5</v>
      </c>
      <c r="P84" s="94">
        <v>0</v>
      </c>
      <c r="Q84" s="94">
        <v>1</v>
      </c>
      <c r="R84" s="94">
        <v>1</v>
      </c>
      <c r="S84" s="94">
        <v>0</v>
      </c>
      <c r="T84" s="94">
        <v>3</v>
      </c>
      <c r="U84" s="103">
        <v>1370</v>
      </c>
      <c r="V84" s="97">
        <v>4.9000000000000004</v>
      </c>
      <c r="W84" s="94">
        <v>4</v>
      </c>
      <c r="X84" s="105">
        <v>3</v>
      </c>
      <c r="Y84"/>
      <c r="Z84"/>
      <c r="AA84" s="1"/>
    </row>
    <row r="85" spans="1:27" x14ac:dyDescent="0.35">
      <c r="A85" s="100">
        <v>84</v>
      </c>
      <c r="B85" s="92">
        <v>986</v>
      </c>
      <c r="C85" s="94">
        <v>9</v>
      </c>
      <c r="D85" s="94">
        <v>1081</v>
      </c>
      <c r="E85" s="94">
        <v>23</v>
      </c>
      <c r="F85" s="94">
        <v>440</v>
      </c>
      <c r="G85" s="94">
        <v>3</v>
      </c>
      <c r="H85" s="97">
        <v>1.6</v>
      </c>
      <c r="I85" s="97">
        <v>0.1</v>
      </c>
      <c r="J85" s="97">
        <v>0.2</v>
      </c>
      <c r="K85" s="94">
        <v>6</v>
      </c>
      <c r="L85" s="94">
        <v>1</v>
      </c>
      <c r="M85" s="94">
        <v>0</v>
      </c>
      <c r="N85" s="94">
        <v>5</v>
      </c>
      <c r="O85" s="94">
        <v>1.5</v>
      </c>
      <c r="P85" s="94">
        <v>0</v>
      </c>
      <c r="Q85" s="94">
        <v>1</v>
      </c>
      <c r="R85" s="94">
        <v>1</v>
      </c>
      <c r="S85" s="94">
        <v>0</v>
      </c>
      <c r="T85" s="94">
        <v>3</v>
      </c>
      <c r="U85" s="103">
        <v>975</v>
      </c>
      <c r="V85" s="97">
        <v>5.0999999999999996</v>
      </c>
      <c r="W85" s="94">
        <v>3</v>
      </c>
      <c r="X85" s="105">
        <v>3</v>
      </c>
      <c r="Y85"/>
      <c r="Z85"/>
      <c r="AA85" s="1"/>
    </row>
    <row r="86" spans="1:27" x14ac:dyDescent="0.35">
      <c r="A86" s="100">
        <v>85</v>
      </c>
      <c r="B86" s="92">
        <v>829</v>
      </c>
      <c r="C86" s="94">
        <v>8</v>
      </c>
      <c r="D86" s="94">
        <v>941</v>
      </c>
      <c r="E86" s="94">
        <v>36</v>
      </c>
      <c r="F86" s="94">
        <v>320</v>
      </c>
      <c r="G86" s="94">
        <v>2</v>
      </c>
      <c r="H86" s="97">
        <v>1.4</v>
      </c>
      <c r="I86" s="97">
        <v>0.3</v>
      </c>
      <c r="J86" s="97">
        <v>1.5</v>
      </c>
      <c r="K86" s="94">
        <v>6</v>
      </c>
      <c r="L86" s="94">
        <v>1</v>
      </c>
      <c r="M86" s="94">
        <v>0</v>
      </c>
      <c r="N86" s="94">
        <v>4</v>
      </c>
      <c r="O86" s="94">
        <v>1</v>
      </c>
      <c r="P86" s="94">
        <v>0</v>
      </c>
      <c r="Q86" s="94">
        <v>0</v>
      </c>
      <c r="R86" s="94">
        <v>0</v>
      </c>
      <c r="S86" s="94">
        <v>0.2</v>
      </c>
      <c r="T86" s="94">
        <v>3</v>
      </c>
      <c r="U86" s="103">
        <v>710</v>
      </c>
      <c r="V86" s="97">
        <v>4.5</v>
      </c>
      <c r="W86" s="94">
        <v>3</v>
      </c>
      <c r="X86" s="105">
        <v>3</v>
      </c>
      <c r="Y86"/>
      <c r="Z86"/>
      <c r="AA86" s="1"/>
    </row>
    <row r="87" spans="1:27" x14ac:dyDescent="0.35">
      <c r="A87" s="100">
        <v>86</v>
      </c>
      <c r="B87" s="92">
        <v>1761</v>
      </c>
      <c r="C87" s="94">
        <v>9</v>
      </c>
      <c r="D87" s="94">
        <v>1305</v>
      </c>
      <c r="E87" s="94">
        <v>29</v>
      </c>
      <c r="F87" s="94">
        <v>380</v>
      </c>
      <c r="G87" s="94">
        <v>3</v>
      </c>
      <c r="H87" s="97">
        <v>0.9</v>
      </c>
      <c r="I87" s="97">
        <v>1.6</v>
      </c>
      <c r="J87" s="97">
        <v>1.4</v>
      </c>
      <c r="K87" s="94">
        <v>10</v>
      </c>
      <c r="L87" s="94">
        <v>2</v>
      </c>
      <c r="M87" s="94">
        <v>1</v>
      </c>
      <c r="N87" s="94">
        <v>5</v>
      </c>
      <c r="O87" s="94">
        <v>1.5</v>
      </c>
      <c r="P87" s="94">
        <v>1</v>
      </c>
      <c r="Q87" s="94">
        <v>0</v>
      </c>
      <c r="R87" s="94">
        <v>0</v>
      </c>
      <c r="S87" s="94">
        <v>1</v>
      </c>
      <c r="T87" s="94">
        <v>3</v>
      </c>
      <c r="U87" s="103">
        <v>920</v>
      </c>
      <c r="V87" s="97">
        <v>2.7</v>
      </c>
      <c r="W87" s="94">
        <v>4</v>
      </c>
      <c r="X87" s="105">
        <v>3</v>
      </c>
      <c r="Y87"/>
      <c r="Z87"/>
      <c r="AA87" s="1"/>
    </row>
    <row r="88" spans="1:27" x14ac:dyDescent="0.35">
      <c r="A88" s="100">
        <v>87</v>
      </c>
      <c r="B88" s="92">
        <v>1025</v>
      </c>
      <c r="C88" s="94">
        <v>7</v>
      </c>
      <c r="D88" s="94">
        <v>874</v>
      </c>
      <c r="E88" s="94">
        <v>13</v>
      </c>
      <c r="F88" s="94">
        <v>380</v>
      </c>
      <c r="G88" s="94">
        <v>1</v>
      </c>
      <c r="H88" s="97">
        <v>1.7</v>
      </c>
      <c r="I88" s="97">
        <v>0.1</v>
      </c>
      <c r="J88" s="97">
        <v>0.2</v>
      </c>
      <c r="K88" s="94">
        <v>6</v>
      </c>
      <c r="L88" s="94">
        <v>1</v>
      </c>
      <c r="M88" s="94">
        <v>0</v>
      </c>
      <c r="N88" s="94">
        <v>4</v>
      </c>
      <c r="O88" s="94">
        <v>1</v>
      </c>
      <c r="P88" s="94">
        <v>0</v>
      </c>
      <c r="Q88" s="94">
        <v>1</v>
      </c>
      <c r="R88" s="94">
        <v>1</v>
      </c>
      <c r="S88" s="94">
        <v>0.4</v>
      </c>
      <c r="T88" s="94">
        <v>3</v>
      </c>
      <c r="U88" s="103">
        <v>835</v>
      </c>
      <c r="V88" s="97">
        <v>4.2</v>
      </c>
      <c r="W88" s="94">
        <v>2</v>
      </c>
      <c r="X88" s="105">
        <v>3</v>
      </c>
      <c r="Y88"/>
      <c r="Z88"/>
      <c r="AA88" s="1"/>
    </row>
    <row r="89" spans="1:27" x14ac:dyDescent="0.35">
      <c r="A89" s="100">
        <v>88</v>
      </c>
      <c r="B89" s="92">
        <v>479</v>
      </c>
      <c r="C89" s="94">
        <v>6</v>
      </c>
      <c r="D89" s="94">
        <v>870</v>
      </c>
      <c r="E89" s="94">
        <v>45</v>
      </c>
      <c r="F89" s="94">
        <v>190</v>
      </c>
      <c r="G89" s="94">
        <v>2</v>
      </c>
      <c r="H89" s="97">
        <v>0.1</v>
      </c>
      <c r="I89" s="97">
        <v>1.7</v>
      </c>
      <c r="J89" s="97">
        <v>1.8</v>
      </c>
      <c r="K89" s="94">
        <v>6</v>
      </c>
      <c r="L89" s="94">
        <v>1</v>
      </c>
      <c r="M89" s="94">
        <v>0</v>
      </c>
      <c r="N89" s="94">
        <v>3</v>
      </c>
      <c r="O89" s="94">
        <v>1.5</v>
      </c>
      <c r="P89" s="94">
        <v>0</v>
      </c>
      <c r="Q89" s="94">
        <v>0</v>
      </c>
      <c r="R89" s="94">
        <v>0</v>
      </c>
      <c r="S89" s="94">
        <v>0</v>
      </c>
      <c r="T89" s="94">
        <v>3</v>
      </c>
      <c r="U89" s="103">
        <v>315</v>
      </c>
      <c r="V89" s="97">
        <v>3.4</v>
      </c>
      <c r="W89" s="94">
        <v>3</v>
      </c>
      <c r="X89" s="105">
        <v>2</v>
      </c>
      <c r="Y89"/>
      <c r="Z89"/>
      <c r="AA89" s="1"/>
    </row>
    <row r="90" spans="1:27" x14ac:dyDescent="0.35">
      <c r="A90" s="100">
        <v>89</v>
      </c>
      <c r="B90" s="92">
        <v>1274</v>
      </c>
      <c r="C90" s="94">
        <v>6</v>
      </c>
      <c r="D90" s="94">
        <v>1290</v>
      </c>
      <c r="E90" s="94">
        <v>38</v>
      </c>
      <c r="F90" s="94">
        <v>170</v>
      </c>
      <c r="G90" s="94">
        <v>2</v>
      </c>
      <c r="H90" s="97">
        <v>1.1000000000000001</v>
      </c>
      <c r="I90" s="97">
        <v>2</v>
      </c>
      <c r="J90" s="97">
        <v>0.5</v>
      </c>
      <c r="K90" s="94">
        <v>10</v>
      </c>
      <c r="L90" s="94">
        <v>2</v>
      </c>
      <c r="M90" s="94">
        <v>1</v>
      </c>
      <c r="N90" s="94">
        <v>2</v>
      </c>
      <c r="O90" s="94">
        <v>1</v>
      </c>
      <c r="P90" s="94">
        <v>0</v>
      </c>
      <c r="Q90" s="94">
        <v>0</v>
      </c>
      <c r="R90" s="94">
        <v>0</v>
      </c>
      <c r="S90" s="94">
        <v>1</v>
      </c>
      <c r="T90" s="94">
        <v>3</v>
      </c>
      <c r="U90" s="103">
        <v>360</v>
      </c>
      <c r="V90" s="97">
        <v>1.5</v>
      </c>
      <c r="W90" s="94">
        <v>2</v>
      </c>
      <c r="X90" s="105">
        <v>2</v>
      </c>
      <c r="Y90"/>
      <c r="Z90"/>
      <c r="AA90" s="1"/>
    </row>
    <row r="91" spans="1:27" x14ac:dyDescent="0.35">
      <c r="A91" s="100">
        <v>90</v>
      </c>
      <c r="B91" s="92">
        <v>523</v>
      </c>
      <c r="C91" s="94">
        <v>6</v>
      </c>
      <c r="D91" s="94">
        <v>962</v>
      </c>
      <c r="E91" s="94">
        <v>35</v>
      </c>
      <c r="F91" s="94">
        <v>160</v>
      </c>
      <c r="G91" s="94">
        <v>3</v>
      </c>
      <c r="H91" s="97">
        <v>1.6</v>
      </c>
      <c r="I91" s="97">
        <v>1.5</v>
      </c>
      <c r="J91" s="97">
        <v>1.7</v>
      </c>
      <c r="K91" s="94">
        <v>7</v>
      </c>
      <c r="L91" s="94">
        <v>1</v>
      </c>
      <c r="M91" s="94">
        <v>1</v>
      </c>
      <c r="N91" s="94">
        <v>2</v>
      </c>
      <c r="O91" s="94">
        <v>1</v>
      </c>
      <c r="P91" s="94">
        <v>1</v>
      </c>
      <c r="Q91" s="94">
        <v>0</v>
      </c>
      <c r="R91" s="94">
        <v>0</v>
      </c>
      <c r="S91" s="94">
        <v>0</v>
      </c>
      <c r="T91" s="94">
        <v>3</v>
      </c>
      <c r="U91" s="103">
        <v>400</v>
      </c>
      <c r="V91" s="97">
        <v>4</v>
      </c>
      <c r="W91" s="94">
        <v>2</v>
      </c>
      <c r="X91" s="105">
        <v>3</v>
      </c>
      <c r="Y91"/>
      <c r="Z91"/>
      <c r="AA91" s="1"/>
    </row>
    <row r="92" spans="1:27" x14ac:dyDescent="0.35">
      <c r="A92" s="100">
        <v>91</v>
      </c>
      <c r="B92" s="92">
        <v>1385</v>
      </c>
      <c r="C92" s="94">
        <v>6</v>
      </c>
      <c r="D92" s="94">
        <v>1416</v>
      </c>
      <c r="E92" s="94">
        <v>14</v>
      </c>
      <c r="F92" s="94">
        <v>180</v>
      </c>
      <c r="G92" s="94">
        <v>2</v>
      </c>
      <c r="H92" s="97">
        <v>0.8</v>
      </c>
      <c r="I92" s="97">
        <v>0.4</v>
      </c>
      <c r="J92" s="97">
        <v>0.9</v>
      </c>
      <c r="K92" s="94">
        <v>10</v>
      </c>
      <c r="L92" s="94">
        <v>2</v>
      </c>
      <c r="M92" s="94">
        <v>1</v>
      </c>
      <c r="N92" s="94">
        <v>3</v>
      </c>
      <c r="O92" s="94">
        <v>1.5</v>
      </c>
      <c r="P92" s="94">
        <v>0</v>
      </c>
      <c r="Q92" s="94">
        <v>1</v>
      </c>
      <c r="R92" s="94">
        <v>1</v>
      </c>
      <c r="S92" s="94">
        <v>1</v>
      </c>
      <c r="T92" s="94">
        <v>3</v>
      </c>
      <c r="U92" s="103">
        <v>1010</v>
      </c>
      <c r="V92" s="97">
        <v>3.8</v>
      </c>
      <c r="W92" s="94">
        <v>3</v>
      </c>
      <c r="X92" s="105">
        <v>3</v>
      </c>
      <c r="Y92"/>
      <c r="Z92"/>
      <c r="AA92" s="1"/>
    </row>
    <row r="93" spans="1:27" x14ac:dyDescent="0.35">
      <c r="A93" s="100">
        <v>92</v>
      </c>
      <c r="B93" s="92">
        <v>817</v>
      </c>
      <c r="C93" s="94">
        <v>7</v>
      </c>
      <c r="D93" s="94">
        <v>948</v>
      </c>
      <c r="E93" s="94">
        <v>12</v>
      </c>
      <c r="F93" s="94">
        <v>200</v>
      </c>
      <c r="G93" s="94">
        <v>3</v>
      </c>
      <c r="H93" s="97">
        <v>1.2</v>
      </c>
      <c r="I93" s="97">
        <v>0.7</v>
      </c>
      <c r="J93" s="97">
        <v>1.5</v>
      </c>
      <c r="K93" s="94">
        <v>5</v>
      </c>
      <c r="L93" s="94">
        <v>2</v>
      </c>
      <c r="M93" s="94">
        <v>0</v>
      </c>
      <c r="N93" s="94">
        <v>3</v>
      </c>
      <c r="O93" s="94">
        <v>1</v>
      </c>
      <c r="P93" s="94">
        <v>0</v>
      </c>
      <c r="Q93" s="94">
        <v>1</v>
      </c>
      <c r="R93" s="94">
        <v>0</v>
      </c>
      <c r="S93" s="94">
        <v>0.3</v>
      </c>
      <c r="T93" s="94">
        <v>3</v>
      </c>
      <c r="U93" s="103">
        <v>590</v>
      </c>
      <c r="V93" s="97">
        <v>3.8</v>
      </c>
      <c r="W93" s="94">
        <v>4</v>
      </c>
      <c r="X93" s="105">
        <v>3</v>
      </c>
      <c r="Y93"/>
      <c r="Z93"/>
      <c r="AA93" s="1"/>
    </row>
    <row r="94" spans="1:27" x14ac:dyDescent="0.35">
      <c r="A94" s="100">
        <v>93</v>
      </c>
      <c r="B94" s="92">
        <v>853</v>
      </c>
      <c r="C94" s="94">
        <v>6</v>
      </c>
      <c r="D94" s="94">
        <v>1099</v>
      </c>
      <c r="E94" s="94">
        <v>29</v>
      </c>
      <c r="F94" s="94">
        <v>150</v>
      </c>
      <c r="G94" s="94">
        <v>3</v>
      </c>
      <c r="H94" s="97">
        <v>1.3</v>
      </c>
      <c r="I94" s="97">
        <v>0.1</v>
      </c>
      <c r="J94" s="97">
        <v>0.5</v>
      </c>
      <c r="K94" s="94">
        <v>8</v>
      </c>
      <c r="L94" s="94">
        <v>2</v>
      </c>
      <c r="M94" s="94">
        <v>0</v>
      </c>
      <c r="N94" s="94">
        <v>3</v>
      </c>
      <c r="O94" s="94">
        <v>1.5</v>
      </c>
      <c r="P94" s="94">
        <v>1</v>
      </c>
      <c r="Q94" s="94">
        <v>0</v>
      </c>
      <c r="R94" s="94">
        <v>0</v>
      </c>
      <c r="S94" s="94">
        <v>0.2</v>
      </c>
      <c r="T94" s="94">
        <v>3</v>
      </c>
      <c r="U94" s="103">
        <v>425</v>
      </c>
      <c r="V94" s="97">
        <v>2.6</v>
      </c>
      <c r="W94" s="94">
        <v>2</v>
      </c>
      <c r="X94" s="105">
        <v>3</v>
      </c>
      <c r="Y94"/>
      <c r="Z94"/>
      <c r="AA94" s="1"/>
    </row>
    <row r="95" spans="1:27" x14ac:dyDescent="0.35">
      <c r="A95" s="100">
        <v>94</v>
      </c>
      <c r="B95" s="92">
        <v>1213</v>
      </c>
      <c r="C95" s="94">
        <v>6</v>
      </c>
      <c r="D95" s="94">
        <v>847</v>
      </c>
      <c r="E95" s="94">
        <v>12</v>
      </c>
      <c r="F95" s="94">
        <v>170</v>
      </c>
      <c r="G95" s="94">
        <v>3</v>
      </c>
      <c r="H95" s="97">
        <v>1</v>
      </c>
      <c r="I95" s="97">
        <v>0.1</v>
      </c>
      <c r="J95" s="97">
        <v>0.5</v>
      </c>
      <c r="K95" s="94">
        <v>8</v>
      </c>
      <c r="L95" s="94">
        <v>2</v>
      </c>
      <c r="M95" s="94">
        <v>1</v>
      </c>
      <c r="N95" s="94">
        <v>3</v>
      </c>
      <c r="O95" s="94">
        <v>1.5</v>
      </c>
      <c r="P95" s="94">
        <v>0</v>
      </c>
      <c r="Q95" s="94">
        <v>1</v>
      </c>
      <c r="R95" s="94">
        <v>1</v>
      </c>
      <c r="S95" s="94">
        <v>0.9</v>
      </c>
      <c r="T95" s="94">
        <v>3</v>
      </c>
      <c r="U95" s="103">
        <v>355</v>
      </c>
      <c r="V95" s="97">
        <v>1.5</v>
      </c>
      <c r="W95" s="94">
        <v>1</v>
      </c>
      <c r="X95" s="105">
        <v>3</v>
      </c>
      <c r="Y95"/>
      <c r="Z95"/>
      <c r="AA95" s="1"/>
    </row>
    <row r="96" spans="1:27" x14ac:dyDescent="0.35">
      <c r="A96" s="100">
        <v>95</v>
      </c>
      <c r="B96" s="92">
        <v>758</v>
      </c>
      <c r="C96" s="94">
        <v>9</v>
      </c>
      <c r="D96" s="94">
        <v>930</v>
      </c>
      <c r="E96" s="94">
        <v>38</v>
      </c>
      <c r="F96" s="94">
        <v>360</v>
      </c>
      <c r="G96" s="94">
        <v>1</v>
      </c>
      <c r="H96" s="97">
        <v>0.2</v>
      </c>
      <c r="I96" s="97">
        <v>0.8</v>
      </c>
      <c r="J96" s="97">
        <v>0.1</v>
      </c>
      <c r="K96" s="94">
        <v>4</v>
      </c>
      <c r="L96" s="94">
        <v>1</v>
      </c>
      <c r="M96" s="94">
        <v>1</v>
      </c>
      <c r="N96" s="94">
        <v>5</v>
      </c>
      <c r="O96" s="94">
        <v>2.5</v>
      </c>
      <c r="P96" s="94">
        <v>0</v>
      </c>
      <c r="Q96" s="94">
        <v>0</v>
      </c>
      <c r="R96" s="94">
        <v>0</v>
      </c>
      <c r="S96" s="94">
        <v>0</v>
      </c>
      <c r="T96" s="94">
        <v>3</v>
      </c>
      <c r="U96" s="103">
        <v>605</v>
      </c>
      <c r="V96" s="97">
        <v>4.2</v>
      </c>
      <c r="W96" s="94">
        <v>1</v>
      </c>
      <c r="X96" s="105">
        <v>3</v>
      </c>
      <c r="Y96"/>
      <c r="Z96"/>
      <c r="AA96" s="1"/>
    </row>
    <row r="97" spans="1:27" x14ac:dyDescent="0.35">
      <c r="A97" s="100">
        <v>96</v>
      </c>
      <c r="B97" s="92">
        <v>473</v>
      </c>
      <c r="C97" s="94">
        <v>6</v>
      </c>
      <c r="D97" s="94">
        <v>638</v>
      </c>
      <c r="E97" s="94">
        <v>9</v>
      </c>
      <c r="F97" s="94">
        <v>180</v>
      </c>
      <c r="G97" s="94">
        <v>2</v>
      </c>
      <c r="H97" s="97">
        <v>1.8</v>
      </c>
      <c r="I97" s="97">
        <v>1.7</v>
      </c>
      <c r="J97" s="97">
        <v>1.8</v>
      </c>
      <c r="K97" s="94">
        <v>5</v>
      </c>
      <c r="L97" s="94">
        <v>1</v>
      </c>
      <c r="M97" s="94">
        <v>0</v>
      </c>
      <c r="N97" s="94">
        <v>3</v>
      </c>
      <c r="O97" s="94">
        <v>1.5</v>
      </c>
      <c r="P97" s="94">
        <v>0</v>
      </c>
      <c r="Q97" s="94">
        <v>1</v>
      </c>
      <c r="R97" s="94">
        <v>1</v>
      </c>
      <c r="S97" s="94">
        <v>0</v>
      </c>
      <c r="T97" s="94">
        <v>3</v>
      </c>
      <c r="U97" s="103">
        <v>590</v>
      </c>
      <c r="V97" s="97">
        <v>6.5</v>
      </c>
      <c r="W97" s="94">
        <v>2</v>
      </c>
      <c r="X97" s="105">
        <v>2</v>
      </c>
      <c r="Y97"/>
      <c r="Z97"/>
      <c r="AA97" s="1"/>
    </row>
    <row r="98" spans="1:27" x14ac:dyDescent="0.35">
      <c r="A98" s="100">
        <v>97</v>
      </c>
      <c r="B98" s="92">
        <v>1186</v>
      </c>
      <c r="C98" s="94">
        <v>8</v>
      </c>
      <c r="D98" s="94">
        <v>943</v>
      </c>
      <c r="E98" s="94">
        <v>6</v>
      </c>
      <c r="F98" s="94">
        <v>300</v>
      </c>
      <c r="G98" s="94">
        <v>3</v>
      </c>
      <c r="H98" s="97">
        <v>0.8</v>
      </c>
      <c r="I98" s="97">
        <v>0.4</v>
      </c>
      <c r="J98" s="97">
        <v>0.9</v>
      </c>
      <c r="K98" s="94">
        <v>8</v>
      </c>
      <c r="L98" s="94">
        <v>2</v>
      </c>
      <c r="M98" s="94">
        <v>1</v>
      </c>
      <c r="N98" s="94">
        <v>4</v>
      </c>
      <c r="O98" s="94">
        <v>1</v>
      </c>
      <c r="P98" s="94">
        <v>0</v>
      </c>
      <c r="Q98" s="94">
        <v>1</v>
      </c>
      <c r="R98" s="94">
        <v>1</v>
      </c>
      <c r="S98" s="94">
        <v>0.2</v>
      </c>
      <c r="T98" s="94">
        <v>3</v>
      </c>
      <c r="U98" s="103">
        <v>835</v>
      </c>
      <c r="V98" s="97">
        <v>3.7</v>
      </c>
      <c r="W98" s="94">
        <v>4</v>
      </c>
      <c r="X98" s="105">
        <v>1</v>
      </c>
      <c r="Y98"/>
      <c r="Z98"/>
      <c r="AA98" s="1"/>
    </row>
    <row r="99" spans="1:27" x14ac:dyDescent="0.35">
      <c r="A99" s="100">
        <v>98</v>
      </c>
      <c r="B99" s="92">
        <v>958</v>
      </c>
      <c r="C99" s="94">
        <v>7</v>
      </c>
      <c r="D99" s="94">
        <v>1267</v>
      </c>
      <c r="E99" s="94">
        <v>23</v>
      </c>
      <c r="F99" s="94">
        <v>210</v>
      </c>
      <c r="G99" s="94">
        <v>3</v>
      </c>
      <c r="H99" s="97">
        <v>1.4</v>
      </c>
      <c r="I99" s="97">
        <v>0.3</v>
      </c>
      <c r="J99" s="97">
        <v>1.5</v>
      </c>
      <c r="K99" s="94">
        <v>8</v>
      </c>
      <c r="L99" s="94">
        <v>2</v>
      </c>
      <c r="M99" s="94">
        <v>1</v>
      </c>
      <c r="N99" s="94">
        <v>3</v>
      </c>
      <c r="O99" s="94">
        <v>1</v>
      </c>
      <c r="P99" s="94">
        <v>0</v>
      </c>
      <c r="Q99" s="94">
        <v>1</v>
      </c>
      <c r="R99" s="94">
        <v>0</v>
      </c>
      <c r="S99" s="94">
        <v>0.4</v>
      </c>
      <c r="T99" s="94">
        <v>3</v>
      </c>
      <c r="U99" s="103">
        <v>730</v>
      </c>
      <c r="V99" s="97">
        <v>4</v>
      </c>
      <c r="W99" s="94">
        <v>4</v>
      </c>
      <c r="X99" s="105">
        <v>3</v>
      </c>
      <c r="Y99"/>
      <c r="Z99"/>
      <c r="AA99" s="1"/>
    </row>
    <row r="100" spans="1:27" x14ac:dyDescent="0.35">
      <c r="A100" s="100">
        <v>99</v>
      </c>
      <c r="B100" s="92">
        <v>1102</v>
      </c>
      <c r="C100" s="94">
        <v>9</v>
      </c>
      <c r="D100" s="94">
        <v>965</v>
      </c>
      <c r="E100" s="94">
        <v>12</v>
      </c>
      <c r="F100" s="94">
        <v>360</v>
      </c>
      <c r="G100" s="94">
        <v>3</v>
      </c>
      <c r="H100" s="97">
        <v>1.4</v>
      </c>
      <c r="I100" s="97">
        <v>1.4</v>
      </c>
      <c r="J100" s="97">
        <v>1.1000000000000001</v>
      </c>
      <c r="K100" s="94">
        <v>8</v>
      </c>
      <c r="L100" s="94">
        <v>1</v>
      </c>
      <c r="M100" s="94">
        <v>1</v>
      </c>
      <c r="N100" s="94">
        <v>5</v>
      </c>
      <c r="O100" s="94">
        <v>2</v>
      </c>
      <c r="P100" s="94">
        <v>0</v>
      </c>
      <c r="Q100" s="94">
        <v>1</v>
      </c>
      <c r="R100" s="94">
        <v>1</v>
      </c>
      <c r="S100" s="94">
        <v>0</v>
      </c>
      <c r="T100" s="94">
        <v>3</v>
      </c>
      <c r="U100" s="103">
        <v>1065</v>
      </c>
      <c r="V100" s="97">
        <v>5</v>
      </c>
      <c r="W100" s="94">
        <v>4</v>
      </c>
      <c r="X100" s="105">
        <v>2</v>
      </c>
      <c r="Y100"/>
      <c r="Z100"/>
      <c r="AA100" s="1"/>
    </row>
    <row r="101" spans="1:27" x14ac:dyDescent="0.35">
      <c r="A101" s="100">
        <v>100</v>
      </c>
      <c r="B101" s="92">
        <v>802</v>
      </c>
      <c r="C101" s="94">
        <v>6</v>
      </c>
      <c r="D101" s="94">
        <v>952</v>
      </c>
      <c r="E101" s="94">
        <v>12</v>
      </c>
      <c r="F101" s="94">
        <v>150</v>
      </c>
      <c r="G101" s="94">
        <v>3</v>
      </c>
      <c r="H101" s="97">
        <v>0.5</v>
      </c>
      <c r="I101" s="97">
        <v>1.6</v>
      </c>
      <c r="J101" s="97">
        <v>1.3</v>
      </c>
      <c r="K101" s="94">
        <v>6</v>
      </c>
      <c r="L101" s="94">
        <v>1</v>
      </c>
      <c r="M101" s="94">
        <v>1</v>
      </c>
      <c r="N101" s="94">
        <v>2</v>
      </c>
      <c r="O101" s="94">
        <v>1.5</v>
      </c>
      <c r="P101" s="94">
        <v>0</v>
      </c>
      <c r="Q101" s="94">
        <v>1</v>
      </c>
      <c r="R101" s="94">
        <v>1</v>
      </c>
      <c r="S101" s="94">
        <v>0.5</v>
      </c>
      <c r="T101" s="94">
        <v>3</v>
      </c>
      <c r="U101" s="103">
        <v>755</v>
      </c>
      <c r="V101" s="97">
        <v>4.9000000000000004</v>
      </c>
      <c r="W101" s="94">
        <v>3</v>
      </c>
      <c r="X101" s="105">
        <v>3</v>
      </c>
      <c r="Y101"/>
      <c r="Z101"/>
      <c r="AA101" s="1"/>
    </row>
    <row r="102" spans="1:27" x14ac:dyDescent="0.35">
      <c r="A102" s="100">
        <v>101</v>
      </c>
      <c r="B102" s="92">
        <v>724</v>
      </c>
      <c r="C102" s="94">
        <v>5</v>
      </c>
      <c r="D102" s="94">
        <v>1446</v>
      </c>
      <c r="E102" s="94">
        <v>32</v>
      </c>
      <c r="F102" s="94">
        <v>230</v>
      </c>
      <c r="G102" s="94">
        <v>1</v>
      </c>
      <c r="H102" s="97">
        <v>1</v>
      </c>
      <c r="I102" s="97">
        <v>0.1</v>
      </c>
      <c r="J102" s="97">
        <v>0.2</v>
      </c>
      <c r="K102" s="94">
        <v>6</v>
      </c>
      <c r="L102" s="94">
        <v>1</v>
      </c>
      <c r="M102" s="94">
        <v>1</v>
      </c>
      <c r="N102" s="94">
        <v>2</v>
      </c>
      <c r="O102" s="94">
        <v>1</v>
      </c>
      <c r="P102" s="94">
        <v>1</v>
      </c>
      <c r="Q102" s="94">
        <v>0</v>
      </c>
      <c r="R102" s="94">
        <v>0</v>
      </c>
      <c r="S102" s="94">
        <v>0</v>
      </c>
      <c r="T102" s="94">
        <v>3</v>
      </c>
      <c r="U102" s="103">
        <v>360</v>
      </c>
      <c r="V102" s="97">
        <v>2.6</v>
      </c>
      <c r="W102" s="94">
        <v>3</v>
      </c>
      <c r="X102" s="105">
        <v>3</v>
      </c>
      <c r="Y102"/>
      <c r="Z102"/>
      <c r="AA102" s="1"/>
    </row>
    <row r="103" spans="1:27" x14ac:dyDescent="0.35">
      <c r="A103" s="100">
        <v>102</v>
      </c>
      <c r="B103" s="92">
        <v>983</v>
      </c>
      <c r="C103" s="94">
        <v>7</v>
      </c>
      <c r="D103" s="94">
        <v>893</v>
      </c>
      <c r="E103" s="94">
        <v>36</v>
      </c>
      <c r="F103" s="94">
        <v>180</v>
      </c>
      <c r="G103" s="94">
        <v>3</v>
      </c>
      <c r="H103" s="97">
        <v>1.1000000000000001</v>
      </c>
      <c r="I103" s="97">
        <v>0.8</v>
      </c>
      <c r="J103" s="97">
        <v>0.6</v>
      </c>
      <c r="K103" s="94">
        <v>9</v>
      </c>
      <c r="L103" s="94">
        <v>2</v>
      </c>
      <c r="M103" s="94">
        <v>1</v>
      </c>
      <c r="N103" s="94">
        <v>3</v>
      </c>
      <c r="O103" s="94">
        <v>1.5</v>
      </c>
      <c r="P103" s="94">
        <v>0</v>
      </c>
      <c r="Q103" s="94">
        <v>0</v>
      </c>
      <c r="R103" s="94">
        <v>0</v>
      </c>
      <c r="S103" s="94">
        <v>0.5</v>
      </c>
      <c r="T103" s="94">
        <v>3</v>
      </c>
      <c r="U103" s="103">
        <v>490</v>
      </c>
      <c r="V103" s="97">
        <v>2.6</v>
      </c>
      <c r="W103" s="94">
        <v>1</v>
      </c>
      <c r="X103" s="105">
        <v>2</v>
      </c>
      <c r="Y103"/>
      <c r="Z103"/>
      <c r="AA103" s="1"/>
    </row>
    <row r="104" spans="1:27" x14ac:dyDescent="0.35">
      <c r="A104" s="100">
        <v>103</v>
      </c>
      <c r="B104" s="92">
        <v>1641</v>
      </c>
      <c r="C104" s="94">
        <v>7</v>
      </c>
      <c r="D104" s="94">
        <v>1410</v>
      </c>
      <c r="E104" s="94">
        <v>12</v>
      </c>
      <c r="F104" s="94">
        <v>300</v>
      </c>
      <c r="G104" s="94">
        <v>2</v>
      </c>
      <c r="H104" s="97">
        <v>0.9</v>
      </c>
      <c r="I104" s="97">
        <v>0.3</v>
      </c>
      <c r="J104" s="97">
        <v>1</v>
      </c>
      <c r="K104" s="94">
        <v>10</v>
      </c>
      <c r="L104" s="94">
        <v>2</v>
      </c>
      <c r="M104" s="94">
        <v>1</v>
      </c>
      <c r="N104" s="94">
        <v>4</v>
      </c>
      <c r="O104" s="94">
        <v>1.5</v>
      </c>
      <c r="P104" s="94">
        <v>0</v>
      </c>
      <c r="Q104" s="94">
        <v>1</v>
      </c>
      <c r="R104" s="94">
        <v>0</v>
      </c>
      <c r="S104" s="94">
        <v>1</v>
      </c>
      <c r="T104" s="94">
        <v>3</v>
      </c>
      <c r="U104" s="103">
        <v>750</v>
      </c>
      <c r="V104" s="97">
        <v>2.4</v>
      </c>
      <c r="W104" s="94">
        <v>3</v>
      </c>
      <c r="X104" s="105">
        <v>2</v>
      </c>
      <c r="Y104"/>
      <c r="Z104"/>
      <c r="AA104" s="1"/>
    </row>
    <row r="105" spans="1:27" x14ac:dyDescent="0.35">
      <c r="A105" s="100">
        <v>104</v>
      </c>
      <c r="B105" s="92">
        <v>656</v>
      </c>
      <c r="C105" s="94">
        <v>7</v>
      </c>
      <c r="D105" s="94">
        <v>964</v>
      </c>
      <c r="E105" s="94">
        <v>33</v>
      </c>
      <c r="F105" s="94">
        <v>180</v>
      </c>
      <c r="G105" s="94">
        <v>2</v>
      </c>
      <c r="H105" s="97">
        <v>1.3</v>
      </c>
      <c r="I105" s="97">
        <v>0.8</v>
      </c>
      <c r="J105" s="97">
        <v>1.6</v>
      </c>
      <c r="K105" s="94">
        <v>6</v>
      </c>
      <c r="L105" s="94">
        <v>1</v>
      </c>
      <c r="M105" s="94">
        <v>0</v>
      </c>
      <c r="N105" s="94">
        <v>3</v>
      </c>
      <c r="O105" s="94">
        <v>1</v>
      </c>
      <c r="P105" s="94">
        <v>1</v>
      </c>
      <c r="Q105" s="94">
        <v>0</v>
      </c>
      <c r="R105" s="94">
        <v>0</v>
      </c>
      <c r="S105" s="94">
        <v>0.3</v>
      </c>
      <c r="T105" s="94">
        <v>3</v>
      </c>
      <c r="U105" s="103">
        <v>315</v>
      </c>
      <c r="V105" s="97">
        <v>2.5</v>
      </c>
      <c r="W105" s="94">
        <v>1</v>
      </c>
      <c r="X105" s="105">
        <v>3</v>
      </c>
      <c r="Y105"/>
      <c r="Z105"/>
      <c r="AA105" s="1"/>
    </row>
    <row r="106" spans="1:27" x14ac:dyDescent="0.35">
      <c r="A106" s="100">
        <v>105</v>
      </c>
      <c r="B106" s="92">
        <v>1395</v>
      </c>
      <c r="C106" s="94">
        <v>8</v>
      </c>
      <c r="D106" s="94">
        <v>913</v>
      </c>
      <c r="E106" s="94">
        <v>22</v>
      </c>
      <c r="F106" s="94">
        <v>390</v>
      </c>
      <c r="G106" s="94">
        <v>3</v>
      </c>
      <c r="H106" s="97">
        <v>0.7</v>
      </c>
      <c r="I106" s="97">
        <v>0</v>
      </c>
      <c r="J106" s="97">
        <v>0.6</v>
      </c>
      <c r="K106" s="94">
        <v>9</v>
      </c>
      <c r="L106" s="94">
        <v>2</v>
      </c>
      <c r="M106" s="94">
        <v>1</v>
      </c>
      <c r="N106" s="94">
        <v>4</v>
      </c>
      <c r="O106" s="94">
        <v>1</v>
      </c>
      <c r="P106" s="94">
        <v>0</v>
      </c>
      <c r="Q106" s="94">
        <v>1</v>
      </c>
      <c r="R106" s="94">
        <v>1</v>
      </c>
      <c r="S106" s="94">
        <v>0.4</v>
      </c>
      <c r="T106" s="94">
        <v>3</v>
      </c>
      <c r="U106" s="103">
        <v>990</v>
      </c>
      <c r="V106" s="97">
        <v>3.7</v>
      </c>
      <c r="W106" s="94">
        <v>3</v>
      </c>
      <c r="X106" s="105">
        <v>3</v>
      </c>
      <c r="Y106"/>
      <c r="Z106"/>
      <c r="AA106" s="1"/>
    </row>
    <row r="107" spans="1:27" x14ac:dyDescent="0.35">
      <c r="A107" s="100">
        <v>106</v>
      </c>
      <c r="B107" s="92">
        <v>1599</v>
      </c>
      <c r="C107" s="94">
        <v>8</v>
      </c>
      <c r="D107" s="94">
        <v>1453</v>
      </c>
      <c r="E107" s="94">
        <v>13</v>
      </c>
      <c r="F107" s="94">
        <v>370</v>
      </c>
      <c r="G107" s="94">
        <v>1</v>
      </c>
      <c r="H107" s="97">
        <v>0.6</v>
      </c>
      <c r="I107" s="97">
        <v>1.5</v>
      </c>
      <c r="J107" s="97">
        <v>0.3</v>
      </c>
      <c r="K107" s="94">
        <v>9</v>
      </c>
      <c r="L107" s="94">
        <v>2</v>
      </c>
      <c r="M107" s="94">
        <v>1</v>
      </c>
      <c r="N107" s="94">
        <v>5</v>
      </c>
      <c r="O107" s="94">
        <v>2.5</v>
      </c>
      <c r="P107" s="94">
        <v>0</v>
      </c>
      <c r="Q107" s="94">
        <v>1</v>
      </c>
      <c r="R107" s="94">
        <v>0</v>
      </c>
      <c r="S107" s="94">
        <v>0.8</v>
      </c>
      <c r="T107" s="94">
        <v>3</v>
      </c>
      <c r="U107" s="103">
        <v>870</v>
      </c>
      <c r="V107" s="97">
        <v>2.8</v>
      </c>
      <c r="W107" s="94">
        <v>4</v>
      </c>
      <c r="X107" s="105">
        <v>3</v>
      </c>
      <c r="Y107"/>
      <c r="Z107"/>
      <c r="AA107" s="1"/>
    </row>
    <row r="108" spans="1:27" x14ac:dyDescent="0.35">
      <c r="A108" s="100">
        <v>107</v>
      </c>
      <c r="B108" s="92">
        <v>639</v>
      </c>
      <c r="C108" s="94">
        <v>6</v>
      </c>
      <c r="D108" s="94">
        <v>802</v>
      </c>
      <c r="E108" s="94">
        <v>1</v>
      </c>
      <c r="F108" s="94">
        <v>190</v>
      </c>
      <c r="G108" s="94">
        <v>2</v>
      </c>
      <c r="H108" s="97">
        <v>0.6</v>
      </c>
      <c r="I108" s="97">
        <v>1.1000000000000001</v>
      </c>
      <c r="J108" s="97">
        <v>0.9</v>
      </c>
      <c r="K108" s="94">
        <v>6</v>
      </c>
      <c r="L108" s="94">
        <v>1</v>
      </c>
      <c r="M108" s="94">
        <v>0</v>
      </c>
      <c r="N108" s="94">
        <v>3</v>
      </c>
      <c r="O108" s="94">
        <v>1</v>
      </c>
      <c r="P108" s="94">
        <v>0</v>
      </c>
      <c r="Q108" s="94">
        <v>1</v>
      </c>
      <c r="R108" s="94">
        <v>1</v>
      </c>
      <c r="S108" s="94">
        <v>0</v>
      </c>
      <c r="T108" s="94">
        <v>3</v>
      </c>
      <c r="U108" s="103">
        <v>330</v>
      </c>
      <c r="V108" s="97">
        <v>2.7</v>
      </c>
      <c r="W108" s="94">
        <v>3</v>
      </c>
      <c r="X108" s="105">
        <v>3</v>
      </c>
      <c r="Y108"/>
      <c r="Z108"/>
      <c r="AA108" s="1"/>
    </row>
    <row r="109" spans="1:27" x14ac:dyDescent="0.35">
      <c r="A109" s="100">
        <v>108</v>
      </c>
      <c r="B109" s="92">
        <v>739</v>
      </c>
      <c r="C109" s="94">
        <v>5</v>
      </c>
      <c r="D109" s="94">
        <v>843</v>
      </c>
      <c r="E109" s="94">
        <v>7</v>
      </c>
      <c r="F109" s="94">
        <v>200</v>
      </c>
      <c r="G109" s="94">
        <v>3</v>
      </c>
      <c r="H109" s="97">
        <v>0.1</v>
      </c>
      <c r="I109" s="97">
        <v>0.7</v>
      </c>
      <c r="J109" s="97">
        <v>0.2</v>
      </c>
      <c r="K109" s="94">
        <v>3</v>
      </c>
      <c r="L109" s="94">
        <v>2</v>
      </c>
      <c r="M109" s="94">
        <v>1</v>
      </c>
      <c r="N109" s="94">
        <v>2</v>
      </c>
      <c r="O109" s="94">
        <v>1</v>
      </c>
      <c r="P109" s="94">
        <v>0</v>
      </c>
      <c r="Q109" s="94">
        <v>1</v>
      </c>
      <c r="R109" s="94">
        <v>1</v>
      </c>
      <c r="S109" s="94">
        <v>0.4</v>
      </c>
      <c r="T109" s="94">
        <v>3</v>
      </c>
      <c r="U109" s="103">
        <v>340</v>
      </c>
      <c r="V109" s="97">
        <v>2.4</v>
      </c>
      <c r="W109" s="94">
        <v>2</v>
      </c>
      <c r="X109" s="105">
        <v>3</v>
      </c>
      <c r="Y109"/>
      <c r="Z109"/>
      <c r="AA109" s="1"/>
    </row>
    <row r="110" spans="1:27" x14ac:dyDescent="0.35">
      <c r="A110" s="100">
        <v>109</v>
      </c>
      <c r="B110" s="92">
        <v>1416</v>
      </c>
      <c r="C110" s="94">
        <v>8</v>
      </c>
      <c r="D110" s="94">
        <v>1024</v>
      </c>
      <c r="E110" s="94">
        <v>22</v>
      </c>
      <c r="F110" s="94">
        <v>390</v>
      </c>
      <c r="G110" s="94">
        <v>1</v>
      </c>
      <c r="H110" s="97">
        <v>1.4</v>
      </c>
      <c r="I110" s="97">
        <v>0.6</v>
      </c>
      <c r="J110" s="97">
        <v>0.8</v>
      </c>
      <c r="K110" s="94">
        <v>8</v>
      </c>
      <c r="L110" s="94">
        <v>2</v>
      </c>
      <c r="M110" s="94">
        <v>1</v>
      </c>
      <c r="N110" s="94">
        <v>5</v>
      </c>
      <c r="O110" s="94">
        <v>2</v>
      </c>
      <c r="P110" s="94">
        <v>0</v>
      </c>
      <c r="Q110" s="94">
        <v>1</v>
      </c>
      <c r="R110" s="94">
        <v>0</v>
      </c>
      <c r="S110" s="94">
        <v>0.6</v>
      </c>
      <c r="T110" s="94">
        <v>3</v>
      </c>
      <c r="U110" s="103">
        <v>675</v>
      </c>
      <c r="V110" s="97">
        <v>2.5</v>
      </c>
      <c r="W110" s="94">
        <v>4</v>
      </c>
      <c r="X110" s="105">
        <v>3</v>
      </c>
      <c r="Y110"/>
      <c r="Z110"/>
      <c r="AA110" s="1"/>
    </row>
    <row r="111" spans="1:27" x14ac:dyDescent="0.35">
      <c r="A111" s="100">
        <v>110</v>
      </c>
      <c r="B111" s="92">
        <v>898</v>
      </c>
      <c r="C111" s="94">
        <v>5</v>
      </c>
      <c r="D111" s="94">
        <v>1905</v>
      </c>
      <c r="E111" s="94">
        <v>5</v>
      </c>
      <c r="F111" s="94">
        <v>230</v>
      </c>
      <c r="G111" s="94">
        <v>1</v>
      </c>
      <c r="H111" s="97">
        <v>0.5</v>
      </c>
      <c r="I111" s="97">
        <v>0.5</v>
      </c>
      <c r="J111" s="97">
        <v>0.6</v>
      </c>
      <c r="K111" s="94">
        <v>8</v>
      </c>
      <c r="L111" s="94">
        <v>1</v>
      </c>
      <c r="M111" s="94">
        <v>1</v>
      </c>
      <c r="N111" s="94">
        <v>2</v>
      </c>
      <c r="O111" s="94">
        <v>1</v>
      </c>
      <c r="P111" s="94">
        <v>0</v>
      </c>
      <c r="Q111" s="94">
        <v>1</v>
      </c>
      <c r="R111" s="94">
        <v>1</v>
      </c>
      <c r="S111" s="94">
        <v>0</v>
      </c>
      <c r="T111" s="94">
        <v>3</v>
      </c>
      <c r="U111" s="103">
        <v>345</v>
      </c>
      <c r="V111" s="97">
        <v>2</v>
      </c>
      <c r="W111" s="94">
        <v>1</v>
      </c>
      <c r="X111" s="105">
        <v>3</v>
      </c>
      <c r="Y111"/>
      <c r="Z111"/>
      <c r="AA111" s="1"/>
    </row>
    <row r="112" spans="1:27" x14ac:dyDescent="0.35">
      <c r="A112" s="100">
        <v>111</v>
      </c>
      <c r="B112" s="92">
        <v>1507</v>
      </c>
      <c r="C112" s="94">
        <v>8</v>
      </c>
      <c r="D112" s="94">
        <v>1697</v>
      </c>
      <c r="E112" s="94">
        <v>45</v>
      </c>
      <c r="F112" s="94">
        <v>320</v>
      </c>
      <c r="G112" s="94">
        <v>1</v>
      </c>
      <c r="H112" s="97">
        <v>1.2</v>
      </c>
      <c r="I112" s="97">
        <v>0.7</v>
      </c>
      <c r="J112" s="97">
        <v>1.5</v>
      </c>
      <c r="K112" s="94">
        <v>9</v>
      </c>
      <c r="L112" s="94">
        <v>2</v>
      </c>
      <c r="M112" s="94">
        <v>1</v>
      </c>
      <c r="N112" s="94">
        <v>4</v>
      </c>
      <c r="O112" s="94">
        <v>1.5</v>
      </c>
      <c r="P112" s="94">
        <v>0</v>
      </c>
      <c r="Q112" s="94">
        <v>0</v>
      </c>
      <c r="R112" s="94">
        <v>0</v>
      </c>
      <c r="S112" s="94">
        <v>1</v>
      </c>
      <c r="T112" s="94">
        <v>3</v>
      </c>
      <c r="U112" s="103">
        <v>835</v>
      </c>
      <c r="V112" s="97">
        <v>2.9</v>
      </c>
      <c r="W112" s="94">
        <v>3</v>
      </c>
      <c r="X112" s="105">
        <v>3</v>
      </c>
      <c r="Y112"/>
      <c r="Z112"/>
      <c r="AA112" s="1"/>
    </row>
    <row r="113" spans="1:27" x14ac:dyDescent="0.35">
      <c r="A113" s="100">
        <v>112</v>
      </c>
      <c r="B113" s="92">
        <v>811</v>
      </c>
      <c r="C113" s="94">
        <v>5</v>
      </c>
      <c r="D113" s="94">
        <v>983</v>
      </c>
      <c r="E113" s="94">
        <v>22</v>
      </c>
      <c r="F113" s="94">
        <v>160</v>
      </c>
      <c r="G113" s="94">
        <v>2</v>
      </c>
      <c r="H113" s="97">
        <v>0.5</v>
      </c>
      <c r="I113" s="97">
        <v>1.2</v>
      </c>
      <c r="J113" s="97">
        <v>0.4</v>
      </c>
      <c r="K113" s="94">
        <v>7</v>
      </c>
      <c r="L113" s="94">
        <v>2</v>
      </c>
      <c r="M113" s="94">
        <v>1</v>
      </c>
      <c r="N113" s="94">
        <v>2</v>
      </c>
      <c r="O113" s="94">
        <v>1.5</v>
      </c>
      <c r="P113" s="94">
        <v>0</v>
      </c>
      <c r="Q113" s="94">
        <v>1</v>
      </c>
      <c r="R113" s="94">
        <v>0</v>
      </c>
      <c r="S113" s="94">
        <v>0.1</v>
      </c>
      <c r="T113" s="94">
        <v>3</v>
      </c>
      <c r="U113" s="103">
        <v>645</v>
      </c>
      <c r="V113" s="97">
        <v>4.0999999999999996</v>
      </c>
      <c r="W113" s="94">
        <v>1</v>
      </c>
      <c r="X113" s="105">
        <v>3</v>
      </c>
      <c r="Y113"/>
      <c r="Z113"/>
      <c r="AA113" s="1"/>
    </row>
    <row r="114" spans="1:27" x14ac:dyDescent="0.35">
      <c r="A114" s="100">
        <v>113</v>
      </c>
      <c r="B114" s="92">
        <v>1492</v>
      </c>
      <c r="C114" s="94">
        <v>7</v>
      </c>
      <c r="D114" s="94">
        <v>1944</v>
      </c>
      <c r="E114" s="94">
        <v>17</v>
      </c>
      <c r="F114" s="94">
        <v>210</v>
      </c>
      <c r="G114" s="94">
        <v>3</v>
      </c>
      <c r="H114" s="97">
        <v>1</v>
      </c>
      <c r="I114" s="97">
        <v>1.5</v>
      </c>
      <c r="J114" s="97">
        <v>1.1000000000000001</v>
      </c>
      <c r="K114" s="94">
        <v>10</v>
      </c>
      <c r="L114" s="94">
        <v>2</v>
      </c>
      <c r="M114" s="94">
        <v>1</v>
      </c>
      <c r="N114" s="94">
        <v>3</v>
      </c>
      <c r="O114" s="94">
        <v>1</v>
      </c>
      <c r="P114" s="94">
        <v>0</v>
      </c>
      <c r="Q114" s="94">
        <v>1</v>
      </c>
      <c r="R114" s="94">
        <v>0</v>
      </c>
      <c r="S114" s="94">
        <v>1</v>
      </c>
      <c r="T114" s="94">
        <v>3</v>
      </c>
      <c r="U114" s="103">
        <v>800</v>
      </c>
      <c r="V114" s="97">
        <v>2.8</v>
      </c>
      <c r="W114" s="94">
        <v>2</v>
      </c>
      <c r="X114" s="105">
        <v>3</v>
      </c>
      <c r="Y114"/>
      <c r="Z114"/>
      <c r="AA114" s="1"/>
    </row>
    <row r="115" spans="1:27" x14ac:dyDescent="0.35">
      <c r="A115" s="100">
        <v>114</v>
      </c>
      <c r="B115" s="92">
        <v>1476</v>
      </c>
      <c r="C115" s="94">
        <v>8</v>
      </c>
      <c r="D115" s="94">
        <v>1865</v>
      </c>
      <c r="E115" s="94">
        <v>23</v>
      </c>
      <c r="F115" s="94">
        <v>340</v>
      </c>
      <c r="G115" s="94">
        <v>3</v>
      </c>
      <c r="H115" s="97">
        <v>0.7</v>
      </c>
      <c r="I115" s="97">
        <v>1.5</v>
      </c>
      <c r="J115" s="97">
        <v>1.3</v>
      </c>
      <c r="K115" s="94">
        <v>9</v>
      </c>
      <c r="L115" s="94">
        <v>2</v>
      </c>
      <c r="M115" s="94">
        <v>1</v>
      </c>
      <c r="N115" s="94">
        <v>4</v>
      </c>
      <c r="O115" s="94">
        <v>2</v>
      </c>
      <c r="P115" s="94">
        <v>0</v>
      </c>
      <c r="Q115" s="94">
        <v>1</v>
      </c>
      <c r="R115" s="94">
        <v>1</v>
      </c>
      <c r="S115" s="94">
        <v>0.7</v>
      </c>
      <c r="T115" s="94">
        <v>3</v>
      </c>
      <c r="U115" s="103">
        <v>720</v>
      </c>
      <c r="V115" s="97">
        <v>2.5</v>
      </c>
      <c r="W115" s="94">
        <v>3</v>
      </c>
      <c r="X115" s="105">
        <v>3</v>
      </c>
      <c r="Y115"/>
      <c r="Z115"/>
      <c r="AA115" s="1"/>
    </row>
    <row r="116" spans="1:27" x14ac:dyDescent="0.35">
      <c r="A116" s="100">
        <v>115</v>
      </c>
      <c r="B116" s="92">
        <v>1697</v>
      </c>
      <c r="C116" s="94">
        <v>9</v>
      </c>
      <c r="D116" s="94">
        <v>1714</v>
      </c>
      <c r="E116" s="94">
        <v>6</v>
      </c>
      <c r="F116" s="94">
        <v>360</v>
      </c>
      <c r="G116" s="94">
        <v>1</v>
      </c>
      <c r="H116" s="97">
        <v>0.9</v>
      </c>
      <c r="I116" s="97">
        <v>1.2</v>
      </c>
      <c r="J116" s="97">
        <v>1.3</v>
      </c>
      <c r="K116" s="94">
        <v>9</v>
      </c>
      <c r="L116" s="94">
        <v>2</v>
      </c>
      <c r="M116" s="94">
        <v>1</v>
      </c>
      <c r="N116" s="94">
        <v>5</v>
      </c>
      <c r="O116" s="94">
        <v>2</v>
      </c>
      <c r="P116" s="94">
        <v>0</v>
      </c>
      <c r="Q116" s="94">
        <v>1</v>
      </c>
      <c r="R116" s="94">
        <v>0</v>
      </c>
      <c r="S116" s="94">
        <v>0.9</v>
      </c>
      <c r="T116" s="94">
        <v>3</v>
      </c>
      <c r="U116" s="103">
        <v>740</v>
      </c>
      <c r="V116" s="97">
        <v>2.2999999999999998</v>
      </c>
      <c r="W116" s="94">
        <v>4</v>
      </c>
      <c r="X116" s="105">
        <v>3</v>
      </c>
      <c r="Y116"/>
      <c r="Z116"/>
      <c r="AA116" s="1"/>
    </row>
    <row r="117" spans="1:27" x14ac:dyDescent="0.35">
      <c r="A117" s="100">
        <v>116</v>
      </c>
      <c r="B117" s="91">
        <v>1016</v>
      </c>
      <c r="C117" s="94">
        <v>8</v>
      </c>
      <c r="D117" s="94">
        <v>1366</v>
      </c>
      <c r="E117" s="94">
        <v>29</v>
      </c>
      <c r="F117" s="94">
        <v>440</v>
      </c>
      <c r="G117" s="94">
        <v>2</v>
      </c>
      <c r="H117" s="97">
        <v>0.2</v>
      </c>
      <c r="I117" s="97">
        <v>0.8</v>
      </c>
      <c r="J117" s="97">
        <v>0.1</v>
      </c>
      <c r="K117" s="94">
        <v>5</v>
      </c>
      <c r="L117" s="94">
        <v>1</v>
      </c>
      <c r="M117" s="94">
        <v>1</v>
      </c>
      <c r="N117" s="94">
        <v>4</v>
      </c>
      <c r="O117" s="94">
        <v>1.5</v>
      </c>
      <c r="P117" s="94">
        <v>1</v>
      </c>
      <c r="Q117" s="94">
        <v>0</v>
      </c>
      <c r="R117" s="94">
        <v>0</v>
      </c>
      <c r="S117" s="94">
        <v>0</v>
      </c>
      <c r="T117" s="94">
        <v>3</v>
      </c>
      <c r="U117" s="103">
        <v>750</v>
      </c>
      <c r="V117" s="97">
        <v>3.8</v>
      </c>
      <c r="W117" s="94">
        <v>4</v>
      </c>
      <c r="X117" s="105">
        <v>3</v>
      </c>
      <c r="Y117"/>
      <c r="Z117"/>
      <c r="AA117" s="1"/>
    </row>
    <row r="118" spans="1:27" x14ac:dyDescent="0.35">
      <c r="A118" s="100">
        <v>117</v>
      </c>
      <c r="B118" s="92">
        <v>1072</v>
      </c>
      <c r="C118" s="94">
        <v>5</v>
      </c>
      <c r="D118" s="94">
        <v>679</v>
      </c>
      <c r="E118" s="94">
        <v>19</v>
      </c>
      <c r="F118" s="94">
        <v>220</v>
      </c>
      <c r="G118" s="94">
        <v>3</v>
      </c>
      <c r="H118" s="97">
        <v>0.3</v>
      </c>
      <c r="I118" s="97">
        <v>0.1</v>
      </c>
      <c r="J118" s="97">
        <v>0.5</v>
      </c>
      <c r="K118" s="94">
        <v>7</v>
      </c>
      <c r="L118" s="94">
        <v>2</v>
      </c>
      <c r="M118" s="94">
        <v>0</v>
      </c>
      <c r="N118" s="94">
        <v>2</v>
      </c>
      <c r="O118" s="94">
        <v>1</v>
      </c>
      <c r="P118" s="94">
        <v>0</v>
      </c>
      <c r="Q118" s="94">
        <v>1</v>
      </c>
      <c r="R118" s="94">
        <v>0</v>
      </c>
      <c r="S118" s="94">
        <v>0.6</v>
      </c>
      <c r="T118" s="94">
        <v>3</v>
      </c>
      <c r="U118" s="103">
        <v>565</v>
      </c>
      <c r="V118" s="97">
        <v>2.7</v>
      </c>
      <c r="W118" s="94">
        <v>3</v>
      </c>
      <c r="X118" s="105">
        <v>2</v>
      </c>
      <c r="Y118"/>
      <c r="Z118"/>
      <c r="AA118" s="1"/>
    </row>
    <row r="119" spans="1:27" x14ac:dyDescent="0.35">
      <c r="A119" s="100">
        <v>118</v>
      </c>
      <c r="B119" s="92">
        <v>1096</v>
      </c>
      <c r="C119" s="94">
        <v>6</v>
      </c>
      <c r="D119" s="94">
        <v>1932</v>
      </c>
      <c r="E119" s="94">
        <v>37</v>
      </c>
      <c r="F119" s="94">
        <v>180</v>
      </c>
      <c r="G119" s="94">
        <v>3</v>
      </c>
      <c r="H119" s="97">
        <v>0.9</v>
      </c>
      <c r="I119" s="97">
        <v>1.2</v>
      </c>
      <c r="J119" s="97">
        <v>1.5</v>
      </c>
      <c r="K119" s="94">
        <v>9</v>
      </c>
      <c r="L119" s="94">
        <v>1</v>
      </c>
      <c r="M119" s="94">
        <v>0</v>
      </c>
      <c r="N119" s="94">
        <v>2</v>
      </c>
      <c r="O119" s="94">
        <v>1</v>
      </c>
      <c r="P119" s="94">
        <v>0</v>
      </c>
      <c r="Q119" s="94">
        <v>0</v>
      </c>
      <c r="R119" s="94">
        <v>0</v>
      </c>
      <c r="S119" s="94">
        <v>0.7</v>
      </c>
      <c r="T119" s="94">
        <v>3</v>
      </c>
      <c r="U119" s="103">
        <v>500</v>
      </c>
      <c r="V119" s="97">
        <v>2.4</v>
      </c>
      <c r="W119" s="94">
        <v>2</v>
      </c>
      <c r="X119" s="105">
        <v>3</v>
      </c>
      <c r="Y119"/>
      <c r="Z119"/>
      <c r="AA119" s="1"/>
    </row>
    <row r="120" spans="1:27" x14ac:dyDescent="0.35">
      <c r="A120" s="100">
        <v>119</v>
      </c>
      <c r="B120" s="92">
        <v>1104</v>
      </c>
      <c r="C120" s="94">
        <v>5</v>
      </c>
      <c r="D120" s="94">
        <v>1454</v>
      </c>
      <c r="E120" s="94">
        <v>25</v>
      </c>
      <c r="F120" s="94">
        <v>230</v>
      </c>
      <c r="G120" s="94">
        <v>1</v>
      </c>
      <c r="H120" s="97">
        <v>1.1000000000000001</v>
      </c>
      <c r="I120" s="97">
        <v>1.5</v>
      </c>
      <c r="J120" s="97">
        <v>1.7</v>
      </c>
      <c r="K120" s="94">
        <v>7</v>
      </c>
      <c r="L120" s="94">
        <v>2</v>
      </c>
      <c r="M120" s="94">
        <v>1</v>
      </c>
      <c r="N120" s="94">
        <v>2</v>
      </c>
      <c r="O120" s="94">
        <v>1.5</v>
      </c>
      <c r="P120" s="94">
        <v>0</v>
      </c>
      <c r="Q120" s="94">
        <v>1</v>
      </c>
      <c r="R120" s="94">
        <v>1</v>
      </c>
      <c r="S120" s="94">
        <v>0.7</v>
      </c>
      <c r="T120" s="94">
        <v>3</v>
      </c>
      <c r="U120" s="103">
        <v>520</v>
      </c>
      <c r="V120" s="97">
        <v>2.4</v>
      </c>
      <c r="W120" s="94">
        <v>2</v>
      </c>
      <c r="X120" s="105">
        <v>3</v>
      </c>
      <c r="Y120"/>
      <c r="Z120"/>
      <c r="AA120" s="1"/>
    </row>
    <row r="121" spans="1:27" ht="15" thickBot="1" x14ac:dyDescent="0.4">
      <c r="A121" s="101">
        <v>120</v>
      </c>
      <c r="B121" s="90">
        <v>1126</v>
      </c>
      <c r="C121" s="95">
        <v>5</v>
      </c>
      <c r="D121" s="95">
        <v>909</v>
      </c>
      <c r="E121" s="95">
        <v>15</v>
      </c>
      <c r="F121" s="95">
        <v>150</v>
      </c>
      <c r="G121" s="95">
        <v>2</v>
      </c>
      <c r="H121" s="98">
        <v>1.1000000000000001</v>
      </c>
      <c r="I121" s="98">
        <v>2</v>
      </c>
      <c r="J121" s="98">
        <v>0.5</v>
      </c>
      <c r="K121" s="95">
        <v>9</v>
      </c>
      <c r="L121" s="95">
        <v>2</v>
      </c>
      <c r="M121" s="95">
        <v>1</v>
      </c>
      <c r="N121" s="95">
        <v>2</v>
      </c>
      <c r="O121" s="95">
        <v>1</v>
      </c>
      <c r="P121" s="95">
        <v>0</v>
      </c>
      <c r="Q121" s="95">
        <v>1</v>
      </c>
      <c r="R121" s="95">
        <v>0</v>
      </c>
      <c r="S121" s="95">
        <v>0.8</v>
      </c>
      <c r="T121" s="95">
        <v>3</v>
      </c>
      <c r="U121" s="104">
        <v>620</v>
      </c>
      <c r="V121" s="98">
        <v>2.9</v>
      </c>
      <c r="W121" s="95">
        <v>1</v>
      </c>
      <c r="X121" s="89">
        <v>2</v>
      </c>
      <c r="Y121"/>
      <c r="Z121"/>
      <c r="AA121" s="1"/>
    </row>
    <row r="122" spans="1:27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 s="1"/>
    </row>
    <row r="123" spans="1:27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 s="1"/>
    </row>
    <row r="124" spans="1:27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 s="1"/>
    </row>
    <row r="125" spans="1:27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 s="1"/>
    </row>
    <row r="126" spans="1:27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 s="1"/>
    </row>
    <row r="127" spans="1:27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 s="1"/>
    </row>
    <row r="128" spans="1:27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 s="1"/>
    </row>
    <row r="129" spans="1:27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 s="1"/>
    </row>
    <row r="130" spans="1:27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 s="1"/>
    </row>
    <row r="131" spans="1:27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 s="1"/>
    </row>
    <row r="132" spans="1:27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 s="1"/>
    </row>
    <row r="133" spans="1:27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 s="1"/>
    </row>
    <row r="134" spans="1:27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 s="1"/>
    </row>
    <row r="135" spans="1:27" x14ac:dyDescent="0.3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 s="1"/>
    </row>
    <row r="136" spans="1:27" x14ac:dyDescent="0.3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 s="1"/>
    </row>
    <row r="137" spans="1:27" x14ac:dyDescent="0.3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 s="1"/>
    </row>
    <row r="138" spans="1:27" x14ac:dyDescent="0.3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 s="1"/>
    </row>
    <row r="139" spans="1:27" x14ac:dyDescent="0.3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 s="1"/>
    </row>
    <row r="140" spans="1:27" x14ac:dyDescent="0.3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 s="1"/>
    </row>
    <row r="141" spans="1:27" x14ac:dyDescent="0.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 s="1"/>
    </row>
    <row r="142" spans="1:27" x14ac:dyDescent="0.3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 s="1"/>
    </row>
    <row r="143" spans="1:27" x14ac:dyDescent="0.3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 s="1"/>
    </row>
    <row r="144" spans="1:27" x14ac:dyDescent="0.3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 s="1"/>
    </row>
    <row r="145" spans="1:27" x14ac:dyDescent="0.3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 s="1"/>
    </row>
    <row r="146" spans="1:27" x14ac:dyDescent="0.3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 s="1"/>
    </row>
    <row r="147" spans="1:27" x14ac:dyDescent="0.3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 s="1"/>
    </row>
    <row r="148" spans="1:27" x14ac:dyDescent="0.3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 s="1"/>
    </row>
    <row r="149" spans="1:27" x14ac:dyDescent="0.3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 s="1"/>
    </row>
    <row r="150" spans="1:27" x14ac:dyDescent="0.3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 s="1"/>
    </row>
    <row r="151" spans="1:27" x14ac:dyDescent="0.3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 s="1"/>
    </row>
    <row r="152" spans="1:27" x14ac:dyDescent="0.3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 s="1"/>
    </row>
    <row r="153" spans="1:27" x14ac:dyDescent="0.3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 s="1"/>
    </row>
    <row r="154" spans="1:27" x14ac:dyDescent="0.3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 s="1"/>
    </row>
    <row r="155" spans="1:27" x14ac:dyDescent="0.3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 s="1"/>
    </row>
    <row r="156" spans="1:27" x14ac:dyDescent="0.3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 s="1"/>
    </row>
    <row r="157" spans="1:27" x14ac:dyDescent="0.3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 s="1"/>
    </row>
    <row r="158" spans="1:27" x14ac:dyDescent="0.3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 s="1"/>
    </row>
    <row r="159" spans="1:27" x14ac:dyDescent="0.3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 s="1"/>
    </row>
    <row r="160" spans="1:27" x14ac:dyDescent="0.3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 s="1"/>
    </row>
    <row r="161" spans="1:27" x14ac:dyDescent="0.3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 s="1"/>
    </row>
    <row r="162" spans="1:27" x14ac:dyDescent="0.3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 s="1"/>
    </row>
    <row r="163" spans="1:27" x14ac:dyDescent="0.3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 s="1"/>
    </row>
    <row r="164" spans="1:27" x14ac:dyDescent="0.3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 s="1"/>
    </row>
    <row r="165" spans="1:27" x14ac:dyDescent="0.3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 s="1"/>
    </row>
    <row r="166" spans="1:27" x14ac:dyDescent="0.3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 s="1"/>
    </row>
    <row r="167" spans="1:27" x14ac:dyDescent="0.3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 s="1"/>
    </row>
    <row r="168" spans="1:27" x14ac:dyDescent="0.3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 s="1"/>
    </row>
    <row r="169" spans="1:27" x14ac:dyDescent="0.3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 s="1"/>
    </row>
    <row r="170" spans="1:27" x14ac:dyDescent="0.3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 s="1"/>
    </row>
    <row r="171" spans="1:27" x14ac:dyDescent="0.3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 s="1"/>
    </row>
    <row r="172" spans="1:27" x14ac:dyDescent="0.3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 s="1"/>
    </row>
    <row r="173" spans="1:27" x14ac:dyDescent="0.3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 s="1"/>
    </row>
    <row r="174" spans="1:27" x14ac:dyDescent="0.3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 s="1"/>
    </row>
    <row r="175" spans="1:27" x14ac:dyDescent="0.3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 s="1"/>
    </row>
    <row r="176" spans="1:27" x14ac:dyDescent="0.3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 s="1"/>
    </row>
    <row r="177" spans="1:27" x14ac:dyDescent="0.3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 s="1"/>
    </row>
    <row r="178" spans="1:27" x14ac:dyDescent="0.3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 s="1"/>
    </row>
    <row r="179" spans="1:27" x14ac:dyDescent="0.3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 s="1"/>
    </row>
    <row r="180" spans="1:27" x14ac:dyDescent="0.3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 s="1"/>
    </row>
    <row r="181" spans="1:27" x14ac:dyDescent="0.3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 s="1"/>
    </row>
    <row r="182" spans="1:27" x14ac:dyDescent="0.3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 s="1"/>
    </row>
    <row r="183" spans="1:27" x14ac:dyDescent="0.3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 s="1"/>
    </row>
    <row r="184" spans="1:27" x14ac:dyDescent="0.3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 s="1"/>
    </row>
    <row r="185" spans="1:27" x14ac:dyDescent="0.3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 s="1"/>
    </row>
    <row r="186" spans="1:27" x14ac:dyDescent="0.3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 s="1"/>
    </row>
    <row r="187" spans="1:27" x14ac:dyDescent="0.3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 s="1"/>
    </row>
    <row r="188" spans="1:27" x14ac:dyDescent="0.3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 s="1"/>
    </row>
    <row r="189" spans="1:27" x14ac:dyDescent="0.3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 s="1"/>
    </row>
    <row r="190" spans="1:27" x14ac:dyDescent="0.3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 s="1"/>
    </row>
    <row r="191" spans="1:27" x14ac:dyDescent="0.3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 s="1"/>
    </row>
    <row r="192" spans="1:27" x14ac:dyDescent="0.3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 s="1"/>
    </row>
    <row r="193" spans="1:27" x14ac:dyDescent="0.3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 s="1"/>
    </row>
    <row r="194" spans="1:27" x14ac:dyDescent="0.3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 s="1"/>
    </row>
    <row r="195" spans="1:27" x14ac:dyDescent="0.3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 s="1"/>
    </row>
    <row r="196" spans="1:27" x14ac:dyDescent="0.3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 s="1"/>
    </row>
    <row r="197" spans="1:27" x14ac:dyDescent="0.3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 s="1"/>
    </row>
    <row r="198" spans="1:27" x14ac:dyDescent="0.3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 s="1"/>
    </row>
    <row r="199" spans="1:27" x14ac:dyDescent="0.3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 s="1"/>
    </row>
    <row r="200" spans="1:27" x14ac:dyDescent="0.3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 s="1"/>
    </row>
    <row r="201" spans="1:27" x14ac:dyDescent="0.3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 s="1"/>
    </row>
    <row r="202" spans="1:27" x14ac:dyDescent="0.3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 s="1"/>
    </row>
    <row r="203" spans="1:27" x14ac:dyDescent="0.3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 s="1"/>
    </row>
    <row r="204" spans="1:27" x14ac:dyDescent="0.3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 s="1"/>
    </row>
    <row r="205" spans="1:27" x14ac:dyDescent="0.3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 s="1"/>
    </row>
    <row r="206" spans="1:27" x14ac:dyDescent="0.3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 s="1"/>
    </row>
    <row r="207" spans="1:27" x14ac:dyDescent="0.3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 s="1"/>
    </row>
    <row r="208" spans="1:27" x14ac:dyDescent="0.3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 s="1"/>
    </row>
    <row r="209" spans="1:27" x14ac:dyDescent="0.3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 s="1"/>
    </row>
    <row r="210" spans="1:27" x14ac:dyDescent="0.3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 s="1"/>
    </row>
    <row r="211" spans="1:27" x14ac:dyDescent="0.3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 s="1"/>
    </row>
    <row r="212" spans="1:27" x14ac:dyDescent="0.3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 s="1"/>
    </row>
    <row r="213" spans="1:27" x14ac:dyDescent="0.3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 s="1"/>
    </row>
    <row r="214" spans="1:27" x14ac:dyDescent="0.3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 s="1"/>
    </row>
    <row r="215" spans="1:27" x14ac:dyDescent="0.3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 s="1"/>
    </row>
    <row r="216" spans="1:27" x14ac:dyDescent="0.3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 s="1"/>
    </row>
    <row r="217" spans="1:27" x14ac:dyDescent="0.3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 s="1"/>
    </row>
    <row r="218" spans="1:27" x14ac:dyDescent="0.3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 s="1"/>
    </row>
    <row r="219" spans="1:27" x14ac:dyDescent="0.3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 s="1"/>
    </row>
    <row r="220" spans="1:27" x14ac:dyDescent="0.3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 s="1"/>
    </row>
    <row r="221" spans="1:27" x14ac:dyDescent="0.3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 s="1"/>
    </row>
    <row r="222" spans="1:27" x14ac:dyDescent="0.3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 s="1"/>
    </row>
    <row r="223" spans="1:27" x14ac:dyDescent="0.3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 s="1"/>
    </row>
    <row r="224" spans="1:27" x14ac:dyDescent="0.3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 s="1"/>
    </row>
    <row r="225" spans="1:27" x14ac:dyDescent="0.3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 s="1"/>
    </row>
    <row r="226" spans="1:27" x14ac:dyDescent="0.3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 s="1"/>
    </row>
    <row r="227" spans="1:27" x14ac:dyDescent="0.3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 s="1"/>
    </row>
    <row r="228" spans="1:27" x14ac:dyDescent="0.3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 s="1"/>
    </row>
    <row r="229" spans="1:27" x14ac:dyDescent="0.3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 s="1"/>
    </row>
    <row r="230" spans="1:27" x14ac:dyDescent="0.3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 s="1"/>
    </row>
    <row r="231" spans="1:27" x14ac:dyDescent="0.3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 s="1"/>
    </row>
    <row r="232" spans="1:27" x14ac:dyDescent="0.3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 s="1"/>
    </row>
    <row r="233" spans="1:27" x14ac:dyDescent="0.3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 s="1"/>
    </row>
    <row r="234" spans="1:27" x14ac:dyDescent="0.3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 s="1"/>
    </row>
    <row r="235" spans="1:27" x14ac:dyDescent="0.3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 s="1"/>
    </row>
    <row r="236" spans="1:27" x14ac:dyDescent="0.3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 s="1"/>
    </row>
    <row r="237" spans="1:27" x14ac:dyDescent="0.3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 s="1"/>
    </row>
    <row r="238" spans="1:27" x14ac:dyDescent="0.3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 s="1"/>
    </row>
    <row r="239" spans="1:27" x14ac:dyDescent="0.3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 s="1"/>
    </row>
    <row r="240" spans="1:27" x14ac:dyDescent="0.3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 s="1"/>
    </row>
    <row r="241" spans="1:27" x14ac:dyDescent="0.3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 s="1"/>
    </row>
    <row r="242" spans="1:27" x14ac:dyDescent="0.3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 s="1"/>
    </row>
    <row r="243" spans="1:27" x14ac:dyDescent="0.3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 s="1"/>
    </row>
    <row r="244" spans="1:27" x14ac:dyDescent="0.3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 s="1"/>
    </row>
    <row r="245" spans="1:27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 s="1"/>
    </row>
    <row r="246" spans="1:27" x14ac:dyDescent="0.3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 s="1"/>
    </row>
    <row r="247" spans="1:27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 s="1"/>
    </row>
    <row r="248" spans="1:27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 s="1"/>
    </row>
    <row r="249" spans="1:27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 s="1"/>
    </row>
    <row r="250" spans="1:27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 s="1"/>
    </row>
    <row r="251" spans="1:27" x14ac:dyDescent="0.3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 s="1"/>
    </row>
    <row r="252" spans="1:27" x14ac:dyDescent="0.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 s="1"/>
    </row>
    <row r="253" spans="1:27" x14ac:dyDescent="0.3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 s="1"/>
    </row>
    <row r="254" spans="1:27" x14ac:dyDescent="0.3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 s="1"/>
    </row>
    <row r="255" spans="1:27" x14ac:dyDescent="0.3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 s="1"/>
    </row>
    <row r="256" spans="1:27" x14ac:dyDescent="0.3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 s="1"/>
    </row>
    <row r="257" spans="1:27" x14ac:dyDescent="0.3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 s="1"/>
    </row>
    <row r="258" spans="1:27" x14ac:dyDescent="0.3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 s="1"/>
    </row>
    <row r="259" spans="1:27" x14ac:dyDescent="0.3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 s="1"/>
    </row>
    <row r="260" spans="1:27" x14ac:dyDescent="0.3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 s="1"/>
    </row>
    <row r="261" spans="1:27" x14ac:dyDescent="0.3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 s="1"/>
    </row>
    <row r="262" spans="1:27" x14ac:dyDescent="0.3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 s="1"/>
    </row>
    <row r="263" spans="1:27" x14ac:dyDescent="0.3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 s="1"/>
    </row>
    <row r="264" spans="1:27" x14ac:dyDescent="0.3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 s="1"/>
    </row>
    <row r="265" spans="1:27" x14ac:dyDescent="0.3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 s="1"/>
    </row>
    <row r="266" spans="1:27" x14ac:dyDescent="0.3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 s="1"/>
    </row>
    <row r="267" spans="1:27" x14ac:dyDescent="0.3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 s="1"/>
    </row>
    <row r="268" spans="1:27" x14ac:dyDescent="0.3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 s="1"/>
    </row>
    <row r="269" spans="1:27" x14ac:dyDescent="0.3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 s="1"/>
    </row>
    <row r="270" spans="1:27" x14ac:dyDescent="0.3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 s="1"/>
    </row>
    <row r="271" spans="1:27" x14ac:dyDescent="0.3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 s="1"/>
    </row>
    <row r="272" spans="1:27" x14ac:dyDescent="0.3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 s="1"/>
    </row>
    <row r="273" spans="1:27" x14ac:dyDescent="0.3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 s="1"/>
    </row>
    <row r="274" spans="1:27" x14ac:dyDescent="0.3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 s="1"/>
    </row>
    <row r="275" spans="1:27" x14ac:dyDescent="0.3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 s="1"/>
    </row>
    <row r="276" spans="1:27" x14ac:dyDescent="0.3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 s="1"/>
    </row>
    <row r="277" spans="1:27" x14ac:dyDescent="0.3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 s="1"/>
    </row>
    <row r="278" spans="1:27" x14ac:dyDescent="0.3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 s="1"/>
    </row>
    <row r="279" spans="1:27" x14ac:dyDescent="0.3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 s="1"/>
    </row>
    <row r="280" spans="1:27" x14ac:dyDescent="0.3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 s="1"/>
    </row>
    <row r="281" spans="1:27" x14ac:dyDescent="0.3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 s="1"/>
    </row>
    <row r="282" spans="1:27" x14ac:dyDescent="0.3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 s="1"/>
    </row>
    <row r="283" spans="1:27" x14ac:dyDescent="0.3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 s="1"/>
    </row>
    <row r="284" spans="1:27" x14ac:dyDescent="0.3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 s="1"/>
    </row>
    <row r="285" spans="1:27" x14ac:dyDescent="0.3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 s="1"/>
    </row>
    <row r="286" spans="1:27" x14ac:dyDescent="0.3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 s="1"/>
    </row>
    <row r="287" spans="1:27" x14ac:dyDescent="0.3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 s="1"/>
    </row>
    <row r="288" spans="1:27" x14ac:dyDescent="0.3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 s="1"/>
    </row>
    <row r="289" spans="1:27" x14ac:dyDescent="0.3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 s="1"/>
    </row>
    <row r="290" spans="1:27" x14ac:dyDescent="0.3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 s="1"/>
    </row>
    <row r="291" spans="1:27" x14ac:dyDescent="0.3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 s="1"/>
    </row>
    <row r="292" spans="1:27" x14ac:dyDescent="0.3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 s="1"/>
    </row>
    <row r="293" spans="1:27" x14ac:dyDescent="0.3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 s="1"/>
    </row>
    <row r="294" spans="1:27" x14ac:dyDescent="0.3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 s="1"/>
    </row>
    <row r="295" spans="1:27" x14ac:dyDescent="0.3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 s="1"/>
    </row>
    <row r="296" spans="1:27" x14ac:dyDescent="0.3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 s="1"/>
    </row>
    <row r="297" spans="1:27" x14ac:dyDescent="0.3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 s="1"/>
    </row>
    <row r="298" spans="1:27" x14ac:dyDescent="0.3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 s="1"/>
    </row>
    <row r="299" spans="1:27" x14ac:dyDescent="0.3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 s="1"/>
    </row>
    <row r="300" spans="1:27" x14ac:dyDescent="0.3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 s="1"/>
    </row>
    <row r="301" spans="1:27" x14ac:dyDescent="0.3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 s="1"/>
    </row>
    <row r="302" spans="1:27" x14ac:dyDescent="0.3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 s="1"/>
    </row>
    <row r="303" spans="1:27" x14ac:dyDescent="0.3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 s="1"/>
    </row>
    <row r="304" spans="1:27" x14ac:dyDescent="0.3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 s="1"/>
    </row>
    <row r="305" spans="1:27" x14ac:dyDescent="0.3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 s="1"/>
    </row>
    <row r="306" spans="1:27" x14ac:dyDescent="0.3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 s="1"/>
    </row>
    <row r="307" spans="1:27" x14ac:dyDescent="0.3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 s="1"/>
    </row>
    <row r="308" spans="1:27" x14ac:dyDescent="0.3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 s="1"/>
    </row>
    <row r="309" spans="1:27" x14ac:dyDescent="0.3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 s="1"/>
    </row>
    <row r="310" spans="1:27" x14ac:dyDescent="0.3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 s="1"/>
    </row>
    <row r="311" spans="1:27" x14ac:dyDescent="0.3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 s="1"/>
    </row>
    <row r="312" spans="1:27" x14ac:dyDescent="0.3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 s="1"/>
    </row>
    <row r="313" spans="1:27" x14ac:dyDescent="0.3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 s="1"/>
    </row>
    <row r="314" spans="1:27" x14ac:dyDescent="0.3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 s="1"/>
    </row>
    <row r="315" spans="1:27" x14ac:dyDescent="0.3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 s="1"/>
    </row>
    <row r="316" spans="1:27" x14ac:dyDescent="0.3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 s="1"/>
    </row>
    <row r="317" spans="1:27" x14ac:dyDescent="0.3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 s="1"/>
    </row>
    <row r="318" spans="1:27" x14ac:dyDescent="0.3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 s="1"/>
    </row>
    <row r="319" spans="1:27" x14ac:dyDescent="0.3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 s="1"/>
    </row>
    <row r="320" spans="1:27" x14ac:dyDescent="0.3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 s="1"/>
    </row>
    <row r="321" spans="1:27" x14ac:dyDescent="0.3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 s="1"/>
    </row>
    <row r="322" spans="1:27" x14ac:dyDescent="0.3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 s="1"/>
    </row>
    <row r="323" spans="1:27" x14ac:dyDescent="0.3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 s="1"/>
    </row>
    <row r="324" spans="1:27" x14ac:dyDescent="0.3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 s="1"/>
    </row>
    <row r="325" spans="1:27" x14ac:dyDescent="0.3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 s="1"/>
    </row>
    <row r="326" spans="1:27" x14ac:dyDescent="0.3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 s="1"/>
    </row>
    <row r="327" spans="1:27" x14ac:dyDescent="0.3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 s="1"/>
    </row>
    <row r="328" spans="1:27" x14ac:dyDescent="0.3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 s="1"/>
    </row>
    <row r="329" spans="1:27" x14ac:dyDescent="0.3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 s="1"/>
    </row>
    <row r="330" spans="1:27" x14ac:dyDescent="0.3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 s="1"/>
    </row>
    <row r="331" spans="1:27" x14ac:dyDescent="0.3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 s="1"/>
    </row>
    <row r="332" spans="1:27" x14ac:dyDescent="0.3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 s="1"/>
    </row>
    <row r="333" spans="1:27" x14ac:dyDescent="0.3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 s="1"/>
    </row>
    <row r="334" spans="1:27" x14ac:dyDescent="0.3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 s="1"/>
    </row>
    <row r="335" spans="1:27" x14ac:dyDescent="0.3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 s="1"/>
    </row>
    <row r="336" spans="1:27" x14ac:dyDescent="0.3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 s="1"/>
    </row>
    <row r="337" spans="1:27" x14ac:dyDescent="0.3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 s="1"/>
    </row>
    <row r="338" spans="1:27" x14ac:dyDescent="0.3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 s="1"/>
    </row>
    <row r="339" spans="1:27" x14ac:dyDescent="0.3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 s="1"/>
    </row>
    <row r="340" spans="1:27" x14ac:dyDescent="0.3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 s="1"/>
    </row>
    <row r="341" spans="1:27" x14ac:dyDescent="0.3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 s="1"/>
    </row>
    <row r="342" spans="1:27" x14ac:dyDescent="0.3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 s="1"/>
    </row>
    <row r="343" spans="1:27" x14ac:dyDescent="0.3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 s="1"/>
    </row>
    <row r="344" spans="1:27" x14ac:dyDescent="0.3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 s="1"/>
    </row>
    <row r="345" spans="1:27" x14ac:dyDescent="0.3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 s="1"/>
    </row>
    <row r="346" spans="1:27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 s="1"/>
    </row>
    <row r="347" spans="1:27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 s="1"/>
    </row>
    <row r="348" spans="1:27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 s="1"/>
    </row>
    <row r="349" spans="1:27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 s="1"/>
    </row>
    <row r="350" spans="1:27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 s="1"/>
    </row>
    <row r="351" spans="1:27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 s="1"/>
    </row>
    <row r="352" spans="1:27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 s="1"/>
    </row>
    <row r="353" spans="1:27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 s="1"/>
    </row>
    <row r="354" spans="1:27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 s="1"/>
    </row>
    <row r="355" spans="1:27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 s="1"/>
    </row>
    <row r="356" spans="1:27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 s="1"/>
    </row>
    <row r="357" spans="1:27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 s="1"/>
    </row>
    <row r="358" spans="1:27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 s="1"/>
    </row>
    <row r="359" spans="1:27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 s="1"/>
    </row>
    <row r="360" spans="1:27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 s="1"/>
    </row>
    <row r="361" spans="1:27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 s="1"/>
    </row>
    <row r="362" spans="1:27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 s="1"/>
    </row>
    <row r="363" spans="1:27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 s="1"/>
    </row>
    <row r="364" spans="1:27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 s="1"/>
    </row>
    <row r="365" spans="1:27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 s="1"/>
    </row>
    <row r="366" spans="1:27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 s="1"/>
    </row>
    <row r="367" spans="1:27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 s="1"/>
    </row>
    <row r="368" spans="1:27" x14ac:dyDescent="0.3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 s="1"/>
    </row>
    <row r="369" spans="1:27" x14ac:dyDescent="0.3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 s="1"/>
    </row>
    <row r="370" spans="1:27" x14ac:dyDescent="0.3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 s="1"/>
    </row>
    <row r="371" spans="1:27" x14ac:dyDescent="0.3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 s="1"/>
    </row>
    <row r="372" spans="1:27" x14ac:dyDescent="0.3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 s="1"/>
    </row>
    <row r="373" spans="1:27" x14ac:dyDescent="0.3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 s="1"/>
    </row>
    <row r="374" spans="1:27" x14ac:dyDescent="0.3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 s="1"/>
    </row>
    <row r="375" spans="1:27" x14ac:dyDescent="0.3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 s="1"/>
    </row>
    <row r="376" spans="1:27" x14ac:dyDescent="0.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 s="1"/>
    </row>
    <row r="377" spans="1:27" x14ac:dyDescent="0.3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 s="1"/>
    </row>
    <row r="378" spans="1:27" x14ac:dyDescent="0.3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 s="1"/>
    </row>
    <row r="379" spans="1:27" x14ac:dyDescent="0.3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 s="1"/>
    </row>
    <row r="380" spans="1:27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 s="1"/>
    </row>
    <row r="381" spans="1:27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 s="1"/>
    </row>
    <row r="382" spans="1:27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 s="1"/>
    </row>
    <row r="383" spans="1:27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 s="1"/>
    </row>
    <row r="384" spans="1:27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 s="1"/>
    </row>
    <row r="385" spans="1:27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 s="1"/>
    </row>
    <row r="386" spans="1:27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 s="1"/>
    </row>
    <row r="387" spans="1:27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 s="1"/>
    </row>
    <row r="388" spans="1:27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 s="1"/>
    </row>
    <row r="389" spans="1:27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 s="1"/>
    </row>
    <row r="390" spans="1:27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 s="1"/>
    </row>
    <row r="391" spans="1:27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 s="1"/>
    </row>
    <row r="392" spans="1:27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 s="1"/>
    </row>
    <row r="393" spans="1:27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 s="1"/>
    </row>
    <row r="394" spans="1:27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 s="1"/>
    </row>
    <row r="395" spans="1:27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 s="1"/>
    </row>
    <row r="396" spans="1:27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 s="1"/>
    </row>
    <row r="397" spans="1:27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 s="1"/>
    </row>
    <row r="398" spans="1:27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 s="1"/>
    </row>
    <row r="399" spans="1:27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 s="1"/>
    </row>
    <row r="400" spans="1:27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 s="1"/>
    </row>
    <row r="401" spans="1:27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22"/>
  <sheetViews>
    <sheetView workbookViewId="0">
      <selection activeCell="E19" sqref="E18:E19"/>
    </sheetView>
  </sheetViews>
  <sheetFormatPr defaultColWidth="9.08984375" defaultRowHeight="12.5" x14ac:dyDescent="0.25"/>
  <cols>
    <col min="1" max="1" width="9.08984375" style="3"/>
    <col min="2" max="2" width="46.54296875" style="3" customWidth="1"/>
    <col min="3" max="7" width="9.08984375" style="3"/>
    <col min="8" max="8" width="44.36328125" style="3" customWidth="1"/>
    <col min="9" max="11" width="9.08984375" style="3"/>
    <col min="12" max="12" width="8.90625" style="3" customWidth="1"/>
    <col min="13" max="16384" width="9.08984375" style="3"/>
  </cols>
  <sheetData>
    <row r="2" spans="2:9" ht="13" x14ac:dyDescent="0.3">
      <c r="B2" s="16" t="s">
        <v>16</v>
      </c>
      <c r="H2" s="16" t="s">
        <v>16</v>
      </c>
    </row>
    <row r="4" spans="2:9" ht="14.5" x14ac:dyDescent="0.35">
      <c r="B4" s="17" t="s">
        <v>17</v>
      </c>
      <c r="H4" s="17" t="s">
        <v>18</v>
      </c>
    </row>
    <row r="5" spans="2:9" ht="13" thickBot="1" x14ac:dyDescent="0.3"/>
    <row r="6" spans="2:9" ht="13" x14ac:dyDescent="0.3">
      <c r="B6" s="147" t="s">
        <v>19</v>
      </c>
      <c r="C6" s="148"/>
      <c r="H6" s="147" t="s">
        <v>19</v>
      </c>
      <c r="I6" s="148"/>
    </row>
    <row r="7" spans="2:9" ht="13" x14ac:dyDescent="0.3">
      <c r="B7" s="18"/>
      <c r="C7" s="19"/>
      <c r="H7" s="18"/>
      <c r="I7" s="19"/>
    </row>
    <row r="8" spans="2:9" ht="13" x14ac:dyDescent="0.3">
      <c r="B8" s="145" t="s">
        <v>4</v>
      </c>
      <c r="C8" s="146"/>
      <c r="H8" s="145" t="s">
        <v>4</v>
      </c>
      <c r="I8" s="146"/>
    </row>
    <row r="9" spans="2:9" ht="13" x14ac:dyDescent="0.3">
      <c r="B9" s="6" t="s">
        <v>20</v>
      </c>
      <c r="C9" s="7"/>
      <c r="H9" s="6" t="s">
        <v>21</v>
      </c>
      <c r="I9" s="7"/>
    </row>
    <row r="10" spans="2:9" ht="13" x14ac:dyDescent="0.3">
      <c r="B10" s="6" t="s">
        <v>22</v>
      </c>
      <c r="C10" s="7"/>
      <c r="H10" s="6" t="s">
        <v>23</v>
      </c>
      <c r="I10" s="7"/>
    </row>
    <row r="11" spans="2:9" ht="13" x14ac:dyDescent="0.3">
      <c r="B11" s="6" t="s">
        <v>5</v>
      </c>
      <c r="C11" s="7"/>
      <c r="H11" s="6" t="s">
        <v>5</v>
      </c>
      <c r="I11" s="7"/>
    </row>
    <row r="12" spans="2:9" ht="13" x14ac:dyDescent="0.3">
      <c r="B12" s="6" t="s">
        <v>24</v>
      </c>
      <c r="C12" s="20"/>
      <c r="H12" s="6" t="s">
        <v>7</v>
      </c>
      <c r="I12" s="20"/>
    </row>
    <row r="13" spans="2:9" ht="13" x14ac:dyDescent="0.3">
      <c r="B13" s="21"/>
      <c r="C13" s="22"/>
      <c r="H13" s="21"/>
      <c r="I13" s="22"/>
    </row>
    <row r="14" spans="2:9" ht="13" x14ac:dyDescent="0.3">
      <c r="B14" s="145" t="s">
        <v>8</v>
      </c>
      <c r="C14" s="146"/>
      <c r="H14" s="145" t="s">
        <v>8</v>
      </c>
      <c r="I14" s="146"/>
    </row>
    <row r="15" spans="2:9" x14ac:dyDescent="0.25">
      <c r="B15" s="6" t="s">
        <v>25</v>
      </c>
      <c r="C15" s="12"/>
      <c r="H15" s="6" t="s">
        <v>25</v>
      </c>
      <c r="I15" s="12"/>
    </row>
    <row r="16" spans="2:9" ht="13" x14ac:dyDescent="0.3">
      <c r="B16" s="6" t="s">
        <v>10</v>
      </c>
      <c r="C16" s="12"/>
      <c r="H16" s="6" t="s">
        <v>26</v>
      </c>
      <c r="I16" s="10"/>
    </row>
    <row r="17" spans="2:9" ht="13" x14ac:dyDescent="0.3">
      <c r="B17" s="6" t="s">
        <v>27</v>
      </c>
      <c r="C17" s="12"/>
      <c r="H17" s="23" t="s">
        <v>28</v>
      </c>
      <c r="I17" s="12"/>
    </row>
    <row r="18" spans="2:9" ht="13" x14ac:dyDescent="0.3">
      <c r="B18" s="24"/>
      <c r="C18" s="25"/>
      <c r="H18" s="6" t="s">
        <v>29</v>
      </c>
      <c r="I18" s="12"/>
    </row>
    <row r="19" spans="2:9" ht="13" x14ac:dyDescent="0.3">
      <c r="B19" s="26" t="s">
        <v>13</v>
      </c>
      <c r="C19" s="27"/>
      <c r="H19" s="24"/>
      <c r="I19" s="25"/>
    </row>
    <row r="20" spans="2:9" ht="13" x14ac:dyDescent="0.3">
      <c r="B20" s="6" t="s">
        <v>30</v>
      </c>
      <c r="C20" s="28"/>
      <c r="H20" s="145" t="s">
        <v>13</v>
      </c>
      <c r="I20" s="146"/>
    </row>
    <row r="21" spans="2:9" ht="13.5" thickBot="1" x14ac:dyDescent="0.35">
      <c r="B21" s="14" t="s">
        <v>31</v>
      </c>
      <c r="C21" s="29"/>
      <c r="H21" s="6" t="s">
        <v>30</v>
      </c>
      <c r="I21" s="28"/>
    </row>
    <row r="22" spans="2:9" ht="13.5" thickBot="1" x14ac:dyDescent="0.35">
      <c r="H22" s="14" t="s">
        <v>31</v>
      </c>
      <c r="I22" s="29"/>
    </row>
  </sheetData>
  <mergeCells count="7">
    <mergeCell ref="H20:I20"/>
    <mergeCell ref="B6:C6"/>
    <mergeCell ref="H6:I6"/>
    <mergeCell ref="B8:C8"/>
    <mergeCell ref="H8:I8"/>
    <mergeCell ref="B14:C14"/>
    <mergeCell ref="H14:I1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D20"/>
  <sheetViews>
    <sheetView workbookViewId="0">
      <selection activeCell="H14" sqref="H14"/>
    </sheetView>
  </sheetViews>
  <sheetFormatPr defaultColWidth="9.08984375" defaultRowHeight="12.5" x14ac:dyDescent="0.25"/>
  <cols>
    <col min="1" max="2" width="9.08984375" style="3"/>
    <col min="3" max="3" width="54.36328125" style="3" customWidth="1"/>
    <col min="4" max="16384" width="9.08984375" style="3"/>
  </cols>
  <sheetData>
    <row r="2" spans="3:4" ht="13" x14ac:dyDescent="0.3">
      <c r="C2" s="149" t="s">
        <v>2</v>
      </c>
      <c r="D2" s="149"/>
    </row>
    <row r="3" spans="3:4" ht="13" thickBot="1" x14ac:dyDescent="0.3"/>
    <row r="4" spans="3:4" ht="13" x14ac:dyDescent="0.3">
      <c r="C4" s="150" t="s">
        <v>3</v>
      </c>
      <c r="D4" s="151"/>
    </row>
    <row r="5" spans="3:4" x14ac:dyDescent="0.25">
      <c r="C5" s="4"/>
      <c r="D5" s="5"/>
    </row>
    <row r="6" spans="3:4" ht="13" x14ac:dyDescent="0.3">
      <c r="C6" s="145" t="s">
        <v>4</v>
      </c>
      <c r="D6" s="146"/>
    </row>
    <row r="7" spans="3:4" ht="13" x14ac:dyDescent="0.3">
      <c r="C7" s="6" t="s">
        <v>5</v>
      </c>
      <c r="D7" s="7"/>
    </row>
    <row r="8" spans="3:4" ht="13" x14ac:dyDescent="0.3">
      <c r="C8" s="6" t="s">
        <v>6</v>
      </c>
      <c r="D8" s="7"/>
    </row>
    <row r="9" spans="3:4" ht="13" x14ac:dyDescent="0.3">
      <c r="C9" s="6" t="s">
        <v>7</v>
      </c>
      <c r="D9" s="8"/>
    </row>
    <row r="10" spans="3:4" x14ac:dyDescent="0.25">
      <c r="C10" s="6"/>
      <c r="D10" s="9"/>
    </row>
    <row r="11" spans="3:4" x14ac:dyDescent="0.25">
      <c r="C11" s="6"/>
      <c r="D11" s="10"/>
    </row>
    <row r="12" spans="3:4" ht="13" x14ac:dyDescent="0.3">
      <c r="C12" s="152" t="s">
        <v>8</v>
      </c>
      <c r="D12" s="153"/>
    </row>
    <row r="13" spans="3:4" ht="13" x14ac:dyDescent="0.3">
      <c r="C13" s="6" t="s">
        <v>9</v>
      </c>
      <c r="D13" s="9"/>
    </row>
    <row r="14" spans="3:4" x14ac:dyDescent="0.25">
      <c r="C14" s="6" t="s">
        <v>10</v>
      </c>
      <c r="D14" s="11"/>
    </row>
    <row r="15" spans="3:4" ht="16.25" customHeight="1" x14ac:dyDescent="0.25">
      <c r="C15" s="6" t="s">
        <v>11</v>
      </c>
      <c r="D15" s="10"/>
    </row>
    <row r="16" spans="3:4" ht="13" x14ac:dyDescent="0.3">
      <c r="C16" s="6" t="s">
        <v>12</v>
      </c>
      <c r="D16" s="12"/>
    </row>
    <row r="17" spans="3:4" x14ac:dyDescent="0.25">
      <c r="C17" s="6"/>
      <c r="D17" s="10"/>
    </row>
    <row r="18" spans="3:4" ht="13" x14ac:dyDescent="0.3">
      <c r="C18" s="152" t="s">
        <v>13</v>
      </c>
      <c r="D18" s="153"/>
    </row>
    <row r="19" spans="3:4" ht="13" x14ac:dyDescent="0.3">
      <c r="C19" s="6" t="s">
        <v>14</v>
      </c>
      <c r="D19" s="13"/>
    </row>
    <row r="20" spans="3:4" ht="13.5" thickBot="1" x14ac:dyDescent="0.35">
      <c r="C20" s="14" t="s">
        <v>15</v>
      </c>
      <c r="D20" s="15"/>
    </row>
  </sheetData>
  <mergeCells count="5">
    <mergeCell ref="C2:D2"/>
    <mergeCell ref="C4:D4"/>
    <mergeCell ref="C6:D6"/>
    <mergeCell ref="C12:D12"/>
    <mergeCell ref="C18:D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6"/>
  <sheetViews>
    <sheetView workbookViewId="0">
      <selection activeCell="C22" sqref="C22"/>
    </sheetView>
  </sheetViews>
  <sheetFormatPr defaultColWidth="9.08984375" defaultRowHeight="12.5" x14ac:dyDescent="0.25"/>
  <cols>
    <col min="1" max="1" width="9.08984375" style="3"/>
    <col min="2" max="2" width="40.36328125" style="3" customWidth="1"/>
    <col min="3" max="6" width="9.08984375" style="3"/>
    <col min="7" max="7" width="42.81640625" style="3" customWidth="1"/>
    <col min="8" max="16384" width="9.08984375" style="3"/>
  </cols>
  <sheetData>
    <row r="2" spans="2:8" ht="13" x14ac:dyDescent="0.3">
      <c r="B2" s="156" t="s">
        <v>2</v>
      </c>
      <c r="C2" s="156"/>
      <c r="G2" s="156" t="s">
        <v>16</v>
      </c>
      <c r="H2" s="156"/>
    </row>
    <row r="3" spans="2:8" ht="13" thickBot="1" x14ac:dyDescent="0.3"/>
    <row r="4" spans="2:8" ht="14.5" x14ac:dyDescent="0.35">
      <c r="B4" s="157" t="s">
        <v>32</v>
      </c>
      <c r="C4" s="158"/>
      <c r="G4" s="157" t="s">
        <v>33</v>
      </c>
      <c r="H4" s="158"/>
    </row>
    <row r="5" spans="2:8" ht="14.5" x14ac:dyDescent="0.35">
      <c r="B5" s="30"/>
      <c r="C5" s="31"/>
      <c r="G5" s="30"/>
      <c r="H5" s="31"/>
    </row>
    <row r="6" spans="2:8" ht="14.5" x14ac:dyDescent="0.35">
      <c r="B6" s="154" t="s">
        <v>4</v>
      </c>
      <c r="C6" s="155"/>
      <c r="G6" s="154" t="s">
        <v>4</v>
      </c>
      <c r="H6" s="155"/>
    </row>
    <row r="7" spans="2:8" ht="14.5" x14ac:dyDescent="0.35">
      <c r="B7" s="32" t="s">
        <v>34</v>
      </c>
      <c r="C7" s="33"/>
      <c r="G7" s="32" t="s">
        <v>35</v>
      </c>
      <c r="H7" s="34"/>
    </row>
    <row r="8" spans="2:8" ht="14.5" x14ac:dyDescent="0.35">
      <c r="B8" s="32" t="s">
        <v>36</v>
      </c>
      <c r="C8" s="35"/>
      <c r="G8" s="32" t="s">
        <v>36</v>
      </c>
      <c r="H8" s="36"/>
    </row>
    <row r="9" spans="2:8" ht="14.5" x14ac:dyDescent="0.35">
      <c r="B9" s="32" t="s">
        <v>7</v>
      </c>
      <c r="C9" s="37"/>
      <c r="G9" s="32" t="s">
        <v>7</v>
      </c>
      <c r="H9" s="37"/>
    </row>
    <row r="10" spans="2:8" ht="14.5" x14ac:dyDescent="0.35">
      <c r="B10" s="38"/>
      <c r="C10" s="39"/>
      <c r="G10" s="38"/>
      <c r="H10" s="39"/>
    </row>
    <row r="11" spans="2:8" ht="14.5" x14ac:dyDescent="0.35">
      <c r="B11" s="154" t="s">
        <v>8</v>
      </c>
      <c r="C11" s="155"/>
      <c r="G11" s="154" t="s">
        <v>8</v>
      </c>
      <c r="H11" s="155"/>
    </row>
    <row r="12" spans="2:8" ht="14.5" x14ac:dyDescent="0.35">
      <c r="B12" s="32" t="s">
        <v>37</v>
      </c>
      <c r="C12" s="40"/>
      <c r="G12" s="32" t="s">
        <v>37</v>
      </c>
      <c r="H12" s="41"/>
    </row>
    <row r="13" spans="2:8" ht="14.5" x14ac:dyDescent="0.35">
      <c r="B13" s="32" t="s">
        <v>38</v>
      </c>
      <c r="C13" s="41"/>
      <c r="G13" s="32" t="s">
        <v>38</v>
      </c>
      <c r="H13" s="41"/>
    </row>
    <row r="14" spans="2:8" ht="14.5" x14ac:dyDescent="0.35">
      <c r="B14" s="42"/>
      <c r="C14" s="43"/>
      <c r="G14" s="42"/>
      <c r="H14" s="43"/>
    </row>
    <row r="15" spans="2:8" ht="14.5" x14ac:dyDescent="0.35">
      <c r="B15" s="154" t="s">
        <v>39</v>
      </c>
      <c r="C15" s="155"/>
      <c r="G15" s="154" t="s">
        <v>39</v>
      </c>
      <c r="H15" s="155"/>
    </row>
    <row r="16" spans="2:8" ht="15" thickBot="1" x14ac:dyDescent="0.4">
      <c r="B16" s="44" t="s">
        <v>40</v>
      </c>
      <c r="C16" s="45"/>
      <c r="G16" s="44" t="s">
        <v>40</v>
      </c>
      <c r="H16" s="45"/>
    </row>
  </sheetData>
  <mergeCells count="10">
    <mergeCell ref="B11:C11"/>
    <mergeCell ref="G11:H11"/>
    <mergeCell ref="B15:C15"/>
    <mergeCell ref="G15:H15"/>
    <mergeCell ref="B2:C2"/>
    <mergeCell ref="G2:H2"/>
    <mergeCell ref="B4:C4"/>
    <mergeCell ref="G4:H4"/>
    <mergeCell ref="B6:C6"/>
    <mergeCell ref="G6:H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V38"/>
  <sheetViews>
    <sheetView topLeftCell="A58" workbookViewId="0">
      <selection activeCell="H73" sqref="H73"/>
    </sheetView>
  </sheetViews>
  <sheetFormatPr defaultColWidth="8.90625" defaultRowHeight="14.5" x14ac:dyDescent="0.35"/>
  <cols>
    <col min="1" max="1" width="8.90625" style="47"/>
    <col min="2" max="2" width="21.90625" style="47" customWidth="1"/>
    <col min="3" max="10" width="8.90625" style="47"/>
    <col min="11" max="11" width="22.08984375" style="47" customWidth="1"/>
    <col min="12" max="16384" width="8.90625" style="47"/>
  </cols>
  <sheetData>
    <row r="1" spans="2:14" x14ac:dyDescent="0.35">
      <c r="B1" s="46" t="s">
        <v>41</v>
      </c>
    </row>
    <row r="3" spans="2:14" ht="15" thickBot="1" x14ac:dyDescent="0.4">
      <c r="B3" s="48" t="s">
        <v>42</v>
      </c>
      <c r="K3" s="48" t="s">
        <v>43</v>
      </c>
    </row>
    <row r="4" spans="2:14" x14ac:dyDescent="0.35">
      <c r="B4" s="157" t="s">
        <v>44</v>
      </c>
      <c r="C4" s="159"/>
      <c r="D4" s="159"/>
      <c r="E4" s="158"/>
      <c r="K4" s="157" t="s">
        <v>44</v>
      </c>
      <c r="L4" s="159"/>
      <c r="M4" s="159"/>
      <c r="N4" s="158"/>
    </row>
    <row r="5" spans="2:14" x14ac:dyDescent="0.35">
      <c r="B5" s="160"/>
      <c r="C5" s="161"/>
      <c r="D5" s="161"/>
      <c r="E5" s="162"/>
      <c r="K5" s="160"/>
      <c r="L5" s="161"/>
      <c r="M5" s="161"/>
      <c r="N5" s="162"/>
    </row>
    <row r="6" spans="2:14" x14ac:dyDescent="0.35">
      <c r="B6" s="154" t="s">
        <v>45</v>
      </c>
      <c r="C6" s="163"/>
      <c r="D6" s="163"/>
      <c r="E6" s="155"/>
      <c r="K6" s="154" t="s">
        <v>45</v>
      </c>
      <c r="L6" s="163"/>
      <c r="M6" s="163"/>
      <c r="N6" s="155"/>
    </row>
    <row r="7" spans="2:14" x14ac:dyDescent="0.35">
      <c r="B7" s="32" t="s">
        <v>46</v>
      </c>
      <c r="C7" s="49" t="s">
        <v>47</v>
      </c>
      <c r="D7" s="50"/>
      <c r="E7" s="51"/>
      <c r="K7" s="32" t="s">
        <v>46</v>
      </c>
      <c r="L7" s="49" t="s">
        <v>47</v>
      </c>
      <c r="M7" s="52"/>
      <c r="N7" s="53"/>
    </row>
    <row r="8" spans="2:14" x14ac:dyDescent="0.35">
      <c r="B8" s="32" t="s">
        <v>48</v>
      </c>
      <c r="C8" s="49" t="s">
        <v>47</v>
      </c>
      <c r="D8" s="50"/>
      <c r="E8" s="54"/>
      <c r="K8" s="32" t="s">
        <v>48</v>
      </c>
      <c r="L8" s="49" t="s">
        <v>47</v>
      </c>
      <c r="M8" s="52"/>
      <c r="N8" s="36"/>
    </row>
    <row r="9" spans="2:14" x14ac:dyDescent="0.35">
      <c r="B9" s="55" t="s">
        <v>49</v>
      </c>
      <c r="C9" s="56"/>
      <c r="D9" s="56"/>
      <c r="E9" s="57"/>
      <c r="K9" s="55" t="s">
        <v>49</v>
      </c>
      <c r="L9" s="56"/>
      <c r="M9" s="56"/>
      <c r="N9" s="57"/>
    </row>
    <row r="10" spans="2:14" x14ac:dyDescent="0.35">
      <c r="B10" s="154" t="s">
        <v>50</v>
      </c>
      <c r="C10" s="163"/>
      <c r="D10" s="163"/>
      <c r="E10" s="155"/>
      <c r="K10" s="154" t="s">
        <v>50</v>
      </c>
      <c r="L10" s="163"/>
      <c r="M10" s="163"/>
      <c r="N10" s="155"/>
    </row>
    <row r="11" spans="2:14" x14ac:dyDescent="0.35">
      <c r="B11" s="58"/>
      <c r="C11" s="59"/>
      <c r="D11" s="60" t="s">
        <v>51</v>
      </c>
      <c r="E11" s="61"/>
      <c r="K11" s="58"/>
      <c r="L11" s="59"/>
      <c r="M11" s="60" t="s">
        <v>51</v>
      </c>
      <c r="N11" s="62"/>
    </row>
    <row r="12" spans="2:14" x14ac:dyDescent="0.35">
      <c r="B12" s="154" t="s">
        <v>52</v>
      </c>
      <c r="C12" s="163"/>
      <c r="D12" s="163"/>
      <c r="E12" s="155"/>
      <c r="K12" s="154" t="s">
        <v>52</v>
      </c>
      <c r="L12" s="163"/>
      <c r="M12" s="163"/>
      <c r="N12" s="155"/>
    </row>
    <row r="13" spans="2:14" x14ac:dyDescent="0.35">
      <c r="B13" s="164" t="s">
        <v>53</v>
      </c>
      <c r="C13" s="165"/>
      <c r="D13" s="166"/>
      <c r="E13" s="63"/>
      <c r="K13" s="167" t="s">
        <v>54</v>
      </c>
      <c r="L13" s="168"/>
      <c r="M13" s="168"/>
      <c r="N13" s="64"/>
    </row>
    <row r="14" spans="2:14" x14ac:dyDescent="0.35">
      <c r="B14" s="65"/>
      <c r="C14" s="66"/>
      <c r="D14" s="66"/>
      <c r="E14" s="67"/>
      <c r="K14" s="164" t="s">
        <v>53</v>
      </c>
      <c r="L14" s="165"/>
      <c r="M14" s="166"/>
      <c r="N14" s="68"/>
    </row>
    <row r="15" spans="2:14" x14ac:dyDescent="0.35">
      <c r="B15" s="167" t="s">
        <v>55</v>
      </c>
      <c r="C15" s="168"/>
      <c r="D15" s="168"/>
      <c r="E15" s="69"/>
      <c r="K15" s="154" t="s">
        <v>56</v>
      </c>
      <c r="L15" s="163"/>
      <c r="M15" s="163"/>
      <c r="N15" s="155"/>
    </row>
    <row r="16" spans="2:14" x14ac:dyDescent="0.35">
      <c r="B16" s="65"/>
      <c r="C16" s="66"/>
      <c r="D16" s="66"/>
      <c r="E16" s="67"/>
      <c r="K16" s="164" t="s">
        <v>57</v>
      </c>
      <c r="L16" s="165"/>
      <c r="M16" s="166"/>
      <c r="N16" s="70"/>
    </row>
    <row r="17" spans="2:22" x14ac:dyDescent="0.35">
      <c r="B17" s="154" t="s">
        <v>56</v>
      </c>
      <c r="C17" s="163"/>
      <c r="D17" s="163"/>
      <c r="E17" s="155"/>
      <c r="K17" s="164" t="s">
        <v>58</v>
      </c>
      <c r="L17" s="165"/>
      <c r="M17" s="166"/>
      <c r="N17" s="70"/>
    </row>
    <row r="18" spans="2:22" x14ac:dyDescent="0.35">
      <c r="B18" s="164" t="s">
        <v>58</v>
      </c>
      <c r="C18" s="165"/>
      <c r="D18" s="166"/>
      <c r="E18" s="71"/>
      <c r="K18" s="164" t="s">
        <v>59</v>
      </c>
      <c r="L18" s="165"/>
      <c r="M18" s="166"/>
      <c r="N18" s="70"/>
    </row>
    <row r="19" spans="2:22" x14ac:dyDescent="0.35">
      <c r="B19" s="164" t="s">
        <v>59</v>
      </c>
      <c r="C19" s="165"/>
      <c r="D19" s="166"/>
      <c r="E19" s="71"/>
      <c r="G19" s="72"/>
      <c r="K19" s="169"/>
      <c r="L19" s="170"/>
      <c r="M19" s="170"/>
      <c r="N19" s="171"/>
      <c r="P19" s="73"/>
    </row>
    <row r="20" spans="2:22" x14ac:dyDescent="0.35">
      <c r="B20" s="169"/>
      <c r="C20" s="170"/>
      <c r="D20" s="170"/>
      <c r="E20" s="171"/>
      <c r="K20" s="164" t="s">
        <v>60</v>
      </c>
      <c r="L20" s="165"/>
      <c r="M20" s="166"/>
      <c r="N20" s="74"/>
    </row>
    <row r="21" spans="2:22" x14ac:dyDescent="0.35">
      <c r="B21" s="164" t="s">
        <v>60</v>
      </c>
      <c r="C21" s="165"/>
      <c r="D21" s="166"/>
      <c r="E21" s="74"/>
      <c r="K21" s="172" t="s">
        <v>61</v>
      </c>
      <c r="L21" s="173"/>
      <c r="M21" s="174"/>
      <c r="N21" s="74"/>
    </row>
    <row r="22" spans="2:22" x14ac:dyDescent="0.35">
      <c r="B22" s="172" t="s">
        <v>62</v>
      </c>
      <c r="C22" s="173"/>
      <c r="D22" s="174"/>
      <c r="E22" s="74"/>
      <c r="K22" s="164" t="s">
        <v>63</v>
      </c>
      <c r="L22" s="165"/>
      <c r="M22" s="166"/>
      <c r="N22" s="74"/>
    </row>
    <row r="23" spans="2:22" x14ac:dyDescent="0.35">
      <c r="B23" s="164" t="s">
        <v>63</v>
      </c>
      <c r="C23" s="165"/>
      <c r="D23" s="166"/>
      <c r="E23" s="74"/>
      <c r="K23" s="169"/>
      <c r="L23" s="170"/>
      <c r="M23" s="170"/>
      <c r="N23" s="171"/>
      <c r="V23" s="73"/>
    </row>
    <row r="24" spans="2:22" x14ac:dyDescent="0.35">
      <c r="B24" s="169"/>
      <c r="C24" s="170"/>
      <c r="D24" s="170"/>
      <c r="E24" s="171"/>
      <c r="K24" s="154" t="s">
        <v>64</v>
      </c>
      <c r="L24" s="163"/>
      <c r="M24" s="163"/>
      <c r="N24" s="155"/>
    </row>
    <row r="25" spans="2:22" ht="15" thickBot="1" x14ac:dyDescent="0.4">
      <c r="B25" s="154" t="s">
        <v>64</v>
      </c>
      <c r="C25" s="163"/>
      <c r="D25" s="163"/>
      <c r="E25" s="155"/>
      <c r="K25" s="175"/>
      <c r="L25" s="176"/>
      <c r="M25" s="176"/>
      <c r="N25" s="177"/>
    </row>
    <row r="26" spans="2:22" ht="15" thickBot="1" x14ac:dyDescent="0.4">
      <c r="B26" s="175"/>
      <c r="C26" s="176"/>
      <c r="D26" s="176"/>
      <c r="E26" s="177"/>
    </row>
    <row r="33" spans="11:18" x14ac:dyDescent="0.35">
      <c r="P33" s="73"/>
    </row>
    <row r="34" spans="11:18" x14ac:dyDescent="0.35">
      <c r="K34" s="73"/>
    </row>
    <row r="35" spans="11:18" x14ac:dyDescent="0.35">
      <c r="L35" s="75"/>
      <c r="R35" s="75"/>
    </row>
    <row r="38" spans="11:18" x14ac:dyDescent="0.35">
      <c r="R38" s="73"/>
    </row>
  </sheetData>
  <mergeCells count="35">
    <mergeCell ref="B24:E24"/>
    <mergeCell ref="K24:N24"/>
    <mergeCell ref="B25:E25"/>
    <mergeCell ref="K25:N25"/>
    <mergeCell ref="B26:E26"/>
    <mergeCell ref="B21:D21"/>
    <mergeCell ref="K21:M21"/>
    <mergeCell ref="B22:D22"/>
    <mergeCell ref="K22:M22"/>
    <mergeCell ref="B23:D23"/>
    <mergeCell ref="K23:N23"/>
    <mergeCell ref="B18:D18"/>
    <mergeCell ref="K18:M18"/>
    <mergeCell ref="B19:D19"/>
    <mergeCell ref="K19:N19"/>
    <mergeCell ref="B20:E20"/>
    <mergeCell ref="K20:M20"/>
    <mergeCell ref="K14:M14"/>
    <mergeCell ref="B15:D15"/>
    <mergeCell ref="K15:N15"/>
    <mergeCell ref="K16:M16"/>
    <mergeCell ref="B17:E17"/>
    <mergeCell ref="K17:M17"/>
    <mergeCell ref="B10:E10"/>
    <mergeCell ref="K10:N10"/>
    <mergeCell ref="B12:E12"/>
    <mergeCell ref="K12:N12"/>
    <mergeCell ref="B13:D13"/>
    <mergeCell ref="K13:M13"/>
    <mergeCell ref="B4:E4"/>
    <mergeCell ref="K4:N4"/>
    <mergeCell ref="B5:E5"/>
    <mergeCell ref="K5:N5"/>
    <mergeCell ref="B6:E6"/>
    <mergeCell ref="K6:N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23"/>
  <sheetViews>
    <sheetView workbookViewId="0">
      <selection activeCell="B1" sqref="B1:E23"/>
    </sheetView>
  </sheetViews>
  <sheetFormatPr defaultColWidth="8.90625" defaultRowHeight="14.5" x14ac:dyDescent="0.35"/>
  <cols>
    <col min="1" max="1" width="8.90625" style="47"/>
    <col min="2" max="2" width="22.08984375" style="47" customWidth="1"/>
    <col min="3" max="16384" width="8.90625" style="47"/>
  </cols>
  <sheetData>
    <row r="1" spans="2:5" ht="19.75" customHeight="1" x14ac:dyDescent="0.35">
      <c r="B1" s="46" t="s">
        <v>65</v>
      </c>
    </row>
    <row r="2" spans="2:5" ht="15" thickBot="1" x14ac:dyDescent="0.4"/>
    <row r="3" spans="2:5" x14ac:dyDescent="0.35">
      <c r="B3" s="157" t="s">
        <v>66</v>
      </c>
      <c r="C3" s="159"/>
      <c r="D3" s="159"/>
      <c r="E3" s="158"/>
    </row>
    <row r="4" spans="2:5" x14ac:dyDescent="0.35">
      <c r="B4" s="160"/>
      <c r="C4" s="161"/>
      <c r="D4" s="161"/>
      <c r="E4" s="162"/>
    </row>
    <row r="5" spans="2:5" x14ac:dyDescent="0.35">
      <c r="B5" s="154" t="s">
        <v>45</v>
      </c>
      <c r="C5" s="163"/>
      <c r="D5" s="163"/>
      <c r="E5" s="155"/>
    </row>
    <row r="6" spans="2:5" x14ac:dyDescent="0.35">
      <c r="B6" s="32" t="s">
        <v>46</v>
      </c>
      <c r="C6" s="60" t="s">
        <v>67</v>
      </c>
      <c r="D6" s="52"/>
      <c r="E6" s="76"/>
    </row>
    <row r="7" spans="2:5" x14ac:dyDescent="0.35">
      <c r="B7" s="32" t="s">
        <v>48</v>
      </c>
      <c r="C7" s="60" t="s">
        <v>67</v>
      </c>
      <c r="D7" s="52"/>
      <c r="E7" s="77"/>
    </row>
    <row r="8" spans="2:5" x14ac:dyDescent="0.35">
      <c r="B8" s="55" t="s">
        <v>49</v>
      </c>
      <c r="C8" s="56"/>
      <c r="D8" s="56"/>
      <c r="E8" s="57"/>
    </row>
    <row r="9" spans="2:5" x14ac:dyDescent="0.35">
      <c r="B9" s="154" t="s">
        <v>50</v>
      </c>
      <c r="C9" s="163"/>
      <c r="D9" s="163"/>
      <c r="E9" s="155"/>
    </row>
    <row r="10" spans="2:5" x14ac:dyDescent="0.35">
      <c r="B10" s="58"/>
      <c r="C10" s="59"/>
      <c r="D10" s="60" t="s">
        <v>51</v>
      </c>
      <c r="E10" s="62"/>
    </row>
    <row r="11" spans="2:5" x14ac:dyDescent="0.35">
      <c r="B11" s="154" t="s">
        <v>52</v>
      </c>
      <c r="C11" s="163"/>
      <c r="D11" s="163"/>
      <c r="E11" s="155"/>
    </row>
    <row r="12" spans="2:5" x14ac:dyDescent="0.35">
      <c r="B12" s="167" t="s">
        <v>53</v>
      </c>
      <c r="C12" s="168"/>
      <c r="D12" s="168"/>
      <c r="E12" s="68"/>
    </row>
    <row r="13" spans="2:5" x14ac:dyDescent="0.35">
      <c r="B13" s="154" t="s">
        <v>56</v>
      </c>
      <c r="C13" s="163"/>
      <c r="D13" s="163"/>
      <c r="E13" s="155"/>
    </row>
    <row r="14" spans="2:5" x14ac:dyDescent="0.35">
      <c r="B14" s="164" t="s">
        <v>59</v>
      </c>
      <c r="C14" s="165"/>
      <c r="D14" s="166"/>
      <c r="E14" s="70"/>
    </row>
    <row r="15" spans="2:5" x14ac:dyDescent="0.35">
      <c r="B15" s="164" t="s">
        <v>68</v>
      </c>
      <c r="C15" s="165"/>
      <c r="D15" s="166"/>
      <c r="E15" s="70"/>
    </row>
    <row r="16" spans="2:5" x14ac:dyDescent="0.35">
      <c r="B16" s="169"/>
      <c r="C16" s="170"/>
      <c r="D16" s="170"/>
      <c r="E16" s="171"/>
    </row>
    <row r="17" spans="2:5" x14ac:dyDescent="0.35">
      <c r="B17" s="167" t="s">
        <v>69</v>
      </c>
      <c r="C17" s="168"/>
      <c r="D17" s="168"/>
      <c r="E17" s="78"/>
    </row>
    <row r="18" spans="2:5" x14ac:dyDescent="0.35">
      <c r="B18" s="167" t="s">
        <v>70</v>
      </c>
      <c r="C18" s="168"/>
      <c r="D18" s="168"/>
      <c r="E18" s="78"/>
    </row>
    <row r="19" spans="2:5" x14ac:dyDescent="0.35">
      <c r="B19" s="167" t="s">
        <v>71</v>
      </c>
      <c r="C19" s="178"/>
      <c r="D19" s="178"/>
      <c r="E19" s="74"/>
    </row>
    <row r="20" spans="2:5" x14ac:dyDescent="0.35">
      <c r="B20" s="167" t="s">
        <v>63</v>
      </c>
      <c r="C20" s="168"/>
      <c r="D20" s="168"/>
      <c r="E20" s="74"/>
    </row>
    <row r="21" spans="2:5" x14ac:dyDescent="0.35">
      <c r="B21" s="169"/>
      <c r="C21" s="170"/>
      <c r="D21" s="170"/>
      <c r="E21" s="171"/>
    </row>
    <row r="22" spans="2:5" x14ac:dyDescent="0.35">
      <c r="B22" s="154" t="s">
        <v>64</v>
      </c>
      <c r="C22" s="163"/>
      <c r="D22" s="163"/>
      <c r="E22" s="155"/>
    </row>
    <row r="23" spans="2:5" ht="15" thickBot="1" x14ac:dyDescent="0.4">
      <c r="B23" s="175"/>
      <c r="C23" s="176"/>
      <c r="D23" s="176"/>
      <c r="E23" s="177"/>
    </row>
  </sheetData>
  <mergeCells count="17">
    <mergeCell ref="B19:D19"/>
    <mergeCell ref="B20:D20"/>
    <mergeCell ref="B21:E21"/>
    <mergeCell ref="B22:E22"/>
    <mergeCell ref="B23:E23"/>
    <mergeCell ref="B18:D18"/>
    <mergeCell ref="B3:E3"/>
    <mergeCell ref="B4:E4"/>
    <mergeCell ref="B5:E5"/>
    <mergeCell ref="B9:E9"/>
    <mergeCell ref="B11:E11"/>
    <mergeCell ref="B12:D12"/>
    <mergeCell ref="B13:E13"/>
    <mergeCell ref="B14:D14"/>
    <mergeCell ref="B15:D15"/>
    <mergeCell ref="B16:E16"/>
    <mergeCell ref="B17:D17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T39"/>
  <sheetViews>
    <sheetView topLeftCell="A19" workbookViewId="0">
      <selection activeCell="C21" sqref="C21"/>
    </sheetView>
  </sheetViews>
  <sheetFormatPr defaultRowHeight="14.5" x14ac:dyDescent="0.35"/>
  <cols>
    <col min="1" max="1" width="24.08984375" customWidth="1"/>
    <col min="2" max="2" width="14.6328125" customWidth="1"/>
  </cols>
  <sheetData>
    <row r="1" spans="1:2" x14ac:dyDescent="0.35">
      <c r="A1" s="111" t="s">
        <v>129</v>
      </c>
      <c r="B1" s="111"/>
    </row>
    <row r="2" spans="1:2" x14ac:dyDescent="0.35">
      <c r="A2" s="108"/>
      <c r="B2" s="108"/>
    </row>
    <row r="3" spans="1:2" x14ac:dyDescent="0.35">
      <c r="A3" s="108" t="s">
        <v>133</v>
      </c>
      <c r="B3" s="108">
        <v>886.57500000000005</v>
      </c>
    </row>
    <row r="4" spans="1:2" x14ac:dyDescent="0.35">
      <c r="A4" s="108" t="s">
        <v>70</v>
      </c>
      <c r="B4" s="108">
        <v>29.663435750401664</v>
      </c>
    </row>
    <row r="5" spans="1:2" x14ac:dyDescent="0.35">
      <c r="A5" s="108" t="s">
        <v>134</v>
      </c>
      <c r="B5" s="108">
        <v>852</v>
      </c>
    </row>
    <row r="6" spans="1:2" x14ac:dyDescent="0.35">
      <c r="A6" s="108" t="s">
        <v>135</v>
      </c>
      <c r="B6" s="108">
        <v>811</v>
      </c>
    </row>
    <row r="7" spans="1:2" x14ac:dyDescent="0.35">
      <c r="A7" s="108" t="s">
        <v>136</v>
      </c>
      <c r="B7" s="108">
        <v>324.94665787200353</v>
      </c>
    </row>
    <row r="8" spans="1:2" x14ac:dyDescent="0.35">
      <c r="A8" s="108" t="s">
        <v>137</v>
      </c>
      <c r="B8" s="108">
        <v>105590.33046218489</v>
      </c>
    </row>
    <row r="9" spans="1:2" x14ac:dyDescent="0.35">
      <c r="A9" s="108" t="s">
        <v>138</v>
      </c>
      <c r="B9" s="108">
        <v>-0.14778497003423263</v>
      </c>
    </row>
    <row r="10" spans="1:2" x14ac:dyDescent="0.35">
      <c r="A10" s="108" t="s">
        <v>139</v>
      </c>
      <c r="B10" s="108">
        <v>0.42600506292964119</v>
      </c>
    </row>
    <row r="11" spans="1:2" x14ac:dyDescent="0.35">
      <c r="A11" s="108" t="s">
        <v>140</v>
      </c>
      <c r="B11" s="108">
        <v>1569</v>
      </c>
    </row>
    <row r="12" spans="1:2" x14ac:dyDescent="0.35">
      <c r="A12" s="108" t="s">
        <v>141</v>
      </c>
      <c r="B12" s="108">
        <v>192</v>
      </c>
    </row>
    <row r="13" spans="1:2" x14ac:dyDescent="0.35">
      <c r="A13" s="108" t="s">
        <v>142</v>
      </c>
      <c r="B13" s="108">
        <v>1761</v>
      </c>
    </row>
    <row r="14" spans="1:2" x14ac:dyDescent="0.35">
      <c r="A14" s="108" t="s">
        <v>143</v>
      </c>
      <c r="B14" s="108">
        <v>106389</v>
      </c>
    </row>
    <row r="15" spans="1:2" x14ac:dyDescent="0.35">
      <c r="A15" s="108" t="s">
        <v>144</v>
      </c>
      <c r="B15" s="108">
        <v>120</v>
      </c>
    </row>
    <row r="16" spans="1:2" x14ac:dyDescent="0.35">
      <c r="A16" s="108" t="s">
        <v>145</v>
      </c>
      <c r="B16" s="108">
        <v>1761</v>
      </c>
    </row>
    <row r="17" spans="1:46" x14ac:dyDescent="0.35">
      <c r="A17" s="108" t="s">
        <v>146</v>
      </c>
      <c r="B17" s="108">
        <v>192</v>
      </c>
    </row>
    <row r="18" spans="1:46" ht="15" thickBot="1" x14ac:dyDescent="0.4">
      <c r="A18" s="109" t="s">
        <v>147</v>
      </c>
      <c r="B18" s="109">
        <v>58.736565464658788</v>
      </c>
    </row>
    <row r="21" spans="1:46" ht="15" thickBot="1" x14ac:dyDescent="0.4"/>
    <row r="22" spans="1:46" x14ac:dyDescent="0.35">
      <c r="A22" s="110" t="s">
        <v>129</v>
      </c>
      <c r="B22" s="110"/>
      <c r="C22" s="110" t="s">
        <v>79</v>
      </c>
      <c r="D22" s="110"/>
      <c r="E22" s="110" t="s">
        <v>81</v>
      </c>
      <c r="F22" s="110"/>
      <c r="G22" s="110" t="s">
        <v>83</v>
      </c>
      <c r="H22" s="110"/>
      <c r="I22" s="110" t="s">
        <v>130</v>
      </c>
      <c r="J22" s="110"/>
      <c r="K22" s="110" t="s">
        <v>87</v>
      </c>
      <c r="L22" s="110"/>
      <c r="M22" s="110" t="s">
        <v>90</v>
      </c>
      <c r="N22" s="110"/>
      <c r="O22" s="110" t="s">
        <v>92</v>
      </c>
      <c r="P22" s="110"/>
      <c r="Q22" s="110" t="s">
        <v>94</v>
      </c>
      <c r="R22" s="110"/>
      <c r="S22" s="110" t="s">
        <v>73</v>
      </c>
      <c r="T22" s="110"/>
      <c r="U22" s="110" t="s">
        <v>97</v>
      </c>
      <c r="V22" s="110"/>
      <c r="W22" s="110" t="s">
        <v>99</v>
      </c>
      <c r="X22" s="110"/>
      <c r="Y22" s="110" t="s">
        <v>102</v>
      </c>
      <c r="Z22" s="110"/>
      <c r="AA22" s="110" t="s">
        <v>104</v>
      </c>
      <c r="AB22" s="110"/>
      <c r="AC22" s="110" t="s">
        <v>106</v>
      </c>
      <c r="AD22" s="110"/>
      <c r="AE22" s="110" t="s">
        <v>109</v>
      </c>
      <c r="AF22" s="110"/>
      <c r="AG22" s="110" t="s">
        <v>112</v>
      </c>
      <c r="AH22" s="110"/>
      <c r="AI22" s="110" t="s">
        <v>114</v>
      </c>
      <c r="AJ22" s="110"/>
      <c r="AK22" s="110" t="s">
        <v>116</v>
      </c>
      <c r="AL22" s="110"/>
      <c r="AM22" s="110" t="s">
        <v>131</v>
      </c>
      <c r="AN22" s="110"/>
      <c r="AO22" s="110" t="s">
        <v>121</v>
      </c>
      <c r="AP22" s="110"/>
      <c r="AQ22" s="110" t="s">
        <v>123</v>
      </c>
      <c r="AR22" s="110"/>
      <c r="AS22" s="110" t="s">
        <v>132</v>
      </c>
      <c r="AT22" s="110"/>
    </row>
    <row r="23" spans="1:46" x14ac:dyDescent="0.35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</row>
    <row r="24" spans="1:46" x14ac:dyDescent="0.35">
      <c r="A24" s="108" t="s">
        <v>133</v>
      </c>
      <c r="B24" s="108">
        <v>886.57500000000005</v>
      </c>
      <c r="C24" s="108" t="s">
        <v>133</v>
      </c>
      <c r="D24" s="108">
        <v>6.85</v>
      </c>
      <c r="E24" s="108" t="s">
        <v>133</v>
      </c>
      <c r="F24" s="108">
        <v>1175.2249999999999</v>
      </c>
      <c r="G24" s="108" t="s">
        <v>133</v>
      </c>
      <c r="H24" s="108">
        <v>22.066666666666666</v>
      </c>
      <c r="I24" s="108" t="s">
        <v>133</v>
      </c>
      <c r="J24" s="108">
        <v>265.83333333333331</v>
      </c>
      <c r="K24" s="108" t="s">
        <v>133</v>
      </c>
      <c r="L24" s="108">
        <v>1.95</v>
      </c>
      <c r="M24" s="108" t="s">
        <v>133</v>
      </c>
      <c r="N24" s="108">
        <v>0.90916666666666679</v>
      </c>
      <c r="O24" s="108" t="s">
        <v>133</v>
      </c>
      <c r="P24" s="108">
        <v>0.90249999999999975</v>
      </c>
      <c r="Q24" s="108" t="s">
        <v>133</v>
      </c>
      <c r="R24" s="108">
        <v>0.92499999999999993</v>
      </c>
      <c r="S24" s="108" t="s">
        <v>133</v>
      </c>
      <c r="T24" s="108">
        <v>5.75</v>
      </c>
      <c r="U24" s="108" t="s">
        <v>133</v>
      </c>
      <c r="V24" s="108">
        <v>1.5333333333333334</v>
      </c>
      <c r="W24" s="108" t="s">
        <v>133</v>
      </c>
      <c r="X24" s="108">
        <v>0.46666666666666667</v>
      </c>
      <c r="Y24" s="108" t="s">
        <v>133</v>
      </c>
      <c r="Z24" s="108">
        <v>3.35</v>
      </c>
      <c r="AA24" s="108" t="s">
        <v>133</v>
      </c>
      <c r="AB24" s="108">
        <v>1.4375</v>
      </c>
      <c r="AC24" s="108" t="s">
        <v>133</v>
      </c>
      <c r="AD24" s="108">
        <v>0.16666666666666666</v>
      </c>
      <c r="AE24" s="108" t="s">
        <v>133</v>
      </c>
      <c r="AF24" s="108">
        <v>0.60833333333333328</v>
      </c>
      <c r="AG24" s="108" t="s">
        <v>133</v>
      </c>
      <c r="AH24" s="108">
        <v>0.36666666666666664</v>
      </c>
      <c r="AI24" s="108" t="s">
        <v>133</v>
      </c>
      <c r="AJ24" s="108">
        <v>0.19000000000000003</v>
      </c>
      <c r="AK24" s="108" t="s">
        <v>133</v>
      </c>
      <c r="AL24" s="108">
        <v>1.9583333333333333</v>
      </c>
      <c r="AM24" s="108" t="s">
        <v>133</v>
      </c>
      <c r="AN24" s="108">
        <v>604.33333333333337</v>
      </c>
      <c r="AO24" s="108" t="s">
        <v>133</v>
      </c>
      <c r="AP24" s="108">
        <v>3.7149999999999981</v>
      </c>
      <c r="AQ24" s="108" t="s">
        <v>133</v>
      </c>
      <c r="AR24" s="108">
        <v>2.6083333333333334</v>
      </c>
      <c r="AS24" s="108" t="s">
        <v>133</v>
      </c>
      <c r="AT24" s="108">
        <v>2.7</v>
      </c>
    </row>
    <row r="25" spans="1:46" x14ac:dyDescent="0.35">
      <c r="A25" s="108" t="s">
        <v>70</v>
      </c>
      <c r="B25" s="108">
        <v>29.663435750401664</v>
      </c>
      <c r="C25" s="108" t="s">
        <v>70</v>
      </c>
      <c r="D25" s="108">
        <v>0.11391308298957802</v>
      </c>
      <c r="E25" s="108" t="s">
        <v>70</v>
      </c>
      <c r="F25" s="108">
        <v>34.040996173998906</v>
      </c>
      <c r="G25" s="108" t="s">
        <v>70</v>
      </c>
      <c r="H25" s="108">
        <v>1.2466051004136063</v>
      </c>
      <c r="I25" s="108" t="s">
        <v>70</v>
      </c>
      <c r="J25" s="108">
        <v>8.5941672401045928</v>
      </c>
      <c r="K25" s="108" t="s">
        <v>70</v>
      </c>
      <c r="L25" s="108">
        <v>7.6559418348202762E-2</v>
      </c>
      <c r="M25" s="108" t="s">
        <v>70</v>
      </c>
      <c r="N25" s="108">
        <v>4.4564431580482428E-2</v>
      </c>
      <c r="O25" s="108" t="s">
        <v>70</v>
      </c>
      <c r="P25" s="108">
        <v>5.4944108346726382E-2</v>
      </c>
      <c r="Q25" s="108" t="s">
        <v>70</v>
      </c>
      <c r="R25" s="108">
        <v>4.8626081461694275E-2</v>
      </c>
      <c r="S25" s="108" t="s">
        <v>70</v>
      </c>
      <c r="T25" s="108">
        <v>0.17523493633737899</v>
      </c>
      <c r="U25" s="108" t="s">
        <v>70</v>
      </c>
      <c r="V25" s="108">
        <v>4.5732956038002363E-2</v>
      </c>
      <c r="W25" s="108" t="s">
        <v>70</v>
      </c>
      <c r="X25" s="108">
        <v>4.5732956038002363E-2</v>
      </c>
      <c r="Y25" s="108" t="s">
        <v>70</v>
      </c>
      <c r="Z25" s="108">
        <v>9.9473403396049917E-2</v>
      </c>
      <c r="AA25" s="108" t="s">
        <v>70</v>
      </c>
      <c r="AB25" s="108">
        <v>3.8147996118317103E-2</v>
      </c>
      <c r="AC25" s="108" t="s">
        <v>70</v>
      </c>
      <c r="AD25" s="108">
        <v>3.4163335903782822E-2</v>
      </c>
      <c r="AE25" s="108" t="s">
        <v>70</v>
      </c>
      <c r="AF25" s="108">
        <v>4.474614568527821E-2</v>
      </c>
      <c r="AG25" s="108" t="s">
        <v>70</v>
      </c>
      <c r="AH25" s="108">
        <v>4.4175188121443158E-2</v>
      </c>
      <c r="AI25" s="108" t="s">
        <v>70</v>
      </c>
      <c r="AJ25" s="108">
        <v>2.7990594658844646E-2</v>
      </c>
      <c r="AK25" s="108" t="s">
        <v>70</v>
      </c>
      <c r="AL25" s="108">
        <v>7.7960552882781586E-2</v>
      </c>
      <c r="AM25" s="108" t="s">
        <v>70</v>
      </c>
      <c r="AN25" s="108">
        <v>20.670732409327002</v>
      </c>
      <c r="AO25" s="108" t="s">
        <v>70</v>
      </c>
      <c r="AP25" s="108">
        <v>0.10750968948580147</v>
      </c>
      <c r="AQ25" s="108" t="s">
        <v>70</v>
      </c>
      <c r="AR25" s="108">
        <v>8.5582395416515189E-2</v>
      </c>
      <c r="AS25" s="108" t="s">
        <v>70</v>
      </c>
      <c r="AT25" s="108">
        <v>4.9648625302195049E-2</v>
      </c>
    </row>
    <row r="26" spans="1:46" x14ac:dyDescent="0.35">
      <c r="A26" s="108" t="s">
        <v>134</v>
      </c>
      <c r="B26" s="108">
        <v>852</v>
      </c>
      <c r="C26" s="108" t="s">
        <v>134</v>
      </c>
      <c r="D26" s="108">
        <v>7</v>
      </c>
      <c r="E26" s="108" t="s">
        <v>134</v>
      </c>
      <c r="F26" s="108">
        <v>980</v>
      </c>
      <c r="G26" s="108" t="s">
        <v>134</v>
      </c>
      <c r="H26" s="108">
        <v>22</v>
      </c>
      <c r="I26" s="108" t="s">
        <v>134</v>
      </c>
      <c r="J26" s="108">
        <v>230</v>
      </c>
      <c r="K26" s="108" t="s">
        <v>134</v>
      </c>
      <c r="L26" s="108">
        <v>2</v>
      </c>
      <c r="M26" s="108" t="s">
        <v>134</v>
      </c>
      <c r="N26" s="108">
        <v>0.9</v>
      </c>
      <c r="O26" s="108" t="s">
        <v>134</v>
      </c>
      <c r="P26" s="108">
        <v>0.8</v>
      </c>
      <c r="Q26" s="108" t="s">
        <v>134</v>
      </c>
      <c r="R26" s="108">
        <v>0.9</v>
      </c>
      <c r="S26" s="108" t="s">
        <v>134</v>
      </c>
      <c r="T26" s="108">
        <v>5</v>
      </c>
      <c r="U26" s="108" t="s">
        <v>134</v>
      </c>
      <c r="V26" s="108">
        <v>2</v>
      </c>
      <c r="W26" s="108" t="s">
        <v>134</v>
      </c>
      <c r="X26" s="108">
        <v>0</v>
      </c>
      <c r="Y26" s="108" t="s">
        <v>134</v>
      </c>
      <c r="Z26" s="108">
        <v>3</v>
      </c>
      <c r="AA26" s="108" t="s">
        <v>134</v>
      </c>
      <c r="AB26" s="108">
        <v>1.5</v>
      </c>
      <c r="AC26" s="108" t="s">
        <v>134</v>
      </c>
      <c r="AD26" s="108">
        <v>0</v>
      </c>
      <c r="AE26" s="108" t="s">
        <v>134</v>
      </c>
      <c r="AF26" s="108">
        <v>1</v>
      </c>
      <c r="AG26" s="108" t="s">
        <v>134</v>
      </c>
      <c r="AH26" s="108">
        <v>0</v>
      </c>
      <c r="AI26" s="108" t="s">
        <v>134</v>
      </c>
      <c r="AJ26" s="108">
        <v>0</v>
      </c>
      <c r="AK26" s="108" t="s">
        <v>134</v>
      </c>
      <c r="AL26" s="108">
        <v>2</v>
      </c>
      <c r="AM26" s="108" t="s">
        <v>134</v>
      </c>
      <c r="AN26" s="108">
        <v>595</v>
      </c>
      <c r="AO26" s="108" t="s">
        <v>134</v>
      </c>
      <c r="AP26" s="108">
        <v>3.6500000000000004</v>
      </c>
      <c r="AQ26" s="108" t="s">
        <v>134</v>
      </c>
      <c r="AR26" s="108">
        <v>3</v>
      </c>
      <c r="AS26" s="108" t="s">
        <v>134</v>
      </c>
      <c r="AT26" s="108">
        <v>3</v>
      </c>
    </row>
    <row r="27" spans="1:46" x14ac:dyDescent="0.35">
      <c r="A27" s="108" t="s">
        <v>135</v>
      </c>
      <c r="B27" s="108">
        <v>811</v>
      </c>
      <c r="C27" s="108" t="s">
        <v>135</v>
      </c>
      <c r="D27" s="108">
        <v>7</v>
      </c>
      <c r="E27" s="108" t="s">
        <v>135</v>
      </c>
      <c r="F27" s="108">
        <v>890</v>
      </c>
      <c r="G27" s="108" t="s">
        <v>135</v>
      </c>
      <c r="H27" s="108">
        <v>12</v>
      </c>
      <c r="I27" s="108" t="s">
        <v>135</v>
      </c>
      <c r="J27" s="108">
        <v>150</v>
      </c>
      <c r="K27" s="108" t="s">
        <v>135</v>
      </c>
      <c r="L27" s="108">
        <v>1</v>
      </c>
      <c r="M27" s="108" t="s">
        <v>135</v>
      </c>
      <c r="N27" s="108">
        <v>1.4</v>
      </c>
      <c r="O27" s="108" t="s">
        <v>135</v>
      </c>
      <c r="P27" s="108">
        <v>0.1</v>
      </c>
      <c r="Q27" s="108" t="s">
        <v>135</v>
      </c>
      <c r="R27" s="108">
        <v>1.5</v>
      </c>
      <c r="S27" s="108" t="s">
        <v>135</v>
      </c>
      <c r="T27" s="108">
        <v>5</v>
      </c>
      <c r="U27" s="108" t="s">
        <v>135</v>
      </c>
      <c r="V27" s="108">
        <v>2</v>
      </c>
      <c r="W27" s="108" t="s">
        <v>135</v>
      </c>
      <c r="X27" s="108">
        <v>0</v>
      </c>
      <c r="Y27" s="108" t="s">
        <v>135</v>
      </c>
      <c r="Z27" s="108">
        <v>3</v>
      </c>
      <c r="AA27" s="108" t="s">
        <v>135</v>
      </c>
      <c r="AB27" s="108">
        <v>1.5</v>
      </c>
      <c r="AC27" s="108" t="s">
        <v>135</v>
      </c>
      <c r="AD27" s="108">
        <v>0</v>
      </c>
      <c r="AE27" s="108" t="s">
        <v>135</v>
      </c>
      <c r="AF27" s="108">
        <v>1</v>
      </c>
      <c r="AG27" s="108" t="s">
        <v>135</v>
      </c>
      <c r="AH27" s="108">
        <v>0</v>
      </c>
      <c r="AI27" s="108" t="s">
        <v>135</v>
      </c>
      <c r="AJ27" s="108">
        <v>0</v>
      </c>
      <c r="AK27" s="108" t="s">
        <v>135</v>
      </c>
      <c r="AL27" s="108">
        <v>1</v>
      </c>
      <c r="AM27" s="108" t="s">
        <v>135</v>
      </c>
      <c r="AN27" s="108">
        <v>835</v>
      </c>
      <c r="AO27" s="108" t="s">
        <v>135</v>
      </c>
      <c r="AP27" s="108">
        <v>3.8</v>
      </c>
      <c r="AQ27" s="108" t="s">
        <v>135</v>
      </c>
      <c r="AR27" s="108">
        <v>3</v>
      </c>
      <c r="AS27" s="108" t="s">
        <v>135</v>
      </c>
      <c r="AT27" s="108">
        <v>3</v>
      </c>
    </row>
    <row r="28" spans="1:46" x14ac:dyDescent="0.35">
      <c r="A28" s="108" t="s">
        <v>136</v>
      </c>
      <c r="B28" s="108">
        <v>324.94665787200353</v>
      </c>
      <c r="C28" s="108" t="s">
        <v>136</v>
      </c>
      <c r="D28" s="108">
        <v>1.2478553029669981</v>
      </c>
      <c r="E28" s="108" t="s">
        <v>136</v>
      </c>
      <c r="F28" s="108">
        <v>372.9004296889251</v>
      </c>
      <c r="G28" s="108" t="s">
        <v>136</v>
      </c>
      <c r="H28" s="108">
        <v>13.655874675950498</v>
      </c>
      <c r="I28" s="108" t="s">
        <v>136</v>
      </c>
      <c r="J28" s="108">
        <v>94.144385207544047</v>
      </c>
      <c r="K28" s="108" t="s">
        <v>136</v>
      </c>
      <c r="L28" s="108">
        <v>0.83866640837571116</v>
      </c>
      <c r="M28" s="108" t="s">
        <v>136</v>
      </c>
      <c r="N28" s="108">
        <v>0.48817888878051652</v>
      </c>
      <c r="O28" s="108" t="s">
        <v>136</v>
      </c>
      <c r="P28" s="108">
        <v>0.60188255087019837</v>
      </c>
      <c r="Q28" s="108" t="s">
        <v>136</v>
      </c>
      <c r="R28" s="108">
        <v>0.53267203399307472</v>
      </c>
      <c r="S28" s="108" t="s">
        <v>136</v>
      </c>
      <c r="T28" s="108">
        <v>1.9196025498992837</v>
      </c>
      <c r="U28" s="108" t="s">
        <v>136</v>
      </c>
      <c r="V28" s="108">
        <v>0.50097943286811963</v>
      </c>
      <c r="W28" s="108" t="s">
        <v>136</v>
      </c>
      <c r="X28" s="108">
        <v>0.50097943286811963</v>
      </c>
      <c r="Y28" s="108" t="s">
        <v>136</v>
      </c>
      <c r="Z28" s="108">
        <v>1.0896765382365508</v>
      </c>
      <c r="AA28" s="108" t="s">
        <v>136</v>
      </c>
      <c r="AB28" s="108">
        <v>0.4178903599524359</v>
      </c>
      <c r="AC28" s="108" t="s">
        <v>136</v>
      </c>
      <c r="AD28" s="108">
        <v>0.3742405942825599</v>
      </c>
      <c r="AE28" s="108" t="s">
        <v>136</v>
      </c>
      <c r="AF28" s="108">
        <v>0.4901694670647867</v>
      </c>
      <c r="AG28" s="108" t="s">
        <v>136</v>
      </c>
      <c r="AH28" s="108">
        <v>0.48391494032297361</v>
      </c>
      <c r="AI28" s="108" t="s">
        <v>136</v>
      </c>
      <c r="AJ28" s="108">
        <v>0.30662160185265663</v>
      </c>
      <c r="AK28" s="108" t="s">
        <v>136</v>
      </c>
      <c r="AL28" s="108">
        <v>0.85401506818947759</v>
      </c>
      <c r="AM28" s="108" t="s">
        <v>136</v>
      </c>
      <c r="AN28" s="108">
        <v>226.43652841483021</v>
      </c>
      <c r="AO28" s="108" t="s">
        <v>136</v>
      </c>
      <c r="AP28" s="108">
        <v>1.177709641634989</v>
      </c>
      <c r="AQ28" s="108" t="s">
        <v>136</v>
      </c>
      <c r="AR28" s="108">
        <v>0.93750816989904207</v>
      </c>
      <c r="AS28" s="108" t="s">
        <v>136</v>
      </c>
      <c r="AT28" s="108">
        <v>0.5438734405426795</v>
      </c>
    </row>
    <row r="29" spans="1:46" x14ac:dyDescent="0.35">
      <c r="A29" s="108" t="s">
        <v>137</v>
      </c>
      <c r="B29" s="108">
        <v>105590.33046218489</v>
      </c>
      <c r="C29" s="108" t="s">
        <v>137</v>
      </c>
      <c r="D29" s="108">
        <v>1.5571428571428587</v>
      </c>
      <c r="E29" s="108" t="s">
        <v>137</v>
      </c>
      <c r="F29" s="108">
        <v>139054.73046218496</v>
      </c>
      <c r="G29" s="108" t="s">
        <v>137</v>
      </c>
      <c r="H29" s="108">
        <v>186.4829131652661</v>
      </c>
      <c r="I29" s="108" t="s">
        <v>137</v>
      </c>
      <c r="J29" s="108">
        <v>8863.1652661064381</v>
      </c>
      <c r="K29" s="108" t="s">
        <v>137</v>
      </c>
      <c r="L29" s="108">
        <v>0.70336134453781507</v>
      </c>
      <c r="M29" s="108" t="s">
        <v>137</v>
      </c>
      <c r="N29" s="108">
        <v>0.2383186274509799</v>
      </c>
      <c r="O29" s="108" t="s">
        <v>137</v>
      </c>
      <c r="P29" s="108">
        <v>0.36226260504201696</v>
      </c>
      <c r="Q29" s="108" t="s">
        <v>137</v>
      </c>
      <c r="R29" s="108">
        <v>0.28373949579831931</v>
      </c>
      <c r="S29" s="108" t="s">
        <v>137</v>
      </c>
      <c r="T29" s="108">
        <v>3.6848739495798317</v>
      </c>
      <c r="U29" s="108" t="s">
        <v>137</v>
      </c>
      <c r="V29" s="108">
        <v>0.2509803921568628</v>
      </c>
      <c r="W29" s="108" t="s">
        <v>137</v>
      </c>
      <c r="X29" s="108">
        <v>0.25098039215686274</v>
      </c>
      <c r="Y29" s="108" t="s">
        <v>137</v>
      </c>
      <c r="Z29" s="108">
        <v>1.1873949579831928</v>
      </c>
      <c r="AA29" s="108" t="s">
        <v>137</v>
      </c>
      <c r="AB29" s="108">
        <v>0.17463235294117646</v>
      </c>
      <c r="AC29" s="108" t="s">
        <v>137</v>
      </c>
      <c r="AD29" s="108">
        <v>0.14005602240896359</v>
      </c>
      <c r="AE29" s="108" t="s">
        <v>137</v>
      </c>
      <c r="AF29" s="108">
        <v>0.24026610644257704</v>
      </c>
      <c r="AG29" s="108" t="s">
        <v>137</v>
      </c>
      <c r="AH29" s="108">
        <v>0.23417366946778712</v>
      </c>
      <c r="AI29" s="108" t="s">
        <v>137</v>
      </c>
      <c r="AJ29" s="108">
        <v>9.401680672268907E-2</v>
      </c>
      <c r="AK29" s="108" t="s">
        <v>137</v>
      </c>
      <c r="AL29" s="108">
        <v>0.72934173669467806</v>
      </c>
      <c r="AM29" s="108" t="s">
        <v>137</v>
      </c>
      <c r="AN29" s="108">
        <v>51273.501400560206</v>
      </c>
      <c r="AO29" s="108" t="s">
        <v>137</v>
      </c>
      <c r="AP29" s="108">
        <v>1.3870000000000142</v>
      </c>
      <c r="AQ29" s="108" t="s">
        <v>137</v>
      </c>
      <c r="AR29" s="108">
        <v>0.87892156862745119</v>
      </c>
      <c r="AS29" s="108" t="s">
        <v>137</v>
      </c>
      <c r="AT29" s="108">
        <v>0.29579831932773148</v>
      </c>
    </row>
    <row r="30" spans="1:46" x14ac:dyDescent="0.35">
      <c r="A30" s="108" t="s">
        <v>138</v>
      </c>
      <c r="B30" s="108">
        <v>-0.14778497003423263</v>
      </c>
      <c r="C30" s="108" t="s">
        <v>138</v>
      </c>
      <c r="D30" s="108">
        <v>-0.9572295718620647</v>
      </c>
      <c r="E30" s="108" t="s">
        <v>138</v>
      </c>
      <c r="F30" s="108">
        <v>-0.5582007420064401</v>
      </c>
      <c r="G30" s="108" t="s">
        <v>138</v>
      </c>
      <c r="H30" s="108">
        <v>-1.3008100281758854</v>
      </c>
      <c r="I30" s="108" t="s">
        <v>138</v>
      </c>
      <c r="J30" s="108">
        <v>-1.32281133153091</v>
      </c>
      <c r="K30" s="108" t="s">
        <v>138</v>
      </c>
      <c r="L30" s="108">
        <v>-1.5754771196666137</v>
      </c>
      <c r="M30" s="108" t="s">
        <v>138</v>
      </c>
      <c r="N30" s="108">
        <v>-1.0486198568887657</v>
      </c>
      <c r="O30" s="108" t="s">
        <v>138</v>
      </c>
      <c r="P30" s="108">
        <v>-1.2816801909672924</v>
      </c>
      <c r="Q30" s="108" t="s">
        <v>138</v>
      </c>
      <c r="R30" s="108">
        <v>-1.338515290278427</v>
      </c>
      <c r="S30" s="108" t="s">
        <v>138</v>
      </c>
      <c r="T30" s="108">
        <v>-0.42161751559053373</v>
      </c>
      <c r="U30" s="108" t="s">
        <v>138</v>
      </c>
      <c r="V30" s="108">
        <v>-2.0155638852672761</v>
      </c>
      <c r="W30" s="108" t="s">
        <v>138</v>
      </c>
      <c r="X30" s="108">
        <v>-2.0155638852672704</v>
      </c>
      <c r="Y30" s="108" t="s">
        <v>138</v>
      </c>
      <c r="Z30" s="108">
        <v>-1.2188045750242054</v>
      </c>
      <c r="AA30" s="108" t="s">
        <v>138</v>
      </c>
      <c r="AB30" s="108">
        <v>9.9474652458363177E-2</v>
      </c>
      <c r="AC30" s="108" t="s">
        <v>138</v>
      </c>
      <c r="AD30" s="108">
        <v>1.3032594524119636</v>
      </c>
      <c r="AE30" s="108" t="s">
        <v>138</v>
      </c>
      <c r="AF30" s="108">
        <v>-1.8286981532366342</v>
      </c>
      <c r="AG30" s="108" t="s">
        <v>138</v>
      </c>
      <c r="AH30" s="108">
        <v>-1.7148150689631494</v>
      </c>
      <c r="AI30" s="108" t="s">
        <v>138</v>
      </c>
      <c r="AJ30" s="108">
        <v>0.87575709711938909</v>
      </c>
      <c r="AK30" s="108" t="s">
        <v>138</v>
      </c>
      <c r="AL30" s="108">
        <v>-1.630477512546973</v>
      </c>
      <c r="AM30" s="108" t="s">
        <v>138</v>
      </c>
      <c r="AN30" s="108">
        <v>0.22528452828166934</v>
      </c>
      <c r="AO30" s="108" t="s">
        <v>138</v>
      </c>
      <c r="AP30" s="108">
        <v>2.3667064479487214</v>
      </c>
      <c r="AQ30" s="108" t="s">
        <v>138</v>
      </c>
      <c r="AR30" s="108">
        <v>-0.86787509093739112</v>
      </c>
      <c r="AS30" s="108" t="s">
        <v>138</v>
      </c>
      <c r="AT30" s="108">
        <v>1.8444256573228923</v>
      </c>
    </row>
    <row r="31" spans="1:46" x14ac:dyDescent="0.35">
      <c r="A31" s="108" t="s">
        <v>139</v>
      </c>
      <c r="B31" s="108">
        <v>0.42600506292964119</v>
      </c>
      <c r="C31" s="108" t="s">
        <v>139</v>
      </c>
      <c r="D31" s="108">
        <v>7.8241206459813528E-2</v>
      </c>
      <c r="E31" s="108" t="s">
        <v>139</v>
      </c>
      <c r="F31" s="108">
        <v>0.83806221736023856</v>
      </c>
      <c r="G31" s="108" t="s">
        <v>139</v>
      </c>
      <c r="H31" s="108">
        <v>0.13551878715655127</v>
      </c>
      <c r="I31" s="108" t="s">
        <v>139</v>
      </c>
      <c r="J31" s="108">
        <v>0.44369436072329155</v>
      </c>
      <c r="K31" s="108" t="s">
        <v>139</v>
      </c>
      <c r="L31" s="108">
        <v>9.518092081524461E-2</v>
      </c>
      <c r="M31" s="108" t="s">
        <v>139</v>
      </c>
      <c r="N31" s="108">
        <v>0.1158376405239776</v>
      </c>
      <c r="O31" s="108" t="s">
        <v>139</v>
      </c>
      <c r="P31" s="108">
        <v>0.12078260226913402</v>
      </c>
      <c r="Q31" s="108" t="s">
        <v>139</v>
      </c>
      <c r="R31" s="108">
        <v>5.9920580708849217E-2</v>
      </c>
      <c r="S31" s="108" t="s">
        <v>139</v>
      </c>
      <c r="T31" s="108">
        <v>0.573565864096797</v>
      </c>
      <c r="U31" s="108" t="s">
        <v>139</v>
      </c>
      <c r="V31" s="108">
        <v>-0.1353281307006049</v>
      </c>
      <c r="W31" s="108" t="s">
        <v>139</v>
      </c>
      <c r="X31" s="108">
        <v>0.13532813070060504</v>
      </c>
      <c r="Y31" s="108" t="s">
        <v>139</v>
      </c>
      <c r="Z31" s="108">
        <v>0.25421863808296641</v>
      </c>
      <c r="AA31" s="108" t="s">
        <v>139</v>
      </c>
      <c r="AB31" s="108">
        <v>0.76711118704490722</v>
      </c>
      <c r="AC31" s="108" t="s">
        <v>139</v>
      </c>
      <c r="AD31" s="108">
        <v>1.8115781987643882</v>
      </c>
      <c r="AE31" s="108" t="s">
        <v>139</v>
      </c>
      <c r="AF31" s="108">
        <v>-0.44951592837936727</v>
      </c>
      <c r="AG31" s="108" t="s">
        <v>139</v>
      </c>
      <c r="AH31" s="108">
        <v>0.56040105002125373</v>
      </c>
      <c r="AI31" s="108" t="s">
        <v>139</v>
      </c>
      <c r="AJ31" s="108">
        <v>1.4566592584876077</v>
      </c>
      <c r="AK31" s="108" t="s">
        <v>139</v>
      </c>
      <c r="AL31" s="108">
        <v>8.0367095293441285E-2</v>
      </c>
      <c r="AM31" s="108" t="s">
        <v>139</v>
      </c>
      <c r="AN31" s="108">
        <v>0.523856086039999</v>
      </c>
      <c r="AO31" s="108" t="s">
        <v>139</v>
      </c>
      <c r="AP31" s="108">
        <v>1.0239056627075607</v>
      </c>
      <c r="AQ31" s="108" t="s">
        <v>139</v>
      </c>
      <c r="AR31" s="108">
        <v>-7.1507668211163125E-2</v>
      </c>
      <c r="AS31" s="108" t="s">
        <v>139</v>
      </c>
      <c r="AT31" s="108">
        <v>-1.6509721008576694</v>
      </c>
    </row>
    <row r="32" spans="1:46" x14ac:dyDescent="0.35">
      <c r="A32" s="108" t="s">
        <v>140</v>
      </c>
      <c r="B32" s="108">
        <v>1569</v>
      </c>
      <c r="C32" s="108" t="s">
        <v>140</v>
      </c>
      <c r="D32" s="108">
        <v>4</v>
      </c>
      <c r="E32" s="108" t="s">
        <v>140</v>
      </c>
      <c r="F32" s="108">
        <v>1318</v>
      </c>
      <c r="G32" s="108" t="s">
        <v>140</v>
      </c>
      <c r="H32" s="108">
        <v>44</v>
      </c>
      <c r="I32" s="108" t="s">
        <v>140</v>
      </c>
      <c r="J32" s="108">
        <v>290</v>
      </c>
      <c r="K32" s="108" t="s">
        <v>140</v>
      </c>
      <c r="L32" s="108">
        <v>2</v>
      </c>
      <c r="M32" s="108" t="s">
        <v>140</v>
      </c>
      <c r="N32" s="108">
        <v>1.7999999999999998</v>
      </c>
      <c r="O32" s="108" t="s">
        <v>140</v>
      </c>
      <c r="P32" s="108">
        <v>2</v>
      </c>
      <c r="Q32" s="108" t="s">
        <v>140</v>
      </c>
      <c r="R32" s="108">
        <v>1.7</v>
      </c>
      <c r="S32" s="108" t="s">
        <v>140</v>
      </c>
      <c r="T32" s="108">
        <v>7</v>
      </c>
      <c r="U32" s="108" t="s">
        <v>140</v>
      </c>
      <c r="V32" s="108">
        <v>1</v>
      </c>
      <c r="W32" s="108" t="s">
        <v>140</v>
      </c>
      <c r="X32" s="108">
        <v>1</v>
      </c>
      <c r="Y32" s="108" t="s">
        <v>140</v>
      </c>
      <c r="Z32" s="108">
        <v>3</v>
      </c>
      <c r="AA32" s="108" t="s">
        <v>140</v>
      </c>
      <c r="AB32" s="108">
        <v>1.5</v>
      </c>
      <c r="AC32" s="108" t="s">
        <v>140</v>
      </c>
      <c r="AD32" s="108">
        <v>1</v>
      </c>
      <c r="AE32" s="108" t="s">
        <v>140</v>
      </c>
      <c r="AF32" s="108">
        <v>1</v>
      </c>
      <c r="AG32" s="108" t="s">
        <v>140</v>
      </c>
      <c r="AH32" s="108">
        <v>1</v>
      </c>
      <c r="AI32" s="108" t="s">
        <v>140</v>
      </c>
      <c r="AJ32" s="108">
        <v>1</v>
      </c>
      <c r="AK32" s="108" t="s">
        <v>140</v>
      </c>
      <c r="AL32" s="108">
        <v>2</v>
      </c>
      <c r="AM32" s="108" t="s">
        <v>140</v>
      </c>
      <c r="AN32" s="108">
        <v>1170</v>
      </c>
      <c r="AO32" s="108" t="s">
        <v>140</v>
      </c>
      <c r="AP32" s="108">
        <v>7</v>
      </c>
      <c r="AQ32" s="108" t="s">
        <v>140</v>
      </c>
      <c r="AR32" s="108">
        <v>3</v>
      </c>
      <c r="AS32" s="108" t="s">
        <v>140</v>
      </c>
      <c r="AT32" s="108">
        <v>2</v>
      </c>
    </row>
    <row r="33" spans="1:46" x14ac:dyDescent="0.35">
      <c r="A33" s="108" t="s">
        <v>141</v>
      </c>
      <c r="B33" s="108">
        <v>192</v>
      </c>
      <c r="C33" s="108" t="s">
        <v>141</v>
      </c>
      <c r="D33" s="108">
        <v>5</v>
      </c>
      <c r="E33" s="108" t="s">
        <v>141</v>
      </c>
      <c r="F33" s="108">
        <v>632</v>
      </c>
      <c r="G33" s="108" t="s">
        <v>141</v>
      </c>
      <c r="H33" s="108">
        <v>1</v>
      </c>
      <c r="I33" s="108" t="s">
        <v>141</v>
      </c>
      <c r="J33" s="108">
        <v>150</v>
      </c>
      <c r="K33" s="108" t="s">
        <v>141</v>
      </c>
      <c r="L33" s="108">
        <v>1</v>
      </c>
      <c r="M33" s="108" t="s">
        <v>141</v>
      </c>
      <c r="N33" s="108">
        <v>0.1</v>
      </c>
      <c r="O33" s="108" t="s">
        <v>141</v>
      </c>
      <c r="P33" s="108">
        <v>0</v>
      </c>
      <c r="Q33" s="108" t="s">
        <v>141</v>
      </c>
      <c r="R33" s="108">
        <v>0.1</v>
      </c>
      <c r="S33" s="108" t="s">
        <v>141</v>
      </c>
      <c r="T33" s="108">
        <v>3</v>
      </c>
      <c r="U33" s="108" t="s">
        <v>141</v>
      </c>
      <c r="V33" s="108">
        <v>1</v>
      </c>
      <c r="W33" s="108" t="s">
        <v>141</v>
      </c>
      <c r="X33" s="108">
        <v>0</v>
      </c>
      <c r="Y33" s="108" t="s">
        <v>141</v>
      </c>
      <c r="Z33" s="108">
        <v>2</v>
      </c>
      <c r="AA33" s="108" t="s">
        <v>141</v>
      </c>
      <c r="AB33" s="108">
        <v>1</v>
      </c>
      <c r="AC33" s="108" t="s">
        <v>141</v>
      </c>
      <c r="AD33" s="108">
        <v>0</v>
      </c>
      <c r="AE33" s="108" t="s">
        <v>141</v>
      </c>
      <c r="AF33" s="108">
        <v>0</v>
      </c>
      <c r="AG33" s="108" t="s">
        <v>141</v>
      </c>
      <c r="AH33" s="108">
        <v>0</v>
      </c>
      <c r="AI33" s="108" t="s">
        <v>141</v>
      </c>
      <c r="AJ33" s="108">
        <v>0</v>
      </c>
      <c r="AK33" s="108" t="s">
        <v>141</v>
      </c>
      <c r="AL33" s="108">
        <v>1</v>
      </c>
      <c r="AM33" s="108" t="s">
        <v>141</v>
      </c>
      <c r="AN33" s="108">
        <v>200</v>
      </c>
      <c r="AO33" s="108" t="s">
        <v>141</v>
      </c>
      <c r="AP33" s="108">
        <v>1.5</v>
      </c>
      <c r="AQ33" s="108" t="s">
        <v>141</v>
      </c>
      <c r="AR33" s="108">
        <v>1</v>
      </c>
      <c r="AS33" s="108" t="s">
        <v>141</v>
      </c>
      <c r="AT33" s="108">
        <v>1</v>
      </c>
    </row>
    <row r="34" spans="1:46" x14ac:dyDescent="0.35">
      <c r="A34" s="108" t="s">
        <v>142</v>
      </c>
      <c r="B34" s="108">
        <v>1761</v>
      </c>
      <c r="C34" s="108" t="s">
        <v>142</v>
      </c>
      <c r="D34" s="108">
        <v>9</v>
      </c>
      <c r="E34" s="108" t="s">
        <v>142</v>
      </c>
      <c r="F34" s="108">
        <v>1950</v>
      </c>
      <c r="G34" s="108" t="s">
        <v>142</v>
      </c>
      <c r="H34" s="108">
        <v>45</v>
      </c>
      <c r="I34" s="108" t="s">
        <v>142</v>
      </c>
      <c r="J34" s="108">
        <v>440</v>
      </c>
      <c r="K34" s="108" t="s">
        <v>142</v>
      </c>
      <c r="L34" s="108">
        <v>3</v>
      </c>
      <c r="M34" s="108" t="s">
        <v>142</v>
      </c>
      <c r="N34" s="108">
        <v>1.9</v>
      </c>
      <c r="O34" s="108" t="s">
        <v>142</v>
      </c>
      <c r="P34" s="108">
        <v>2</v>
      </c>
      <c r="Q34" s="108" t="s">
        <v>142</v>
      </c>
      <c r="R34" s="108">
        <v>1.8</v>
      </c>
      <c r="S34" s="108" t="s">
        <v>142</v>
      </c>
      <c r="T34" s="108">
        <v>10</v>
      </c>
      <c r="U34" s="108" t="s">
        <v>142</v>
      </c>
      <c r="V34" s="108">
        <v>2</v>
      </c>
      <c r="W34" s="108" t="s">
        <v>142</v>
      </c>
      <c r="X34" s="108">
        <v>1</v>
      </c>
      <c r="Y34" s="108" t="s">
        <v>142</v>
      </c>
      <c r="Z34" s="108">
        <v>5</v>
      </c>
      <c r="AA34" s="108" t="s">
        <v>142</v>
      </c>
      <c r="AB34" s="108">
        <v>2.5</v>
      </c>
      <c r="AC34" s="108" t="s">
        <v>142</v>
      </c>
      <c r="AD34" s="108">
        <v>1</v>
      </c>
      <c r="AE34" s="108" t="s">
        <v>142</v>
      </c>
      <c r="AF34" s="108">
        <v>1</v>
      </c>
      <c r="AG34" s="108" t="s">
        <v>142</v>
      </c>
      <c r="AH34" s="108">
        <v>1</v>
      </c>
      <c r="AI34" s="108" t="s">
        <v>142</v>
      </c>
      <c r="AJ34" s="108">
        <v>1</v>
      </c>
      <c r="AK34" s="108" t="s">
        <v>142</v>
      </c>
      <c r="AL34" s="108">
        <v>3</v>
      </c>
      <c r="AM34" s="108" t="s">
        <v>142</v>
      </c>
      <c r="AN34" s="108">
        <v>1370</v>
      </c>
      <c r="AO34" s="108" t="s">
        <v>142</v>
      </c>
      <c r="AP34" s="108">
        <v>8.5</v>
      </c>
      <c r="AQ34" s="108" t="s">
        <v>142</v>
      </c>
      <c r="AR34" s="108">
        <v>4</v>
      </c>
      <c r="AS34" s="108" t="s">
        <v>142</v>
      </c>
      <c r="AT34" s="108">
        <v>3</v>
      </c>
    </row>
    <row r="35" spans="1:46" x14ac:dyDescent="0.35">
      <c r="A35" s="108" t="s">
        <v>143</v>
      </c>
      <c r="B35" s="108">
        <v>106389</v>
      </c>
      <c r="C35" s="108" t="s">
        <v>143</v>
      </c>
      <c r="D35" s="108">
        <v>822</v>
      </c>
      <c r="E35" s="108" t="s">
        <v>143</v>
      </c>
      <c r="F35" s="108">
        <v>141027</v>
      </c>
      <c r="G35" s="108" t="s">
        <v>143</v>
      </c>
      <c r="H35" s="108">
        <v>2648</v>
      </c>
      <c r="I35" s="108" t="s">
        <v>143</v>
      </c>
      <c r="J35" s="108">
        <v>31900</v>
      </c>
      <c r="K35" s="108" t="s">
        <v>143</v>
      </c>
      <c r="L35" s="108">
        <v>234</v>
      </c>
      <c r="M35" s="108" t="s">
        <v>143</v>
      </c>
      <c r="N35" s="108">
        <v>109.10000000000001</v>
      </c>
      <c r="O35" s="108" t="s">
        <v>143</v>
      </c>
      <c r="P35" s="108">
        <v>108.29999999999997</v>
      </c>
      <c r="Q35" s="108" t="s">
        <v>143</v>
      </c>
      <c r="R35" s="108">
        <v>110.99999999999999</v>
      </c>
      <c r="S35" s="108" t="s">
        <v>143</v>
      </c>
      <c r="T35" s="108">
        <v>690</v>
      </c>
      <c r="U35" s="108" t="s">
        <v>143</v>
      </c>
      <c r="V35" s="108">
        <v>184</v>
      </c>
      <c r="W35" s="108" t="s">
        <v>143</v>
      </c>
      <c r="X35" s="108">
        <v>56</v>
      </c>
      <c r="Y35" s="108" t="s">
        <v>143</v>
      </c>
      <c r="Z35" s="108">
        <v>402</v>
      </c>
      <c r="AA35" s="108" t="s">
        <v>143</v>
      </c>
      <c r="AB35" s="108">
        <v>172.5</v>
      </c>
      <c r="AC35" s="108" t="s">
        <v>143</v>
      </c>
      <c r="AD35" s="108">
        <v>20</v>
      </c>
      <c r="AE35" s="108" t="s">
        <v>143</v>
      </c>
      <c r="AF35" s="108">
        <v>73</v>
      </c>
      <c r="AG35" s="108" t="s">
        <v>143</v>
      </c>
      <c r="AH35" s="108">
        <v>44</v>
      </c>
      <c r="AI35" s="108" t="s">
        <v>143</v>
      </c>
      <c r="AJ35" s="108">
        <v>22.800000000000004</v>
      </c>
      <c r="AK35" s="108" t="s">
        <v>143</v>
      </c>
      <c r="AL35" s="108">
        <v>235</v>
      </c>
      <c r="AM35" s="108" t="s">
        <v>143</v>
      </c>
      <c r="AN35" s="108">
        <v>72520</v>
      </c>
      <c r="AO35" s="108" t="s">
        <v>143</v>
      </c>
      <c r="AP35" s="108">
        <v>445.79999999999978</v>
      </c>
      <c r="AQ35" s="108" t="s">
        <v>143</v>
      </c>
      <c r="AR35" s="108">
        <v>313</v>
      </c>
      <c r="AS35" s="108" t="s">
        <v>143</v>
      </c>
      <c r="AT35" s="108">
        <v>324</v>
      </c>
    </row>
    <row r="36" spans="1:46" x14ac:dyDescent="0.35">
      <c r="A36" s="108" t="s">
        <v>144</v>
      </c>
      <c r="B36" s="108">
        <v>120</v>
      </c>
      <c r="C36" s="108" t="s">
        <v>144</v>
      </c>
      <c r="D36" s="108">
        <v>120</v>
      </c>
      <c r="E36" s="108" t="s">
        <v>144</v>
      </c>
      <c r="F36" s="108">
        <v>120</v>
      </c>
      <c r="G36" s="108" t="s">
        <v>144</v>
      </c>
      <c r="H36" s="108">
        <v>120</v>
      </c>
      <c r="I36" s="108" t="s">
        <v>144</v>
      </c>
      <c r="J36" s="108">
        <v>120</v>
      </c>
      <c r="K36" s="108" t="s">
        <v>144</v>
      </c>
      <c r="L36" s="108">
        <v>120</v>
      </c>
      <c r="M36" s="108" t="s">
        <v>144</v>
      </c>
      <c r="N36" s="108">
        <v>120</v>
      </c>
      <c r="O36" s="108" t="s">
        <v>144</v>
      </c>
      <c r="P36" s="108">
        <v>120</v>
      </c>
      <c r="Q36" s="108" t="s">
        <v>144</v>
      </c>
      <c r="R36" s="108">
        <v>120</v>
      </c>
      <c r="S36" s="108" t="s">
        <v>144</v>
      </c>
      <c r="T36" s="108">
        <v>120</v>
      </c>
      <c r="U36" s="108" t="s">
        <v>144</v>
      </c>
      <c r="V36" s="108">
        <v>120</v>
      </c>
      <c r="W36" s="108" t="s">
        <v>144</v>
      </c>
      <c r="X36" s="108">
        <v>120</v>
      </c>
      <c r="Y36" s="108" t="s">
        <v>144</v>
      </c>
      <c r="Z36" s="108">
        <v>120</v>
      </c>
      <c r="AA36" s="108" t="s">
        <v>144</v>
      </c>
      <c r="AB36" s="108">
        <v>120</v>
      </c>
      <c r="AC36" s="108" t="s">
        <v>144</v>
      </c>
      <c r="AD36" s="108">
        <v>120</v>
      </c>
      <c r="AE36" s="108" t="s">
        <v>144</v>
      </c>
      <c r="AF36" s="108">
        <v>120</v>
      </c>
      <c r="AG36" s="108" t="s">
        <v>144</v>
      </c>
      <c r="AH36" s="108">
        <v>120</v>
      </c>
      <c r="AI36" s="108" t="s">
        <v>144</v>
      </c>
      <c r="AJ36" s="108">
        <v>120</v>
      </c>
      <c r="AK36" s="108" t="s">
        <v>144</v>
      </c>
      <c r="AL36" s="108">
        <v>120</v>
      </c>
      <c r="AM36" s="108" t="s">
        <v>144</v>
      </c>
      <c r="AN36" s="108">
        <v>120</v>
      </c>
      <c r="AO36" s="108" t="s">
        <v>144</v>
      </c>
      <c r="AP36" s="108">
        <v>120</v>
      </c>
      <c r="AQ36" s="108" t="s">
        <v>144</v>
      </c>
      <c r="AR36" s="108">
        <v>120</v>
      </c>
      <c r="AS36" s="108" t="s">
        <v>144</v>
      </c>
      <c r="AT36" s="108">
        <v>120</v>
      </c>
    </row>
    <row r="37" spans="1:46" x14ac:dyDescent="0.35">
      <c r="A37" s="108" t="s">
        <v>145</v>
      </c>
      <c r="B37" s="108">
        <v>1761</v>
      </c>
      <c r="C37" s="108" t="s">
        <v>145</v>
      </c>
      <c r="D37" s="108">
        <v>9</v>
      </c>
      <c r="E37" s="108" t="s">
        <v>145</v>
      </c>
      <c r="F37" s="108">
        <v>1950</v>
      </c>
      <c r="G37" s="108" t="s">
        <v>145</v>
      </c>
      <c r="H37" s="108">
        <v>45</v>
      </c>
      <c r="I37" s="108" t="s">
        <v>145</v>
      </c>
      <c r="J37" s="108">
        <v>440</v>
      </c>
      <c r="K37" s="108" t="s">
        <v>145</v>
      </c>
      <c r="L37" s="108">
        <v>3</v>
      </c>
      <c r="M37" s="108" t="s">
        <v>145</v>
      </c>
      <c r="N37" s="108">
        <v>1.9</v>
      </c>
      <c r="O37" s="108" t="s">
        <v>145</v>
      </c>
      <c r="P37" s="108">
        <v>2</v>
      </c>
      <c r="Q37" s="108" t="s">
        <v>145</v>
      </c>
      <c r="R37" s="108">
        <v>1.8</v>
      </c>
      <c r="S37" s="108" t="s">
        <v>145</v>
      </c>
      <c r="T37" s="108">
        <v>10</v>
      </c>
      <c r="U37" s="108" t="s">
        <v>145</v>
      </c>
      <c r="V37" s="108">
        <v>2</v>
      </c>
      <c r="W37" s="108" t="s">
        <v>145</v>
      </c>
      <c r="X37" s="108">
        <v>1</v>
      </c>
      <c r="Y37" s="108" t="s">
        <v>145</v>
      </c>
      <c r="Z37" s="108">
        <v>5</v>
      </c>
      <c r="AA37" s="108" t="s">
        <v>145</v>
      </c>
      <c r="AB37" s="108">
        <v>2.5</v>
      </c>
      <c r="AC37" s="108" t="s">
        <v>145</v>
      </c>
      <c r="AD37" s="108">
        <v>1</v>
      </c>
      <c r="AE37" s="108" t="s">
        <v>145</v>
      </c>
      <c r="AF37" s="108">
        <v>1</v>
      </c>
      <c r="AG37" s="108" t="s">
        <v>145</v>
      </c>
      <c r="AH37" s="108">
        <v>1</v>
      </c>
      <c r="AI37" s="108" t="s">
        <v>145</v>
      </c>
      <c r="AJ37" s="108">
        <v>1</v>
      </c>
      <c r="AK37" s="108" t="s">
        <v>145</v>
      </c>
      <c r="AL37" s="108">
        <v>3</v>
      </c>
      <c r="AM37" s="108" t="s">
        <v>145</v>
      </c>
      <c r="AN37" s="108">
        <v>1370</v>
      </c>
      <c r="AO37" s="108" t="s">
        <v>145</v>
      </c>
      <c r="AP37" s="108">
        <v>8.5</v>
      </c>
      <c r="AQ37" s="108" t="s">
        <v>145</v>
      </c>
      <c r="AR37" s="108">
        <v>4</v>
      </c>
      <c r="AS37" s="108" t="s">
        <v>145</v>
      </c>
      <c r="AT37" s="108">
        <v>3</v>
      </c>
    </row>
    <row r="38" spans="1:46" x14ac:dyDescent="0.35">
      <c r="A38" s="108" t="s">
        <v>146</v>
      </c>
      <c r="B38" s="108">
        <v>192</v>
      </c>
      <c r="C38" s="108" t="s">
        <v>146</v>
      </c>
      <c r="D38" s="108">
        <v>5</v>
      </c>
      <c r="E38" s="108" t="s">
        <v>146</v>
      </c>
      <c r="F38" s="108">
        <v>632</v>
      </c>
      <c r="G38" s="108" t="s">
        <v>146</v>
      </c>
      <c r="H38" s="108">
        <v>1</v>
      </c>
      <c r="I38" s="108" t="s">
        <v>146</v>
      </c>
      <c r="J38" s="108">
        <v>150</v>
      </c>
      <c r="K38" s="108" t="s">
        <v>146</v>
      </c>
      <c r="L38" s="108">
        <v>1</v>
      </c>
      <c r="M38" s="108" t="s">
        <v>146</v>
      </c>
      <c r="N38" s="108">
        <v>0.1</v>
      </c>
      <c r="O38" s="108" t="s">
        <v>146</v>
      </c>
      <c r="P38" s="108">
        <v>0</v>
      </c>
      <c r="Q38" s="108" t="s">
        <v>146</v>
      </c>
      <c r="R38" s="108">
        <v>0.1</v>
      </c>
      <c r="S38" s="108" t="s">
        <v>146</v>
      </c>
      <c r="T38" s="108">
        <v>3</v>
      </c>
      <c r="U38" s="108" t="s">
        <v>146</v>
      </c>
      <c r="V38" s="108">
        <v>1</v>
      </c>
      <c r="W38" s="108" t="s">
        <v>146</v>
      </c>
      <c r="X38" s="108">
        <v>0</v>
      </c>
      <c r="Y38" s="108" t="s">
        <v>146</v>
      </c>
      <c r="Z38" s="108">
        <v>2</v>
      </c>
      <c r="AA38" s="108" t="s">
        <v>146</v>
      </c>
      <c r="AB38" s="108">
        <v>1</v>
      </c>
      <c r="AC38" s="108" t="s">
        <v>146</v>
      </c>
      <c r="AD38" s="108">
        <v>0</v>
      </c>
      <c r="AE38" s="108" t="s">
        <v>146</v>
      </c>
      <c r="AF38" s="108">
        <v>0</v>
      </c>
      <c r="AG38" s="108" t="s">
        <v>146</v>
      </c>
      <c r="AH38" s="108">
        <v>0</v>
      </c>
      <c r="AI38" s="108" t="s">
        <v>146</v>
      </c>
      <c r="AJ38" s="108">
        <v>0</v>
      </c>
      <c r="AK38" s="108" t="s">
        <v>146</v>
      </c>
      <c r="AL38" s="108">
        <v>1</v>
      </c>
      <c r="AM38" s="108" t="s">
        <v>146</v>
      </c>
      <c r="AN38" s="108">
        <v>200</v>
      </c>
      <c r="AO38" s="108" t="s">
        <v>146</v>
      </c>
      <c r="AP38" s="108">
        <v>1.5</v>
      </c>
      <c r="AQ38" s="108" t="s">
        <v>146</v>
      </c>
      <c r="AR38" s="108">
        <v>1</v>
      </c>
      <c r="AS38" s="108" t="s">
        <v>146</v>
      </c>
      <c r="AT38" s="108">
        <v>1</v>
      </c>
    </row>
    <row r="39" spans="1:46" ht="15" thickBot="1" x14ac:dyDescent="0.4">
      <c r="A39" s="109" t="s">
        <v>147</v>
      </c>
      <c r="B39" s="109">
        <v>58.736565464658788</v>
      </c>
      <c r="C39" s="109" t="s">
        <v>147</v>
      </c>
      <c r="D39" s="109">
        <v>0.22555928155449287</v>
      </c>
      <c r="E39" s="109" t="s">
        <v>147</v>
      </c>
      <c r="F39" s="109">
        <v>67.404572318606483</v>
      </c>
      <c r="G39" s="109" t="s">
        <v>147</v>
      </c>
      <c r="H39" s="109">
        <v>2.4684026053195764</v>
      </c>
      <c r="I39" s="109" t="s">
        <v>147</v>
      </c>
      <c r="J39" s="109">
        <v>17.017309490381407</v>
      </c>
      <c r="K39" s="109" t="s">
        <v>147</v>
      </c>
      <c r="L39" s="109">
        <v>0.15159529481289169</v>
      </c>
      <c r="M39" s="109" t="s">
        <v>147</v>
      </c>
      <c r="N39" s="109">
        <v>8.8242025466887128E-2</v>
      </c>
      <c r="O39" s="109" t="s">
        <v>147</v>
      </c>
      <c r="P39" s="109">
        <v>0.10879482214938978</v>
      </c>
      <c r="Q39" s="109" t="s">
        <v>147</v>
      </c>
      <c r="R39" s="109">
        <v>9.6284497894886065E-2</v>
      </c>
      <c r="S39" s="109" t="s">
        <v>147</v>
      </c>
      <c r="T39" s="109">
        <v>0.34698267579258435</v>
      </c>
      <c r="U39" s="109" t="s">
        <v>147</v>
      </c>
      <c r="V39" s="109">
        <v>9.0555820600859274E-2</v>
      </c>
      <c r="W39" s="109" t="s">
        <v>147</v>
      </c>
      <c r="X39" s="109">
        <v>9.0555820600859274E-2</v>
      </c>
      <c r="Y39" s="109" t="s">
        <v>147</v>
      </c>
      <c r="Z39" s="109">
        <v>0.19696727377527007</v>
      </c>
      <c r="AA39" s="109" t="s">
        <v>147</v>
      </c>
      <c r="AB39" s="109">
        <v>7.553684240095962E-2</v>
      </c>
      <c r="AC39" s="109" t="s">
        <v>147</v>
      </c>
      <c r="AD39" s="109">
        <v>6.7646817202437398E-2</v>
      </c>
      <c r="AE39" s="109" t="s">
        <v>147</v>
      </c>
      <c r="AF39" s="109">
        <v>8.8601837543343734E-2</v>
      </c>
      <c r="AG39" s="109" t="s">
        <v>147</v>
      </c>
      <c r="AH39" s="109">
        <v>8.7471284541731795E-2</v>
      </c>
      <c r="AI39" s="109" t="s">
        <v>147</v>
      </c>
      <c r="AJ39" s="109">
        <v>5.5424173025934644E-2</v>
      </c>
      <c r="AK39" s="109" t="s">
        <v>147</v>
      </c>
      <c r="AL39" s="109">
        <v>0.15436968113171076</v>
      </c>
      <c r="AM39" s="109" t="s">
        <v>147</v>
      </c>
      <c r="AN39" s="109">
        <v>40.930114689982915</v>
      </c>
      <c r="AO39" s="109" t="s">
        <v>147</v>
      </c>
      <c r="AP39" s="109">
        <v>0.21287992286875976</v>
      </c>
      <c r="AQ39" s="109" t="s">
        <v>147</v>
      </c>
      <c r="AR39" s="109">
        <v>0.16946169059113095</v>
      </c>
      <c r="AS39" s="109" t="s">
        <v>147</v>
      </c>
      <c r="AT39" s="109">
        <v>9.8309236827133453E-2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01"/>
  <sheetViews>
    <sheetView workbookViewId="0">
      <selection activeCell="H20" sqref="H20"/>
    </sheetView>
  </sheetViews>
  <sheetFormatPr defaultRowHeight="14.5" x14ac:dyDescent="0.35"/>
  <cols>
    <col min="1" max="1" width="10.81640625" style="79" bestFit="1" customWidth="1"/>
    <col min="2" max="2" width="8.7265625" style="79"/>
    <col min="3" max="3" width="10.6328125" style="79" customWidth="1"/>
    <col min="4" max="4" width="11.08984375" style="79" customWidth="1"/>
    <col min="8" max="8" width="22.08984375" customWidth="1"/>
    <col min="11" max="11" width="9.7265625" customWidth="1"/>
    <col min="13" max="13" width="10.1796875" customWidth="1"/>
    <col min="14" max="14" width="9.7265625" customWidth="1"/>
  </cols>
  <sheetData>
    <row r="1" spans="1:14" ht="15" thickBot="1" x14ac:dyDescent="0.4">
      <c r="A1" s="88" t="s">
        <v>129</v>
      </c>
      <c r="B1" s="88" t="s">
        <v>116</v>
      </c>
      <c r="C1"/>
      <c r="D1"/>
      <c r="E1" s="88" t="s">
        <v>129</v>
      </c>
      <c r="F1" s="88" t="s">
        <v>116</v>
      </c>
    </row>
    <row r="2" spans="1:14" x14ac:dyDescent="0.35">
      <c r="A2" s="112">
        <v>547</v>
      </c>
      <c r="B2" s="93" t="s">
        <v>148</v>
      </c>
      <c r="C2"/>
      <c r="D2"/>
      <c r="E2" s="112">
        <v>547</v>
      </c>
      <c r="F2" s="93">
        <v>1</v>
      </c>
    </row>
    <row r="3" spans="1:14" x14ac:dyDescent="0.35">
      <c r="A3" s="112">
        <v>413</v>
      </c>
      <c r="B3" s="93" t="s">
        <v>148</v>
      </c>
      <c r="C3"/>
      <c r="D3"/>
      <c r="E3" s="112">
        <v>413</v>
      </c>
      <c r="F3" s="93">
        <v>1</v>
      </c>
    </row>
    <row r="4" spans="1:14" x14ac:dyDescent="0.35">
      <c r="A4" s="112">
        <v>639</v>
      </c>
      <c r="B4" s="93" t="s">
        <v>148</v>
      </c>
      <c r="C4"/>
      <c r="D4"/>
      <c r="E4" s="112">
        <v>639</v>
      </c>
      <c r="F4" s="93">
        <v>1</v>
      </c>
      <c r="H4" t="s">
        <v>151</v>
      </c>
    </row>
    <row r="5" spans="1:14" x14ac:dyDescent="0.35">
      <c r="A5" s="112">
        <v>933</v>
      </c>
      <c r="B5" s="93" t="s">
        <v>148</v>
      </c>
      <c r="C5"/>
      <c r="D5"/>
      <c r="E5" s="112">
        <v>933</v>
      </c>
      <c r="F5" s="93">
        <v>1</v>
      </c>
    </row>
    <row r="6" spans="1:14" ht="15" thickBot="1" x14ac:dyDescent="0.4">
      <c r="A6" s="112">
        <v>458</v>
      </c>
      <c r="B6" s="93" t="s">
        <v>148</v>
      </c>
      <c r="C6"/>
      <c r="D6"/>
      <c r="E6" s="112">
        <v>458</v>
      </c>
      <c r="F6" s="93">
        <v>1</v>
      </c>
      <c r="H6" t="s">
        <v>152</v>
      </c>
    </row>
    <row r="7" spans="1:14" x14ac:dyDescent="0.35">
      <c r="A7" s="112">
        <v>767</v>
      </c>
      <c r="B7" s="93" t="s">
        <v>148</v>
      </c>
      <c r="C7"/>
      <c r="D7"/>
      <c r="E7" s="112">
        <v>767</v>
      </c>
      <c r="F7" s="93">
        <v>1</v>
      </c>
      <c r="H7" s="110" t="s">
        <v>153</v>
      </c>
      <c r="I7" s="110" t="s">
        <v>144</v>
      </c>
      <c r="J7" s="110" t="s">
        <v>143</v>
      </c>
      <c r="K7" s="110" t="s">
        <v>154</v>
      </c>
      <c r="L7" s="110" t="s">
        <v>155</v>
      </c>
    </row>
    <row r="8" spans="1:14" x14ac:dyDescent="0.35">
      <c r="A8" s="112">
        <v>290</v>
      </c>
      <c r="B8" s="93" t="s">
        <v>148</v>
      </c>
      <c r="C8"/>
      <c r="D8"/>
      <c r="E8" s="112">
        <v>290</v>
      </c>
      <c r="F8" s="93">
        <v>1</v>
      </c>
      <c r="H8" s="108" t="s">
        <v>129</v>
      </c>
      <c r="I8" s="108">
        <v>120</v>
      </c>
      <c r="J8" s="108">
        <v>106389</v>
      </c>
      <c r="K8" s="108">
        <v>886.57500000000005</v>
      </c>
      <c r="L8" s="108">
        <v>105590.33046218489</v>
      </c>
    </row>
    <row r="9" spans="1:14" ht="15" thickBot="1" x14ac:dyDescent="0.4">
      <c r="A9" s="112">
        <v>309</v>
      </c>
      <c r="B9" s="93" t="s">
        <v>148</v>
      </c>
      <c r="C9"/>
      <c r="D9"/>
      <c r="E9" s="112">
        <v>309</v>
      </c>
      <c r="F9" s="93">
        <v>1</v>
      </c>
      <c r="H9" s="109" t="s">
        <v>116</v>
      </c>
      <c r="I9" s="109">
        <v>120</v>
      </c>
      <c r="J9" s="109">
        <v>235</v>
      </c>
      <c r="K9" s="109">
        <v>1.9583333333333333</v>
      </c>
      <c r="L9" s="109">
        <v>0.72934173669467806</v>
      </c>
    </row>
    <row r="10" spans="1:14" x14ac:dyDescent="0.35">
      <c r="A10" s="112">
        <v>1162</v>
      </c>
      <c r="B10" s="93" t="s">
        <v>148</v>
      </c>
      <c r="C10"/>
      <c r="D10"/>
      <c r="E10" s="112">
        <v>1162</v>
      </c>
      <c r="F10" s="93">
        <v>1</v>
      </c>
    </row>
    <row r="11" spans="1:14" x14ac:dyDescent="0.35">
      <c r="A11" s="112">
        <v>582</v>
      </c>
      <c r="B11" s="93" t="s">
        <v>148</v>
      </c>
      <c r="C11"/>
      <c r="D11"/>
      <c r="E11" s="112">
        <v>582</v>
      </c>
      <c r="F11" s="93">
        <v>1</v>
      </c>
    </row>
    <row r="12" spans="1:14" ht="15" thickBot="1" x14ac:dyDescent="0.4">
      <c r="A12" s="112">
        <v>1031</v>
      </c>
      <c r="B12" s="93" t="s">
        <v>148</v>
      </c>
      <c r="C12"/>
      <c r="D12"/>
      <c r="E12" s="112">
        <v>1031</v>
      </c>
      <c r="F12" s="93">
        <v>1</v>
      </c>
      <c r="H12" t="s">
        <v>156</v>
      </c>
    </row>
    <row r="13" spans="1:14" x14ac:dyDescent="0.35">
      <c r="A13" s="112">
        <v>875</v>
      </c>
      <c r="B13" s="93" t="s">
        <v>148</v>
      </c>
      <c r="C13"/>
      <c r="D13"/>
      <c r="E13" s="112">
        <v>875</v>
      </c>
      <c r="F13" s="93">
        <v>1</v>
      </c>
      <c r="H13" s="110" t="s">
        <v>157</v>
      </c>
      <c r="I13" s="110" t="s">
        <v>158</v>
      </c>
      <c r="J13" s="110" t="s">
        <v>159</v>
      </c>
      <c r="K13" s="110" t="s">
        <v>160</v>
      </c>
      <c r="L13" s="110" t="s">
        <v>161</v>
      </c>
      <c r="M13" s="110" t="s">
        <v>162</v>
      </c>
      <c r="N13" s="110" t="s">
        <v>163</v>
      </c>
    </row>
    <row r="14" spans="1:14" x14ac:dyDescent="0.35">
      <c r="A14" s="112">
        <v>1054</v>
      </c>
      <c r="B14" s="93" t="s">
        <v>148</v>
      </c>
      <c r="C14"/>
      <c r="D14"/>
      <c r="E14" s="112">
        <v>1054</v>
      </c>
      <c r="F14" s="93">
        <v>1</v>
      </c>
      <c r="H14" s="108" t="s">
        <v>164</v>
      </c>
      <c r="I14" s="108">
        <v>46952798.816666558</v>
      </c>
      <c r="J14" s="108">
        <v>1</v>
      </c>
      <c r="K14" s="108">
        <v>46952798.816666558</v>
      </c>
      <c r="L14" s="108">
        <v>889.33284510745648</v>
      </c>
      <c r="M14" s="108">
        <v>2.4135547978159796E-82</v>
      </c>
      <c r="N14" s="108">
        <v>3.8808272266891324</v>
      </c>
    </row>
    <row r="15" spans="1:14" x14ac:dyDescent="0.35">
      <c r="A15" s="112">
        <v>712</v>
      </c>
      <c r="B15" s="93" t="s">
        <v>148</v>
      </c>
      <c r="C15"/>
      <c r="D15"/>
      <c r="E15" s="112">
        <v>712</v>
      </c>
      <c r="F15" s="93">
        <v>1</v>
      </c>
      <c r="H15" s="108" t="s">
        <v>165</v>
      </c>
      <c r="I15" s="108">
        <v>12565336.116666662</v>
      </c>
      <c r="J15" s="108">
        <v>238</v>
      </c>
      <c r="K15" s="108">
        <v>52795.529901960763</v>
      </c>
      <c r="L15" s="108"/>
      <c r="M15" s="108"/>
      <c r="N15" s="108"/>
    </row>
    <row r="16" spans="1:14" x14ac:dyDescent="0.35">
      <c r="A16" s="112">
        <v>573</v>
      </c>
      <c r="B16" s="93" t="s">
        <v>148</v>
      </c>
      <c r="C16"/>
      <c r="D16"/>
      <c r="E16" s="112">
        <v>573</v>
      </c>
      <c r="F16" s="93">
        <v>1</v>
      </c>
      <c r="H16" s="108"/>
      <c r="I16" s="108"/>
      <c r="J16" s="108"/>
      <c r="K16" s="108"/>
      <c r="L16" s="108"/>
      <c r="M16" s="108"/>
      <c r="N16" s="108"/>
    </row>
    <row r="17" spans="1:14" ht="15" thickBot="1" x14ac:dyDescent="0.4">
      <c r="A17" s="112">
        <v>366</v>
      </c>
      <c r="B17" s="93" t="s">
        <v>148</v>
      </c>
      <c r="C17"/>
      <c r="D17"/>
      <c r="E17" s="112">
        <v>366</v>
      </c>
      <c r="F17" s="93">
        <v>1</v>
      </c>
      <c r="H17" s="109" t="s">
        <v>166</v>
      </c>
      <c r="I17" s="109">
        <v>59518134.933333218</v>
      </c>
      <c r="J17" s="109">
        <v>239</v>
      </c>
      <c r="K17" s="109"/>
      <c r="L17" s="109"/>
      <c r="M17" s="109"/>
      <c r="N17" s="109"/>
    </row>
    <row r="18" spans="1:14" x14ac:dyDescent="0.35">
      <c r="A18" s="112">
        <v>1224</v>
      </c>
      <c r="B18" s="93" t="s">
        <v>148</v>
      </c>
      <c r="C18"/>
      <c r="D18"/>
      <c r="E18" s="112">
        <v>1224</v>
      </c>
      <c r="F18" s="93">
        <v>1</v>
      </c>
    </row>
    <row r="19" spans="1:14" x14ac:dyDescent="0.35">
      <c r="A19" s="112">
        <v>560</v>
      </c>
      <c r="B19" s="93" t="s">
        <v>148</v>
      </c>
      <c r="C19"/>
      <c r="D19"/>
      <c r="E19" s="112">
        <v>560</v>
      </c>
      <c r="F19" s="93">
        <v>1</v>
      </c>
    </row>
    <row r="20" spans="1:14" x14ac:dyDescent="0.35">
      <c r="A20" s="112">
        <v>481</v>
      </c>
      <c r="B20" s="93" t="s">
        <v>148</v>
      </c>
      <c r="C20"/>
      <c r="D20"/>
      <c r="E20" s="112">
        <v>481</v>
      </c>
      <c r="F20" s="93">
        <v>1</v>
      </c>
    </row>
    <row r="21" spans="1:14" x14ac:dyDescent="0.35">
      <c r="A21" s="112">
        <v>615</v>
      </c>
      <c r="B21" s="93" t="s">
        <v>148</v>
      </c>
      <c r="C21"/>
      <c r="D21"/>
      <c r="E21" s="112">
        <v>615</v>
      </c>
      <c r="F21" s="93">
        <v>1</v>
      </c>
    </row>
    <row r="22" spans="1:14" x14ac:dyDescent="0.35">
      <c r="A22" s="112">
        <v>437</v>
      </c>
      <c r="B22" s="93" t="s">
        <v>148</v>
      </c>
      <c r="C22"/>
      <c r="D22"/>
      <c r="E22" s="112">
        <v>437</v>
      </c>
      <c r="F22" s="93">
        <v>1</v>
      </c>
    </row>
    <row r="23" spans="1:14" x14ac:dyDescent="0.35">
      <c r="A23" s="112">
        <v>966</v>
      </c>
      <c r="B23" s="93" t="s">
        <v>148</v>
      </c>
      <c r="C23"/>
      <c r="D23"/>
      <c r="E23" s="112">
        <v>966</v>
      </c>
      <c r="F23" s="93">
        <v>1</v>
      </c>
    </row>
    <row r="24" spans="1:14" x14ac:dyDescent="0.35">
      <c r="A24" s="112">
        <v>1079</v>
      </c>
      <c r="B24" s="93" t="s">
        <v>148</v>
      </c>
      <c r="C24"/>
      <c r="D24"/>
      <c r="E24" s="112">
        <v>1079</v>
      </c>
      <c r="F24" s="93">
        <v>1</v>
      </c>
    </row>
    <row r="25" spans="1:14" x14ac:dyDescent="0.35">
      <c r="A25" s="112">
        <v>855</v>
      </c>
      <c r="B25" s="93" t="s">
        <v>148</v>
      </c>
      <c r="C25"/>
      <c r="D25"/>
      <c r="E25" s="112">
        <v>855</v>
      </c>
      <c r="F25" s="93">
        <v>1</v>
      </c>
    </row>
    <row r="26" spans="1:14" x14ac:dyDescent="0.35">
      <c r="A26" s="112">
        <v>1005</v>
      </c>
      <c r="B26" s="93" t="s">
        <v>148</v>
      </c>
      <c r="C26"/>
      <c r="D26"/>
      <c r="E26" s="112">
        <v>1005</v>
      </c>
      <c r="F26" s="93">
        <v>1</v>
      </c>
    </row>
    <row r="27" spans="1:14" x14ac:dyDescent="0.35">
      <c r="A27" s="112">
        <v>1014</v>
      </c>
      <c r="B27" s="93" t="s">
        <v>148</v>
      </c>
      <c r="C27"/>
      <c r="D27"/>
      <c r="E27" s="112">
        <v>1014</v>
      </c>
      <c r="F27" s="93">
        <v>1</v>
      </c>
    </row>
    <row r="28" spans="1:14" x14ac:dyDescent="0.35">
      <c r="A28" s="112">
        <v>430</v>
      </c>
      <c r="B28" s="93" t="s">
        <v>148</v>
      </c>
      <c r="C28"/>
      <c r="D28"/>
      <c r="E28" s="112">
        <v>430</v>
      </c>
      <c r="F28" s="93">
        <v>1</v>
      </c>
    </row>
    <row r="29" spans="1:14" x14ac:dyDescent="0.35">
      <c r="A29" s="112">
        <v>601</v>
      </c>
      <c r="B29" s="93" t="s">
        <v>148</v>
      </c>
      <c r="C29"/>
      <c r="D29"/>
      <c r="E29" s="112">
        <v>601</v>
      </c>
      <c r="F29" s="93">
        <v>1</v>
      </c>
    </row>
    <row r="30" spans="1:14" x14ac:dyDescent="0.35">
      <c r="A30" s="112">
        <v>1090</v>
      </c>
      <c r="B30" s="93" t="s">
        <v>148</v>
      </c>
      <c r="C30"/>
      <c r="D30"/>
      <c r="E30" s="112">
        <v>1090</v>
      </c>
      <c r="F30" s="93">
        <v>1</v>
      </c>
    </row>
    <row r="31" spans="1:14" x14ac:dyDescent="0.35">
      <c r="A31" s="112">
        <v>579</v>
      </c>
      <c r="B31" s="93" t="s">
        <v>148</v>
      </c>
      <c r="C31"/>
      <c r="D31"/>
      <c r="E31" s="112">
        <v>579</v>
      </c>
      <c r="F31" s="93">
        <v>1</v>
      </c>
    </row>
    <row r="32" spans="1:14" x14ac:dyDescent="0.35">
      <c r="A32" s="112">
        <v>846</v>
      </c>
      <c r="B32" s="93" t="s">
        <v>148</v>
      </c>
      <c r="C32"/>
      <c r="D32"/>
      <c r="E32" s="112">
        <v>846</v>
      </c>
      <c r="F32" s="93">
        <v>1</v>
      </c>
    </row>
    <row r="33" spans="1:6" x14ac:dyDescent="0.35">
      <c r="A33" s="112">
        <v>1010</v>
      </c>
      <c r="B33" s="93" t="s">
        <v>148</v>
      </c>
      <c r="C33"/>
      <c r="D33"/>
      <c r="E33" s="112">
        <v>1010</v>
      </c>
      <c r="F33" s="93">
        <v>1</v>
      </c>
    </row>
    <row r="34" spans="1:6" x14ac:dyDescent="0.35">
      <c r="A34" s="112">
        <v>785</v>
      </c>
      <c r="B34" s="93" t="s">
        <v>148</v>
      </c>
      <c r="C34"/>
      <c r="D34"/>
      <c r="E34" s="112">
        <v>785</v>
      </c>
      <c r="F34" s="93">
        <v>1</v>
      </c>
    </row>
    <row r="35" spans="1:6" x14ac:dyDescent="0.35">
      <c r="A35" s="112">
        <v>938</v>
      </c>
      <c r="B35" s="93" t="s">
        <v>148</v>
      </c>
      <c r="C35"/>
      <c r="D35"/>
      <c r="E35" s="112">
        <v>938</v>
      </c>
      <c r="F35" s="93">
        <v>1</v>
      </c>
    </row>
    <row r="36" spans="1:6" x14ac:dyDescent="0.35">
      <c r="A36" s="112">
        <v>1219</v>
      </c>
      <c r="B36" s="93" t="s">
        <v>148</v>
      </c>
      <c r="C36"/>
      <c r="D36"/>
      <c r="E36" s="112">
        <v>1219</v>
      </c>
      <c r="F36" s="93">
        <v>1</v>
      </c>
    </row>
    <row r="37" spans="1:6" x14ac:dyDescent="0.35">
      <c r="A37" s="112">
        <v>626</v>
      </c>
      <c r="B37" s="93" t="s">
        <v>148</v>
      </c>
      <c r="C37"/>
      <c r="D37"/>
      <c r="E37" s="112">
        <v>626</v>
      </c>
      <c r="F37" s="93">
        <v>1</v>
      </c>
    </row>
    <row r="38" spans="1:6" x14ac:dyDescent="0.35">
      <c r="A38" s="112">
        <v>1008</v>
      </c>
      <c r="B38" s="93" t="s">
        <v>148</v>
      </c>
      <c r="C38"/>
      <c r="D38"/>
      <c r="E38" s="112">
        <v>1008</v>
      </c>
      <c r="F38" s="93">
        <v>1</v>
      </c>
    </row>
    <row r="39" spans="1:6" x14ac:dyDescent="0.35">
      <c r="A39" s="112">
        <v>870</v>
      </c>
      <c r="B39" s="93" t="s">
        <v>148</v>
      </c>
      <c r="C39"/>
      <c r="D39"/>
      <c r="E39" s="112">
        <v>870</v>
      </c>
      <c r="F39" s="93">
        <v>1</v>
      </c>
    </row>
    <row r="40" spans="1:6" x14ac:dyDescent="0.35">
      <c r="A40" s="112">
        <v>728</v>
      </c>
      <c r="B40" s="93" t="s">
        <v>148</v>
      </c>
      <c r="C40"/>
      <c r="D40"/>
      <c r="E40" s="112">
        <v>728</v>
      </c>
      <c r="F40" s="93">
        <v>1</v>
      </c>
    </row>
    <row r="41" spans="1:6" x14ac:dyDescent="0.35">
      <c r="A41" s="112">
        <v>851</v>
      </c>
      <c r="B41" s="93" t="s">
        <v>148</v>
      </c>
      <c r="C41"/>
      <c r="D41"/>
      <c r="E41" s="112">
        <v>851</v>
      </c>
      <c r="F41" s="93">
        <v>1</v>
      </c>
    </row>
    <row r="42" spans="1:6" x14ac:dyDescent="0.35">
      <c r="A42" s="112">
        <v>793</v>
      </c>
      <c r="B42" s="93" t="s">
        <v>148</v>
      </c>
      <c r="C42"/>
      <c r="D42"/>
      <c r="E42" s="112">
        <v>793</v>
      </c>
      <c r="F42" s="93">
        <v>1</v>
      </c>
    </row>
    <row r="43" spans="1:6" x14ac:dyDescent="0.35">
      <c r="A43" s="112">
        <v>534</v>
      </c>
      <c r="B43" s="93" t="s">
        <v>148</v>
      </c>
      <c r="C43"/>
      <c r="D43"/>
      <c r="E43" s="112">
        <v>534</v>
      </c>
      <c r="F43" s="93">
        <v>1</v>
      </c>
    </row>
    <row r="44" spans="1:6" x14ac:dyDescent="0.35">
      <c r="A44" s="112">
        <v>880</v>
      </c>
      <c r="B44" s="93" t="s">
        <v>148</v>
      </c>
      <c r="C44"/>
      <c r="D44"/>
      <c r="E44" s="112">
        <v>880</v>
      </c>
      <c r="F44" s="93">
        <v>1</v>
      </c>
    </row>
    <row r="45" spans="1:6" x14ac:dyDescent="0.35">
      <c r="A45" s="112">
        <v>974</v>
      </c>
      <c r="B45" s="93" t="s">
        <v>148</v>
      </c>
      <c r="C45"/>
      <c r="D45"/>
      <c r="E45" s="112">
        <v>974</v>
      </c>
      <c r="F45" s="93">
        <v>1</v>
      </c>
    </row>
    <row r="46" spans="1:6" x14ac:dyDescent="0.35">
      <c r="A46" s="112">
        <v>524</v>
      </c>
      <c r="B46" s="93" t="s">
        <v>148</v>
      </c>
      <c r="C46"/>
      <c r="D46"/>
      <c r="E46" s="112">
        <v>524</v>
      </c>
      <c r="F46" s="93">
        <v>1</v>
      </c>
    </row>
    <row r="47" spans="1:6" x14ac:dyDescent="0.35">
      <c r="A47" s="112">
        <v>1036</v>
      </c>
      <c r="B47" s="93" t="s">
        <v>148</v>
      </c>
      <c r="C47"/>
      <c r="D47"/>
      <c r="E47" s="112">
        <v>1036</v>
      </c>
      <c r="F47" s="93">
        <v>1</v>
      </c>
    </row>
    <row r="48" spans="1:6" x14ac:dyDescent="0.35">
      <c r="A48" s="112">
        <v>653</v>
      </c>
      <c r="B48" s="94" t="s">
        <v>149</v>
      </c>
      <c r="C48"/>
      <c r="D48"/>
      <c r="E48" s="112">
        <v>653</v>
      </c>
      <c r="F48" s="94">
        <v>2</v>
      </c>
    </row>
    <row r="49" spans="1:6" x14ac:dyDescent="0.35">
      <c r="A49" s="112">
        <v>448</v>
      </c>
      <c r="B49" s="94" t="s">
        <v>149</v>
      </c>
      <c r="C49"/>
      <c r="D49"/>
      <c r="E49" s="112">
        <v>448</v>
      </c>
      <c r="F49" s="94">
        <v>2</v>
      </c>
    </row>
    <row r="50" spans="1:6" x14ac:dyDescent="0.35">
      <c r="A50" s="112">
        <v>1109</v>
      </c>
      <c r="B50" s="94" t="s">
        <v>149</v>
      </c>
      <c r="C50"/>
      <c r="D50"/>
      <c r="E50" s="112">
        <v>1109</v>
      </c>
      <c r="F50" s="94">
        <v>2</v>
      </c>
    </row>
    <row r="51" spans="1:6" x14ac:dyDescent="0.35">
      <c r="A51" s="112">
        <v>435</v>
      </c>
      <c r="B51" s="94" t="s">
        <v>149</v>
      </c>
      <c r="C51"/>
      <c r="D51"/>
      <c r="E51" s="112">
        <v>435</v>
      </c>
      <c r="F51" s="94">
        <v>2</v>
      </c>
    </row>
    <row r="52" spans="1:6" x14ac:dyDescent="0.35">
      <c r="A52" s="112">
        <v>1178</v>
      </c>
      <c r="B52" s="94" t="s">
        <v>149</v>
      </c>
      <c r="C52"/>
      <c r="D52"/>
      <c r="E52" s="112">
        <v>1178</v>
      </c>
      <c r="F52" s="94">
        <v>2</v>
      </c>
    </row>
    <row r="53" spans="1:6" x14ac:dyDescent="0.35">
      <c r="A53" s="112">
        <v>600</v>
      </c>
      <c r="B53" s="94" t="s">
        <v>149</v>
      </c>
      <c r="C53"/>
      <c r="D53"/>
      <c r="E53" s="112">
        <v>600</v>
      </c>
      <c r="F53" s="94">
        <v>2</v>
      </c>
    </row>
    <row r="54" spans="1:6" x14ac:dyDescent="0.35">
      <c r="A54" s="112">
        <v>1160</v>
      </c>
      <c r="B54" s="94" t="s">
        <v>149</v>
      </c>
      <c r="C54"/>
      <c r="D54"/>
      <c r="E54" s="112">
        <v>1160</v>
      </c>
      <c r="F54" s="94">
        <v>2</v>
      </c>
    </row>
    <row r="55" spans="1:6" x14ac:dyDescent="0.35">
      <c r="A55" s="112">
        <v>811</v>
      </c>
      <c r="B55" s="94" t="s">
        <v>149</v>
      </c>
      <c r="C55"/>
      <c r="D55"/>
      <c r="E55" s="112">
        <v>811</v>
      </c>
      <c r="F55" s="94">
        <v>2</v>
      </c>
    </row>
    <row r="56" spans="1:6" x14ac:dyDescent="0.35">
      <c r="A56" s="112">
        <v>550</v>
      </c>
      <c r="B56" s="94" t="s">
        <v>149</v>
      </c>
      <c r="C56"/>
      <c r="D56"/>
      <c r="E56" s="112">
        <v>550</v>
      </c>
      <c r="F56" s="94">
        <v>2</v>
      </c>
    </row>
    <row r="57" spans="1:6" x14ac:dyDescent="0.35">
      <c r="A57" s="112">
        <v>192</v>
      </c>
      <c r="B57" s="94" t="s">
        <v>149</v>
      </c>
      <c r="C57"/>
      <c r="D57"/>
      <c r="E57" s="112">
        <v>192</v>
      </c>
      <c r="F57" s="94">
        <v>2</v>
      </c>
    </row>
    <row r="58" spans="1:6" x14ac:dyDescent="0.35">
      <c r="A58" s="112">
        <v>1246</v>
      </c>
      <c r="B58" s="94" t="s">
        <v>149</v>
      </c>
      <c r="C58"/>
      <c r="D58"/>
      <c r="E58" s="112">
        <v>1246</v>
      </c>
      <c r="F58" s="94">
        <v>2</v>
      </c>
    </row>
    <row r="59" spans="1:6" x14ac:dyDescent="0.35">
      <c r="A59" s="112">
        <v>499</v>
      </c>
      <c r="B59" s="94" t="s">
        <v>149</v>
      </c>
      <c r="C59"/>
      <c r="D59"/>
      <c r="E59" s="112">
        <v>499</v>
      </c>
      <c r="F59" s="94">
        <v>2</v>
      </c>
    </row>
    <row r="60" spans="1:6" x14ac:dyDescent="0.35">
      <c r="A60" s="112">
        <v>630</v>
      </c>
      <c r="B60" s="94" t="s">
        <v>149</v>
      </c>
      <c r="C60"/>
      <c r="D60"/>
      <c r="E60" s="112">
        <v>630</v>
      </c>
      <c r="F60" s="94">
        <v>2</v>
      </c>
    </row>
    <row r="61" spans="1:6" x14ac:dyDescent="0.35">
      <c r="A61" s="112">
        <v>632</v>
      </c>
      <c r="B61" s="94" t="s">
        <v>149</v>
      </c>
      <c r="C61"/>
      <c r="D61"/>
      <c r="E61" s="112">
        <v>632</v>
      </c>
      <c r="F61" s="94">
        <v>2</v>
      </c>
    </row>
    <row r="62" spans="1:6" x14ac:dyDescent="0.35">
      <c r="A62" s="112">
        <v>998</v>
      </c>
      <c r="B62" s="94" t="s">
        <v>149</v>
      </c>
      <c r="C62"/>
      <c r="D62"/>
      <c r="E62" s="112">
        <v>998</v>
      </c>
      <c r="F62" s="94">
        <v>2</v>
      </c>
    </row>
    <row r="63" spans="1:6" x14ac:dyDescent="0.35">
      <c r="A63" s="112">
        <v>1030</v>
      </c>
      <c r="B63" s="94" t="s">
        <v>149</v>
      </c>
      <c r="C63"/>
      <c r="D63"/>
      <c r="E63" s="112">
        <v>1030</v>
      </c>
      <c r="F63" s="94">
        <v>2</v>
      </c>
    </row>
    <row r="64" spans="1:6" x14ac:dyDescent="0.35">
      <c r="A64" s="112">
        <v>811</v>
      </c>
      <c r="B64" s="94" t="s">
        <v>149</v>
      </c>
      <c r="C64"/>
      <c r="D64"/>
      <c r="E64" s="112">
        <v>811</v>
      </c>
      <c r="F64" s="94">
        <v>2</v>
      </c>
    </row>
    <row r="65" spans="1:6" x14ac:dyDescent="0.35">
      <c r="A65" s="112">
        <v>828</v>
      </c>
      <c r="B65" s="94" t="s">
        <v>149</v>
      </c>
      <c r="C65"/>
      <c r="D65"/>
      <c r="E65" s="112">
        <v>828</v>
      </c>
      <c r="F65" s="94">
        <v>2</v>
      </c>
    </row>
    <row r="66" spans="1:6" x14ac:dyDescent="0.35">
      <c r="A66" s="112">
        <v>670</v>
      </c>
      <c r="B66" s="94" t="s">
        <v>149</v>
      </c>
      <c r="C66"/>
      <c r="D66"/>
      <c r="E66" s="112">
        <v>670</v>
      </c>
      <c r="F66" s="94">
        <v>2</v>
      </c>
    </row>
    <row r="67" spans="1:6" x14ac:dyDescent="0.35">
      <c r="A67" s="112">
        <v>694</v>
      </c>
      <c r="B67" s="94" t="s">
        <v>149</v>
      </c>
      <c r="C67"/>
      <c r="D67"/>
      <c r="E67" s="112">
        <v>694</v>
      </c>
      <c r="F67" s="94">
        <v>2</v>
      </c>
    </row>
    <row r="68" spans="1:6" x14ac:dyDescent="0.35">
      <c r="A68" s="112">
        <v>945</v>
      </c>
      <c r="B68" s="94" t="s">
        <v>149</v>
      </c>
      <c r="C68"/>
      <c r="D68"/>
      <c r="E68" s="112">
        <v>945</v>
      </c>
      <c r="F68" s="94">
        <v>2</v>
      </c>
    </row>
    <row r="69" spans="1:6" x14ac:dyDescent="0.35">
      <c r="A69" s="112">
        <v>729</v>
      </c>
      <c r="B69" s="94" t="s">
        <v>149</v>
      </c>
      <c r="C69"/>
      <c r="D69"/>
      <c r="E69" s="112">
        <v>729</v>
      </c>
      <c r="F69" s="94">
        <v>2</v>
      </c>
    </row>
    <row r="70" spans="1:6" x14ac:dyDescent="0.35">
      <c r="A70" s="112">
        <v>976</v>
      </c>
      <c r="B70" s="94" t="s">
        <v>149</v>
      </c>
      <c r="C70"/>
      <c r="D70"/>
      <c r="E70" s="112">
        <v>976</v>
      </c>
      <c r="F70" s="94">
        <v>2</v>
      </c>
    </row>
    <row r="71" spans="1:6" x14ac:dyDescent="0.35">
      <c r="A71" s="112">
        <v>825</v>
      </c>
      <c r="B71" s="94" t="s">
        <v>149</v>
      </c>
      <c r="C71"/>
      <c r="D71"/>
      <c r="E71" s="112">
        <v>825</v>
      </c>
      <c r="F71" s="94">
        <v>2</v>
      </c>
    </row>
    <row r="72" spans="1:6" x14ac:dyDescent="0.35">
      <c r="A72" s="112">
        <v>1182</v>
      </c>
      <c r="B72" s="94" t="s">
        <v>149</v>
      </c>
      <c r="C72"/>
      <c r="D72"/>
      <c r="E72" s="112">
        <v>1182</v>
      </c>
      <c r="F72" s="94">
        <v>2</v>
      </c>
    </row>
    <row r="73" spans="1:6" x14ac:dyDescent="0.35">
      <c r="A73" s="112">
        <v>824</v>
      </c>
      <c r="B73" s="94" t="s">
        <v>149</v>
      </c>
      <c r="C73"/>
      <c r="D73"/>
      <c r="E73" s="112">
        <v>824</v>
      </c>
      <c r="F73" s="94">
        <v>2</v>
      </c>
    </row>
    <row r="74" spans="1:6" x14ac:dyDescent="0.35">
      <c r="A74" s="112">
        <v>1468</v>
      </c>
      <c r="B74" s="94" t="s">
        <v>149</v>
      </c>
      <c r="C74"/>
      <c r="D74"/>
      <c r="E74" s="112">
        <v>1468</v>
      </c>
      <c r="F74" s="94">
        <v>2</v>
      </c>
    </row>
    <row r="75" spans="1:6" x14ac:dyDescent="0.35">
      <c r="A75" s="112">
        <v>1067</v>
      </c>
      <c r="B75" s="94" t="s">
        <v>149</v>
      </c>
      <c r="C75"/>
      <c r="D75"/>
      <c r="E75" s="112">
        <v>1067</v>
      </c>
      <c r="F75" s="94">
        <v>2</v>
      </c>
    </row>
    <row r="76" spans="1:6" x14ac:dyDescent="0.35">
      <c r="A76" s="112">
        <v>1357</v>
      </c>
      <c r="B76" s="94" t="s">
        <v>149</v>
      </c>
      <c r="C76"/>
      <c r="D76"/>
      <c r="E76" s="112">
        <v>1357</v>
      </c>
      <c r="F76" s="94">
        <v>2</v>
      </c>
    </row>
    <row r="77" spans="1:6" x14ac:dyDescent="0.35">
      <c r="A77" s="112">
        <v>546</v>
      </c>
      <c r="B77" s="94" t="s">
        <v>149</v>
      </c>
      <c r="C77"/>
      <c r="D77"/>
      <c r="E77" s="112">
        <v>546</v>
      </c>
      <c r="F77" s="94">
        <v>2</v>
      </c>
    </row>
    <row r="78" spans="1:6" x14ac:dyDescent="0.35">
      <c r="A78" s="112">
        <v>906</v>
      </c>
      <c r="B78" s="94" t="s">
        <v>149</v>
      </c>
      <c r="C78"/>
      <c r="D78"/>
      <c r="E78" s="112">
        <v>906</v>
      </c>
      <c r="F78" s="94">
        <v>2</v>
      </c>
    </row>
    <row r="79" spans="1:6" x14ac:dyDescent="0.35">
      <c r="A79" s="112">
        <v>1238</v>
      </c>
      <c r="B79" s="94" t="s">
        <v>149</v>
      </c>
      <c r="C79"/>
      <c r="D79"/>
      <c r="E79" s="112">
        <v>1238</v>
      </c>
      <c r="F79" s="94">
        <v>2</v>
      </c>
    </row>
    <row r="80" spans="1:6" x14ac:dyDescent="0.35">
      <c r="A80" s="112">
        <v>704</v>
      </c>
      <c r="B80" s="94" t="s">
        <v>149</v>
      </c>
      <c r="C80"/>
      <c r="D80"/>
      <c r="E80" s="112">
        <v>704</v>
      </c>
      <c r="F80" s="94">
        <v>2</v>
      </c>
    </row>
    <row r="81" spans="1:6" x14ac:dyDescent="0.35">
      <c r="A81" s="112">
        <v>842</v>
      </c>
      <c r="B81" s="94" t="s">
        <v>150</v>
      </c>
      <c r="C81"/>
      <c r="D81"/>
      <c r="E81" s="112">
        <v>842</v>
      </c>
      <c r="F81" s="94">
        <v>3</v>
      </c>
    </row>
    <row r="82" spans="1:6" x14ac:dyDescent="0.35">
      <c r="A82" s="112">
        <v>686</v>
      </c>
      <c r="B82" s="94" t="s">
        <v>150</v>
      </c>
      <c r="C82"/>
      <c r="D82"/>
      <c r="E82" s="112">
        <v>686</v>
      </c>
      <c r="F82" s="94">
        <v>3</v>
      </c>
    </row>
    <row r="83" spans="1:6" x14ac:dyDescent="0.35">
      <c r="A83" s="112">
        <v>699</v>
      </c>
      <c r="B83" s="94" t="s">
        <v>150</v>
      </c>
      <c r="C83"/>
      <c r="D83"/>
      <c r="E83" s="112">
        <v>699</v>
      </c>
      <c r="F83" s="94">
        <v>3</v>
      </c>
    </row>
    <row r="84" spans="1:6" x14ac:dyDescent="0.35">
      <c r="A84" s="112">
        <v>1441</v>
      </c>
      <c r="B84" s="94" t="s">
        <v>150</v>
      </c>
      <c r="C84"/>
      <c r="D84"/>
      <c r="E84" s="112">
        <v>1441</v>
      </c>
      <c r="F84" s="94">
        <v>3</v>
      </c>
    </row>
    <row r="85" spans="1:6" x14ac:dyDescent="0.35">
      <c r="A85" s="112">
        <v>986</v>
      </c>
      <c r="B85" s="94" t="s">
        <v>150</v>
      </c>
      <c r="C85"/>
      <c r="D85"/>
      <c r="E85" s="112">
        <v>986</v>
      </c>
      <c r="F85" s="94">
        <v>3</v>
      </c>
    </row>
    <row r="86" spans="1:6" x14ac:dyDescent="0.35">
      <c r="A86" s="112">
        <v>829</v>
      </c>
      <c r="B86" s="94" t="s">
        <v>150</v>
      </c>
      <c r="C86"/>
      <c r="D86"/>
      <c r="E86" s="112">
        <v>829</v>
      </c>
      <c r="F86" s="94">
        <v>3</v>
      </c>
    </row>
    <row r="87" spans="1:6" x14ac:dyDescent="0.35">
      <c r="A87" s="112">
        <v>1761</v>
      </c>
      <c r="B87" s="94" t="s">
        <v>150</v>
      </c>
      <c r="C87"/>
      <c r="D87"/>
      <c r="E87" s="112">
        <v>1761</v>
      </c>
      <c r="F87" s="94">
        <v>3</v>
      </c>
    </row>
    <row r="88" spans="1:6" x14ac:dyDescent="0.35">
      <c r="A88" s="112">
        <v>1025</v>
      </c>
      <c r="B88" s="94" t="s">
        <v>150</v>
      </c>
      <c r="C88"/>
      <c r="D88"/>
      <c r="E88" s="112">
        <v>1025</v>
      </c>
      <c r="F88" s="94">
        <v>3</v>
      </c>
    </row>
    <row r="89" spans="1:6" x14ac:dyDescent="0.35">
      <c r="A89" s="112">
        <v>479</v>
      </c>
      <c r="B89" s="94" t="s">
        <v>150</v>
      </c>
      <c r="C89"/>
      <c r="D89"/>
      <c r="E89" s="112">
        <v>479</v>
      </c>
      <c r="F89" s="94">
        <v>3</v>
      </c>
    </row>
    <row r="90" spans="1:6" x14ac:dyDescent="0.35">
      <c r="A90" s="112">
        <v>1274</v>
      </c>
      <c r="B90" s="94" t="s">
        <v>150</v>
      </c>
      <c r="C90"/>
      <c r="D90"/>
      <c r="E90" s="112">
        <v>1274</v>
      </c>
      <c r="F90" s="94">
        <v>3</v>
      </c>
    </row>
    <row r="91" spans="1:6" x14ac:dyDescent="0.35">
      <c r="A91" s="112">
        <v>523</v>
      </c>
      <c r="B91" s="94" t="s">
        <v>150</v>
      </c>
      <c r="C91"/>
      <c r="D91"/>
      <c r="E91" s="112">
        <v>523</v>
      </c>
      <c r="F91" s="94">
        <v>3</v>
      </c>
    </row>
    <row r="92" spans="1:6" x14ac:dyDescent="0.35">
      <c r="A92" s="112">
        <v>1385</v>
      </c>
      <c r="B92" s="94" t="s">
        <v>150</v>
      </c>
      <c r="C92"/>
      <c r="D92"/>
      <c r="E92" s="112">
        <v>1385</v>
      </c>
      <c r="F92" s="94">
        <v>3</v>
      </c>
    </row>
    <row r="93" spans="1:6" x14ac:dyDescent="0.35">
      <c r="A93" s="112">
        <v>817</v>
      </c>
      <c r="B93" s="94" t="s">
        <v>150</v>
      </c>
      <c r="C93"/>
      <c r="D93"/>
      <c r="E93" s="112">
        <v>817</v>
      </c>
      <c r="F93" s="94">
        <v>3</v>
      </c>
    </row>
    <row r="94" spans="1:6" x14ac:dyDescent="0.35">
      <c r="A94" s="112">
        <v>853</v>
      </c>
      <c r="B94" s="94" t="s">
        <v>150</v>
      </c>
      <c r="C94"/>
      <c r="D94"/>
      <c r="E94" s="112">
        <v>853</v>
      </c>
      <c r="F94" s="94">
        <v>3</v>
      </c>
    </row>
    <row r="95" spans="1:6" x14ac:dyDescent="0.35">
      <c r="A95" s="112">
        <v>1213</v>
      </c>
      <c r="B95" s="94" t="s">
        <v>150</v>
      </c>
      <c r="C95"/>
      <c r="D95"/>
      <c r="E95" s="112">
        <v>1213</v>
      </c>
      <c r="F95" s="94">
        <v>3</v>
      </c>
    </row>
    <row r="96" spans="1:6" x14ac:dyDescent="0.35">
      <c r="A96" s="112">
        <v>758</v>
      </c>
      <c r="B96" s="94" t="s">
        <v>150</v>
      </c>
      <c r="C96"/>
      <c r="D96"/>
      <c r="E96" s="112">
        <v>758</v>
      </c>
      <c r="F96" s="94">
        <v>3</v>
      </c>
    </row>
    <row r="97" spans="1:6" x14ac:dyDescent="0.35">
      <c r="A97" s="112">
        <v>473</v>
      </c>
      <c r="B97" s="94" t="s">
        <v>150</v>
      </c>
      <c r="C97"/>
      <c r="D97"/>
      <c r="E97" s="112">
        <v>473</v>
      </c>
      <c r="F97" s="94">
        <v>3</v>
      </c>
    </row>
    <row r="98" spans="1:6" x14ac:dyDescent="0.35">
      <c r="A98" s="112">
        <v>1186</v>
      </c>
      <c r="B98" s="94" t="s">
        <v>150</v>
      </c>
      <c r="C98"/>
      <c r="D98"/>
      <c r="E98" s="112">
        <v>1186</v>
      </c>
      <c r="F98" s="94">
        <v>3</v>
      </c>
    </row>
    <row r="99" spans="1:6" x14ac:dyDescent="0.35">
      <c r="A99" s="112">
        <v>958</v>
      </c>
      <c r="B99" s="94" t="s">
        <v>150</v>
      </c>
      <c r="C99"/>
      <c r="D99"/>
      <c r="E99" s="112">
        <v>958</v>
      </c>
      <c r="F99" s="94">
        <v>3</v>
      </c>
    </row>
    <row r="100" spans="1:6" x14ac:dyDescent="0.35">
      <c r="A100" s="112">
        <v>1102</v>
      </c>
      <c r="B100" s="94" t="s">
        <v>150</v>
      </c>
      <c r="C100"/>
      <c r="D100"/>
      <c r="E100" s="112">
        <v>1102</v>
      </c>
      <c r="F100" s="94">
        <v>3</v>
      </c>
    </row>
    <row r="101" spans="1:6" x14ac:dyDescent="0.35">
      <c r="A101" s="112">
        <v>802</v>
      </c>
      <c r="B101" s="94" t="s">
        <v>150</v>
      </c>
      <c r="C101"/>
      <c r="D101"/>
      <c r="E101" s="112">
        <v>802</v>
      </c>
      <c r="F101" s="94">
        <v>3</v>
      </c>
    </row>
    <row r="102" spans="1:6" x14ac:dyDescent="0.35">
      <c r="A102" s="112">
        <v>724</v>
      </c>
      <c r="B102" s="94" t="s">
        <v>150</v>
      </c>
      <c r="C102"/>
      <c r="D102"/>
      <c r="E102" s="112">
        <v>724</v>
      </c>
      <c r="F102" s="94">
        <v>3</v>
      </c>
    </row>
    <row r="103" spans="1:6" x14ac:dyDescent="0.35">
      <c r="A103" s="112">
        <v>983</v>
      </c>
      <c r="B103" s="94" t="s">
        <v>150</v>
      </c>
      <c r="C103"/>
      <c r="D103"/>
      <c r="E103" s="112">
        <v>983</v>
      </c>
      <c r="F103" s="94">
        <v>3</v>
      </c>
    </row>
    <row r="104" spans="1:6" x14ac:dyDescent="0.35">
      <c r="A104" s="112">
        <v>1641</v>
      </c>
      <c r="B104" s="94" t="s">
        <v>150</v>
      </c>
      <c r="C104"/>
      <c r="D104"/>
      <c r="E104" s="112">
        <v>1641</v>
      </c>
      <c r="F104" s="94">
        <v>3</v>
      </c>
    </row>
    <row r="105" spans="1:6" x14ac:dyDescent="0.35">
      <c r="A105" s="112">
        <v>656</v>
      </c>
      <c r="B105" s="94" t="s">
        <v>150</v>
      </c>
      <c r="C105"/>
      <c r="D105"/>
      <c r="E105" s="112">
        <v>656</v>
      </c>
      <c r="F105" s="94">
        <v>3</v>
      </c>
    </row>
    <row r="106" spans="1:6" x14ac:dyDescent="0.35">
      <c r="A106" s="112">
        <v>1395</v>
      </c>
      <c r="B106" s="94" t="s">
        <v>150</v>
      </c>
      <c r="C106"/>
      <c r="D106"/>
      <c r="E106" s="112">
        <v>1395</v>
      </c>
      <c r="F106" s="94">
        <v>3</v>
      </c>
    </row>
    <row r="107" spans="1:6" x14ac:dyDescent="0.35">
      <c r="A107" s="112">
        <v>1599</v>
      </c>
      <c r="B107" s="94" t="s">
        <v>150</v>
      </c>
      <c r="C107"/>
      <c r="D107"/>
      <c r="E107" s="112">
        <v>1599</v>
      </c>
      <c r="F107" s="94">
        <v>3</v>
      </c>
    </row>
    <row r="108" spans="1:6" x14ac:dyDescent="0.35">
      <c r="A108" s="112">
        <v>639</v>
      </c>
      <c r="B108" s="94" t="s">
        <v>150</v>
      </c>
      <c r="C108"/>
      <c r="D108"/>
      <c r="E108" s="112">
        <v>639</v>
      </c>
      <c r="F108" s="94">
        <v>3</v>
      </c>
    </row>
    <row r="109" spans="1:6" x14ac:dyDescent="0.35">
      <c r="A109" s="112">
        <v>739</v>
      </c>
      <c r="B109" s="94" t="s">
        <v>150</v>
      </c>
      <c r="C109"/>
      <c r="D109"/>
      <c r="E109" s="112">
        <v>739</v>
      </c>
      <c r="F109" s="94">
        <v>3</v>
      </c>
    </row>
    <row r="110" spans="1:6" x14ac:dyDescent="0.35">
      <c r="A110" s="112">
        <v>1416</v>
      </c>
      <c r="B110" s="94" t="s">
        <v>150</v>
      </c>
      <c r="C110"/>
      <c r="D110"/>
      <c r="E110" s="112">
        <v>1416</v>
      </c>
      <c r="F110" s="94">
        <v>3</v>
      </c>
    </row>
    <row r="111" spans="1:6" x14ac:dyDescent="0.35">
      <c r="A111" s="112">
        <v>898</v>
      </c>
      <c r="B111" s="94" t="s">
        <v>150</v>
      </c>
      <c r="C111"/>
      <c r="D111"/>
      <c r="E111" s="112">
        <v>898</v>
      </c>
      <c r="F111" s="94">
        <v>3</v>
      </c>
    </row>
    <row r="112" spans="1:6" x14ac:dyDescent="0.35">
      <c r="A112" s="112">
        <v>1507</v>
      </c>
      <c r="B112" s="94" t="s">
        <v>150</v>
      </c>
      <c r="C112"/>
      <c r="D112"/>
      <c r="E112" s="112">
        <v>1507</v>
      </c>
      <c r="F112" s="94">
        <v>3</v>
      </c>
    </row>
    <row r="113" spans="1:6" x14ac:dyDescent="0.35">
      <c r="A113" s="112">
        <v>811</v>
      </c>
      <c r="B113" s="94" t="s">
        <v>150</v>
      </c>
      <c r="C113"/>
      <c r="D113"/>
      <c r="E113" s="112">
        <v>811</v>
      </c>
      <c r="F113" s="94">
        <v>3</v>
      </c>
    </row>
    <row r="114" spans="1:6" x14ac:dyDescent="0.35">
      <c r="A114" s="112">
        <v>1492</v>
      </c>
      <c r="B114" s="94" t="s">
        <v>150</v>
      </c>
      <c r="C114"/>
      <c r="D114"/>
      <c r="E114" s="112">
        <v>1492</v>
      </c>
      <c r="F114" s="94">
        <v>3</v>
      </c>
    </row>
    <row r="115" spans="1:6" x14ac:dyDescent="0.35">
      <c r="A115" s="112">
        <v>1476</v>
      </c>
      <c r="B115" s="94" t="s">
        <v>150</v>
      </c>
      <c r="C115"/>
      <c r="D115"/>
      <c r="E115" s="112">
        <v>1476</v>
      </c>
      <c r="F115" s="94">
        <v>3</v>
      </c>
    </row>
    <row r="116" spans="1:6" x14ac:dyDescent="0.35">
      <c r="A116" s="112">
        <v>1697</v>
      </c>
      <c r="B116" s="94" t="s">
        <v>150</v>
      </c>
      <c r="C116"/>
      <c r="D116"/>
      <c r="E116" s="112">
        <v>1697</v>
      </c>
      <c r="F116" s="94">
        <v>3</v>
      </c>
    </row>
    <row r="117" spans="1:6" x14ac:dyDescent="0.35">
      <c r="A117" s="113">
        <v>1016</v>
      </c>
      <c r="B117" s="94" t="s">
        <v>150</v>
      </c>
      <c r="C117"/>
      <c r="D117"/>
      <c r="E117" s="113">
        <v>1016</v>
      </c>
      <c r="F117" s="94">
        <v>3</v>
      </c>
    </row>
    <row r="118" spans="1:6" x14ac:dyDescent="0.35">
      <c r="A118" s="112">
        <v>1072</v>
      </c>
      <c r="B118" s="94" t="s">
        <v>150</v>
      </c>
      <c r="C118"/>
      <c r="D118"/>
      <c r="E118" s="112">
        <v>1072</v>
      </c>
      <c r="F118" s="94">
        <v>3</v>
      </c>
    </row>
    <row r="119" spans="1:6" x14ac:dyDescent="0.35">
      <c r="A119" s="112">
        <v>1096</v>
      </c>
      <c r="B119" s="94" t="s">
        <v>150</v>
      </c>
      <c r="C119"/>
      <c r="D119"/>
      <c r="E119" s="112">
        <v>1096</v>
      </c>
      <c r="F119" s="94">
        <v>3</v>
      </c>
    </row>
    <row r="120" spans="1:6" x14ac:dyDescent="0.35">
      <c r="A120" s="112">
        <v>1104</v>
      </c>
      <c r="B120" s="94" t="s">
        <v>150</v>
      </c>
      <c r="C120"/>
      <c r="D120"/>
      <c r="E120" s="112">
        <v>1104</v>
      </c>
      <c r="F120" s="94">
        <v>3</v>
      </c>
    </row>
    <row r="121" spans="1:6" ht="15" thickBot="1" x14ac:dyDescent="0.4">
      <c r="A121" s="114">
        <v>1126</v>
      </c>
      <c r="B121" s="94" t="s">
        <v>150</v>
      </c>
      <c r="C121"/>
      <c r="D121"/>
      <c r="E121" s="114">
        <v>1126</v>
      </c>
      <c r="F121" s="94">
        <v>3</v>
      </c>
    </row>
    <row r="122" spans="1:6" x14ac:dyDescent="0.35">
      <c r="A122"/>
      <c r="B122"/>
      <c r="C122"/>
      <c r="D122"/>
      <c r="E122" s="1"/>
    </row>
    <row r="123" spans="1:6" x14ac:dyDescent="0.35">
      <c r="A123"/>
      <c r="B123"/>
      <c r="C123"/>
      <c r="D123"/>
      <c r="E123" s="1"/>
    </row>
    <row r="124" spans="1:6" x14ac:dyDescent="0.35">
      <c r="A124"/>
      <c r="B124"/>
      <c r="C124"/>
      <c r="D124"/>
      <c r="E124" s="1"/>
    </row>
    <row r="125" spans="1:6" x14ac:dyDescent="0.35">
      <c r="A125"/>
      <c r="B125"/>
      <c r="C125"/>
      <c r="D125"/>
      <c r="E125" s="1"/>
    </row>
    <row r="126" spans="1:6" x14ac:dyDescent="0.35">
      <c r="A126"/>
      <c r="B126"/>
      <c r="C126"/>
      <c r="D126"/>
      <c r="E126" s="1"/>
    </row>
    <row r="127" spans="1:6" x14ac:dyDescent="0.35">
      <c r="A127"/>
      <c r="B127"/>
      <c r="C127"/>
      <c r="D127"/>
      <c r="E127" s="1"/>
    </row>
    <row r="128" spans="1:6" x14ac:dyDescent="0.35">
      <c r="A128"/>
      <c r="B128"/>
      <c r="C128"/>
      <c r="D128"/>
      <c r="E128" s="1"/>
    </row>
    <row r="129" spans="1:5" x14ac:dyDescent="0.35">
      <c r="A129"/>
      <c r="B129"/>
      <c r="C129"/>
      <c r="D129"/>
      <c r="E129" s="1"/>
    </row>
    <row r="130" spans="1:5" x14ac:dyDescent="0.35">
      <c r="A130"/>
      <c r="B130"/>
      <c r="C130"/>
      <c r="D130"/>
      <c r="E130" s="1"/>
    </row>
    <row r="131" spans="1:5" x14ac:dyDescent="0.35">
      <c r="A131"/>
      <c r="B131"/>
      <c r="C131"/>
      <c r="D131"/>
      <c r="E131" s="1"/>
    </row>
    <row r="132" spans="1:5" x14ac:dyDescent="0.35">
      <c r="A132"/>
      <c r="B132"/>
      <c r="C132"/>
      <c r="D132"/>
      <c r="E132" s="1"/>
    </row>
    <row r="133" spans="1:5" x14ac:dyDescent="0.35">
      <c r="A133"/>
      <c r="B133"/>
      <c r="C133"/>
      <c r="D133"/>
      <c r="E133" s="1"/>
    </row>
    <row r="134" spans="1:5" x14ac:dyDescent="0.35">
      <c r="A134"/>
      <c r="B134"/>
      <c r="C134"/>
      <c r="D134"/>
      <c r="E134" s="1"/>
    </row>
    <row r="135" spans="1:5" x14ac:dyDescent="0.35">
      <c r="A135"/>
      <c r="B135"/>
      <c r="C135"/>
      <c r="D135"/>
      <c r="E135" s="1"/>
    </row>
    <row r="136" spans="1:5" x14ac:dyDescent="0.35">
      <c r="A136"/>
      <c r="B136"/>
      <c r="C136"/>
      <c r="D136"/>
      <c r="E136" s="1"/>
    </row>
    <row r="137" spans="1:5" x14ac:dyDescent="0.35">
      <c r="A137"/>
      <c r="B137"/>
      <c r="C137"/>
      <c r="D137"/>
      <c r="E137" s="1"/>
    </row>
    <row r="138" spans="1:5" x14ac:dyDescent="0.35">
      <c r="A138"/>
      <c r="B138"/>
      <c r="C138"/>
      <c r="D138"/>
      <c r="E138" s="1"/>
    </row>
    <row r="139" spans="1:5" x14ac:dyDescent="0.35">
      <c r="A139"/>
      <c r="B139"/>
      <c r="C139"/>
      <c r="D139"/>
      <c r="E139" s="1"/>
    </row>
    <row r="140" spans="1:5" x14ac:dyDescent="0.35">
      <c r="A140"/>
      <c r="B140"/>
      <c r="C140"/>
      <c r="D140"/>
      <c r="E140" s="1"/>
    </row>
    <row r="141" spans="1:5" x14ac:dyDescent="0.35">
      <c r="A141"/>
      <c r="B141"/>
      <c r="C141"/>
      <c r="D141"/>
      <c r="E141" s="1"/>
    </row>
    <row r="142" spans="1:5" x14ac:dyDescent="0.35">
      <c r="A142"/>
      <c r="B142"/>
      <c r="C142"/>
      <c r="D142"/>
      <c r="E142" s="1"/>
    </row>
    <row r="143" spans="1:5" x14ac:dyDescent="0.35">
      <c r="A143"/>
      <c r="B143"/>
      <c r="C143"/>
      <c r="D143"/>
      <c r="E143" s="1"/>
    </row>
    <row r="144" spans="1:5" x14ac:dyDescent="0.35">
      <c r="A144"/>
      <c r="B144"/>
      <c r="C144"/>
      <c r="D144"/>
      <c r="E144" s="1"/>
    </row>
    <row r="145" spans="1:5" x14ac:dyDescent="0.35">
      <c r="A145"/>
      <c r="B145"/>
      <c r="C145"/>
      <c r="D145"/>
      <c r="E145" s="1"/>
    </row>
    <row r="146" spans="1:5" x14ac:dyDescent="0.35">
      <c r="A146"/>
      <c r="B146"/>
      <c r="C146"/>
      <c r="D146"/>
      <c r="E146" s="1"/>
    </row>
    <row r="147" spans="1:5" x14ac:dyDescent="0.35">
      <c r="A147"/>
      <c r="B147"/>
      <c r="C147"/>
      <c r="D147"/>
      <c r="E147" s="1"/>
    </row>
    <row r="148" spans="1:5" x14ac:dyDescent="0.35">
      <c r="A148"/>
      <c r="B148"/>
      <c r="C148"/>
      <c r="D148"/>
      <c r="E148" s="1"/>
    </row>
    <row r="149" spans="1:5" x14ac:dyDescent="0.35">
      <c r="A149"/>
      <c r="B149"/>
      <c r="C149"/>
      <c r="D149"/>
      <c r="E149" s="1"/>
    </row>
    <row r="150" spans="1:5" x14ac:dyDescent="0.35">
      <c r="A150"/>
      <c r="B150"/>
      <c r="C150"/>
      <c r="D150"/>
      <c r="E150" s="1"/>
    </row>
    <row r="151" spans="1:5" x14ac:dyDescent="0.35">
      <c r="A151"/>
      <c r="B151"/>
      <c r="C151"/>
      <c r="D151"/>
      <c r="E151" s="1"/>
    </row>
    <row r="152" spans="1:5" x14ac:dyDescent="0.35">
      <c r="A152"/>
      <c r="B152"/>
      <c r="C152"/>
      <c r="D152"/>
      <c r="E152" s="1"/>
    </row>
    <row r="153" spans="1:5" x14ac:dyDescent="0.35">
      <c r="A153"/>
      <c r="B153"/>
      <c r="C153"/>
      <c r="D153"/>
      <c r="E153" s="1"/>
    </row>
    <row r="154" spans="1:5" x14ac:dyDescent="0.35">
      <c r="A154"/>
      <c r="B154"/>
      <c r="C154"/>
      <c r="D154"/>
      <c r="E154" s="1"/>
    </row>
    <row r="155" spans="1:5" x14ac:dyDescent="0.35">
      <c r="A155"/>
      <c r="B155"/>
      <c r="C155"/>
      <c r="D155"/>
      <c r="E155" s="1"/>
    </row>
    <row r="156" spans="1:5" x14ac:dyDescent="0.35">
      <c r="A156"/>
      <c r="B156"/>
      <c r="C156"/>
      <c r="D156"/>
      <c r="E156" s="1"/>
    </row>
    <row r="157" spans="1:5" x14ac:dyDescent="0.35">
      <c r="A157"/>
      <c r="B157"/>
      <c r="C157"/>
      <c r="D157"/>
      <c r="E157" s="1"/>
    </row>
    <row r="158" spans="1:5" x14ac:dyDescent="0.35">
      <c r="A158"/>
      <c r="B158"/>
      <c r="C158"/>
      <c r="D158"/>
      <c r="E158" s="1"/>
    </row>
    <row r="159" spans="1:5" x14ac:dyDescent="0.35">
      <c r="A159"/>
      <c r="B159"/>
      <c r="C159"/>
      <c r="D159"/>
      <c r="E159" s="1"/>
    </row>
    <row r="160" spans="1:5" x14ac:dyDescent="0.35">
      <c r="A160"/>
      <c r="B160"/>
      <c r="C160"/>
      <c r="D160"/>
      <c r="E160" s="1"/>
    </row>
    <row r="161" spans="1:5" x14ac:dyDescent="0.35">
      <c r="A161"/>
      <c r="B161"/>
      <c r="C161"/>
      <c r="D161"/>
      <c r="E161" s="1"/>
    </row>
    <row r="162" spans="1:5" x14ac:dyDescent="0.35">
      <c r="A162"/>
      <c r="B162"/>
      <c r="C162"/>
      <c r="D162"/>
      <c r="E162" s="1"/>
    </row>
    <row r="163" spans="1:5" x14ac:dyDescent="0.35">
      <c r="A163"/>
      <c r="B163"/>
      <c r="C163"/>
      <c r="D163"/>
      <c r="E163" s="1"/>
    </row>
    <row r="164" spans="1:5" x14ac:dyDescent="0.35">
      <c r="A164"/>
      <c r="B164"/>
      <c r="C164"/>
      <c r="D164"/>
      <c r="E164" s="1"/>
    </row>
    <row r="165" spans="1:5" x14ac:dyDescent="0.35">
      <c r="A165"/>
      <c r="B165"/>
      <c r="C165"/>
      <c r="D165"/>
      <c r="E165" s="1"/>
    </row>
    <row r="166" spans="1:5" x14ac:dyDescent="0.35">
      <c r="A166"/>
      <c r="B166"/>
      <c r="C166"/>
      <c r="D166"/>
      <c r="E166" s="1"/>
    </row>
    <row r="167" spans="1:5" x14ac:dyDescent="0.35">
      <c r="A167"/>
      <c r="B167"/>
      <c r="C167"/>
      <c r="D167"/>
      <c r="E167" s="1"/>
    </row>
    <row r="168" spans="1:5" x14ac:dyDescent="0.35">
      <c r="A168"/>
      <c r="B168"/>
      <c r="C168"/>
      <c r="D168"/>
      <c r="E168" s="1"/>
    </row>
    <row r="169" spans="1:5" x14ac:dyDescent="0.35">
      <c r="A169"/>
      <c r="B169"/>
      <c r="C169"/>
      <c r="D169"/>
      <c r="E169" s="1"/>
    </row>
    <row r="170" spans="1:5" x14ac:dyDescent="0.35">
      <c r="A170"/>
      <c r="B170"/>
      <c r="C170"/>
      <c r="D170"/>
      <c r="E170" s="1"/>
    </row>
    <row r="171" spans="1:5" x14ac:dyDescent="0.35">
      <c r="A171"/>
      <c r="B171"/>
      <c r="C171"/>
      <c r="D171"/>
      <c r="E171" s="1"/>
    </row>
    <row r="172" spans="1:5" x14ac:dyDescent="0.35">
      <c r="A172"/>
      <c r="B172"/>
      <c r="C172"/>
      <c r="D172"/>
      <c r="E172" s="1"/>
    </row>
    <row r="173" spans="1:5" x14ac:dyDescent="0.35">
      <c r="A173"/>
      <c r="B173"/>
      <c r="C173"/>
      <c r="D173"/>
      <c r="E173" s="1"/>
    </row>
    <row r="174" spans="1:5" x14ac:dyDescent="0.35">
      <c r="A174"/>
      <c r="B174"/>
      <c r="C174"/>
      <c r="D174"/>
      <c r="E174" s="1"/>
    </row>
    <row r="175" spans="1:5" x14ac:dyDescent="0.35">
      <c r="A175"/>
      <c r="B175"/>
      <c r="C175"/>
      <c r="D175"/>
      <c r="E175" s="1"/>
    </row>
    <row r="176" spans="1:5" x14ac:dyDescent="0.35">
      <c r="A176"/>
      <c r="B176"/>
      <c r="C176"/>
      <c r="D176"/>
      <c r="E176" s="1"/>
    </row>
    <row r="177" spans="1:5" x14ac:dyDescent="0.35">
      <c r="A177"/>
      <c r="B177"/>
      <c r="C177"/>
      <c r="D177"/>
      <c r="E177" s="1"/>
    </row>
    <row r="178" spans="1:5" x14ac:dyDescent="0.35">
      <c r="A178"/>
      <c r="B178"/>
      <c r="C178"/>
      <c r="D178"/>
      <c r="E178" s="1"/>
    </row>
    <row r="179" spans="1:5" x14ac:dyDescent="0.35">
      <c r="A179"/>
      <c r="B179"/>
      <c r="C179"/>
      <c r="D179"/>
      <c r="E179" s="1"/>
    </row>
    <row r="180" spans="1:5" x14ac:dyDescent="0.35">
      <c r="A180"/>
      <c r="B180"/>
      <c r="C180"/>
      <c r="D180"/>
      <c r="E180" s="1"/>
    </row>
    <row r="181" spans="1:5" x14ac:dyDescent="0.35">
      <c r="A181"/>
      <c r="B181"/>
      <c r="C181"/>
      <c r="D181"/>
      <c r="E181" s="1"/>
    </row>
    <row r="182" spans="1:5" x14ac:dyDescent="0.35">
      <c r="A182"/>
      <c r="B182"/>
      <c r="C182"/>
      <c r="D182"/>
      <c r="E182" s="1"/>
    </row>
    <row r="183" spans="1:5" x14ac:dyDescent="0.35">
      <c r="A183"/>
      <c r="B183"/>
      <c r="C183"/>
      <c r="D183"/>
      <c r="E183" s="1"/>
    </row>
    <row r="184" spans="1:5" x14ac:dyDescent="0.35">
      <c r="A184"/>
      <c r="B184"/>
      <c r="C184"/>
      <c r="D184"/>
      <c r="E184" s="1"/>
    </row>
    <row r="185" spans="1:5" x14ac:dyDescent="0.35">
      <c r="A185"/>
      <c r="B185"/>
      <c r="C185"/>
      <c r="D185"/>
      <c r="E185" s="1"/>
    </row>
    <row r="186" spans="1:5" x14ac:dyDescent="0.35">
      <c r="A186"/>
      <c r="B186"/>
      <c r="C186"/>
      <c r="D186"/>
      <c r="E186" s="1"/>
    </row>
    <row r="187" spans="1:5" x14ac:dyDescent="0.35">
      <c r="A187"/>
      <c r="B187"/>
      <c r="C187"/>
      <c r="D187"/>
      <c r="E187" s="1"/>
    </row>
    <row r="188" spans="1:5" x14ac:dyDescent="0.35">
      <c r="A188"/>
      <c r="B188"/>
      <c r="C188"/>
      <c r="D188"/>
      <c r="E188" s="1"/>
    </row>
    <row r="189" spans="1:5" x14ac:dyDescent="0.35">
      <c r="A189"/>
      <c r="B189"/>
      <c r="C189"/>
      <c r="D189"/>
      <c r="E189" s="1"/>
    </row>
    <row r="190" spans="1:5" x14ac:dyDescent="0.35">
      <c r="A190"/>
      <c r="B190"/>
      <c r="C190"/>
      <c r="D190"/>
      <c r="E190" s="1"/>
    </row>
    <row r="191" spans="1:5" x14ac:dyDescent="0.35">
      <c r="A191"/>
      <c r="B191"/>
      <c r="C191"/>
      <c r="D191"/>
      <c r="E191" s="1"/>
    </row>
    <row r="192" spans="1:5" x14ac:dyDescent="0.35">
      <c r="A192"/>
      <c r="B192"/>
      <c r="C192"/>
      <c r="D192"/>
      <c r="E192" s="1"/>
    </row>
    <row r="193" spans="1:5" x14ac:dyDescent="0.35">
      <c r="A193"/>
      <c r="B193"/>
      <c r="C193"/>
      <c r="D193"/>
      <c r="E193" s="1"/>
    </row>
    <row r="194" spans="1:5" x14ac:dyDescent="0.35">
      <c r="A194"/>
      <c r="B194"/>
      <c r="C194"/>
      <c r="D194"/>
      <c r="E194" s="1"/>
    </row>
    <row r="195" spans="1:5" x14ac:dyDescent="0.35">
      <c r="A195"/>
      <c r="B195"/>
      <c r="C195"/>
      <c r="D195"/>
      <c r="E195" s="1"/>
    </row>
    <row r="196" spans="1:5" x14ac:dyDescent="0.35">
      <c r="A196"/>
      <c r="B196"/>
      <c r="C196"/>
      <c r="D196"/>
      <c r="E196" s="1"/>
    </row>
    <row r="197" spans="1:5" x14ac:dyDescent="0.35">
      <c r="A197"/>
      <c r="B197"/>
      <c r="C197"/>
      <c r="D197"/>
      <c r="E197" s="1"/>
    </row>
    <row r="198" spans="1:5" x14ac:dyDescent="0.35">
      <c r="A198"/>
      <c r="B198"/>
      <c r="C198"/>
      <c r="D198"/>
      <c r="E198" s="1"/>
    </row>
    <row r="199" spans="1:5" x14ac:dyDescent="0.35">
      <c r="A199"/>
      <c r="B199"/>
      <c r="C199"/>
      <c r="D199"/>
      <c r="E199" s="1"/>
    </row>
    <row r="200" spans="1:5" x14ac:dyDescent="0.35">
      <c r="A200"/>
      <c r="B200"/>
      <c r="C200"/>
      <c r="D200"/>
      <c r="E200" s="1"/>
    </row>
    <row r="201" spans="1:5" x14ac:dyDescent="0.35">
      <c r="A201"/>
      <c r="B201"/>
      <c r="C201"/>
      <c r="D201"/>
      <c r="E201" s="1"/>
    </row>
    <row r="202" spans="1:5" x14ac:dyDescent="0.35">
      <c r="A202"/>
      <c r="B202"/>
      <c r="C202"/>
      <c r="D202"/>
      <c r="E202" s="1"/>
    </row>
    <row r="203" spans="1:5" x14ac:dyDescent="0.35">
      <c r="A203"/>
      <c r="B203"/>
      <c r="C203"/>
      <c r="D203"/>
      <c r="E203" s="1"/>
    </row>
    <row r="204" spans="1:5" x14ac:dyDescent="0.35">
      <c r="A204"/>
      <c r="B204"/>
      <c r="C204"/>
      <c r="D204"/>
      <c r="E204" s="1"/>
    </row>
    <row r="205" spans="1:5" x14ac:dyDescent="0.35">
      <c r="A205"/>
      <c r="B205"/>
      <c r="C205"/>
      <c r="D205"/>
      <c r="E205" s="1"/>
    </row>
    <row r="206" spans="1:5" x14ac:dyDescent="0.35">
      <c r="A206"/>
      <c r="B206"/>
      <c r="C206"/>
      <c r="D206"/>
      <c r="E206" s="1"/>
    </row>
    <row r="207" spans="1:5" x14ac:dyDescent="0.35">
      <c r="A207"/>
      <c r="B207"/>
      <c r="C207"/>
      <c r="D207"/>
      <c r="E207" s="1"/>
    </row>
    <row r="208" spans="1:5" x14ac:dyDescent="0.35">
      <c r="A208"/>
      <c r="B208"/>
      <c r="C208"/>
      <c r="D208"/>
      <c r="E208" s="1"/>
    </row>
    <row r="209" spans="1:5" x14ac:dyDescent="0.35">
      <c r="A209"/>
      <c r="B209"/>
      <c r="C209"/>
      <c r="D209"/>
      <c r="E209" s="1"/>
    </row>
    <row r="210" spans="1:5" x14ac:dyDescent="0.35">
      <c r="A210"/>
      <c r="B210"/>
      <c r="C210"/>
      <c r="D210"/>
      <c r="E210" s="1"/>
    </row>
    <row r="211" spans="1:5" x14ac:dyDescent="0.35">
      <c r="A211"/>
      <c r="B211"/>
      <c r="C211"/>
      <c r="D211"/>
      <c r="E211" s="1"/>
    </row>
    <row r="212" spans="1:5" x14ac:dyDescent="0.35">
      <c r="A212"/>
      <c r="B212"/>
      <c r="C212"/>
      <c r="D212"/>
      <c r="E212" s="1"/>
    </row>
    <row r="213" spans="1:5" x14ac:dyDescent="0.35">
      <c r="A213"/>
      <c r="B213"/>
      <c r="C213"/>
      <c r="D213"/>
      <c r="E213" s="1"/>
    </row>
    <row r="214" spans="1:5" x14ac:dyDescent="0.35">
      <c r="A214"/>
      <c r="B214"/>
      <c r="C214"/>
      <c r="D214"/>
      <c r="E214" s="1"/>
    </row>
    <row r="215" spans="1:5" x14ac:dyDescent="0.35">
      <c r="A215"/>
      <c r="B215"/>
      <c r="C215"/>
      <c r="D215"/>
      <c r="E215" s="1"/>
    </row>
    <row r="216" spans="1:5" x14ac:dyDescent="0.35">
      <c r="A216"/>
      <c r="B216"/>
      <c r="C216"/>
      <c r="D216"/>
      <c r="E216" s="1"/>
    </row>
    <row r="217" spans="1:5" x14ac:dyDescent="0.35">
      <c r="A217"/>
      <c r="B217"/>
      <c r="C217"/>
      <c r="D217"/>
      <c r="E217" s="1"/>
    </row>
    <row r="218" spans="1:5" x14ac:dyDescent="0.35">
      <c r="A218"/>
      <c r="B218"/>
      <c r="C218"/>
      <c r="D218"/>
      <c r="E218" s="1"/>
    </row>
    <row r="219" spans="1:5" x14ac:dyDescent="0.35">
      <c r="A219"/>
      <c r="B219"/>
      <c r="C219"/>
      <c r="D219"/>
      <c r="E219" s="1"/>
    </row>
    <row r="220" spans="1:5" x14ac:dyDescent="0.35">
      <c r="A220"/>
      <c r="B220"/>
      <c r="C220"/>
      <c r="D220"/>
      <c r="E220" s="1"/>
    </row>
    <row r="221" spans="1:5" x14ac:dyDescent="0.35">
      <c r="A221"/>
      <c r="B221"/>
      <c r="C221"/>
      <c r="D221"/>
      <c r="E221" s="1"/>
    </row>
    <row r="222" spans="1:5" x14ac:dyDescent="0.35">
      <c r="A222"/>
      <c r="B222"/>
      <c r="C222"/>
      <c r="D222"/>
      <c r="E222" s="1"/>
    </row>
    <row r="223" spans="1:5" x14ac:dyDescent="0.35">
      <c r="A223"/>
      <c r="B223"/>
      <c r="C223"/>
      <c r="D223"/>
      <c r="E223" s="1"/>
    </row>
    <row r="224" spans="1:5" x14ac:dyDescent="0.35">
      <c r="A224"/>
      <c r="B224"/>
      <c r="C224"/>
      <c r="D224"/>
      <c r="E224" s="1"/>
    </row>
    <row r="225" spans="1:5" x14ac:dyDescent="0.35">
      <c r="A225"/>
      <c r="B225"/>
      <c r="C225"/>
      <c r="D225"/>
      <c r="E225" s="1"/>
    </row>
    <row r="226" spans="1:5" x14ac:dyDescent="0.35">
      <c r="A226"/>
      <c r="B226"/>
      <c r="C226"/>
      <c r="D226"/>
      <c r="E226" s="1"/>
    </row>
    <row r="227" spans="1:5" x14ac:dyDescent="0.35">
      <c r="A227"/>
      <c r="B227"/>
      <c r="C227"/>
      <c r="D227"/>
      <c r="E227" s="1"/>
    </row>
    <row r="228" spans="1:5" x14ac:dyDescent="0.35">
      <c r="A228"/>
      <c r="B228"/>
      <c r="C228"/>
      <c r="D228"/>
      <c r="E228" s="1"/>
    </row>
    <row r="229" spans="1:5" x14ac:dyDescent="0.35">
      <c r="A229"/>
      <c r="B229"/>
      <c r="C229"/>
      <c r="D229"/>
      <c r="E229" s="1"/>
    </row>
    <row r="230" spans="1:5" x14ac:dyDescent="0.35">
      <c r="A230"/>
      <c r="B230"/>
      <c r="C230"/>
      <c r="D230"/>
      <c r="E230" s="1"/>
    </row>
    <row r="231" spans="1:5" x14ac:dyDescent="0.35">
      <c r="A231"/>
      <c r="B231"/>
      <c r="C231"/>
      <c r="D231"/>
      <c r="E231" s="1"/>
    </row>
    <row r="232" spans="1:5" x14ac:dyDescent="0.35">
      <c r="A232"/>
      <c r="B232"/>
      <c r="C232"/>
      <c r="D232"/>
      <c r="E232" s="1"/>
    </row>
    <row r="233" spans="1:5" x14ac:dyDescent="0.35">
      <c r="A233"/>
      <c r="B233"/>
      <c r="C233"/>
      <c r="D233"/>
      <c r="E233" s="1"/>
    </row>
    <row r="234" spans="1:5" x14ac:dyDescent="0.35">
      <c r="A234"/>
      <c r="B234"/>
      <c r="C234"/>
      <c r="D234"/>
      <c r="E234" s="1"/>
    </row>
    <row r="235" spans="1:5" x14ac:dyDescent="0.35">
      <c r="A235"/>
      <c r="B235"/>
      <c r="C235"/>
      <c r="D235"/>
      <c r="E235" s="1"/>
    </row>
    <row r="236" spans="1:5" x14ac:dyDescent="0.35">
      <c r="A236"/>
      <c r="B236"/>
      <c r="C236"/>
      <c r="D236"/>
      <c r="E236" s="1"/>
    </row>
    <row r="237" spans="1:5" x14ac:dyDescent="0.35">
      <c r="A237"/>
      <c r="B237"/>
      <c r="C237"/>
      <c r="D237"/>
      <c r="E237" s="1"/>
    </row>
    <row r="238" spans="1:5" x14ac:dyDescent="0.35">
      <c r="A238"/>
      <c r="B238"/>
      <c r="C238"/>
      <c r="D238"/>
      <c r="E238" s="1"/>
    </row>
    <row r="239" spans="1:5" x14ac:dyDescent="0.35">
      <c r="A239"/>
      <c r="B239"/>
      <c r="C239"/>
      <c r="D239"/>
      <c r="E239" s="1"/>
    </row>
    <row r="240" spans="1:5" x14ac:dyDescent="0.35">
      <c r="A240"/>
      <c r="B240"/>
      <c r="C240"/>
      <c r="D240"/>
      <c r="E240" s="1"/>
    </row>
    <row r="241" spans="1:5" x14ac:dyDescent="0.35">
      <c r="A241"/>
      <c r="B241"/>
      <c r="C241"/>
      <c r="D241"/>
      <c r="E241" s="1"/>
    </row>
    <row r="242" spans="1:5" x14ac:dyDescent="0.35">
      <c r="A242"/>
      <c r="B242"/>
      <c r="C242"/>
      <c r="D242"/>
      <c r="E242" s="1"/>
    </row>
    <row r="243" spans="1:5" x14ac:dyDescent="0.35">
      <c r="A243"/>
      <c r="B243"/>
      <c r="C243"/>
      <c r="D243"/>
      <c r="E243" s="1"/>
    </row>
    <row r="244" spans="1:5" x14ac:dyDescent="0.35">
      <c r="A244"/>
      <c r="B244"/>
      <c r="C244"/>
      <c r="D244"/>
      <c r="E244" s="1"/>
    </row>
    <row r="245" spans="1:5" x14ac:dyDescent="0.35">
      <c r="A245"/>
      <c r="B245"/>
      <c r="C245"/>
      <c r="D245"/>
      <c r="E245" s="1"/>
    </row>
    <row r="246" spans="1:5" x14ac:dyDescent="0.35">
      <c r="A246"/>
      <c r="B246"/>
      <c r="C246"/>
      <c r="D246"/>
      <c r="E246" s="1"/>
    </row>
    <row r="247" spans="1:5" x14ac:dyDescent="0.35">
      <c r="A247"/>
      <c r="B247"/>
      <c r="C247"/>
      <c r="D247"/>
      <c r="E247" s="1"/>
    </row>
    <row r="248" spans="1:5" x14ac:dyDescent="0.35">
      <c r="A248"/>
      <c r="B248"/>
      <c r="C248"/>
      <c r="D248"/>
      <c r="E248" s="1"/>
    </row>
    <row r="249" spans="1:5" x14ac:dyDescent="0.35">
      <c r="A249"/>
      <c r="B249"/>
      <c r="C249"/>
      <c r="D249"/>
      <c r="E249" s="1"/>
    </row>
    <row r="250" spans="1:5" x14ac:dyDescent="0.35">
      <c r="A250"/>
      <c r="B250"/>
      <c r="C250"/>
      <c r="D250"/>
      <c r="E250" s="1"/>
    </row>
    <row r="251" spans="1:5" x14ac:dyDescent="0.35">
      <c r="A251"/>
      <c r="B251"/>
      <c r="C251"/>
      <c r="D251"/>
      <c r="E251" s="1"/>
    </row>
    <row r="252" spans="1:5" x14ac:dyDescent="0.35">
      <c r="A252"/>
      <c r="B252"/>
      <c r="C252"/>
      <c r="D252"/>
      <c r="E252" s="1"/>
    </row>
    <row r="253" spans="1:5" x14ac:dyDescent="0.35">
      <c r="A253"/>
      <c r="B253"/>
      <c r="C253"/>
      <c r="D253"/>
      <c r="E253" s="1"/>
    </row>
    <row r="254" spans="1:5" x14ac:dyDescent="0.35">
      <c r="A254"/>
      <c r="B254"/>
      <c r="C254"/>
      <c r="D254"/>
      <c r="E254" s="1"/>
    </row>
    <row r="255" spans="1:5" x14ac:dyDescent="0.35">
      <c r="A255"/>
      <c r="B255"/>
      <c r="C255"/>
      <c r="D255"/>
      <c r="E255" s="1"/>
    </row>
    <row r="256" spans="1:5" x14ac:dyDescent="0.35">
      <c r="A256"/>
      <c r="B256"/>
      <c r="C256"/>
      <c r="D256"/>
      <c r="E256" s="1"/>
    </row>
    <row r="257" spans="1:5" x14ac:dyDescent="0.35">
      <c r="A257"/>
      <c r="B257"/>
      <c r="C257"/>
      <c r="D257"/>
      <c r="E257" s="1"/>
    </row>
    <row r="258" spans="1:5" x14ac:dyDescent="0.35">
      <c r="A258"/>
      <c r="B258"/>
      <c r="C258"/>
      <c r="D258"/>
      <c r="E258" s="1"/>
    </row>
    <row r="259" spans="1:5" x14ac:dyDescent="0.35">
      <c r="A259"/>
      <c r="B259"/>
      <c r="C259"/>
      <c r="D259"/>
      <c r="E259" s="1"/>
    </row>
    <row r="260" spans="1:5" x14ac:dyDescent="0.35">
      <c r="A260"/>
      <c r="B260"/>
      <c r="C260"/>
      <c r="D260"/>
      <c r="E260" s="1"/>
    </row>
    <row r="261" spans="1:5" x14ac:dyDescent="0.35">
      <c r="A261"/>
      <c r="B261"/>
      <c r="C261"/>
      <c r="D261"/>
      <c r="E261" s="1"/>
    </row>
    <row r="262" spans="1:5" x14ac:dyDescent="0.35">
      <c r="A262"/>
      <c r="B262"/>
      <c r="C262"/>
      <c r="D262"/>
      <c r="E262" s="1"/>
    </row>
    <row r="263" spans="1:5" x14ac:dyDescent="0.35">
      <c r="A263"/>
      <c r="B263"/>
      <c r="C263"/>
      <c r="D263"/>
      <c r="E263" s="1"/>
    </row>
    <row r="264" spans="1:5" x14ac:dyDescent="0.35">
      <c r="A264"/>
      <c r="B264"/>
      <c r="C264"/>
      <c r="D264"/>
      <c r="E264" s="1"/>
    </row>
    <row r="265" spans="1:5" x14ac:dyDescent="0.35">
      <c r="A265"/>
      <c r="B265"/>
      <c r="C265"/>
      <c r="D265"/>
      <c r="E265" s="1"/>
    </row>
    <row r="266" spans="1:5" x14ac:dyDescent="0.35">
      <c r="A266"/>
      <c r="B266"/>
      <c r="C266"/>
      <c r="D266"/>
      <c r="E266" s="1"/>
    </row>
    <row r="267" spans="1:5" x14ac:dyDescent="0.35">
      <c r="A267"/>
      <c r="B267"/>
      <c r="C267"/>
      <c r="D267"/>
      <c r="E267" s="1"/>
    </row>
    <row r="268" spans="1:5" x14ac:dyDescent="0.35">
      <c r="A268"/>
      <c r="B268"/>
      <c r="C268"/>
      <c r="D268"/>
      <c r="E268" s="1"/>
    </row>
    <row r="269" spans="1:5" x14ac:dyDescent="0.35">
      <c r="A269"/>
      <c r="B269"/>
      <c r="C269"/>
      <c r="D269"/>
      <c r="E269" s="1"/>
    </row>
    <row r="270" spans="1:5" x14ac:dyDescent="0.35">
      <c r="A270"/>
      <c r="B270"/>
      <c r="C270"/>
      <c r="D270"/>
      <c r="E270" s="1"/>
    </row>
    <row r="271" spans="1:5" x14ac:dyDescent="0.35">
      <c r="A271"/>
      <c r="B271"/>
      <c r="C271"/>
      <c r="D271"/>
      <c r="E271" s="1"/>
    </row>
    <row r="272" spans="1:5" x14ac:dyDescent="0.35">
      <c r="A272"/>
      <c r="B272"/>
      <c r="C272"/>
      <c r="D272"/>
      <c r="E272" s="1"/>
    </row>
    <row r="273" spans="1:5" x14ac:dyDescent="0.35">
      <c r="A273"/>
      <c r="B273"/>
      <c r="C273"/>
      <c r="D273"/>
      <c r="E273" s="1"/>
    </row>
    <row r="274" spans="1:5" x14ac:dyDescent="0.35">
      <c r="A274"/>
      <c r="B274"/>
      <c r="C274"/>
      <c r="D274"/>
      <c r="E274" s="1"/>
    </row>
    <row r="275" spans="1:5" x14ac:dyDescent="0.35">
      <c r="A275"/>
      <c r="B275"/>
      <c r="C275"/>
      <c r="D275"/>
      <c r="E275" s="1"/>
    </row>
    <row r="276" spans="1:5" x14ac:dyDescent="0.35">
      <c r="A276"/>
      <c r="B276"/>
      <c r="C276"/>
      <c r="D276"/>
      <c r="E276" s="1"/>
    </row>
    <row r="277" spans="1:5" x14ac:dyDescent="0.35">
      <c r="A277"/>
      <c r="B277"/>
      <c r="C277"/>
      <c r="D277"/>
      <c r="E277" s="1"/>
    </row>
    <row r="278" spans="1:5" x14ac:dyDescent="0.35">
      <c r="A278"/>
      <c r="B278"/>
      <c r="C278"/>
      <c r="D278"/>
      <c r="E278" s="1"/>
    </row>
    <row r="279" spans="1:5" x14ac:dyDescent="0.35">
      <c r="A279"/>
      <c r="B279"/>
      <c r="C279"/>
      <c r="D279"/>
      <c r="E279" s="1"/>
    </row>
    <row r="280" spans="1:5" x14ac:dyDescent="0.35">
      <c r="A280"/>
      <c r="B280"/>
      <c r="C280"/>
      <c r="D280"/>
      <c r="E280" s="1"/>
    </row>
    <row r="281" spans="1:5" x14ac:dyDescent="0.35">
      <c r="A281"/>
      <c r="B281"/>
      <c r="C281"/>
      <c r="D281"/>
      <c r="E281" s="1"/>
    </row>
    <row r="282" spans="1:5" x14ac:dyDescent="0.35">
      <c r="A282"/>
      <c r="B282"/>
      <c r="C282"/>
      <c r="D282"/>
      <c r="E282" s="1"/>
    </row>
    <row r="283" spans="1:5" x14ac:dyDescent="0.35">
      <c r="A283"/>
      <c r="B283"/>
      <c r="C283"/>
      <c r="D283"/>
      <c r="E283" s="1"/>
    </row>
    <row r="284" spans="1:5" x14ac:dyDescent="0.35">
      <c r="A284"/>
      <c r="B284"/>
      <c r="C284"/>
      <c r="D284"/>
      <c r="E284" s="1"/>
    </row>
    <row r="285" spans="1:5" x14ac:dyDescent="0.35">
      <c r="A285"/>
      <c r="B285"/>
      <c r="C285"/>
      <c r="D285"/>
      <c r="E285" s="1"/>
    </row>
    <row r="286" spans="1:5" x14ac:dyDescent="0.35">
      <c r="A286"/>
      <c r="B286"/>
      <c r="C286"/>
      <c r="D286"/>
      <c r="E286" s="1"/>
    </row>
    <row r="287" spans="1:5" x14ac:dyDescent="0.35">
      <c r="A287"/>
      <c r="B287"/>
      <c r="C287"/>
      <c r="D287"/>
      <c r="E287" s="1"/>
    </row>
    <row r="288" spans="1:5" x14ac:dyDescent="0.35">
      <c r="A288"/>
      <c r="B288"/>
      <c r="C288"/>
      <c r="D288"/>
      <c r="E288" s="1"/>
    </row>
    <row r="289" spans="1:5" x14ac:dyDescent="0.35">
      <c r="A289"/>
      <c r="B289"/>
      <c r="C289"/>
      <c r="D289"/>
      <c r="E289" s="1"/>
    </row>
    <row r="290" spans="1:5" x14ac:dyDescent="0.35">
      <c r="A290"/>
      <c r="B290"/>
      <c r="C290"/>
      <c r="D290"/>
      <c r="E290" s="1"/>
    </row>
    <row r="291" spans="1:5" x14ac:dyDescent="0.35">
      <c r="A291"/>
      <c r="B291"/>
      <c r="C291"/>
      <c r="D291"/>
      <c r="E291" s="1"/>
    </row>
    <row r="292" spans="1:5" x14ac:dyDescent="0.35">
      <c r="A292"/>
      <c r="B292"/>
      <c r="C292"/>
      <c r="D292"/>
      <c r="E292" s="1"/>
    </row>
    <row r="293" spans="1:5" x14ac:dyDescent="0.35">
      <c r="A293"/>
      <c r="B293"/>
      <c r="C293"/>
      <c r="D293"/>
      <c r="E293" s="1"/>
    </row>
    <row r="294" spans="1:5" x14ac:dyDescent="0.35">
      <c r="A294"/>
      <c r="B294"/>
      <c r="C294"/>
      <c r="D294"/>
      <c r="E294" s="1"/>
    </row>
    <row r="295" spans="1:5" x14ac:dyDescent="0.35">
      <c r="A295"/>
      <c r="B295"/>
      <c r="C295"/>
      <c r="D295"/>
      <c r="E295" s="1"/>
    </row>
    <row r="296" spans="1:5" x14ac:dyDescent="0.35">
      <c r="A296"/>
      <c r="B296"/>
      <c r="C296"/>
      <c r="D296"/>
      <c r="E296" s="1"/>
    </row>
    <row r="297" spans="1:5" x14ac:dyDescent="0.35">
      <c r="A297"/>
      <c r="B297"/>
      <c r="C297"/>
      <c r="D297"/>
      <c r="E297" s="1"/>
    </row>
    <row r="298" spans="1:5" x14ac:dyDescent="0.35">
      <c r="A298"/>
      <c r="B298"/>
      <c r="C298"/>
      <c r="D298"/>
      <c r="E298" s="1"/>
    </row>
    <row r="299" spans="1:5" x14ac:dyDescent="0.35">
      <c r="A299"/>
      <c r="B299"/>
      <c r="C299"/>
      <c r="D299"/>
      <c r="E299" s="1"/>
    </row>
    <row r="300" spans="1:5" x14ac:dyDescent="0.35">
      <c r="A300"/>
      <c r="B300"/>
      <c r="C300"/>
      <c r="D300"/>
      <c r="E300" s="1"/>
    </row>
    <row r="301" spans="1:5" x14ac:dyDescent="0.35">
      <c r="A301"/>
      <c r="B301"/>
      <c r="C301"/>
      <c r="D301"/>
      <c r="E301" s="1"/>
    </row>
    <row r="302" spans="1:5" x14ac:dyDescent="0.35">
      <c r="A302"/>
      <c r="B302"/>
      <c r="C302"/>
      <c r="D302"/>
      <c r="E302" s="1"/>
    </row>
    <row r="303" spans="1:5" x14ac:dyDescent="0.35">
      <c r="A303"/>
      <c r="B303"/>
      <c r="C303"/>
      <c r="D303"/>
      <c r="E303" s="1"/>
    </row>
    <row r="304" spans="1:5" x14ac:dyDescent="0.35">
      <c r="A304"/>
      <c r="B304"/>
      <c r="C304"/>
      <c r="D304"/>
      <c r="E304" s="1"/>
    </row>
    <row r="305" spans="1:5" x14ac:dyDescent="0.35">
      <c r="A305"/>
      <c r="B305"/>
      <c r="C305"/>
      <c r="D305"/>
      <c r="E305" s="1"/>
    </row>
    <row r="306" spans="1:5" x14ac:dyDescent="0.35">
      <c r="A306"/>
      <c r="B306"/>
      <c r="C306"/>
      <c r="D306"/>
      <c r="E306" s="1"/>
    </row>
    <row r="307" spans="1:5" x14ac:dyDescent="0.35">
      <c r="A307"/>
      <c r="B307"/>
      <c r="C307"/>
      <c r="D307"/>
      <c r="E307" s="1"/>
    </row>
    <row r="308" spans="1:5" x14ac:dyDescent="0.35">
      <c r="A308"/>
      <c r="B308"/>
      <c r="C308"/>
      <c r="D308"/>
      <c r="E308" s="1"/>
    </row>
    <row r="309" spans="1:5" x14ac:dyDescent="0.35">
      <c r="A309"/>
      <c r="B309"/>
      <c r="C309"/>
      <c r="D309"/>
      <c r="E309" s="1"/>
    </row>
    <row r="310" spans="1:5" x14ac:dyDescent="0.35">
      <c r="A310"/>
      <c r="B310"/>
      <c r="C310"/>
      <c r="D310"/>
      <c r="E310" s="1"/>
    </row>
    <row r="311" spans="1:5" x14ac:dyDescent="0.35">
      <c r="A311"/>
      <c r="B311"/>
      <c r="C311"/>
      <c r="D311"/>
      <c r="E311" s="1"/>
    </row>
    <row r="312" spans="1:5" x14ac:dyDescent="0.35">
      <c r="A312"/>
      <c r="B312"/>
      <c r="C312"/>
      <c r="D312"/>
      <c r="E312" s="1"/>
    </row>
    <row r="313" spans="1:5" x14ac:dyDescent="0.35">
      <c r="A313"/>
      <c r="B313"/>
      <c r="C313"/>
      <c r="D313"/>
      <c r="E313" s="1"/>
    </row>
    <row r="314" spans="1:5" x14ac:dyDescent="0.35">
      <c r="A314"/>
      <c r="B314"/>
      <c r="C314"/>
      <c r="D314"/>
      <c r="E314" s="1"/>
    </row>
    <row r="315" spans="1:5" x14ac:dyDescent="0.35">
      <c r="A315"/>
      <c r="B315"/>
      <c r="C315"/>
      <c r="D315"/>
      <c r="E315" s="1"/>
    </row>
    <row r="316" spans="1:5" x14ac:dyDescent="0.35">
      <c r="A316"/>
      <c r="B316"/>
      <c r="C316"/>
      <c r="D316"/>
      <c r="E316" s="1"/>
    </row>
    <row r="317" spans="1:5" x14ac:dyDescent="0.35">
      <c r="A317"/>
      <c r="B317"/>
      <c r="C317"/>
      <c r="D317"/>
      <c r="E317" s="1"/>
    </row>
    <row r="318" spans="1:5" x14ac:dyDescent="0.35">
      <c r="A318"/>
      <c r="B318"/>
      <c r="C318"/>
      <c r="D318"/>
      <c r="E318" s="1"/>
    </row>
    <row r="319" spans="1:5" x14ac:dyDescent="0.35">
      <c r="A319"/>
      <c r="B319"/>
      <c r="C319"/>
      <c r="D319"/>
      <c r="E319" s="1"/>
    </row>
    <row r="320" spans="1:5" x14ac:dyDescent="0.35">
      <c r="A320"/>
      <c r="B320"/>
      <c r="C320"/>
      <c r="D320"/>
      <c r="E320" s="1"/>
    </row>
    <row r="321" spans="1:5" x14ac:dyDescent="0.35">
      <c r="A321"/>
      <c r="B321"/>
      <c r="C321"/>
      <c r="D321"/>
      <c r="E321" s="1"/>
    </row>
    <row r="322" spans="1:5" x14ac:dyDescent="0.35">
      <c r="A322"/>
      <c r="B322"/>
      <c r="C322"/>
      <c r="D322"/>
      <c r="E322" s="1"/>
    </row>
    <row r="323" spans="1:5" x14ac:dyDescent="0.35">
      <c r="A323"/>
      <c r="B323"/>
      <c r="C323"/>
      <c r="D323"/>
      <c r="E323" s="1"/>
    </row>
    <row r="324" spans="1:5" x14ac:dyDescent="0.35">
      <c r="A324"/>
      <c r="B324"/>
      <c r="C324"/>
      <c r="D324"/>
      <c r="E324" s="1"/>
    </row>
    <row r="325" spans="1:5" x14ac:dyDescent="0.35">
      <c r="A325"/>
      <c r="B325"/>
      <c r="C325"/>
      <c r="D325"/>
      <c r="E325" s="1"/>
    </row>
    <row r="326" spans="1:5" x14ac:dyDescent="0.35">
      <c r="A326"/>
      <c r="B326"/>
      <c r="C326"/>
      <c r="D326"/>
      <c r="E326" s="1"/>
    </row>
    <row r="327" spans="1:5" x14ac:dyDescent="0.35">
      <c r="A327"/>
      <c r="B327"/>
      <c r="C327"/>
      <c r="D327"/>
      <c r="E327" s="1"/>
    </row>
    <row r="328" spans="1:5" x14ac:dyDescent="0.35">
      <c r="A328"/>
      <c r="B328"/>
      <c r="C328"/>
      <c r="D328"/>
      <c r="E328" s="1"/>
    </row>
    <row r="329" spans="1:5" x14ac:dyDescent="0.35">
      <c r="A329"/>
      <c r="B329"/>
      <c r="C329"/>
      <c r="D329"/>
      <c r="E329" s="1"/>
    </row>
    <row r="330" spans="1:5" x14ac:dyDescent="0.35">
      <c r="A330"/>
      <c r="B330"/>
      <c r="C330"/>
      <c r="D330"/>
      <c r="E330" s="1"/>
    </row>
    <row r="331" spans="1:5" x14ac:dyDescent="0.35">
      <c r="A331"/>
      <c r="B331"/>
      <c r="C331"/>
      <c r="D331"/>
      <c r="E331" s="1"/>
    </row>
    <row r="332" spans="1:5" x14ac:dyDescent="0.35">
      <c r="A332"/>
      <c r="B332"/>
      <c r="C332"/>
      <c r="D332"/>
      <c r="E332" s="1"/>
    </row>
    <row r="333" spans="1:5" x14ac:dyDescent="0.35">
      <c r="A333"/>
      <c r="B333"/>
      <c r="C333"/>
      <c r="D333"/>
      <c r="E333" s="1"/>
    </row>
    <row r="334" spans="1:5" x14ac:dyDescent="0.35">
      <c r="A334"/>
      <c r="B334"/>
      <c r="C334"/>
      <c r="D334"/>
      <c r="E334" s="1"/>
    </row>
    <row r="335" spans="1:5" x14ac:dyDescent="0.35">
      <c r="A335"/>
      <c r="B335"/>
      <c r="C335"/>
      <c r="D335"/>
      <c r="E335" s="1"/>
    </row>
    <row r="336" spans="1:5" x14ac:dyDescent="0.35">
      <c r="A336"/>
      <c r="B336"/>
      <c r="C336"/>
      <c r="D336"/>
      <c r="E336" s="1"/>
    </row>
    <row r="337" spans="1:5" x14ac:dyDescent="0.35">
      <c r="A337"/>
      <c r="B337"/>
      <c r="C337"/>
      <c r="D337"/>
      <c r="E337" s="1"/>
    </row>
    <row r="338" spans="1:5" x14ac:dyDescent="0.35">
      <c r="A338"/>
      <c r="B338"/>
      <c r="C338"/>
      <c r="D338"/>
      <c r="E338" s="1"/>
    </row>
    <row r="339" spans="1:5" x14ac:dyDescent="0.35">
      <c r="A339"/>
      <c r="B339"/>
      <c r="C339"/>
      <c r="D339"/>
      <c r="E339" s="1"/>
    </row>
    <row r="340" spans="1:5" x14ac:dyDescent="0.35">
      <c r="A340"/>
      <c r="B340"/>
      <c r="C340"/>
      <c r="D340"/>
      <c r="E340" s="1"/>
    </row>
    <row r="341" spans="1:5" x14ac:dyDescent="0.35">
      <c r="A341"/>
      <c r="B341"/>
      <c r="C341"/>
      <c r="D341"/>
      <c r="E341" s="1"/>
    </row>
    <row r="342" spans="1:5" x14ac:dyDescent="0.35">
      <c r="A342"/>
      <c r="B342"/>
      <c r="C342"/>
      <c r="D342"/>
      <c r="E342" s="1"/>
    </row>
    <row r="343" spans="1:5" x14ac:dyDescent="0.35">
      <c r="A343"/>
      <c r="B343"/>
      <c r="C343"/>
      <c r="D343"/>
      <c r="E343" s="1"/>
    </row>
    <row r="344" spans="1:5" x14ac:dyDescent="0.35">
      <c r="A344"/>
      <c r="B344"/>
      <c r="C344"/>
      <c r="D344"/>
      <c r="E344" s="1"/>
    </row>
    <row r="345" spans="1:5" x14ac:dyDescent="0.35">
      <c r="A345"/>
      <c r="B345"/>
      <c r="C345"/>
      <c r="D345"/>
      <c r="E345" s="1"/>
    </row>
    <row r="346" spans="1:5" x14ac:dyDescent="0.35">
      <c r="A346"/>
      <c r="B346"/>
      <c r="C346"/>
      <c r="D346"/>
      <c r="E346" s="1"/>
    </row>
    <row r="347" spans="1:5" x14ac:dyDescent="0.35">
      <c r="A347"/>
      <c r="B347"/>
      <c r="C347"/>
      <c r="D347"/>
      <c r="E347" s="1"/>
    </row>
    <row r="348" spans="1:5" x14ac:dyDescent="0.35">
      <c r="A348"/>
      <c r="B348"/>
      <c r="C348"/>
      <c r="D348"/>
      <c r="E348" s="1"/>
    </row>
    <row r="349" spans="1:5" x14ac:dyDescent="0.35">
      <c r="A349"/>
      <c r="B349"/>
      <c r="C349"/>
      <c r="D349"/>
      <c r="E349" s="1"/>
    </row>
    <row r="350" spans="1:5" x14ac:dyDescent="0.35">
      <c r="A350"/>
      <c r="B350"/>
      <c r="C350"/>
      <c r="D350"/>
      <c r="E350" s="1"/>
    </row>
    <row r="351" spans="1:5" x14ac:dyDescent="0.35">
      <c r="A351"/>
      <c r="B351"/>
      <c r="C351"/>
      <c r="D351"/>
      <c r="E351" s="1"/>
    </row>
    <row r="352" spans="1:5" x14ac:dyDescent="0.35">
      <c r="A352"/>
      <c r="B352"/>
      <c r="C352"/>
      <c r="D352"/>
      <c r="E352" s="1"/>
    </row>
    <row r="353" spans="1:5" x14ac:dyDescent="0.35">
      <c r="A353"/>
      <c r="B353"/>
      <c r="C353"/>
      <c r="D353"/>
      <c r="E353" s="1"/>
    </row>
    <row r="354" spans="1:5" x14ac:dyDescent="0.35">
      <c r="A354"/>
      <c r="B354"/>
      <c r="C354"/>
      <c r="D354"/>
      <c r="E354" s="1"/>
    </row>
    <row r="355" spans="1:5" x14ac:dyDescent="0.35">
      <c r="A355"/>
      <c r="B355"/>
      <c r="C355"/>
      <c r="D355"/>
      <c r="E355" s="1"/>
    </row>
    <row r="356" spans="1:5" x14ac:dyDescent="0.35">
      <c r="A356"/>
      <c r="B356"/>
      <c r="C356"/>
      <c r="D356"/>
      <c r="E356" s="1"/>
    </row>
    <row r="357" spans="1:5" x14ac:dyDescent="0.35">
      <c r="A357"/>
      <c r="B357"/>
      <c r="C357"/>
      <c r="D357"/>
      <c r="E357" s="1"/>
    </row>
    <row r="358" spans="1:5" x14ac:dyDescent="0.35">
      <c r="A358"/>
      <c r="B358"/>
      <c r="C358"/>
      <c r="D358"/>
      <c r="E358" s="1"/>
    </row>
    <row r="359" spans="1:5" x14ac:dyDescent="0.35">
      <c r="A359"/>
      <c r="B359"/>
      <c r="C359"/>
      <c r="D359"/>
      <c r="E359" s="1"/>
    </row>
    <row r="360" spans="1:5" x14ac:dyDescent="0.35">
      <c r="A360"/>
      <c r="B360"/>
      <c r="C360"/>
      <c r="D360"/>
      <c r="E360" s="1"/>
    </row>
    <row r="361" spans="1:5" x14ac:dyDescent="0.35">
      <c r="A361"/>
      <c r="B361"/>
      <c r="C361"/>
      <c r="D361"/>
      <c r="E361" s="1"/>
    </row>
    <row r="362" spans="1:5" x14ac:dyDescent="0.35">
      <c r="A362"/>
      <c r="B362"/>
      <c r="C362"/>
      <c r="D362"/>
      <c r="E362" s="1"/>
    </row>
    <row r="363" spans="1:5" x14ac:dyDescent="0.35">
      <c r="A363"/>
      <c r="B363"/>
      <c r="C363"/>
      <c r="D363"/>
      <c r="E363" s="1"/>
    </row>
    <row r="364" spans="1:5" x14ac:dyDescent="0.35">
      <c r="A364"/>
      <c r="B364"/>
      <c r="C364"/>
      <c r="D364"/>
      <c r="E364" s="1"/>
    </row>
    <row r="365" spans="1:5" x14ac:dyDescent="0.35">
      <c r="A365"/>
      <c r="B365"/>
      <c r="C365"/>
      <c r="D365"/>
      <c r="E365" s="1"/>
    </row>
    <row r="366" spans="1:5" x14ac:dyDescent="0.35">
      <c r="A366"/>
      <c r="B366"/>
      <c r="C366"/>
      <c r="D366"/>
      <c r="E366" s="1"/>
    </row>
    <row r="367" spans="1:5" x14ac:dyDescent="0.35">
      <c r="A367"/>
      <c r="B367"/>
      <c r="C367"/>
      <c r="D367"/>
      <c r="E367" s="1"/>
    </row>
    <row r="368" spans="1:5" x14ac:dyDescent="0.35">
      <c r="A368"/>
      <c r="B368"/>
      <c r="C368"/>
      <c r="D368"/>
      <c r="E368" s="1"/>
    </row>
    <row r="369" spans="1:5" x14ac:dyDescent="0.35">
      <c r="A369"/>
      <c r="B369"/>
      <c r="C369"/>
      <c r="D369"/>
      <c r="E369" s="1"/>
    </row>
    <row r="370" spans="1:5" x14ac:dyDescent="0.35">
      <c r="A370"/>
      <c r="B370"/>
      <c r="C370"/>
      <c r="D370"/>
      <c r="E370" s="1"/>
    </row>
    <row r="371" spans="1:5" x14ac:dyDescent="0.35">
      <c r="A371"/>
      <c r="B371"/>
      <c r="C371"/>
      <c r="D371"/>
      <c r="E371" s="1"/>
    </row>
    <row r="372" spans="1:5" x14ac:dyDescent="0.35">
      <c r="A372"/>
      <c r="B372"/>
      <c r="C372"/>
      <c r="D372"/>
      <c r="E372" s="1"/>
    </row>
    <row r="373" spans="1:5" x14ac:dyDescent="0.35">
      <c r="A373"/>
      <c r="B373"/>
      <c r="C373"/>
      <c r="D373"/>
      <c r="E373" s="1"/>
    </row>
    <row r="374" spans="1:5" x14ac:dyDescent="0.35">
      <c r="A374"/>
      <c r="B374"/>
      <c r="C374"/>
      <c r="D374"/>
      <c r="E374" s="1"/>
    </row>
    <row r="375" spans="1:5" x14ac:dyDescent="0.35">
      <c r="A375"/>
      <c r="B375"/>
      <c r="C375"/>
      <c r="D375"/>
      <c r="E375" s="1"/>
    </row>
    <row r="376" spans="1:5" x14ac:dyDescent="0.35">
      <c r="A376"/>
      <c r="B376"/>
      <c r="C376"/>
      <c r="D376"/>
      <c r="E376" s="1"/>
    </row>
    <row r="377" spans="1:5" x14ac:dyDescent="0.35">
      <c r="A377"/>
      <c r="B377"/>
      <c r="C377"/>
      <c r="D377"/>
      <c r="E377" s="1"/>
    </row>
    <row r="378" spans="1:5" x14ac:dyDescent="0.35">
      <c r="A378"/>
      <c r="B378"/>
      <c r="C378"/>
      <c r="D378"/>
      <c r="E378" s="1"/>
    </row>
    <row r="379" spans="1:5" x14ac:dyDescent="0.35">
      <c r="A379"/>
      <c r="B379"/>
      <c r="C379"/>
      <c r="D379"/>
      <c r="E379" s="1"/>
    </row>
    <row r="380" spans="1:5" x14ac:dyDescent="0.35">
      <c r="A380"/>
      <c r="B380"/>
      <c r="C380"/>
      <c r="D380"/>
      <c r="E380" s="1"/>
    </row>
    <row r="381" spans="1:5" x14ac:dyDescent="0.35">
      <c r="A381"/>
      <c r="B381"/>
      <c r="C381"/>
      <c r="D381"/>
      <c r="E381" s="1"/>
    </row>
    <row r="382" spans="1:5" x14ac:dyDescent="0.35">
      <c r="A382"/>
      <c r="B382"/>
      <c r="C382"/>
      <c r="D382"/>
      <c r="E382" s="1"/>
    </row>
    <row r="383" spans="1:5" x14ac:dyDescent="0.35">
      <c r="A383"/>
      <c r="B383"/>
      <c r="C383"/>
      <c r="D383"/>
      <c r="E383" s="1"/>
    </row>
    <row r="384" spans="1:5" x14ac:dyDescent="0.35">
      <c r="A384"/>
      <c r="B384"/>
      <c r="C384"/>
      <c r="D384"/>
      <c r="E384" s="1"/>
    </row>
    <row r="385" spans="1:5" x14ac:dyDescent="0.35">
      <c r="A385"/>
      <c r="B385"/>
      <c r="C385"/>
      <c r="D385"/>
      <c r="E385" s="1"/>
    </row>
    <row r="386" spans="1:5" x14ac:dyDescent="0.35">
      <c r="A386"/>
      <c r="B386"/>
      <c r="C386"/>
      <c r="D386"/>
      <c r="E386" s="1"/>
    </row>
    <row r="387" spans="1:5" x14ac:dyDescent="0.35">
      <c r="A387"/>
      <c r="B387"/>
      <c r="C387"/>
      <c r="D387"/>
      <c r="E387" s="1"/>
    </row>
    <row r="388" spans="1:5" x14ac:dyDescent="0.35">
      <c r="A388"/>
      <c r="B388"/>
      <c r="C388"/>
      <c r="D388"/>
      <c r="E388" s="1"/>
    </row>
    <row r="389" spans="1:5" x14ac:dyDescent="0.35">
      <c r="A389"/>
      <c r="B389"/>
      <c r="C389"/>
      <c r="D389"/>
      <c r="E389" s="1"/>
    </row>
    <row r="390" spans="1:5" x14ac:dyDescent="0.35">
      <c r="A390"/>
      <c r="B390"/>
      <c r="C390"/>
      <c r="D390"/>
      <c r="E390" s="1"/>
    </row>
    <row r="391" spans="1:5" x14ac:dyDescent="0.35">
      <c r="A391"/>
      <c r="B391"/>
      <c r="C391"/>
      <c r="D391"/>
      <c r="E391" s="1"/>
    </row>
    <row r="392" spans="1:5" x14ac:dyDescent="0.35">
      <c r="A392"/>
      <c r="B392"/>
      <c r="C392"/>
      <c r="D392"/>
      <c r="E392" s="1"/>
    </row>
    <row r="393" spans="1:5" x14ac:dyDescent="0.35">
      <c r="A393"/>
      <c r="B393"/>
      <c r="C393"/>
      <c r="D393"/>
      <c r="E393" s="1"/>
    </row>
    <row r="394" spans="1:5" x14ac:dyDescent="0.35">
      <c r="A394"/>
      <c r="B394"/>
      <c r="C394"/>
      <c r="D394"/>
      <c r="E394" s="1"/>
    </row>
    <row r="395" spans="1:5" x14ac:dyDescent="0.35">
      <c r="A395"/>
      <c r="B395"/>
      <c r="C395"/>
      <c r="D395"/>
      <c r="E395" s="1"/>
    </row>
    <row r="396" spans="1:5" x14ac:dyDescent="0.35">
      <c r="A396"/>
      <c r="B396"/>
      <c r="C396"/>
      <c r="D396"/>
      <c r="E396" s="1"/>
    </row>
    <row r="397" spans="1:5" x14ac:dyDescent="0.35">
      <c r="A397"/>
      <c r="B397"/>
      <c r="C397"/>
      <c r="D397"/>
      <c r="E397" s="1"/>
    </row>
    <row r="398" spans="1:5" x14ac:dyDescent="0.35">
      <c r="A398"/>
      <c r="B398"/>
      <c r="C398"/>
      <c r="D398"/>
      <c r="E398" s="1"/>
    </row>
    <row r="399" spans="1:5" x14ac:dyDescent="0.35">
      <c r="A399"/>
      <c r="B399"/>
      <c r="C399"/>
      <c r="D399"/>
      <c r="E399" s="1"/>
    </row>
    <row r="400" spans="1:5" x14ac:dyDescent="0.35">
      <c r="A400"/>
      <c r="B400"/>
      <c r="C400"/>
      <c r="D400"/>
      <c r="E400" s="1"/>
    </row>
    <row r="401" spans="1:5" x14ac:dyDescent="0.35">
      <c r="A401"/>
      <c r="B401"/>
      <c r="C401"/>
      <c r="D401"/>
      <c r="E401" s="1"/>
    </row>
  </sheetData>
  <autoFilter ref="A1:B121" xr:uid="{2C68A30E-65AA-4FC2-B483-4F53D5732413}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 Description</vt:lpstr>
      <vt:lpstr>Data Set</vt:lpstr>
      <vt:lpstr>CI_Mean</vt:lpstr>
      <vt:lpstr>CI_Proportion</vt:lpstr>
      <vt:lpstr>SampleSize</vt:lpstr>
      <vt:lpstr>HT Mean</vt:lpstr>
      <vt:lpstr>HT Proportion</vt:lpstr>
      <vt:lpstr>Q1</vt:lpstr>
      <vt:lpstr>Q2</vt:lpstr>
      <vt:lpstr>Q3</vt:lpstr>
      <vt:lpstr>Q4</vt:lpstr>
      <vt:lpstr>Q5</vt:lpstr>
      <vt:lpstr>Q6</vt:lpstr>
      <vt:lpstr>Q7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Lasitha Dharmasena</dc:creator>
  <cp:lastModifiedBy>Sabharwal, Anil Kumar</cp:lastModifiedBy>
  <dcterms:created xsi:type="dcterms:W3CDTF">2019-08-22T02:46:26Z</dcterms:created>
  <dcterms:modified xsi:type="dcterms:W3CDTF">2020-01-23T04:59:55Z</dcterms:modified>
</cp:coreProperties>
</file>