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11177912-C3EB-4564-8884-47758CE16E59}" xr6:coauthVersionLast="47" xr6:coauthVersionMax="47" xr10:uidLastSave="{00000000-0000-0000-0000-000000000000}"/>
  <bookViews>
    <workbookView xWindow="-108" yWindow="-108" windowWidth="23256" windowHeight="12456" activeTab="5"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1" i="2" l="1"/>
  <c r="M161" i="2" s="1"/>
  <c r="K161" i="2"/>
  <c r="L160" i="2"/>
  <c r="M160" i="2" s="1"/>
  <c r="K160" i="2"/>
  <c r="L159" i="2"/>
  <c r="M159" i="2" s="1"/>
  <c r="K159" i="2"/>
  <c r="K158" i="2"/>
  <c r="K157" i="2"/>
  <c r="G157" i="2"/>
  <c r="F157" i="2"/>
  <c r="E157" i="2"/>
  <c r="J156" i="2"/>
  <c r="F156" i="2"/>
  <c r="E156" i="2"/>
  <c r="G156" i="2" s="1"/>
  <c r="J155" i="2"/>
  <c r="K155" i="2" s="1"/>
  <c r="F155" i="2"/>
  <c r="E155" i="2"/>
  <c r="G155" i="2" s="1"/>
  <c r="K154" i="2"/>
  <c r="I154" i="2"/>
  <c r="I155" i="2" s="1"/>
  <c r="I156" i="2" s="1"/>
  <c r="F154" i="2"/>
  <c r="G154" i="2" s="1"/>
  <c r="E154" i="2"/>
  <c r="L153" i="2"/>
  <c r="M153" i="2" s="1"/>
  <c r="K153" i="2"/>
  <c r="F153" i="2"/>
  <c r="E153" i="2"/>
  <c r="G153" i="2" s="1"/>
  <c r="L152" i="2"/>
  <c r="K152" i="2"/>
  <c r="F152" i="2"/>
  <c r="G152" i="2" s="1"/>
  <c r="E152" i="2"/>
  <c r="F151" i="2"/>
  <c r="G151" i="2" s="1"/>
  <c r="E151" i="2"/>
  <c r="F150" i="2"/>
  <c r="E150" i="2"/>
  <c r="G150" i="2" s="1"/>
  <c r="F149" i="2"/>
  <c r="E149" i="2"/>
  <c r="G149" i="2" s="1"/>
  <c r="F148" i="2"/>
  <c r="G148" i="2" s="1"/>
  <c r="E148" i="2"/>
  <c r="F147" i="2"/>
  <c r="G147" i="2" s="1"/>
  <c r="E147" i="2"/>
  <c r="F146" i="2"/>
  <c r="E146" i="2"/>
  <c r="G146" i="2" s="1"/>
  <c r="L142" i="2"/>
  <c r="J142" i="2"/>
  <c r="M142" i="2" s="1"/>
  <c r="L141" i="2"/>
  <c r="J141" i="2"/>
  <c r="K141" i="2" s="1"/>
  <c r="F141" i="2"/>
  <c r="E141" i="2"/>
  <c r="G141" i="2" s="1"/>
  <c r="K140" i="2"/>
  <c r="I140" i="2"/>
  <c r="I141" i="2" s="1"/>
  <c r="F140" i="2"/>
  <c r="G140" i="2" s="1"/>
  <c r="E140" i="2"/>
  <c r="L139" i="2"/>
  <c r="M139" i="2" s="1"/>
  <c r="K139" i="2"/>
  <c r="F139" i="2"/>
  <c r="E139" i="2"/>
  <c r="G139" i="2" s="1"/>
  <c r="L138" i="2"/>
  <c r="M138" i="2" s="1"/>
  <c r="K138" i="2"/>
  <c r="F138" i="2"/>
  <c r="G138" i="2" s="1"/>
  <c r="E138" i="2"/>
  <c r="F137" i="2"/>
  <c r="G137" i="2" s="1"/>
  <c r="E137" i="2"/>
  <c r="F136" i="2"/>
  <c r="E136" i="2"/>
  <c r="G136" i="2" s="1"/>
  <c r="F135" i="2"/>
  <c r="E135" i="2"/>
  <c r="G135" i="2" s="1"/>
  <c r="F134" i="2"/>
  <c r="G134" i="2" s="1"/>
  <c r="E134" i="2"/>
  <c r="F133" i="2"/>
  <c r="G133" i="2" s="1"/>
  <c r="E133" i="2"/>
  <c r="F132" i="2"/>
  <c r="E132" i="2"/>
  <c r="G132" i="2" s="1"/>
  <c r="F131" i="2"/>
  <c r="E131" i="2"/>
  <c r="G131" i="2" s="1"/>
  <c r="M127" i="2"/>
  <c r="L127" i="2"/>
  <c r="K127" i="2"/>
  <c r="L126" i="2"/>
  <c r="M126" i="2" s="1"/>
  <c r="K126" i="2"/>
  <c r="F126" i="2"/>
  <c r="E126" i="2"/>
  <c r="G126" i="2" s="1"/>
  <c r="K125" i="2"/>
  <c r="F125" i="2"/>
  <c r="G125" i="2" s="1"/>
  <c r="E125" i="2"/>
  <c r="F124" i="2"/>
  <c r="E124" i="2"/>
  <c r="G124" i="2" s="1"/>
  <c r="K123" i="2"/>
  <c r="J123" i="2"/>
  <c r="K124" i="2" s="1"/>
  <c r="F123" i="2"/>
  <c r="G123" i="2" s="1"/>
  <c r="E123" i="2"/>
  <c r="J122" i="2"/>
  <c r="K122" i="2" s="1"/>
  <c r="I122" i="2"/>
  <c r="I123" i="2" s="1"/>
  <c r="F122" i="2"/>
  <c r="E122" i="2"/>
  <c r="G122" i="2" s="1"/>
  <c r="L121" i="2"/>
  <c r="M121" i="2" s="1"/>
  <c r="K121" i="2"/>
  <c r="I121" i="2"/>
  <c r="F121" i="2"/>
  <c r="E121" i="2"/>
  <c r="G121" i="2" s="1"/>
  <c r="L120" i="2"/>
  <c r="M120" i="2" s="1"/>
  <c r="K120" i="2"/>
  <c r="F120" i="2"/>
  <c r="G120" i="2" s="1"/>
  <c r="E120" i="2"/>
  <c r="L119" i="2"/>
  <c r="M119" i="2" s="1"/>
  <c r="K119" i="2"/>
  <c r="F119" i="2"/>
  <c r="E119" i="2"/>
  <c r="G119" i="2" s="1"/>
  <c r="F118" i="2"/>
  <c r="E118" i="2"/>
  <c r="G118" i="2" s="1"/>
  <c r="F117" i="2"/>
  <c r="G117" i="2" s="1"/>
  <c r="E117" i="2"/>
  <c r="F116" i="2"/>
  <c r="G116" i="2" s="1"/>
  <c r="E116" i="2"/>
  <c r="F115" i="2"/>
  <c r="E115" i="2"/>
  <c r="G115" i="2" s="1"/>
  <c r="F114" i="2"/>
  <c r="E114" i="2"/>
  <c r="G114" i="2" s="1"/>
  <c r="F113" i="2"/>
  <c r="G113" i="2" s="1"/>
  <c r="E113" i="2"/>
  <c r="L109" i="2"/>
  <c r="M109" i="2" s="1"/>
  <c r="J109" i="2"/>
  <c r="L108" i="2"/>
  <c r="M108" i="2" s="1"/>
  <c r="K108" i="2"/>
  <c r="F108" i="2"/>
  <c r="E108" i="2"/>
  <c r="G108" i="2" s="1"/>
  <c r="L107" i="2"/>
  <c r="M107" i="2" s="1"/>
  <c r="K107" i="2"/>
  <c r="F107" i="2"/>
  <c r="G107" i="2" s="1"/>
  <c r="E107" i="2"/>
  <c r="L106" i="2"/>
  <c r="M106" i="2" s="1"/>
  <c r="K106" i="2"/>
  <c r="F106" i="2"/>
  <c r="E106" i="2"/>
  <c r="G106" i="2" s="1"/>
  <c r="L105" i="2"/>
  <c r="M105" i="2" s="1"/>
  <c r="K105" i="2"/>
  <c r="F105" i="2"/>
  <c r="G105" i="2" s="1"/>
  <c r="E105" i="2"/>
  <c r="K104" i="2"/>
  <c r="F104" i="2"/>
  <c r="E104" i="2"/>
  <c r="G104" i="2" s="1"/>
  <c r="G103" i="2"/>
  <c r="F103" i="2"/>
  <c r="E103" i="2"/>
  <c r="J102" i="2"/>
  <c r="K103" i="2" s="1"/>
  <c r="I102" i="2"/>
  <c r="I103" i="2" s="1"/>
  <c r="L104" i="2" s="1"/>
  <c r="M104" i="2" s="1"/>
  <c r="F102" i="2"/>
  <c r="G102" i="2" s="1"/>
  <c r="E102" i="2"/>
  <c r="L101" i="2"/>
  <c r="M101" i="2" s="1"/>
  <c r="K101" i="2"/>
  <c r="J101" i="2"/>
  <c r="I101" i="2"/>
  <c r="F101" i="2"/>
  <c r="E101" i="2"/>
  <c r="G101" i="2" s="1"/>
  <c r="L100" i="2"/>
  <c r="K100" i="2"/>
  <c r="I100" i="2"/>
  <c r="F100" i="2"/>
  <c r="G100" i="2" s="1"/>
  <c r="E100" i="2"/>
  <c r="L99" i="2"/>
  <c r="M99" i="2" s="1"/>
  <c r="K99" i="2"/>
  <c r="F99" i="2"/>
  <c r="E99" i="2"/>
  <c r="G99" i="2" s="1"/>
  <c r="L98" i="2"/>
  <c r="M98" i="2" s="1"/>
  <c r="K98" i="2"/>
  <c r="F98" i="2"/>
  <c r="G98" i="2" s="1"/>
  <c r="E98" i="2"/>
  <c r="L97" i="2"/>
  <c r="M97" i="2" s="1"/>
  <c r="K97" i="2"/>
  <c r="F97" i="2"/>
  <c r="E97" i="2"/>
  <c r="G97" i="2" s="1"/>
  <c r="L96" i="2"/>
  <c r="M96" i="2" s="1"/>
  <c r="K96" i="2"/>
  <c r="F96" i="2"/>
  <c r="G96" i="2" s="1"/>
  <c r="E96" i="2"/>
  <c r="L95" i="2"/>
  <c r="M95" i="2" s="1"/>
  <c r="K95" i="2"/>
  <c r="F95" i="2"/>
  <c r="E95" i="2"/>
  <c r="G95" i="2" s="1"/>
  <c r="L91" i="2"/>
  <c r="M91" i="2" s="1"/>
  <c r="K91" i="2"/>
  <c r="F91" i="2"/>
  <c r="G91" i="2" s="1"/>
  <c r="E91" i="2"/>
  <c r="K90" i="2"/>
  <c r="F90" i="2"/>
  <c r="E90" i="2"/>
  <c r="G90" i="2" s="1"/>
  <c r="G89" i="2"/>
  <c r="F89" i="2"/>
  <c r="E89" i="2"/>
  <c r="J88" i="2"/>
  <c r="K89" i="2" s="1"/>
  <c r="I88" i="2"/>
  <c r="I89" i="2" s="1"/>
  <c r="L90" i="2" s="1"/>
  <c r="M90" i="2" s="1"/>
  <c r="F88" i="2"/>
  <c r="G88" i="2" s="1"/>
  <c r="E88" i="2"/>
  <c r="L87" i="2"/>
  <c r="J87" i="2"/>
  <c r="K87" i="2" s="1"/>
  <c r="I87" i="2"/>
  <c r="F87" i="2"/>
  <c r="E87" i="2"/>
  <c r="G87" i="2" s="1"/>
  <c r="L86" i="2"/>
  <c r="K86" i="2"/>
  <c r="I86" i="2"/>
  <c r="F86" i="2"/>
  <c r="G86" i="2" s="1"/>
  <c r="E86" i="2"/>
  <c r="L85" i="2"/>
  <c r="M85" i="2" s="1"/>
  <c r="K85" i="2"/>
  <c r="F85" i="2"/>
  <c r="E85" i="2"/>
  <c r="G85" i="2" s="1"/>
  <c r="L84" i="2"/>
  <c r="M84" i="2" s="1"/>
  <c r="K84" i="2"/>
  <c r="F84" i="2"/>
  <c r="G84" i="2" s="1"/>
  <c r="E84" i="2"/>
  <c r="F83" i="2"/>
  <c r="E83" i="2"/>
  <c r="G83" i="2" s="1"/>
  <c r="F82" i="2"/>
  <c r="E82" i="2"/>
  <c r="G82" i="2" s="1"/>
  <c r="G81" i="2"/>
  <c r="F81" i="2"/>
  <c r="E81" i="2"/>
  <c r="F80" i="2"/>
  <c r="G80" i="2" s="1"/>
  <c r="E80" i="2"/>
  <c r="L77" i="2"/>
  <c r="J77" i="2"/>
  <c r="M77" i="2" s="1"/>
  <c r="F76" i="2"/>
  <c r="E76" i="2"/>
  <c r="G76" i="2" s="1"/>
  <c r="M75" i="2"/>
  <c r="L75" i="2"/>
  <c r="K75" i="2"/>
  <c r="F75" i="2"/>
  <c r="G75" i="2" s="1"/>
  <c r="E75" i="2"/>
  <c r="L74" i="2"/>
  <c r="M74" i="2" s="1"/>
  <c r="K74" i="2"/>
  <c r="F74" i="2"/>
  <c r="E74" i="2"/>
  <c r="G74" i="2" s="1"/>
  <c r="L73" i="2"/>
  <c r="M73" i="2" s="1"/>
  <c r="K73" i="2"/>
  <c r="F73" i="2"/>
  <c r="G73" i="2" s="1"/>
  <c r="E73" i="2"/>
  <c r="K72" i="2"/>
  <c r="F72" i="2"/>
  <c r="E72" i="2"/>
  <c r="G72" i="2" s="1"/>
  <c r="G71" i="2"/>
  <c r="F71" i="2"/>
  <c r="E71" i="2"/>
  <c r="J70" i="2"/>
  <c r="K71" i="2" s="1"/>
  <c r="I70" i="2"/>
  <c r="I71" i="2" s="1"/>
  <c r="L72" i="2" s="1"/>
  <c r="M72" i="2" s="1"/>
  <c r="G70" i="2"/>
  <c r="F70" i="2"/>
  <c r="E70" i="2"/>
  <c r="L69" i="2"/>
  <c r="M69" i="2" s="1"/>
  <c r="J69" i="2"/>
  <c r="K69" i="2" s="1"/>
  <c r="I69" i="2"/>
  <c r="F69" i="2"/>
  <c r="E69" i="2"/>
  <c r="G69" i="2" s="1"/>
  <c r="L68" i="2"/>
  <c r="K68" i="2"/>
  <c r="I68" i="2"/>
  <c r="F68" i="2"/>
  <c r="G68" i="2" s="1"/>
  <c r="E68" i="2"/>
  <c r="L67" i="2"/>
  <c r="M67" i="2" s="1"/>
  <c r="K67" i="2"/>
  <c r="F67" i="2"/>
  <c r="E67" i="2"/>
  <c r="G67" i="2" s="1"/>
  <c r="L66" i="2"/>
  <c r="M66" i="2" s="1"/>
  <c r="K66" i="2"/>
  <c r="F66" i="2"/>
  <c r="G66" i="2" s="1"/>
  <c r="E66" i="2"/>
  <c r="L65" i="2"/>
  <c r="M65" i="2" s="1"/>
  <c r="K65" i="2"/>
  <c r="F65" i="2"/>
  <c r="E65" i="2"/>
  <c r="G65" i="2" s="1"/>
  <c r="K62" i="2"/>
  <c r="F61" i="2"/>
  <c r="E61" i="2"/>
  <c r="G61" i="2" s="1"/>
  <c r="J60" i="2"/>
  <c r="K61" i="2" s="1"/>
  <c r="F60" i="2"/>
  <c r="G60" i="2" s="1"/>
  <c r="E60" i="2"/>
  <c r="J59" i="2"/>
  <c r="K59" i="2" s="1"/>
  <c r="I59" i="2"/>
  <c r="I60" i="2" s="1"/>
  <c r="F59" i="2"/>
  <c r="E59" i="2"/>
  <c r="G59" i="2" s="1"/>
  <c r="L58" i="2"/>
  <c r="M58" i="2" s="1"/>
  <c r="K58" i="2"/>
  <c r="I58" i="2"/>
  <c r="F58" i="2"/>
  <c r="E58" i="2"/>
  <c r="G58" i="2" s="1"/>
  <c r="L57" i="2"/>
  <c r="M57" i="2" s="1"/>
  <c r="K57" i="2"/>
  <c r="F57" i="2"/>
  <c r="G57" i="2" s="1"/>
  <c r="E57" i="2"/>
  <c r="L56" i="2"/>
  <c r="M56" i="2" s="1"/>
  <c r="K56" i="2"/>
  <c r="F56" i="2"/>
  <c r="E56" i="2"/>
  <c r="G56" i="2" s="1"/>
  <c r="L55" i="2"/>
  <c r="M55" i="2" s="1"/>
  <c r="K55" i="2"/>
  <c r="F55" i="2"/>
  <c r="G55" i="2" s="1"/>
  <c r="E55" i="2"/>
  <c r="L54" i="2"/>
  <c r="M54" i="2" s="1"/>
  <c r="K54" i="2"/>
  <c r="F54" i="2"/>
  <c r="E54" i="2"/>
  <c r="G54" i="2" s="1"/>
  <c r="L53" i="2"/>
  <c r="M53" i="2" s="1"/>
  <c r="K53" i="2"/>
  <c r="F53" i="2"/>
  <c r="G53" i="2" s="1"/>
  <c r="E53" i="2"/>
  <c r="F52" i="2"/>
  <c r="G52" i="2" s="1"/>
  <c r="E52" i="2"/>
  <c r="F51" i="2"/>
  <c r="E51" i="2"/>
  <c r="G51" i="2" s="1"/>
  <c r="F50" i="2"/>
  <c r="E50" i="2"/>
  <c r="G50" i="2" s="1"/>
  <c r="F49" i="2"/>
  <c r="G49" i="2" s="1"/>
  <c r="E49" i="2"/>
  <c r="F48" i="2"/>
  <c r="G48" i="2" s="1"/>
  <c r="E48" i="2"/>
  <c r="F47" i="2"/>
  <c r="E47" i="2"/>
  <c r="G47" i="2" s="1"/>
  <c r="K44" i="2"/>
  <c r="J43" i="2"/>
  <c r="F43" i="2"/>
  <c r="E43" i="2"/>
  <c r="G43" i="2" s="1"/>
  <c r="J42" i="2"/>
  <c r="I42" i="2"/>
  <c r="F42" i="2"/>
  <c r="E42" i="2"/>
  <c r="G42" i="2" s="1"/>
  <c r="K41" i="2"/>
  <c r="I41" i="2"/>
  <c r="L41" i="2" s="1"/>
  <c r="M41" i="2" s="1"/>
  <c r="F41" i="2"/>
  <c r="E41" i="2"/>
  <c r="G41" i="2" s="1"/>
  <c r="L40" i="2"/>
  <c r="M40" i="2" s="1"/>
  <c r="K40" i="2"/>
  <c r="F40" i="2"/>
  <c r="G40" i="2" s="1"/>
  <c r="E40" i="2"/>
  <c r="F39" i="2"/>
  <c r="E39" i="2"/>
  <c r="G39" i="2" s="1"/>
  <c r="F38" i="2"/>
  <c r="E38" i="2"/>
  <c r="G38" i="2" s="1"/>
  <c r="F37" i="2"/>
  <c r="G37" i="2" s="1"/>
  <c r="E37" i="2"/>
  <c r="F36" i="2"/>
  <c r="G36" i="2" s="1"/>
  <c r="E36" i="2"/>
  <c r="F35" i="2"/>
  <c r="E35" i="2"/>
  <c r="G35" i="2" s="1"/>
  <c r="F34" i="2"/>
  <c r="E34" i="2"/>
  <c r="G34" i="2" s="1"/>
  <c r="F30" i="2"/>
  <c r="G30" i="2" s="1"/>
  <c r="E30" i="2"/>
  <c r="F29" i="2"/>
  <c r="G29" i="2" s="1"/>
  <c r="E29" i="2"/>
  <c r="L28" i="2"/>
  <c r="M28" i="2" s="1"/>
  <c r="K28" i="2"/>
  <c r="F28" i="2"/>
  <c r="E28" i="2"/>
  <c r="G28" i="2" s="1"/>
  <c r="K27" i="2"/>
  <c r="F27" i="2"/>
  <c r="G27" i="2" s="1"/>
  <c r="E27" i="2"/>
  <c r="F26" i="2"/>
  <c r="E26" i="2"/>
  <c r="G26" i="2" s="1"/>
  <c r="J25" i="2"/>
  <c r="K26" i="2" s="1"/>
  <c r="F25" i="2"/>
  <c r="E25" i="2"/>
  <c r="G25" i="2" s="1"/>
  <c r="J24" i="2"/>
  <c r="I24" i="2"/>
  <c r="F24" i="2"/>
  <c r="E24" i="2"/>
  <c r="G24" i="2" s="1"/>
  <c r="K23" i="2"/>
  <c r="I23" i="2"/>
  <c r="L23" i="2" s="1"/>
  <c r="M23" i="2" s="1"/>
  <c r="F23" i="2"/>
  <c r="E23" i="2"/>
  <c r="G23" i="2" s="1"/>
  <c r="L22" i="2"/>
  <c r="M22" i="2" s="1"/>
  <c r="K22" i="2"/>
  <c r="F22" i="2"/>
  <c r="G22" i="2" s="1"/>
  <c r="E22" i="2"/>
  <c r="L21" i="2"/>
  <c r="M21" i="2" s="1"/>
  <c r="K21" i="2"/>
  <c r="F21" i="2"/>
  <c r="E21" i="2"/>
  <c r="G21" i="2" s="1"/>
  <c r="L20" i="2"/>
  <c r="M20" i="2" s="1"/>
  <c r="K20" i="2"/>
  <c r="F20" i="2"/>
  <c r="G20" i="2" s="1"/>
  <c r="E20" i="2"/>
  <c r="L19" i="2"/>
  <c r="M19" i="2" s="1"/>
  <c r="K19" i="2"/>
  <c r="F19" i="2"/>
  <c r="E19" i="2"/>
  <c r="G19" i="2" s="1"/>
  <c r="F18" i="2"/>
  <c r="G18" i="2" s="1"/>
  <c r="E18" i="2"/>
  <c r="L14" i="2"/>
  <c r="M14" i="2" s="1"/>
  <c r="K14" i="2"/>
  <c r="F14" i="2"/>
  <c r="E14" i="2"/>
  <c r="G14" i="2" s="1"/>
  <c r="L13" i="2"/>
  <c r="M13" i="2" s="1"/>
  <c r="K13" i="2"/>
  <c r="F13" i="2"/>
  <c r="G13" i="2" s="1"/>
  <c r="E13" i="2"/>
  <c r="L12" i="2"/>
  <c r="M12" i="2" s="1"/>
  <c r="K12" i="2"/>
  <c r="F12" i="2"/>
  <c r="E12" i="2"/>
  <c r="G12" i="2" s="1"/>
  <c r="K11" i="2"/>
  <c r="F11" i="2"/>
  <c r="G11" i="2" s="1"/>
  <c r="E11" i="2"/>
  <c r="F10" i="2"/>
  <c r="E10" i="2"/>
  <c r="G10" i="2" s="1"/>
  <c r="K9" i="2"/>
  <c r="J9" i="2"/>
  <c r="K10" i="2" s="1"/>
  <c r="F9" i="2"/>
  <c r="G9" i="2" s="1"/>
  <c r="E9" i="2"/>
  <c r="J8" i="2"/>
  <c r="K8" i="2" s="1"/>
  <c r="I8" i="2"/>
  <c r="I9" i="2" s="1"/>
  <c r="F8" i="2"/>
  <c r="E8" i="2"/>
  <c r="G8" i="2" s="1"/>
  <c r="L7" i="2"/>
  <c r="M7" i="2" s="1"/>
  <c r="K7" i="2"/>
  <c r="I7" i="2"/>
  <c r="F7" i="2"/>
  <c r="E7" i="2"/>
  <c r="G7" i="2" s="1"/>
  <c r="L6" i="2"/>
  <c r="M6" i="2" s="1"/>
  <c r="K6" i="2"/>
  <c r="G6" i="2"/>
  <c r="F6" i="2"/>
  <c r="E6" i="2"/>
  <c r="L5" i="2"/>
  <c r="M5" i="2" s="1"/>
  <c r="K5" i="2"/>
  <c r="F5" i="2"/>
  <c r="E5" i="2"/>
  <c r="G5" i="2" s="1"/>
  <c r="F4" i="2"/>
  <c r="E4" i="2"/>
  <c r="G4" i="2" s="1"/>
  <c r="M68" i="2" l="1"/>
  <c r="L156" i="2"/>
  <c r="I157" i="2"/>
  <c r="G167" i="2"/>
  <c r="I169" i="2" s="1"/>
  <c r="F167" i="2"/>
  <c r="K25" i="2"/>
  <c r="K24" i="2"/>
  <c r="L60" i="2"/>
  <c r="I61" i="2"/>
  <c r="M86" i="2"/>
  <c r="L123" i="2"/>
  <c r="M123" i="2" s="1"/>
  <c r="I124" i="2"/>
  <c r="M141" i="2"/>
  <c r="K60" i="2"/>
  <c r="L89" i="2"/>
  <c r="M89" i="2" s="1"/>
  <c r="M100" i="2"/>
  <c r="L71" i="2"/>
  <c r="M71" i="2" s="1"/>
  <c r="L9" i="2"/>
  <c r="M9" i="2" s="1"/>
  <c r="I10" i="2"/>
  <c r="M87" i="2"/>
  <c r="L103" i="2"/>
  <c r="M103" i="2" s="1"/>
  <c r="L42" i="2"/>
  <c r="I43" i="2"/>
  <c r="L155" i="2"/>
  <c r="M155" i="2" s="1"/>
  <c r="K43" i="2"/>
  <c r="K42" i="2"/>
  <c r="L24" i="2"/>
  <c r="M24" i="2" s="1"/>
  <c r="I25" i="2"/>
  <c r="K102" i="2"/>
  <c r="L154" i="2"/>
  <c r="M154" i="2" s="1"/>
  <c r="L70" i="2"/>
  <c r="M70" i="2" s="1"/>
  <c r="L102" i="2"/>
  <c r="M102" i="2" s="1"/>
  <c r="L59" i="2"/>
  <c r="M59" i="2" s="1"/>
  <c r="L122" i="2"/>
  <c r="M122" i="2" s="1"/>
  <c r="K156" i="2"/>
  <c r="K70" i="2"/>
  <c r="K88" i="2"/>
  <c r="L140" i="2"/>
  <c r="M140" i="2" s="1"/>
  <c r="M152" i="2"/>
  <c r="L88" i="2"/>
  <c r="L8" i="2"/>
  <c r="M8" i="2" s="1"/>
  <c r="L124" i="2" l="1"/>
  <c r="M124" i="2" s="1"/>
  <c r="L125" i="2"/>
  <c r="M125" i="2" s="1"/>
  <c r="M42" i="2"/>
  <c r="L61" i="2"/>
  <c r="M61" i="2" s="1"/>
  <c r="L62" i="2"/>
  <c r="M62" i="2" s="1"/>
  <c r="M60" i="2"/>
  <c r="L10" i="2"/>
  <c r="M10" i="2" s="1"/>
  <c r="L11" i="2"/>
  <c r="M11" i="2" s="1"/>
  <c r="L43" i="2"/>
  <c r="M43" i="2" s="1"/>
  <c r="I44" i="2"/>
  <c r="L44" i="2" s="1"/>
  <c r="M44" i="2" s="1"/>
  <c r="M88" i="2"/>
  <c r="L25" i="2"/>
  <c r="M25" i="2" s="1"/>
  <c r="I26" i="2"/>
  <c r="L158" i="2"/>
  <c r="M158" i="2" s="1"/>
  <c r="L157" i="2"/>
  <c r="M156" i="2"/>
  <c r="M157" i="2" l="1"/>
  <c r="M165" i="2" s="1"/>
  <c r="K169" i="2" s="1"/>
  <c r="L169" i="2" s="1"/>
  <c r="L165" i="2"/>
  <c r="L26" i="2"/>
  <c r="M26" i="2" s="1"/>
  <c r="L27" i="2"/>
  <c r="M27" i="2" s="1"/>
</calcChain>
</file>

<file path=xl/sharedStrings.xml><?xml version="1.0" encoding="utf-8"?>
<sst xmlns="http://schemas.openxmlformats.org/spreadsheetml/2006/main" count="224" uniqueCount="135">
  <si>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</si>
  <si>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</si>
  <si>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</si>
  <si>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</si>
  <si>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</si>
  <si>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</si>
  <si>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</si>
  <si>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</si>
  <si>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</si>
  <si>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</si>
  <si>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</si>
  <si>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</si>
  <si>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</si>
  <si>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</si>
  <si>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</si>
  <si>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</si>
  <si>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</si>
  <si>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</si>
  <si>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</si>
  <si>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</si>
  <si>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</si>
  <si>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</si>
  <si>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</si>
  <si>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</si>
  <si>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</si>
  <si>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</si>
  <si>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</si>
  <si>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</si>
  <si>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</si>
  <si>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</si>
  <si>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</si>
  <si>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</si>
  <si>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</si>
  <si>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</si>
  <si>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</si>
  <si>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</si>
  <si>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</si>
  <si>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</si>
  <si>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</si>
  <si>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</si>
  <si>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</si>
  <si>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</si>
  <si>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</si>
  <si>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</si>
  <si>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</si>
  <si>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</si>
  <si>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</si>
  <si>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</si>
  <si>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</si>
  <si>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</si>
  <si>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</si>
  <si>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</si>
  <si>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</si>
  <si>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</si>
  <si>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</si>
  <si>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</si>
  <si>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</si>
  <si>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</si>
  <si>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</si>
  <si>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</si>
  <si>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</si>
  <si>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</si>
  <si>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</si>
  <si>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</si>
  <si>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</si>
  <si>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</si>
  <si>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(Jakaria Pervez),SE</t>
  </si>
  <si>
    <t>SMO, IDWRM-KT</t>
  </si>
  <si>
    <t>CRISP-WRM</t>
  </si>
  <si>
    <t>December,2024</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</si>
  <si>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</si>
  <si>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</si>
  <si>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</si>
  <si>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</si>
  <si>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</si>
  <si>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</si>
  <si>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</si>
  <si>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</si>
  <si>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</si>
  <si>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</si>
  <si>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</si>
  <si>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</si>
  <si>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</si>
  <si>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</si>
  <si>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</si>
  <si>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</si>
  <si>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</si>
  <si>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</si>
  <si>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</si>
  <si>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</si>
  <si>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</si>
  <si>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</si>
  <si>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</si>
  <si>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</si>
  <si>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</si>
  <si>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</si>
  <si>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</si>
  <si>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</si>
  <si>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</si>
  <si>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</si>
  <si>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</si>
  <si>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Long_Slope_Direction</t>
  </si>
  <si>
    <t>Explanation</t>
  </si>
  <si>
    <t>package_name_of_khal</t>
  </si>
  <si>
    <t>Data written vertically</t>
  </si>
  <si>
    <t>1:zero chaiange at outfall 0:zero chainage at origin</t>
  </si>
  <si>
    <t>X - Section at km.</t>
  </si>
  <si>
    <t>Net Area :</t>
  </si>
  <si>
    <t>-</t>
  </si>
  <si>
    <t>Open land</t>
  </si>
  <si>
    <t>Fisheries</t>
  </si>
  <si>
    <t>BC road</t>
  </si>
  <si>
    <t>18/12/2024</t>
  </si>
  <si>
    <t>(Md.Kamrul Hasan),EE</t>
  </si>
  <si>
    <t>Khal bank</t>
  </si>
  <si>
    <t>Pond bank</t>
  </si>
  <si>
    <t>Shop</t>
  </si>
  <si>
    <t>House</t>
  </si>
  <si>
    <t>Home shead</t>
  </si>
  <si>
    <t>Low land</t>
  </si>
  <si>
    <t>Xsection For Re-excavation of Guadana west para khal  from km. 0.000 to km. 0.942 in polder -2 in c/w Tarail-Pachuria Sub-Project under CRISPWRM under Specialized Division. BWDB, Gopalganj during the year 2024-2025.</t>
  </si>
  <si>
    <t>TP_KEX_10_25</t>
  </si>
  <si>
    <t>CL</t>
  </si>
  <si>
    <t>GWP0</t>
  </si>
  <si>
    <t>GWP1</t>
  </si>
  <si>
    <t>GWP2</t>
  </si>
  <si>
    <t>GWP3</t>
  </si>
  <si>
    <t>GWP4</t>
  </si>
  <si>
    <t>GWP5</t>
  </si>
  <si>
    <t>GWP6</t>
  </si>
  <si>
    <t>GWP7</t>
  </si>
  <si>
    <t>GWP8</t>
  </si>
  <si>
    <t>GWP9</t>
  </si>
  <si>
    <t>Guadana west para khal</t>
  </si>
  <si>
    <t xml:space="preserve"> Re-excavation of Guadana west para khal  from km. 0.000 to km. 0.942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</si>
</sst>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0"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8"/>
      <name val="Calibri"/>
      <family val="2"/>
      <scheme val="minor"/>
    </font>
    <font>
      <sz val="12"/>
      <color theme="1"/>
      <name val="Arial"/>
      <family val="2"/>
    </font>
    <font>
      <sz val="10"/>
      <color theme="1"/>
      <name val="Arial"/>
      <family val="2"/>
    </font>
    <font>
      <sz val="8"/>
      <color theme="1"/>
      <name val="Arial"/>
      <family val="2"/>
    </font>
    <font>
      <b/>
      <sz val="10"/>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61">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10" fillId="0" borderId="0" xfId="9" applyFont="1" applyAlignment="1">
      <alignment vertical="justify"/>
    </xf>
    <xf numFmtId="0" fontId="5" fillId="0" borderId="0" xfId="9"/>
    <xf numFmtId="0" fontId="5" fillId="0" borderId="0" xfId="9" applyAlignment="1">
      <alignment vertical="justify"/>
    </xf>
    <xf numFmtId="0" fontId="11" fillId="0" borderId="0" xfId="9" applyFont="1" applyAlignment="1">
      <alignment horizont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0" fontId="11" fillId="0" borderId="0" xfId="9" applyFont="1"/>
    <xf numFmtId="2" fontId="5" fillId="0" borderId="0" xfId="9" applyNumberFormat="1" applyAlignment="1">
      <alignment vertical="justify"/>
    </xf>
    <xf numFmtId="2" fontId="12" fillId="0" borderId="0" xfId="9" applyNumberFormat="1" applyFont="1" applyAlignment="1">
      <alignment vertical="justify"/>
    </xf>
    <xf numFmtId="164" fontId="12" fillId="0" borderId="0" xfId="9" applyNumberFormat="1" applyFont="1" applyAlignment="1">
      <alignment vertical="justify"/>
    </xf>
    <xf numFmtId="2" fontId="13" fillId="0" borderId="0" xfId="9" applyNumberFormat="1" applyFont="1" applyAlignment="1">
      <alignment vertical="justify"/>
    </xf>
    <xf numFmtId="164" fontId="13" fillId="0" borderId="0" xfId="9" applyNumberFormat="1" applyFont="1" applyAlignment="1">
      <alignment vertical="justify"/>
    </xf>
    <xf numFmtId="164" fontId="14" fillId="0" borderId="0" xfId="9" applyNumberFormat="1" applyFont="1" applyAlignment="1">
      <alignment vertical="justify"/>
    </xf>
    <xf numFmtId="0" fontId="17" fillId="0" borderId="0" xfId="9" applyFont="1"/>
    <xf numFmtId="0" fontId="17" fillId="0" borderId="0" xfId="14" applyFont="1"/>
    <xf numFmtId="164" fontId="17" fillId="0" borderId="0" xfId="14" applyNumberFormat="1" applyFont="1" applyAlignment="1">
      <alignment horizontal="center"/>
    </xf>
    <xf numFmtId="0" fontId="16" fillId="0" borderId="0" xfId="9" applyFont="1" applyAlignment="1">
      <alignment horizontal="center" vertical="justify"/>
    </xf>
    <xf numFmtId="0" fontId="17" fillId="0" borderId="0" xfId="9" applyFont="1" applyAlignment="1">
      <alignment vertical="justify"/>
    </xf>
    <xf numFmtId="2" fontId="17" fillId="0" borderId="0" xfId="14" applyNumberFormat="1" applyFont="1" applyAlignment="1">
      <alignment horizontal="center"/>
    </xf>
    <xf numFmtId="2" fontId="17" fillId="0" borderId="0" xfId="14" applyNumberFormat="1" applyFont="1" applyAlignment="1">
      <alignment horizontal="center" vertical="center"/>
    </xf>
    <xf numFmtId="2" fontId="17" fillId="0" borderId="0" xfId="9" applyNumberFormat="1" applyFont="1" applyAlignment="1">
      <alignment horizontal="center" vertical="center"/>
    </xf>
    <xf numFmtId="2" fontId="18" fillId="0" borderId="0" xfId="9" applyNumberFormat="1" applyFont="1" applyAlignment="1">
      <alignment horizontal="center"/>
    </xf>
    <xf numFmtId="0" fontId="5" fillId="0" borderId="0" xfId="9" applyAlignment="1">
      <alignment vertical="center"/>
    </xf>
    <xf numFmtId="0" fontId="18" fillId="0" borderId="0" xfId="9" applyFont="1"/>
    <xf numFmtId="164" fontId="17" fillId="0" borderId="0" xfId="9" applyNumberFormat="1" applyFont="1"/>
    <xf numFmtId="2" fontId="19" fillId="0" borderId="0" xfId="14" applyNumberFormat="1" applyFont="1" applyAlignment="1">
      <alignment horizontal="center"/>
    </xf>
    <xf numFmtId="164" fontId="17" fillId="0" borderId="0" xfId="9" applyNumberFormat="1" applyFont="1" applyAlignment="1">
      <alignment horizontal="center"/>
    </xf>
    <xf numFmtId="164" fontId="17" fillId="0" borderId="0" xfId="14" applyNumberFormat="1" applyFont="1" applyAlignment="1">
      <alignment horizontal="center" vertical="center"/>
    </xf>
    <xf numFmtId="164" fontId="16" fillId="0" borderId="0" xfId="9" applyNumberFormat="1" applyFont="1" applyAlignment="1">
      <alignment horizontal="center" vertical="justify"/>
    </xf>
    <xf numFmtId="0" fontId="17" fillId="0" borderId="0" xfId="9" applyFont="1" applyAlignment="1">
      <alignment horizontal="center"/>
    </xf>
    <xf numFmtId="0" fontId="18" fillId="0" borderId="0" xfId="9" applyFont="1" applyAlignment="1">
      <alignment horizontal="center"/>
    </xf>
    <xf numFmtId="2" fontId="17" fillId="0" borderId="0" xfId="14" applyNumberFormat="1" applyFont="1"/>
    <xf numFmtId="164" fontId="17" fillId="0" borderId="0" xfId="14" applyNumberFormat="1" applyFont="1"/>
    <xf numFmtId="2" fontId="16" fillId="0" borderId="0" xfId="9" applyNumberFormat="1" applyFont="1" applyAlignment="1">
      <alignment horizontal="center" vertical="justify"/>
    </xf>
    <xf numFmtId="2" fontId="17" fillId="0" borderId="0" xfId="9" applyNumberFormat="1" applyFont="1"/>
    <xf numFmtId="0" fontId="16" fillId="0" borderId="0" xfId="9" applyFont="1" applyAlignment="1">
      <alignment horizontal="center" vertical="center" wrapText="1"/>
    </xf>
    <xf numFmtId="2" fontId="17" fillId="0" borderId="0" xfId="14" applyNumberFormat="1" applyFont="1" applyAlignment="1">
      <alignment horizontal="center"/>
    </xf>
    <xf numFmtId="164" fontId="17" fillId="0" borderId="0" xfId="14" applyNumberFormat="1" applyFont="1" applyAlignment="1">
      <alignment horizontal="center"/>
    </xf>
    <xf numFmtId="0" fontId="17" fillId="0" borderId="0" xfId="9" applyFont="1" applyAlignment="1">
      <alignment horizontal="center"/>
    </xf>
    <xf numFmtId="0" fontId="16" fillId="0" borderId="0" xfId="9" applyFont="1" applyAlignment="1">
      <alignment vertical="center" wrapText="1"/>
    </xf>
    <xf numFmtId="0" fontId="0" fillId="0" borderId="3" xfId="0" applyBorder="1" applyAlignment="1">
      <alignment horizontal="center"/>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(Data)'!$B$3:$B$15</c:f>
              <c:numCache>
                <c:formatCode>General</c:formatCode>
                <c:ptCount val="13"/>
                <c:pt idx="0">
                  <c:v>0</c:v>
                </c:pt>
                <c:pt idx="1">
                  <c:v>4</c:v>
                </c:pt>
                <c:pt idx="2">
                  <c:v>6</c:v>
                </c:pt>
                <c:pt idx="3">
                  <c:v>8</c:v>
                </c:pt>
                <c:pt idx="4">
                  <c:v>10</c:v>
                </c:pt>
                <c:pt idx="5">
                  <c:v>12</c:v>
                </c:pt>
                <c:pt idx="6">
                  <c:v>14</c:v>
                </c:pt>
                <c:pt idx="7">
                  <c:v>16</c:v>
                </c:pt>
                <c:pt idx="8">
                  <c:v>18</c:v>
                </c:pt>
                <c:pt idx="9">
                  <c:v>20</c:v>
                </c:pt>
                <c:pt idx="10">
                  <c:v>25</c:v>
                </c:pt>
                <c:pt idx="11">
                  <c:v>30</c:v>
                </c:pt>
              </c:numCache>
            </c:numRef>
          </c:xVal>
          <c:yVal>
            <c:numRef>
              <c:f>'[1]Guadana west para khal (Data)'!$C$3:$C$15</c:f>
              <c:numCache>
                <c:formatCode>General</c:formatCode>
                <c:ptCount val="13"/>
                <c:pt idx="0">
                  <c:v>3.6080000000000001</c:v>
                </c:pt>
                <c:pt idx="1">
                  <c:v>3.6160000000000001</c:v>
                </c:pt>
                <c:pt idx="2">
                  <c:v>0.64900000000000002</c:v>
                </c:pt>
                <c:pt idx="3">
                  <c:v>0.38200000000000001</c:v>
                </c:pt>
                <c:pt idx="4">
                  <c:v>0.217</c:v>
                </c:pt>
                <c:pt idx="5">
                  <c:v>0.16800000000000001</c:v>
                </c:pt>
                <c:pt idx="6">
                  <c:v>0.21199999999999999</c:v>
                </c:pt>
                <c:pt idx="7">
                  <c:v>0.38100000000000001</c:v>
                </c:pt>
                <c:pt idx="8">
                  <c:v>0.628</c:v>
                </c:pt>
                <c:pt idx="9">
                  <c:v>2.4079999999999999</c:v>
                </c:pt>
                <c:pt idx="10">
                  <c:v>2.423</c:v>
                </c:pt>
                <c:pt idx="11">
                  <c:v>2.431</c:v>
                </c:pt>
              </c:numCache>
            </c:numRef>
          </c:yVal>
          <c:smooth val="0"/>
          <c:extLst>
            <c:ext xmlns:c16="http://schemas.microsoft.com/office/drawing/2014/chart" uri="{C3380CC4-5D6E-409C-BE32-E72D297353CC}">
              <c16:uniqueId val="{00000000-70C5-4185-9529-6DAEAF80063F}"/>
            </c:ext>
          </c:extLst>
        </c:ser>
        <c:ser>
          <c:idx val="1"/>
          <c:order val="1"/>
          <c:spPr>
            <a:ln w="12700">
              <a:solidFill>
                <a:srgbClr val="FF00FF"/>
              </a:solidFill>
              <a:prstDash val="solid"/>
            </a:ln>
          </c:spPr>
          <c:marker>
            <c:symbol val="none"/>
          </c:marker>
          <c:xVal>
            <c:numRef>
              <c:f>'[1]Guadana west para khal (Data)'!$I$3:$I$15</c:f>
              <c:numCache>
                <c:formatCode>General</c:formatCode>
                <c:ptCount val="13"/>
                <c:pt idx="1">
                  <c:v>0</c:v>
                </c:pt>
                <c:pt idx="2">
                  <c:v>4</c:v>
                </c:pt>
                <c:pt idx="3">
                  <c:v>6</c:v>
                </c:pt>
                <c:pt idx="4">
                  <c:v>9.2234999999999996</c:v>
                </c:pt>
                <c:pt idx="5">
                  <c:v>11.7235</c:v>
                </c:pt>
                <c:pt idx="6">
                  <c:v>14.2235</c:v>
                </c:pt>
                <c:pt idx="7">
                  <c:v>17.298500000000001</c:v>
                </c:pt>
                <c:pt idx="8">
                  <c:v>18</c:v>
                </c:pt>
                <c:pt idx="9">
                  <c:v>20</c:v>
                </c:pt>
                <c:pt idx="10">
                  <c:v>25</c:v>
                </c:pt>
                <c:pt idx="11">
                  <c:v>30</c:v>
                </c:pt>
              </c:numCache>
            </c:numRef>
          </c:xVal>
          <c:yVal>
            <c:numRef>
              <c:f>'[1]Guadana west para khal (Data)'!$J$3:$J$15</c:f>
              <c:numCache>
                <c:formatCode>General</c:formatCode>
                <c:ptCount val="13"/>
                <c:pt idx="1">
                  <c:v>3.6080000000000001</c:v>
                </c:pt>
                <c:pt idx="2">
                  <c:v>3.6160000000000001</c:v>
                </c:pt>
                <c:pt idx="3">
                  <c:v>0.64900000000000002</c:v>
                </c:pt>
                <c:pt idx="4">
                  <c:v>-1.5</c:v>
                </c:pt>
                <c:pt idx="5">
                  <c:v>-1.5</c:v>
                </c:pt>
                <c:pt idx="6">
                  <c:v>-1.5</c:v>
                </c:pt>
                <c:pt idx="7">
                  <c:v>0.55000000000000004</c:v>
                </c:pt>
                <c:pt idx="8">
                  <c:v>0.628</c:v>
                </c:pt>
                <c:pt idx="9">
                  <c:v>2.4079999999999999</c:v>
                </c:pt>
                <c:pt idx="10">
                  <c:v>2.423</c:v>
                </c:pt>
                <c:pt idx="11">
                  <c:v>2.431</c:v>
                </c:pt>
              </c:numCache>
            </c:numRef>
          </c:yVal>
          <c:smooth val="0"/>
          <c:extLst>
            <c:ext xmlns:c16="http://schemas.microsoft.com/office/drawing/2014/chart" uri="{C3380CC4-5D6E-409C-BE32-E72D297353CC}">
              <c16:uniqueId val="{00000001-70C5-4185-9529-6DAEAF80063F}"/>
            </c:ext>
          </c:extLst>
        </c:ser>
        <c:dLbls>
          <c:showLegendKey val="0"/>
          <c:showVal val="0"/>
          <c:showCatName val="0"/>
          <c:showSerName val="0"/>
          <c:showPercent val="0"/>
          <c:showBubbleSize val="0"/>
        </c:dLbls>
        <c:axId val="212206720"/>
        <c:axId val="212208256"/>
      </c:scatterChart>
      <c:valAx>
        <c:axId val="212206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208256"/>
        <c:crosses val="autoZero"/>
        <c:crossBetween val="midCat"/>
      </c:valAx>
      <c:valAx>
        <c:axId val="212208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206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(Data)'!$B$145:$B$166</c:f>
              <c:numCache>
                <c:formatCode>General</c:formatCode>
                <c:ptCount val="22"/>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'[1]Guadana west para khal (Data)'!$C$145:$C$166</c:f>
              <c:numCache>
                <c:formatCode>General</c:formatCode>
                <c:ptCount val="22"/>
                <c:pt idx="0">
                  <c:v>1.0960000000000001</c:v>
                </c:pt>
                <c:pt idx="1">
                  <c:v>1.089</c:v>
                </c:pt>
                <c:pt idx="2">
                  <c:v>1.075</c:v>
                </c:pt>
                <c:pt idx="3">
                  <c:v>0.39500000000000002</c:v>
                </c:pt>
                <c:pt idx="4">
                  <c:v>0</c:v>
                </c:pt>
                <c:pt idx="5">
                  <c:v>-2.1999999999999999E-2</c:v>
                </c:pt>
                <c:pt idx="6">
                  <c:v>-0.125</c:v>
                </c:pt>
                <c:pt idx="7">
                  <c:v>-0.02</c:v>
                </c:pt>
                <c:pt idx="8">
                  <c:v>0.49</c:v>
                </c:pt>
                <c:pt idx="9">
                  <c:v>0.99099999999999999</c:v>
                </c:pt>
                <c:pt idx="10">
                  <c:v>2.19</c:v>
                </c:pt>
                <c:pt idx="11">
                  <c:v>2.1760000000000002</c:v>
                </c:pt>
                <c:pt idx="12">
                  <c:v>2.1669999999999998</c:v>
                </c:pt>
              </c:numCache>
            </c:numRef>
          </c:yVal>
          <c:smooth val="0"/>
          <c:extLst>
            <c:ext xmlns:c16="http://schemas.microsoft.com/office/drawing/2014/chart" uri="{C3380CC4-5D6E-409C-BE32-E72D297353CC}">
              <c16:uniqueId val="{00000000-F69E-4475-8638-5B6D81571D52}"/>
            </c:ext>
          </c:extLst>
        </c:ser>
        <c:ser>
          <c:idx val="1"/>
          <c:order val="1"/>
          <c:spPr>
            <a:ln w="12700">
              <a:solidFill>
                <a:srgbClr val="FF00FF"/>
              </a:solidFill>
              <a:prstDash val="solid"/>
            </a:ln>
          </c:spPr>
          <c:marker>
            <c:symbol val="none"/>
          </c:marker>
          <c:xVal>
            <c:numRef>
              <c:f>'[1]Guadana west para khal (Data)'!$I$145:$I$166</c:f>
              <c:numCache>
                <c:formatCode>General</c:formatCode>
                <c:ptCount val="22"/>
                <c:pt idx="6">
                  <c:v>0</c:v>
                </c:pt>
                <c:pt idx="7">
                  <c:v>5</c:v>
                </c:pt>
                <c:pt idx="8">
                  <c:v>10</c:v>
                </c:pt>
                <c:pt idx="9">
                  <c:v>13.862500000000001</c:v>
                </c:pt>
                <c:pt idx="10">
                  <c:v>16.362500000000001</c:v>
                </c:pt>
                <c:pt idx="11">
                  <c:v>18.862500000000001</c:v>
                </c:pt>
                <c:pt idx="12">
                  <c:v>22.3125</c:v>
                </c:pt>
                <c:pt idx="13">
                  <c:v>23</c:v>
                </c:pt>
                <c:pt idx="14">
                  <c:v>24</c:v>
                </c:pt>
                <c:pt idx="15">
                  <c:v>30</c:v>
                </c:pt>
                <c:pt idx="16">
                  <c:v>35</c:v>
                </c:pt>
              </c:numCache>
            </c:numRef>
          </c:xVal>
          <c:yVal>
            <c:numRef>
              <c:f>'[1]Guadana west para khal (Data)'!$J$145:$J$166</c:f>
              <c:numCache>
                <c:formatCode>General</c:formatCode>
                <c:ptCount val="22"/>
                <c:pt idx="6">
                  <c:v>1.0960000000000001</c:v>
                </c:pt>
                <c:pt idx="7">
                  <c:v>1.089</c:v>
                </c:pt>
                <c:pt idx="8">
                  <c:v>1.075</c:v>
                </c:pt>
                <c:pt idx="9">
                  <c:v>-1.5</c:v>
                </c:pt>
                <c:pt idx="10">
                  <c:v>-1.5</c:v>
                </c:pt>
                <c:pt idx="11">
                  <c:v>-1.5</c:v>
                </c:pt>
                <c:pt idx="12">
                  <c:v>0.8</c:v>
                </c:pt>
                <c:pt idx="13">
                  <c:v>0.99099999999999999</c:v>
                </c:pt>
                <c:pt idx="14">
                  <c:v>2.19</c:v>
                </c:pt>
                <c:pt idx="15">
                  <c:v>2.1760000000000002</c:v>
                </c:pt>
                <c:pt idx="16">
                  <c:v>2.1669999999999998</c:v>
                </c:pt>
              </c:numCache>
            </c:numRef>
          </c:yVal>
          <c:smooth val="0"/>
          <c:extLst>
            <c:ext xmlns:c16="http://schemas.microsoft.com/office/drawing/2014/chart" uri="{C3380CC4-5D6E-409C-BE32-E72D297353CC}">
              <c16:uniqueId val="{00000001-F69E-4475-8638-5B6D81571D52}"/>
            </c:ext>
          </c:extLst>
        </c:ser>
        <c:dLbls>
          <c:showLegendKey val="0"/>
          <c:showVal val="0"/>
          <c:showCatName val="0"/>
          <c:showSerName val="0"/>
          <c:showPercent val="0"/>
          <c:showBubbleSize val="0"/>
        </c:dLbls>
        <c:axId val="220294528"/>
        <c:axId val="220312704"/>
      </c:scatterChart>
      <c:valAx>
        <c:axId val="220294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312704"/>
        <c:crosses val="autoZero"/>
        <c:crossBetween val="midCat"/>
      </c:valAx>
      <c:valAx>
        <c:axId val="220312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294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(Data)'!$B$17:$B$31</c:f>
              <c:numCache>
                <c:formatCode>General</c:formatCode>
                <c:ptCount val="15"/>
                <c:pt idx="0">
                  <c:v>0</c:v>
                </c:pt>
                <c:pt idx="1">
                  <c:v>2</c:v>
                </c:pt>
                <c:pt idx="2">
                  <c:v>5</c:v>
                </c:pt>
                <c:pt idx="3">
                  <c:v>10</c:v>
                </c:pt>
                <c:pt idx="4">
                  <c:v>11</c:v>
                </c:pt>
                <c:pt idx="5">
                  <c:v>13</c:v>
                </c:pt>
                <c:pt idx="6">
                  <c:v>15</c:v>
                </c:pt>
                <c:pt idx="7">
                  <c:v>17</c:v>
                </c:pt>
                <c:pt idx="8">
                  <c:v>19</c:v>
                </c:pt>
                <c:pt idx="9">
                  <c:v>21</c:v>
                </c:pt>
                <c:pt idx="10">
                  <c:v>23</c:v>
                </c:pt>
                <c:pt idx="11">
                  <c:v>24</c:v>
                </c:pt>
                <c:pt idx="12">
                  <c:v>30</c:v>
                </c:pt>
                <c:pt idx="13">
                  <c:v>35</c:v>
                </c:pt>
              </c:numCache>
            </c:numRef>
          </c:xVal>
          <c:yVal>
            <c:numRef>
              <c:f>'[1]Guadana west para khal (Data)'!$C$17:$C$31</c:f>
              <c:numCache>
                <c:formatCode>General</c:formatCode>
                <c:ptCount val="15"/>
                <c:pt idx="0">
                  <c:v>0.79300000000000004</c:v>
                </c:pt>
                <c:pt idx="1">
                  <c:v>0.80500000000000005</c:v>
                </c:pt>
                <c:pt idx="2">
                  <c:v>3.1920000000000002</c:v>
                </c:pt>
                <c:pt idx="3">
                  <c:v>3.1829999999999998</c:v>
                </c:pt>
                <c:pt idx="4">
                  <c:v>1.665</c:v>
                </c:pt>
                <c:pt idx="5">
                  <c:v>0.61199999999999999</c:v>
                </c:pt>
                <c:pt idx="6">
                  <c:v>-0.224</c:v>
                </c:pt>
                <c:pt idx="7">
                  <c:v>-0.33400000000000002</c:v>
                </c:pt>
                <c:pt idx="8">
                  <c:v>-0.23300000000000001</c:v>
                </c:pt>
                <c:pt idx="9">
                  <c:v>0.112</c:v>
                </c:pt>
                <c:pt idx="10">
                  <c:v>0.502</c:v>
                </c:pt>
                <c:pt idx="11">
                  <c:v>0.90300000000000002</c:v>
                </c:pt>
                <c:pt idx="12">
                  <c:v>0.89600000000000002</c:v>
                </c:pt>
                <c:pt idx="13">
                  <c:v>0.89100000000000001</c:v>
                </c:pt>
              </c:numCache>
            </c:numRef>
          </c:yVal>
          <c:smooth val="0"/>
          <c:extLst>
            <c:ext xmlns:c16="http://schemas.microsoft.com/office/drawing/2014/chart" uri="{C3380CC4-5D6E-409C-BE32-E72D297353CC}">
              <c16:uniqueId val="{00000000-0B47-4F97-BE86-F7AECB205E2F}"/>
            </c:ext>
          </c:extLst>
        </c:ser>
        <c:ser>
          <c:idx val="1"/>
          <c:order val="1"/>
          <c:spPr>
            <a:ln w="12700">
              <a:solidFill>
                <a:srgbClr val="FF00FF"/>
              </a:solidFill>
              <a:prstDash val="solid"/>
            </a:ln>
          </c:spPr>
          <c:marker>
            <c:symbol val="none"/>
          </c:marker>
          <c:xVal>
            <c:numRef>
              <c:f>'[1]Guadana west para khal (Data)'!$I$18:$I$31</c:f>
              <c:numCache>
                <c:formatCode>General</c:formatCode>
                <c:ptCount val="14"/>
                <c:pt idx="0">
                  <c:v>0</c:v>
                </c:pt>
                <c:pt idx="1">
                  <c:v>2</c:v>
                </c:pt>
                <c:pt idx="2">
                  <c:v>5</c:v>
                </c:pt>
                <c:pt idx="3">
                  <c:v>10</c:v>
                </c:pt>
                <c:pt idx="4">
                  <c:v>11</c:v>
                </c:pt>
                <c:pt idx="5">
                  <c:v>15.7475</c:v>
                </c:pt>
                <c:pt idx="6">
                  <c:v>18.247500000000002</c:v>
                </c:pt>
                <c:pt idx="7">
                  <c:v>20.747500000000002</c:v>
                </c:pt>
                <c:pt idx="8">
                  <c:v>24.352000000000004</c:v>
                </c:pt>
                <c:pt idx="9">
                  <c:v>30</c:v>
                </c:pt>
                <c:pt idx="10">
                  <c:v>35</c:v>
                </c:pt>
              </c:numCache>
            </c:numRef>
          </c:xVal>
          <c:yVal>
            <c:numRef>
              <c:f>'[1]Guadana west para khal (Data)'!$J$18:$J$31</c:f>
              <c:numCache>
                <c:formatCode>General</c:formatCode>
                <c:ptCount val="14"/>
                <c:pt idx="0">
                  <c:v>0.79300000000000004</c:v>
                </c:pt>
                <c:pt idx="1">
                  <c:v>0.80500000000000005</c:v>
                </c:pt>
                <c:pt idx="2">
                  <c:v>3.1920000000000002</c:v>
                </c:pt>
                <c:pt idx="3">
                  <c:v>3.1829999999999998</c:v>
                </c:pt>
                <c:pt idx="4">
                  <c:v>1.665</c:v>
                </c:pt>
                <c:pt idx="5">
                  <c:v>-1.5</c:v>
                </c:pt>
                <c:pt idx="6">
                  <c:v>-1.5</c:v>
                </c:pt>
                <c:pt idx="7">
                  <c:v>-1.5</c:v>
                </c:pt>
                <c:pt idx="8">
                  <c:v>0.90300000000000002</c:v>
                </c:pt>
                <c:pt idx="9">
                  <c:v>0.89600000000000002</c:v>
                </c:pt>
                <c:pt idx="10">
                  <c:v>0.89100000000000001</c:v>
                </c:pt>
              </c:numCache>
            </c:numRef>
          </c:yVal>
          <c:smooth val="0"/>
          <c:extLst>
            <c:ext xmlns:c16="http://schemas.microsoft.com/office/drawing/2014/chart" uri="{C3380CC4-5D6E-409C-BE32-E72D297353CC}">
              <c16:uniqueId val="{00000001-0B47-4F97-BE86-F7AECB205E2F}"/>
            </c:ext>
          </c:extLst>
        </c:ser>
        <c:dLbls>
          <c:showLegendKey val="0"/>
          <c:showVal val="0"/>
          <c:showCatName val="0"/>
          <c:showSerName val="0"/>
          <c:showPercent val="0"/>
          <c:showBubbleSize val="0"/>
        </c:dLbls>
        <c:axId val="212241792"/>
        <c:axId val="212247680"/>
      </c:scatterChart>
      <c:valAx>
        <c:axId val="212241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247680"/>
        <c:crosses val="autoZero"/>
        <c:crossBetween val="midCat"/>
      </c:valAx>
      <c:valAx>
        <c:axId val="212247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241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(Data)'!$B$33:$B$44</c:f>
              <c:numCache>
                <c:formatCode>General</c:formatCode>
                <c:ptCount val="12"/>
                <c:pt idx="0">
                  <c:v>0</c:v>
                </c:pt>
                <c:pt idx="1">
                  <c:v>5</c:v>
                </c:pt>
                <c:pt idx="2">
                  <c:v>6</c:v>
                </c:pt>
                <c:pt idx="3">
                  <c:v>8</c:v>
                </c:pt>
                <c:pt idx="4">
                  <c:v>10</c:v>
                </c:pt>
                <c:pt idx="5">
                  <c:v>12</c:v>
                </c:pt>
                <c:pt idx="6">
                  <c:v>14</c:v>
                </c:pt>
                <c:pt idx="7">
                  <c:v>16</c:v>
                </c:pt>
                <c:pt idx="8">
                  <c:v>18</c:v>
                </c:pt>
                <c:pt idx="9">
                  <c:v>19</c:v>
                </c:pt>
                <c:pt idx="10">
                  <c:v>27</c:v>
                </c:pt>
              </c:numCache>
            </c:numRef>
          </c:xVal>
          <c:yVal>
            <c:numRef>
              <c:f>'[1]Guadana west para khal (Data)'!$C$33:$C$44</c:f>
              <c:numCache>
                <c:formatCode>General</c:formatCode>
                <c:ptCount val="12"/>
                <c:pt idx="0">
                  <c:v>2.8069999999999999</c:v>
                </c:pt>
                <c:pt idx="1">
                  <c:v>2.9140000000000001</c:v>
                </c:pt>
                <c:pt idx="2">
                  <c:v>1.6020000000000001</c:v>
                </c:pt>
                <c:pt idx="3">
                  <c:v>0.57599999999999996</c:v>
                </c:pt>
                <c:pt idx="4">
                  <c:v>-9.4E-2</c:v>
                </c:pt>
                <c:pt idx="5">
                  <c:v>-0.19800000000000001</c:v>
                </c:pt>
                <c:pt idx="6">
                  <c:v>-9.2999999999999999E-2</c:v>
                </c:pt>
                <c:pt idx="7">
                  <c:v>0.60699999999999998</c:v>
                </c:pt>
                <c:pt idx="8">
                  <c:v>1.5509999999999999</c:v>
                </c:pt>
                <c:pt idx="9">
                  <c:v>2.597</c:v>
                </c:pt>
                <c:pt idx="10">
                  <c:v>2.6040000000000001</c:v>
                </c:pt>
              </c:numCache>
            </c:numRef>
          </c:yVal>
          <c:smooth val="0"/>
          <c:extLst>
            <c:ext xmlns:c16="http://schemas.microsoft.com/office/drawing/2014/chart" uri="{C3380CC4-5D6E-409C-BE32-E72D297353CC}">
              <c16:uniqueId val="{00000000-1F37-4F63-88B6-FD21038C543C}"/>
            </c:ext>
          </c:extLst>
        </c:ser>
        <c:ser>
          <c:idx val="1"/>
          <c:order val="1"/>
          <c:spPr>
            <a:ln w="12700">
              <a:solidFill>
                <a:srgbClr val="FF00FF"/>
              </a:solidFill>
              <a:prstDash val="solid"/>
            </a:ln>
          </c:spPr>
          <c:marker>
            <c:symbol val="none"/>
          </c:marker>
          <c:xVal>
            <c:numRef>
              <c:f>'[1]Guadana west para khal (Data)'!$I$33:$I$44</c:f>
              <c:numCache>
                <c:formatCode>General</c:formatCode>
                <c:ptCount val="12"/>
                <c:pt idx="6">
                  <c:v>0</c:v>
                </c:pt>
                <c:pt idx="7">
                  <c:v>4</c:v>
                </c:pt>
                <c:pt idx="8">
                  <c:v>10.620999999999999</c:v>
                </c:pt>
                <c:pt idx="9">
                  <c:v>13.120999999999999</c:v>
                </c:pt>
                <c:pt idx="10">
                  <c:v>15.620999999999999</c:v>
                </c:pt>
                <c:pt idx="11">
                  <c:v>21.766499999999997</c:v>
                </c:pt>
              </c:numCache>
            </c:numRef>
          </c:xVal>
          <c:yVal>
            <c:numRef>
              <c:f>'[1]Guadana west para khal (Data)'!$J$33:$J$44</c:f>
              <c:numCache>
                <c:formatCode>General</c:formatCode>
                <c:ptCount val="12"/>
                <c:pt idx="6">
                  <c:v>2.8069999999999999</c:v>
                </c:pt>
                <c:pt idx="7">
                  <c:v>2.9140000000000001</c:v>
                </c:pt>
                <c:pt idx="8">
                  <c:v>-1.5</c:v>
                </c:pt>
                <c:pt idx="9">
                  <c:v>-1.5</c:v>
                </c:pt>
                <c:pt idx="10">
                  <c:v>-1.5</c:v>
                </c:pt>
                <c:pt idx="11">
                  <c:v>2.597</c:v>
                </c:pt>
              </c:numCache>
            </c:numRef>
          </c:yVal>
          <c:smooth val="0"/>
          <c:extLst>
            <c:ext xmlns:c16="http://schemas.microsoft.com/office/drawing/2014/chart" uri="{C3380CC4-5D6E-409C-BE32-E72D297353CC}">
              <c16:uniqueId val="{00000001-1F37-4F63-88B6-FD21038C543C}"/>
            </c:ext>
          </c:extLst>
        </c:ser>
        <c:dLbls>
          <c:showLegendKey val="0"/>
          <c:showVal val="0"/>
          <c:showCatName val="0"/>
          <c:showSerName val="0"/>
          <c:showPercent val="0"/>
          <c:showBubbleSize val="0"/>
        </c:dLbls>
        <c:axId val="219314048"/>
        <c:axId val="219315584"/>
      </c:scatterChart>
      <c:valAx>
        <c:axId val="219314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15584"/>
        <c:crosses val="autoZero"/>
        <c:crossBetween val="midCat"/>
      </c:valAx>
      <c:valAx>
        <c:axId val="219315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14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(Data)'!$B$46:$B$62</c:f>
              <c:numCache>
                <c:formatCode>General</c:formatCode>
                <c:ptCount val="17"/>
                <c:pt idx="0">
                  <c:v>0</c:v>
                </c:pt>
                <c:pt idx="1">
                  <c:v>2</c:v>
                </c:pt>
                <c:pt idx="2">
                  <c:v>5</c:v>
                </c:pt>
                <c:pt idx="3">
                  <c:v>10</c:v>
                </c:pt>
                <c:pt idx="4">
                  <c:v>11</c:v>
                </c:pt>
                <c:pt idx="5">
                  <c:v>13</c:v>
                </c:pt>
                <c:pt idx="6">
                  <c:v>15</c:v>
                </c:pt>
                <c:pt idx="7">
                  <c:v>17</c:v>
                </c:pt>
                <c:pt idx="8">
                  <c:v>19</c:v>
                </c:pt>
                <c:pt idx="9">
                  <c:v>21</c:v>
                </c:pt>
                <c:pt idx="10">
                  <c:v>23</c:v>
                </c:pt>
                <c:pt idx="11">
                  <c:v>25</c:v>
                </c:pt>
                <c:pt idx="12">
                  <c:v>27</c:v>
                </c:pt>
                <c:pt idx="13">
                  <c:v>28</c:v>
                </c:pt>
                <c:pt idx="14">
                  <c:v>33</c:v>
                </c:pt>
                <c:pt idx="15">
                  <c:v>40</c:v>
                </c:pt>
              </c:numCache>
            </c:numRef>
          </c:xVal>
          <c:yVal>
            <c:numRef>
              <c:f>'[1]Guadana west para khal (Data)'!$C$46:$C$62</c:f>
              <c:numCache>
                <c:formatCode>General</c:formatCode>
                <c:ptCount val="17"/>
                <c:pt idx="0">
                  <c:v>0.81699999999999995</c:v>
                </c:pt>
                <c:pt idx="1">
                  <c:v>0.82799999999999996</c:v>
                </c:pt>
                <c:pt idx="2">
                  <c:v>3.2629999999999999</c:v>
                </c:pt>
                <c:pt idx="3">
                  <c:v>3.2549999999999999</c:v>
                </c:pt>
                <c:pt idx="4">
                  <c:v>1.9370000000000001</c:v>
                </c:pt>
                <c:pt idx="5">
                  <c:v>0.97699999999999998</c:v>
                </c:pt>
                <c:pt idx="6">
                  <c:v>0.28899999999999998</c:v>
                </c:pt>
                <c:pt idx="7">
                  <c:v>-0.41499999999999998</c:v>
                </c:pt>
                <c:pt idx="8">
                  <c:v>-0.52300000000000002</c:v>
                </c:pt>
                <c:pt idx="9">
                  <c:v>-0.41799999999999998</c:v>
                </c:pt>
                <c:pt idx="10">
                  <c:v>7.8E-2</c:v>
                </c:pt>
                <c:pt idx="11">
                  <c:v>0.47899999999999998</c:v>
                </c:pt>
                <c:pt idx="12">
                  <c:v>0.877</c:v>
                </c:pt>
                <c:pt idx="13">
                  <c:v>1.464</c:v>
                </c:pt>
                <c:pt idx="14">
                  <c:v>1.4770000000000001</c:v>
                </c:pt>
                <c:pt idx="15">
                  <c:v>1.4870000000000001</c:v>
                </c:pt>
              </c:numCache>
            </c:numRef>
          </c:yVal>
          <c:smooth val="0"/>
          <c:extLst>
            <c:ext xmlns:c16="http://schemas.microsoft.com/office/drawing/2014/chart" uri="{C3380CC4-5D6E-409C-BE32-E72D297353CC}">
              <c16:uniqueId val="{00000000-3CCD-497E-A19C-428F953864FD}"/>
            </c:ext>
          </c:extLst>
        </c:ser>
        <c:ser>
          <c:idx val="1"/>
          <c:order val="1"/>
          <c:spPr>
            <a:ln w="12700">
              <a:solidFill>
                <a:srgbClr val="FF00FF"/>
              </a:solidFill>
              <a:prstDash val="solid"/>
            </a:ln>
          </c:spPr>
          <c:marker>
            <c:symbol val="none"/>
          </c:marker>
          <c:xVal>
            <c:numRef>
              <c:f>'[1]Guadana west para khal (Data)'!$I$46:$I$62</c:f>
              <c:numCache>
                <c:formatCode>General</c:formatCode>
                <c:ptCount val="17"/>
                <c:pt idx="6">
                  <c:v>0</c:v>
                </c:pt>
                <c:pt idx="7">
                  <c:v>2</c:v>
                </c:pt>
                <c:pt idx="8">
                  <c:v>5</c:v>
                </c:pt>
                <c:pt idx="9">
                  <c:v>10</c:v>
                </c:pt>
                <c:pt idx="10">
                  <c:v>11</c:v>
                </c:pt>
                <c:pt idx="11">
                  <c:v>13</c:v>
                </c:pt>
                <c:pt idx="12">
                  <c:v>16.715499999999999</c:v>
                </c:pt>
                <c:pt idx="13">
                  <c:v>19.215499999999999</c:v>
                </c:pt>
                <c:pt idx="14">
                  <c:v>21.715499999999999</c:v>
                </c:pt>
                <c:pt idx="15">
                  <c:v>24.683999999999997</c:v>
                </c:pt>
                <c:pt idx="16">
                  <c:v>25</c:v>
                </c:pt>
              </c:numCache>
            </c:numRef>
          </c:xVal>
          <c:yVal>
            <c:numRef>
              <c:f>'[1]Guadana west para khal (Data)'!$J$46:$J$62</c:f>
              <c:numCache>
                <c:formatCode>General</c:formatCode>
                <c:ptCount val="17"/>
                <c:pt idx="6">
                  <c:v>0.81699999999999995</c:v>
                </c:pt>
                <c:pt idx="7">
                  <c:v>0.82799999999999996</c:v>
                </c:pt>
                <c:pt idx="8">
                  <c:v>3.2629999999999999</c:v>
                </c:pt>
                <c:pt idx="9">
                  <c:v>3.2549999999999999</c:v>
                </c:pt>
                <c:pt idx="10">
                  <c:v>1.9370000000000001</c:v>
                </c:pt>
                <c:pt idx="11">
                  <c:v>0.97699999999999998</c:v>
                </c:pt>
                <c:pt idx="12">
                  <c:v>-1.5</c:v>
                </c:pt>
                <c:pt idx="13">
                  <c:v>-1.5</c:v>
                </c:pt>
                <c:pt idx="14">
                  <c:v>-1.5</c:v>
                </c:pt>
                <c:pt idx="15">
                  <c:v>0.47899999999999998</c:v>
                </c:pt>
                <c:pt idx="16">
                  <c:v>0.47899999999999998</c:v>
                </c:pt>
              </c:numCache>
            </c:numRef>
          </c:yVal>
          <c:smooth val="0"/>
          <c:extLst>
            <c:ext xmlns:c16="http://schemas.microsoft.com/office/drawing/2014/chart" uri="{C3380CC4-5D6E-409C-BE32-E72D297353CC}">
              <c16:uniqueId val="{00000001-3CCD-497E-A19C-428F953864FD}"/>
            </c:ext>
          </c:extLst>
        </c:ser>
        <c:dLbls>
          <c:showLegendKey val="0"/>
          <c:showVal val="0"/>
          <c:showCatName val="0"/>
          <c:showSerName val="0"/>
          <c:showPercent val="0"/>
          <c:showBubbleSize val="0"/>
        </c:dLbls>
        <c:axId val="219357568"/>
        <c:axId val="219359104"/>
      </c:scatterChart>
      <c:valAx>
        <c:axId val="219357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59104"/>
        <c:crosses val="autoZero"/>
        <c:crossBetween val="midCat"/>
      </c:valAx>
      <c:valAx>
        <c:axId val="219359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57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(Data)'!$B$64:$B$76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'[1]Guadana west para khal (Data)'!$C$64:$C$76</c:f>
              <c:numCache>
                <c:formatCode>General</c:formatCode>
                <c:ptCount val="13"/>
                <c:pt idx="0">
                  <c:v>1.587</c:v>
                </c:pt>
                <c:pt idx="1">
                  <c:v>1.5780000000000001</c:v>
                </c:pt>
                <c:pt idx="2">
                  <c:v>1.5649999999999999</c:v>
                </c:pt>
                <c:pt idx="3">
                  <c:v>0.61399999999999999</c:v>
                </c:pt>
                <c:pt idx="4">
                  <c:v>3.9E-2</c:v>
                </c:pt>
                <c:pt idx="5">
                  <c:v>-0.36899999999999999</c:v>
                </c:pt>
                <c:pt idx="6">
                  <c:v>-0.47299999999999998</c:v>
                </c:pt>
                <c:pt idx="7">
                  <c:v>-0.36799999999999999</c:v>
                </c:pt>
                <c:pt idx="8">
                  <c:v>3.7999999999999999E-2</c:v>
                </c:pt>
                <c:pt idx="9">
                  <c:v>0.38200000000000001</c:v>
                </c:pt>
                <c:pt idx="10">
                  <c:v>0.90800000000000003</c:v>
                </c:pt>
                <c:pt idx="11">
                  <c:v>0.90359999999999996</c:v>
                </c:pt>
                <c:pt idx="12">
                  <c:v>0.89700000000000002</c:v>
                </c:pt>
              </c:numCache>
            </c:numRef>
          </c:yVal>
          <c:smooth val="0"/>
          <c:extLst>
            <c:ext xmlns:c16="http://schemas.microsoft.com/office/drawing/2014/chart" uri="{C3380CC4-5D6E-409C-BE32-E72D297353CC}">
              <c16:uniqueId val="{00000000-7E3C-48D9-A2E5-59852E867292}"/>
            </c:ext>
          </c:extLst>
        </c:ser>
        <c:ser>
          <c:idx val="1"/>
          <c:order val="1"/>
          <c:spPr>
            <a:ln w="12700">
              <a:solidFill>
                <a:srgbClr val="FF00FF"/>
              </a:solidFill>
              <a:prstDash val="solid"/>
            </a:ln>
          </c:spPr>
          <c:marker>
            <c:symbol val="none"/>
          </c:marker>
          <c:xVal>
            <c:numRef>
              <c:f>'[1]Guadana west para khal (Data)'!$I$65:$I$76</c:f>
              <c:numCache>
                <c:formatCode>General</c:formatCode>
                <c:ptCount val="12"/>
                <c:pt idx="0">
                  <c:v>5</c:v>
                </c:pt>
                <c:pt idx="1">
                  <c:v>10</c:v>
                </c:pt>
                <c:pt idx="2">
                  <c:v>11</c:v>
                </c:pt>
                <c:pt idx="3">
                  <c:v>14.170999999999999</c:v>
                </c:pt>
                <c:pt idx="4">
                  <c:v>16.670999999999999</c:v>
                </c:pt>
                <c:pt idx="5">
                  <c:v>19.170999999999999</c:v>
                </c:pt>
                <c:pt idx="6">
                  <c:v>21.721</c:v>
                </c:pt>
                <c:pt idx="7">
                  <c:v>23</c:v>
                </c:pt>
                <c:pt idx="8">
                  <c:v>24</c:v>
                </c:pt>
                <c:pt idx="9">
                  <c:v>30</c:v>
                </c:pt>
                <c:pt idx="10">
                  <c:v>35</c:v>
                </c:pt>
              </c:numCache>
            </c:numRef>
          </c:xVal>
          <c:yVal>
            <c:numRef>
              <c:f>'[1]Guadana west para khal (Data)'!$J$65:$J$76</c:f>
              <c:numCache>
                <c:formatCode>General</c:formatCode>
                <c:ptCount val="12"/>
                <c:pt idx="0">
                  <c:v>1.5780000000000001</c:v>
                </c:pt>
                <c:pt idx="1">
                  <c:v>1.5649999999999999</c:v>
                </c:pt>
                <c:pt idx="2">
                  <c:v>0.61399999999999999</c:v>
                </c:pt>
                <c:pt idx="3">
                  <c:v>-1.5</c:v>
                </c:pt>
                <c:pt idx="4">
                  <c:v>-1.5</c:v>
                </c:pt>
                <c:pt idx="5">
                  <c:v>-1.5</c:v>
                </c:pt>
                <c:pt idx="6">
                  <c:v>0.2</c:v>
                </c:pt>
                <c:pt idx="7">
                  <c:v>0.38200000000000001</c:v>
                </c:pt>
                <c:pt idx="8">
                  <c:v>0.90800000000000003</c:v>
                </c:pt>
                <c:pt idx="9">
                  <c:v>0.90359999999999996</c:v>
                </c:pt>
                <c:pt idx="10">
                  <c:v>0.89700000000000002</c:v>
                </c:pt>
              </c:numCache>
            </c:numRef>
          </c:yVal>
          <c:smooth val="0"/>
          <c:extLst>
            <c:ext xmlns:c16="http://schemas.microsoft.com/office/drawing/2014/chart" uri="{C3380CC4-5D6E-409C-BE32-E72D297353CC}">
              <c16:uniqueId val="{00000001-7E3C-48D9-A2E5-59852E867292}"/>
            </c:ext>
          </c:extLst>
        </c:ser>
        <c:dLbls>
          <c:showLegendKey val="0"/>
          <c:showVal val="0"/>
          <c:showCatName val="0"/>
          <c:showSerName val="0"/>
          <c:showPercent val="0"/>
          <c:showBubbleSize val="0"/>
        </c:dLbls>
        <c:axId val="219388544"/>
        <c:axId val="219402624"/>
      </c:scatterChart>
      <c:valAx>
        <c:axId val="219388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402624"/>
        <c:crosses val="autoZero"/>
        <c:crossBetween val="midCat"/>
      </c:valAx>
      <c:valAx>
        <c:axId val="219402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88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(Data)'!$B$79:$B$92</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'[1]Guadana west para khal (Data)'!$C$79:$C$92</c:f>
              <c:numCache>
                <c:formatCode>General</c:formatCode>
                <c:ptCount val="14"/>
                <c:pt idx="0">
                  <c:v>1.1379999999999999</c:v>
                </c:pt>
                <c:pt idx="1">
                  <c:v>1.133</c:v>
                </c:pt>
                <c:pt idx="2">
                  <c:v>1.125</c:v>
                </c:pt>
                <c:pt idx="3">
                  <c:v>0.42699999999999999</c:v>
                </c:pt>
                <c:pt idx="4">
                  <c:v>0.13200000000000001</c:v>
                </c:pt>
                <c:pt idx="5">
                  <c:v>-5.8000000000000003E-2</c:v>
                </c:pt>
                <c:pt idx="6">
                  <c:v>-0.16400000000000001</c:v>
                </c:pt>
                <c:pt idx="7">
                  <c:v>-6.2E-2</c:v>
                </c:pt>
                <c:pt idx="8">
                  <c:v>0.112</c:v>
                </c:pt>
                <c:pt idx="9">
                  <c:v>0.41799999999999998</c:v>
                </c:pt>
                <c:pt idx="10">
                  <c:v>0.88700000000000001</c:v>
                </c:pt>
                <c:pt idx="11">
                  <c:v>0.878</c:v>
                </c:pt>
                <c:pt idx="12">
                  <c:v>0.872</c:v>
                </c:pt>
              </c:numCache>
            </c:numRef>
          </c:yVal>
          <c:smooth val="0"/>
          <c:extLst>
            <c:ext xmlns:c16="http://schemas.microsoft.com/office/drawing/2014/chart" uri="{C3380CC4-5D6E-409C-BE32-E72D297353CC}">
              <c16:uniqueId val="{00000000-38F5-446C-A1B7-C2ED494849A1}"/>
            </c:ext>
          </c:extLst>
        </c:ser>
        <c:ser>
          <c:idx val="1"/>
          <c:order val="1"/>
          <c:spPr>
            <a:ln w="12700">
              <a:solidFill>
                <a:srgbClr val="FF00FF"/>
              </a:solidFill>
              <a:prstDash val="solid"/>
            </a:ln>
          </c:spPr>
          <c:marker>
            <c:symbol val="none"/>
          </c:marker>
          <c:xVal>
            <c:numRef>
              <c:f>'[1]Guadana west para khal (Data)'!$I$79:$I$92</c:f>
              <c:numCache>
                <c:formatCode>General</c:formatCode>
                <c:ptCount val="14"/>
                <c:pt idx="4">
                  <c:v>0</c:v>
                </c:pt>
                <c:pt idx="5">
                  <c:v>5</c:v>
                </c:pt>
                <c:pt idx="6">
                  <c:v>8.5</c:v>
                </c:pt>
                <c:pt idx="7">
                  <c:v>12.4375</c:v>
                </c:pt>
                <c:pt idx="8">
                  <c:v>14.9375</c:v>
                </c:pt>
                <c:pt idx="9">
                  <c:v>17.4375</c:v>
                </c:pt>
                <c:pt idx="10">
                  <c:v>21.0045</c:v>
                </c:pt>
                <c:pt idx="11">
                  <c:v>25</c:v>
                </c:pt>
                <c:pt idx="12">
                  <c:v>30</c:v>
                </c:pt>
              </c:numCache>
            </c:numRef>
          </c:xVal>
          <c:yVal>
            <c:numRef>
              <c:f>'[1]Guadana west para khal (Data)'!$J$79:$J$92</c:f>
              <c:numCache>
                <c:formatCode>General</c:formatCode>
                <c:ptCount val="14"/>
                <c:pt idx="4">
                  <c:v>1.1379999999999999</c:v>
                </c:pt>
                <c:pt idx="5">
                  <c:v>1.133</c:v>
                </c:pt>
                <c:pt idx="6">
                  <c:v>1.125</c:v>
                </c:pt>
                <c:pt idx="7">
                  <c:v>-1.5</c:v>
                </c:pt>
                <c:pt idx="8">
                  <c:v>-1.5</c:v>
                </c:pt>
                <c:pt idx="9">
                  <c:v>-1.5</c:v>
                </c:pt>
                <c:pt idx="10">
                  <c:v>0.878</c:v>
                </c:pt>
                <c:pt idx="11">
                  <c:v>0.878</c:v>
                </c:pt>
                <c:pt idx="12">
                  <c:v>0.872</c:v>
                </c:pt>
              </c:numCache>
            </c:numRef>
          </c:yVal>
          <c:smooth val="0"/>
          <c:extLst>
            <c:ext xmlns:c16="http://schemas.microsoft.com/office/drawing/2014/chart" uri="{C3380CC4-5D6E-409C-BE32-E72D297353CC}">
              <c16:uniqueId val="{00000001-38F5-446C-A1B7-C2ED494849A1}"/>
            </c:ext>
          </c:extLst>
        </c:ser>
        <c:dLbls>
          <c:showLegendKey val="0"/>
          <c:showVal val="0"/>
          <c:showCatName val="0"/>
          <c:showSerName val="0"/>
          <c:showPercent val="0"/>
          <c:showBubbleSize val="0"/>
        </c:dLbls>
        <c:axId val="220095616"/>
        <c:axId val="220097152"/>
      </c:scatterChart>
      <c:valAx>
        <c:axId val="220095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097152"/>
        <c:crosses val="autoZero"/>
        <c:crossBetween val="midCat"/>
      </c:valAx>
      <c:valAx>
        <c:axId val="220097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095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(Data)'!$B$94:$B$108</c:f>
              <c:numCache>
                <c:formatCode>General</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40</c:v>
                </c:pt>
              </c:numCache>
            </c:numRef>
          </c:xVal>
          <c:yVal>
            <c:numRef>
              <c:f>'[1]Guadana west para khal (Data)'!$C$94:$C$108</c:f>
              <c:numCache>
                <c:formatCode>General</c:formatCode>
                <c:ptCount val="15"/>
                <c:pt idx="0">
                  <c:v>0.84899999999999998</c:v>
                </c:pt>
                <c:pt idx="1">
                  <c:v>0.84399999999999997</c:v>
                </c:pt>
                <c:pt idx="2">
                  <c:v>0.82899999999999996</c:v>
                </c:pt>
                <c:pt idx="3">
                  <c:v>0.35399999999999998</c:v>
                </c:pt>
                <c:pt idx="4">
                  <c:v>-0.03</c:v>
                </c:pt>
                <c:pt idx="5">
                  <c:v>-0.14099999999999999</c:v>
                </c:pt>
                <c:pt idx="6">
                  <c:v>-0.36699999999999999</c:v>
                </c:pt>
                <c:pt idx="7">
                  <c:v>-0.47299999999999998</c:v>
                </c:pt>
                <c:pt idx="8">
                  <c:v>-0.37</c:v>
                </c:pt>
                <c:pt idx="9">
                  <c:v>-0.245</c:v>
                </c:pt>
                <c:pt idx="10">
                  <c:v>-3.3000000000000002E-2</c:v>
                </c:pt>
                <c:pt idx="11">
                  <c:v>0.27</c:v>
                </c:pt>
                <c:pt idx="12">
                  <c:v>1.8340000000000001</c:v>
                </c:pt>
                <c:pt idx="13">
                  <c:v>1.845</c:v>
                </c:pt>
                <c:pt idx="14">
                  <c:v>1.857</c:v>
                </c:pt>
              </c:numCache>
            </c:numRef>
          </c:yVal>
          <c:smooth val="0"/>
          <c:extLst>
            <c:ext xmlns:c16="http://schemas.microsoft.com/office/drawing/2014/chart" uri="{C3380CC4-5D6E-409C-BE32-E72D297353CC}">
              <c16:uniqueId val="{00000000-0ED6-4EB7-8B2D-E687B28F0A6A}"/>
            </c:ext>
          </c:extLst>
        </c:ser>
        <c:ser>
          <c:idx val="1"/>
          <c:order val="1"/>
          <c:spPr>
            <a:ln w="12700">
              <a:solidFill>
                <a:srgbClr val="FF00FF"/>
              </a:solidFill>
              <a:prstDash val="solid"/>
            </a:ln>
          </c:spPr>
          <c:marker>
            <c:symbol val="none"/>
          </c:marker>
          <c:xVal>
            <c:numRef>
              <c:f>'[1]Guadana west para khal (Data)'!$I$95:$I$108</c:f>
              <c:numCache>
                <c:formatCode>General</c:formatCode>
                <c:ptCount val="14"/>
                <c:pt idx="0">
                  <c:v>5</c:v>
                </c:pt>
                <c:pt idx="1">
                  <c:v>10</c:v>
                </c:pt>
                <c:pt idx="2">
                  <c:v>11</c:v>
                </c:pt>
                <c:pt idx="3">
                  <c:v>13</c:v>
                </c:pt>
                <c:pt idx="4">
                  <c:v>14</c:v>
                </c:pt>
                <c:pt idx="5">
                  <c:v>16.100000000000001</c:v>
                </c:pt>
                <c:pt idx="6">
                  <c:v>18.600000000000001</c:v>
                </c:pt>
                <c:pt idx="7">
                  <c:v>21.1</c:v>
                </c:pt>
                <c:pt idx="8">
                  <c:v>23.05</c:v>
                </c:pt>
                <c:pt idx="9">
                  <c:v>25</c:v>
                </c:pt>
                <c:pt idx="10">
                  <c:v>27</c:v>
                </c:pt>
                <c:pt idx="11">
                  <c:v>28</c:v>
                </c:pt>
                <c:pt idx="12">
                  <c:v>33</c:v>
                </c:pt>
                <c:pt idx="13">
                  <c:v>40</c:v>
                </c:pt>
              </c:numCache>
            </c:numRef>
          </c:xVal>
          <c:yVal>
            <c:numRef>
              <c:f>'[1]Guadana west para khal (Data)'!$J$95:$J$108</c:f>
              <c:numCache>
                <c:formatCode>General</c:formatCode>
                <c:ptCount val="14"/>
                <c:pt idx="0">
                  <c:v>0.84399999999999997</c:v>
                </c:pt>
                <c:pt idx="1">
                  <c:v>0.82899999999999996</c:v>
                </c:pt>
                <c:pt idx="2">
                  <c:v>0.35399999999999998</c:v>
                </c:pt>
                <c:pt idx="3">
                  <c:v>-0.03</c:v>
                </c:pt>
                <c:pt idx="4">
                  <c:v>-0.1</c:v>
                </c:pt>
                <c:pt idx="5">
                  <c:v>-1.5</c:v>
                </c:pt>
                <c:pt idx="6">
                  <c:v>-1.5</c:v>
                </c:pt>
                <c:pt idx="7">
                  <c:v>-1.5</c:v>
                </c:pt>
                <c:pt idx="8">
                  <c:v>-0.2</c:v>
                </c:pt>
                <c:pt idx="9">
                  <c:v>-3.3000000000000002E-2</c:v>
                </c:pt>
                <c:pt idx="10">
                  <c:v>0.27</c:v>
                </c:pt>
                <c:pt idx="11">
                  <c:v>1.8340000000000001</c:v>
                </c:pt>
                <c:pt idx="12">
                  <c:v>1.845</c:v>
                </c:pt>
                <c:pt idx="13">
                  <c:v>1.857</c:v>
                </c:pt>
              </c:numCache>
            </c:numRef>
          </c:yVal>
          <c:smooth val="0"/>
          <c:extLst>
            <c:ext xmlns:c16="http://schemas.microsoft.com/office/drawing/2014/chart" uri="{C3380CC4-5D6E-409C-BE32-E72D297353CC}">
              <c16:uniqueId val="{00000001-0ED6-4EB7-8B2D-E687B28F0A6A}"/>
            </c:ext>
          </c:extLst>
        </c:ser>
        <c:dLbls>
          <c:showLegendKey val="0"/>
          <c:showVal val="0"/>
          <c:showCatName val="0"/>
          <c:showSerName val="0"/>
          <c:showPercent val="0"/>
          <c:showBubbleSize val="0"/>
        </c:dLbls>
        <c:axId val="220114304"/>
        <c:axId val="220120192"/>
      </c:scatterChart>
      <c:valAx>
        <c:axId val="220114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120192"/>
        <c:crosses val="autoZero"/>
        <c:crossBetween val="midCat"/>
      </c:valAx>
      <c:valAx>
        <c:axId val="220120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114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(Data)'!$B$112:$B$127</c:f>
              <c:numCache>
                <c:formatCode>General</c:formatCode>
                <c:ptCount val="16"/>
                <c:pt idx="0">
                  <c:v>0</c:v>
                </c:pt>
                <c:pt idx="1">
                  <c:v>5</c:v>
                </c:pt>
                <c:pt idx="2">
                  <c:v>10</c:v>
                </c:pt>
                <c:pt idx="3">
                  <c:v>11</c:v>
                </c:pt>
                <c:pt idx="4">
                  <c:v>12</c:v>
                </c:pt>
                <c:pt idx="5">
                  <c:v>13</c:v>
                </c:pt>
                <c:pt idx="6">
                  <c:v>15</c:v>
                </c:pt>
                <c:pt idx="7">
                  <c:v>17</c:v>
                </c:pt>
                <c:pt idx="8">
                  <c:v>18</c:v>
                </c:pt>
                <c:pt idx="9">
                  <c:v>19</c:v>
                </c:pt>
                <c:pt idx="10">
                  <c:v>20</c:v>
                </c:pt>
                <c:pt idx="11">
                  <c:v>21</c:v>
                </c:pt>
                <c:pt idx="12">
                  <c:v>22</c:v>
                </c:pt>
                <c:pt idx="13">
                  <c:v>24</c:v>
                </c:pt>
                <c:pt idx="14">
                  <c:v>30</c:v>
                </c:pt>
              </c:numCache>
            </c:numRef>
          </c:xVal>
          <c:yVal>
            <c:numRef>
              <c:f>'[1]Guadana west para khal (Data)'!$C$112:$C$127</c:f>
              <c:numCache>
                <c:formatCode>General</c:formatCode>
                <c:ptCount val="16"/>
                <c:pt idx="0">
                  <c:v>1.506</c:v>
                </c:pt>
                <c:pt idx="1">
                  <c:v>1.4910000000000001</c:v>
                </c:pt>
                <c:pt idx="2">
                  <c:v>1.4850000000000001</c:v>
                </c:pt>
                <c:pt idx="3">
                  <c:v>0.50600000000000001</c:v>
                </c:pt>
                <c:pt idx="4">
                  <c:v>-2.9000000000000001E-2</c:v>
                </c:pt>
                <c:pt idx="5">
                  <c:v>-0.308</c:v>
                </c:pt>
                <c:pt idx="6">
                  <c:v>-0.41</c:v>
                </c:pt>
                <c:pt idx="7">
                  <c:v>-0.30499999999999999</c:v>
                </c:pt>
                <c:pt idx="8">
                  <c:v>-0.04</c:v>
                </c:pt>
                <c:pt idx="9">
                  <c:v>0.51400000000000001</c:v>
                </c:pt>
                <c:pt idx="10">
                  <c:v>1.8149999999999999</c:v>
                </c:pt>
                <c:pt idx="11">
                  <c:v>1.81</c:v>
                </c:pt>
                <c:pt idx="12">
                  <c:v>1.004</c:v>
                </c:pt>
                <c:pt idx="13">
                  <c:v>0.126</c:v>
                </c:pt>
                <c:pt idx="14">
                  <c:v>-0.21199999999999999</c:v>
                </c:pt>
              </c:numCache>
            </c:numRef>
          </c:yVal>
          <c:smooth val="0"/>
          <c:extLst>
            <c:ext xmlns:c16="http://schemas.microsoft.com/office/drawing/2014/chart" uri="{C3380CC4-5D6E-409C-BE32-E72D297353CC}">
              <c16:uniqueId val="{00000000-AC00-4945-AC74-495B14A29A13}"/>
            </c:ext>
          </c:extLst>
        </c:ser>
        <c:ser>
          <c:idx val="1"/>
          <c:order val="1"/>
          <c:spPr>
            <a:ln w="12700">
              <a:solidFill>
                <a:srgbClr val="FF00FF"/>
              </a:solidFill>
              <a:prstDash val="solid"/>
            </a:ln>
          </c:spPr>
          <c:marker>
            <c:symbol val="none"/>
          </c:marker>
          <c:xVal>
            <c:numRef>
              <c:f>'[1]Guadana west para khal (Data)'!$I$112:$I$127</c:f>
              <c:numCache>
                <c:formatCode>General</c:formatCode>
                <c:ptCount val="16"/>
                <c:pt idx="6">
                  <c:v>0</c:v>
                </c:pt>
                <c:pt idx="7">
                  <c:v>5</c:v>
                </c:pt>
                <c:pt idx="8">
                  <c:v>8</c:v>
                </c:pt>
                <c:pt idx="9">
                  <c:v>12.477500000000001</c:v>
                </c:pt>
                <c:pt idx="10">
                  <c:v>14.977500000000001</c:v>
                </c:pt>
                <c:pt idx="11">
                  <c:v>17.477499999999999</c:v>
                </c:pt>
                <c:pt idx="12">
                  <c:v>21.677499999999998</c:v>
                </c:pt>
                <c:pt idx="13">
                  <c:v>22</c:v>
                </c:pt>
                <c:pt idx="14">
                  <c:v>24</c:v>
                </c:pt>
                <c:pt idx="15">
                  <c:v>30</c:v>
                </c:pt>
              </c:numCache>
            </c:numRef>
          </c:xVal>
          <c:yVal>
            <c:numRef>
              <c:f>'[1]Guadana west para khal (Data)'!$J$112:$J$127</c:f>
              <c:numCache>
                <c:formatCode>General</c:formatCode>
                <c:ptCount val="16"/>
                <c:pt idx="6">
                  <c:v>1.506</c:v>
                </c:pt>
                <c:pt idx="7">
                  <c:v>1.4910000000000001</c:v>
                </c:pt>
                <c:pt idx="8">
                  <c:v>1.4850000000000001</c:v>
                </c:pt>
                <c:pt idx="9">
                  <c:v>-1.5</c:v>
                </c:pt>
                <c:pt idx="10">
                  <c:v>-1.5</c:v>
                </c:pt>
                <c:pt idx="11">
                  <c:v>-1.5</c:v>
                </c:pt>
                <c:pt idx="12">
                  <c:v>1.3</c:v>
                </c:pt>
                <c:pt idx="13">
                  <c:v>1.004</c:v>
                </c:pt>
                <c:pt idx="14">
                  <c:v>0.126</c:v>
                </c:pt>
                <c:pt idx="15">
                  <c:v>-0.21199999999999999</c:v>
                </c:pt>
              </c:numCache>
            </c:numRef>
          </c:yVal>
          <c:smooth val="0"/>
          <c:extLst>
            <c:ext xmlns:c16="http://schemas.microsoft.com/office/drawing/2014/chart" uri="{C3380CC4-5D6E-409C-BE32-E72D297353CC}">
              <c16:uniqueId val="{00000001-AC00-4945-AC74-495B14A29A13}"/>
            </c:ext>
          </c:extLst>
        </c:ser>
        <c:dLbls>
          <c:showLegendKey val="0"/>
          <c:showVal val="0"/>
          <c:showCatName val="0"/>
          <c:showSerName val="0"/>
          <c:showPercent val="0"/>
          <c:showBubbleSize val="0"/>
        </c:dLbls>
        <c:axId val="220223360"/>
        <c:axId val="220224896"/>
      </c:scatterChart>
      <c:valAx>
        <c:axId val="220223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224896"/>
        <c:crosses val="autoZero"/>
        <c:crossBetween val="midCat"/>
      </c:valAx>
      <c:valAx>
        <c:axId val="220224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223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'[1]Guadana west para khal (Data)'!$B$130:$B$141</c:f>
              <c:numCache>
                <c:formatCode>General</c:formatCode>
                <c:ptCount val="12"/>
                <c:pt idx="0">
                  <c:v>0</c:v>
                </c:pt>
                <c:pt idx="1">
                  <c:v>5</c:v>
                </c:pt>
                <c:pt idx="2">
                  <c:v>10</c:v>
                </c:pt>
                <c:pt idx="3">
                  <c:v>11</c:v>
                </c:pt>
                <c:pt idx="4">
                  <c:v>12</c:v>
                </c:pt>
                <c:pt idx="5">
                  <c:v>13</c:v>
                </c:pt>
                <c:pt idx="6">
                  <c:v>15</c:v>
                </c:pt>
                <c:pt idx="7">
                  <c:v>17</c:v>
                </c:pt>
                <c:pt idx="8">
                  <c:v>18</c:v>
                </c:pt>
                <c:pt idx="9">
                  <c:v>19</c:v>
                </c:pt>
                <c:pt idx="10">
                  <c:v>20</c:v>
                </c:pt>
                <c:pt idx="11">
                  <c:v>25</c:v>
                </c:pt>
              </c:numCache>
            </c:numRef>
          </c:xVal>
          <c:yVal>
            <c:numRef>
              <c:f>'[1]Guadana west para khal (Data)'!$C$130:$C$141</c:f>
              <c:numCache>
                <c:formatCode>General</c:formatCode>
                <c:ptCount val="12"/>
                <c:pt idx="0">
                  <c:v>2.4590000000000001</c:v>
                </c:pt>
                <c:pt idx="1">
                  <c:v>2.4750000000000001</c:v>
                </c:pt>
                <c:pt idx="2">
                  <c:v>2.4660000000000002</c:v>
                </c:pt>
                <c:pt idx="3">
                  <c:v>1.3340000000000001</c:v>
                </c:pt>
                <c:pt idx="4">
                  <c:v>0.34</c:v>
                </c:pt>
                <c:pt idx="5">
                  <c:v>-0.16</c:v>
                </c:pt>
                <c:pt idx="6">
                  <c:v>-0.26100000000000001</c:v>
                </c:pt>
                <c:pt idx="7">
                  <c:v>-0.159</c:v>
                </c:pt>
                <c:pt idx="8">
                  <c:v>0.33100000000000002</c:v>
                </c:pt>
                <c:pt idx="9">
                  <c:v>1.2909999999999999</c:v>
                </c:pt>
                <c:pt idx="10">
                  <c:v>2.2759999999999998</c:v>
                </c:pt>
                <c:pt idx="11">
                  <c:v>2.27</c:v>
                </c:pt>
              </c:numCache>
            </c:numRef>
          </c:yVal>
          <c:smooth val="0"/>
          <c:extLst>
            <c:ext xmlns:c16="http://schemas.microsoft.com/office/drawing/2014/chart" uri="{C3380CC4-5D6E-409C-BE32-E72D297353CC}">
              <c16:uniqueId val="{00000000-B45B-4431-8FC2-CF73311CB2CD}"/>
            </c:ext>
          </c:extLst>
        </c:ser>
        <c:ser>
          <c:idx val="1"/>
          <c:order val="1"/>
          <c:spPr>
            <a:ln w="12700">
              <a:solidFill>
                <a:srgbClr val="FF00FF"/>
              </a:solidFill>
              <a:prstDash val="solid"/>
            </a:ln>
          </c:spPr>
          <c:marker>
            <c:symbol val="none"/>
          </c:marker>
          <c:xVal>
            <c:numRef>
              <c:f>'[1]Guadana west para khal (Data)'!$I$130:$I$141</c:f>
              <c:numCache>
                <c:formatCode>General</c:formatCode>
                <c:ptCount val="12"/>
                <c:pt idx="7">
                  <c:v>0</c:v>
                </c:pt>
                <c:pt idx="8">
                  <c:v>5</c:v>
                </c:pt>
                <c:pt idx="9">
                  <c:v>7.5</c:v>
                </c:pt>
                <c:pt idx="10">
                  <c:v>13.449</c:v>
                </c:pt>
                <c:pt idx="11">
                  <c:v>15.949</c:v>
                </c:pt>
              </c:numCache>
            </c:numRef>
          </c:xVal>
          <c:yVal>
            <c:numRef>
              <c:f>'[1]Guadana west para khal (Data)'!$J$130:$J$141</c:f>
              <c:numCache>
                <c:formatCode>General</c:formatCode>
                <c:ptCount val="12"/>
                <c:pt idx="7">
                  <c:v>2.4590000000000001</c:v>
                </c:pt>
                <c:pt idx="8">
                  <c:v>2.4750000000000001</c:v>
                </c:pt>
                <c:pt idx="9">
                  <c:v>2.4660000000000002</c:v>
                </c:pt>
                <c:pt idx="10">
                  <c:v>-1.5</c:v>
                </c:pt>
                <c:pt idx="11">
                  <c:v>-1.5</c:v>
                </c:pt>
              </c:numCache>
            </c:numRef>
          </c:yVal>
          <c:smooth val="0"/>
          <c:extLst>
            <c:ext xmlns:c16="http://schemas.microsoft.com/office/drawing/2014/chart" uri="{C3380CC4-5D6E-409C-BE32-E72D297353CC}">
              <c16:uniqueId val="{00000001-B45B-4431-8FC2-CF73311CB2CD}"/>
            </c:ext>
          </c:extLst>
        </c:ser>
        <c:dLbls>
          <c:showLegendKey val="0"/>
          <c:showVal val="0"/>
          <c:showCatName val="0"/>
          <c:showSerName val="0"/>
          <c:showPercent val="0"/>
          <c:showBubbleSize val="0"/>
        </c:dLbls>
        <c:axId val="220262784"/>
        <c:axId val="220264320"/>
      </c:scatterChart>
      <c:valAx>
        <c:axId val="220262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264320"/>
        <c:crosses val="autoZero"/>
        <c:crossBetween val="midCat"/>
      </c:valAx>
      <c:valAx>
        <c:axId val="220264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262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105449</xdr:colOff>
      <xdr:row>4</xdr:row>
      <xdr:rowOff>77818</xdr:rowOff>
    </xdr:from>
    <xdr:to>
      <xdr:col>19</xdr:col>
      <xdr:colOff>110058</xdr:colOff>
      <xdr:row>17</xdr:row>
      <xdr:rowOff>83481</xdr:rowOff>
    </xdr:to>
    <xdr:graphicFrame macro="">
      <xdr:nvGraphicFramePr>
        <xdr:cNvPr id="5" name="Chart 152">
          <a:extLst>
            <a:ext uri="{FF2B5EF4-FFF2-40B4-BE49-F238E27FC236}">
              <a16:creationId xmlns:a16="http://schemas.microsoft.com/office/drawing/2014/main" id="{60592716-0750-4D03-A68E-8A07A2CE0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6604</xdr:colOff>
      <xdr:row>18</xdr:row>
      <xdr:rowOff>133350</xdr:rowOff>
    </xdr:from>
    <xdr:to>
      <xdr:col>19</xdr:col>
      <xdr:colOff>172959</xdr:colOff>
      <xdr:row>31</xdr:row>
      <xdr:rowOff>142335</xdr:rowOff>
    </xdr:to>
    <xdr:graphicFrame macro="">
      <xdr:nvGraphicFramePr>
        <xdr:cNvPr id="6" name="Chart 152">
          <a:extLst>
            <a:ext uri="{FF2B5EF4-FFF2-40B4-BE49-F238E27FC236}">
              <a16:creationId xmlns:a16="http://schemas.microsoft.com/office/drawing/2014/main" id="{ACBB54BC-3A4E-4BDA-AD4C-34B9D2F1C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141391</xdr:colOff>
      <xdr:row>33</xdr:row>
      <xdr:rowOff>68381</xdr:rowOff>
    </xdr:from>
    <xdr:to>
      <xdr:col>19</xdr:col>
      <xdr:colOff>146000</xdr:colOff>
      <xdr:row>46</xdr:row>
      <xdr:rowOff>2605</xdr:rowOff>
    </xdr:to>
    <xdr:graphicFrame macro="">
      <xdr:nvGraphicFramePr>
        <xdr:cNvPr id="7" name="Chart 152">
          <a:extLst>
            <a:ext uri="{FF2B5EF4-FFF2-40B4-BE49-F238E27FC236}">
              <a16:creationId xmlns:a16="http://schemas.microsoft.com/office/drawing/2014/main" id="{3ADEA53F-7E01-42A7-90B6-A2E943392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296</xdr:colOff>
      <xdr:row>48</xdr:row>
      <xdr:rowOff>164547</xdr:rowOff>
    </xdr:from>
    <xdr:to>
      <xdr:col>19</xdr:col>
      <xdr:colOff>186833</xdr:colOff>
      <xdr:row>62</xdr:row>
      <xdr:rowOff>126682</xdr:rowOff>
    </xdr:to>
    <xdr:graphicFrame macro="">
      <xdr:nvGraphicFramePr>
        <xdr:cNvPr id="8" name="Chart 152">
          <a:extLst>
            <a:ext uri="{FF2B5EF4-FFF2-40B4-BE49-F238E27FC236}">
              <a16:creationId xmlns:a16="http://schemas.microsoft.com/office/drawing/2014/main" id="{C67D182A-A7E9-4FF7-87E6-1D1E2ED1A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150378</xdr:colOff>
      <xdr:row>65</xdr:row>
      <xdr:rowOff>110200</xdr:rowOff>
    </xdr:from>
    <xdr:to>
      <xdr:col>19</xdr:col>
      <xdr:colOff>154987</xdr:colOff>
      <xdr:row>78</xdr:row>
      <xdr:rowOff>83479</xdr:rowOff>
    </xdr:to>
    <xdr:graphicFrame macro="">
      <xdr:nvGraphicFramePr>
        <xdr:cNvPr id="9" name="Chart 152">
          <a:extLst>
            <a:ext uri="{FF2B5EF4-FFF2-40B4-BE49-F238E27FC236}">
              <a16:creationId xmlns:a16="http://schemas.microsoft.com/office/drawing/2014/main" id="{B051D04D-6ADC-4CC0-B687-568E41204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296</xdr:colOff>
      <xdr:row>81</xdr:row>
      <xdr:rowOff>172167</xdr:rowOff>
    </xdr:from>
    <xdr:to>
      <xdr:col>19</xdr:col>
      <xdr:colOff>163973</xdr:colOff>
      <xdr:row>94</xdr:row>
      <xdr:rowOff>133350</xdr:rowOff>
    </xdr:to>
    <xdr:graphicFrame macro="">
      <xdr:nvGraphicFramePr>
        <xdr:cNvPr id="40" name="Chart 152">
          <a:extLst>
            <a:ext uri="{FF2B5EF4-FFF2-40B4-BE49-F238E27FC236}">
              <a16:creationId xmlns:a16="http://schemas.microsoft.com/office/drawing/2014/main" id="{3081908B-6499-49A9-821A-18F8BB66D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296</xdr:colOff>
      <xdr:row>96</xdr:row>
      <xdr:rowOff>172167</xdr:rowOff>
    </xdr:from>
    <xdr:to>
      <xdr:col>19</xdr:col>
      <xdr:colOff>163973</xdr:colOff>
      <xdr:row>110</xdr:row>
      <xdr:rowOff>133350</xdr:rowOff>
    </xdr:to>
    <xdr:graphicFrame macro="">
      <xdr:nvGraphicFramePr>
        <xdr:cNvPr id="41" name="Chart 152">
          <a:extLst>
            <a:ext uri="{FF2B5EF4-FFF2-40B4-BE49-F238E27FC236}">
              <a16:creationId xmlns:a16="http://schemas.microsoft.com/office/drawing/2014/main" id="{1C447FC2-66AB-4ED5-94BE-1A1BA781C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159364</xdr:colOff>
      <xdr:row>113</xdr:row>
      <xdr:rowOff>38727</xdr:rowOff>
    </xdr:from>
    <xdr:to>
      <xdr:col>19</xdr:col>
      <xdr:colOff>163973</xdr:colOff>
      <xdr:row>127</xdr:row>
      <xdr:rowOff>47535</xdr:rowOff>
    </xdr:to>
    <xdr:graphicFrame macro="">
      <xdr:nvGraphicFramePr>
        <xdr:cNvPr id="42" name="Chart 152">
          <a:extLst>
            <a:ext uri="{FF2B5EF4-FFF2-40B4-BE49-F238E27FC236}">
              <a16:creationId xmlns:a16="http://schemas.microsoft.com/office/drawing/2014/main" id="{C1808C68-18C4-4BD4-A736-2D5E05F84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141392</xdr:colOff>
      <xdr:row>129</xdr:row>
      <xdr:rowOff>157339</xdr:rowOff>
    </xdr:from>
    <xdr:to>
      <xdr:col>19</xdr:col>
      <xdr:colOff>146001</xdr:colOff>
      <xdr:row>143</xdr:row>
      <xdr:rowOff>110435</xdr:rowOff>
    </xdr:to>
    <xdr:graphicFrame macro="">
      <xdr:nvGraphicFramePr>
        <xdr:cNvPr id="43" name="Chart 152">
          <a:extLst>
            <a:ext uri="{FF2B5EF4-FFF2-40B4-BE49-F238E27FC236}">
              <a16:creationId xmlns:a16="http://schemas.microsoft.com/office/drawing/2014/main" id="{9FC021AF-C677-40E2-AB47-028B068AF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296</xdr:colOff>
      <xdr:row>147</xdr:row>
      <xdr:rowOff>148355</xdr:rowOff>
    </xdr:from>
    <xdr:to>
      <xdr:col>19</xdr:col>
      <xdr:colOff>163973</xdr:colOff>
      <xdr:row>161</xdr:row>
      <xdr:rowOff>133350</xdr:rowOff>
    </xdr:to>
    <xdr:graphicFrame macro="">
      <xdr:nvGraphicFramePr>
        <xdr:cNvPr id="44" name="Chart 152">
          <a:extLst>
            <a:ext uri="{FF2B5EF4-FFF2-40B4-BE49-F238E27FC236}">
              <a16:creationId xmlns:a16="http://schemas.microsoft.com/office/drawing/2014/main" id="{75438E84-138E-4A73-AA2E-A144C772E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25%20Guadana%20West%20Para%20Khal\CS%20of%20Guadana%20west%20para%20khal.xlsx" TargetMode="External"/><Relationship Id="rId1" Type="http://schemas.openxmlformats.org/officeDocument/2006/relationships/externalLinkPath" Target="CS%20of%20Guadana%20west%20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ng section Guadana khal"/>
      <sheetName val="Outfall khal-1"/>
      <sheetName val="Guadana west para khal"/>
      <sheetName val="Abstract of earth"/>
      <sheetName val="Guadana west para khal (Data)"/>
    </sheetNames>
    <sheetDataSet>
      <sheetData sheetId="0" refreshError="1"/>
      <sheetData sheetId="1" refreshError="1"/>
      <sheetData sheetId="2" refreshError="1"/>
      <sheetData sheetId="3" refreshError="1"/>
      <sheetData sheetId="4">
        <row r="3">
          <cell r="B3">
            <v>0</v>
          </cell>
          <cell r="C3">
            <v>3.6080000000000001</v>
          </cell>
        </row>
        <row r="4">
          <cell r="B4">
            <v>4</v>
          </cell>
          <cell r="C4">
            <v>3.6160000000000001</v>
          </cell>
          <cell r="I4">
            <v>0</v>
          </cell>
          <cell r="J4">
            <v>3.6080000000000001</v>
          </cell>
        </row>
        <row r="5">
          <cell r="B5">
            <v>6</v>
          </cell>
          <cell r="C5">
            <v>0.64900000000000002</v>
          </cell>
          <cell r="I5">
            <v>4</v>
          </cell>
          <cell r="J5">
            <v>3.6160000000000001</v>
          </cell>
        </row>
        <row r="6">
          <cell r="B6">
            <v>8</v>
          </cell>
          <cell r="C6">
            <v>0.38200000000000001</v>
          </cell>
          <cell r="I6">
            <v>6</v>
          </cell>
          <cell r="J6">
            <v>0.64900000000000002</v>
          </cell>
        </row>
        <row r="7">
          <cell r="B7">
            <v>10</v>
          </cell>
          <cell r="C7">
            <v>0.217</v>
          </cell>
          <cell r="I7">
            <v>9.2234999999999996</v>
          </cell>
          <cell r="J7">
            <v>-1.5</v>
          </cell>
        </row>
        <row r="8">
          <cell r="B8">
            <v>12</v>
          </cell>
          <cell r="C8">
            <v>0.16800000000000001</v>
          </cell>
          <cell r="I8">
            <v>11.7235</v>
          </cell>
          <cell r="J8">
            <v>-1.5</v>
          </cell>
        </row>
        <row r="9">
          <cell r="B9">
            <v>14</v>
          </cell>
          <cell r="C9">
            <v>0.21199999999999999</v>
          </cell>
          <cell r="I9">
            <v>14.2235</v>
          </cell>
          <cell r="J9">
            <v>-1.5</v>
          </cell>
        </row>
        <row r="10">
          <cell r="B10">
            <v>16</v>
          </cell>
          <cell r="C10">
            <v>0.38100000000000001</v>
          </cell>
          <cell r="I10">
            <v>17.298500000000001</v>
          </cell>
          <cell r="J10">
            <v>0.55000000000000004</v>
          </cell>
        </row>
        <row r="11">
          <cell r="B11">
            <v>18</v>
          </cell>
          <cell r="C11">
            <v>0.628</v>
          </cell>
          <cell r="I11">
            <v>18</v>
          </cell>
          <cell r="J11">
            <v>0.628</v>
          </cell>
        </row>
        <row r="12">
          <cell r="B12">
            <v>20</v>
          </cell>
          <cell r="C12">
            <v>2.4079999999999999</v>
          </cell>
          <cell r="I12">
            <v>20</v>
          </cell>
          <cell r="J12">
            <v>2.4079999999999999</v>
          </cell>
        </row>
        <row r="13">
          <cell r="B13">
            <v>25</v>
          </cell>
          <cell r="C13">
            <v>2.423</v>
          </cell>
          <cell r="I13">
            <v>25</v>
          </cell>
          <cell r="J13">
            <v>2.423</v>
          </cell>
        </row>
        <row r="14">
          <cell r="B14">
            <v>30</v>
          </cell>
          <cell r="C14">
            <v>2.431</v>
          </cell>
          <cell r="I14">
            <v>30</v>
          </cell>
          <cell r="J14">
            <v>2.431</v>
          </cell>
        </row>
        <row r="17">
          <cell r="B17">
            <v>0</v>
          </cell>
          <cell r="C17">
            <v>0.79300000000000004</v>
          </cell>
        </row>
        <row r="18">
          <cell r="B18">
            <v>2</v>
          </cell>
          <cell r="C18">
            <v>0.80500000000000005</v>
          </cell>
          <cell r="I18">
            <v>0</v>
          </cell>
          <cell r="J18">
            <v>0.79300000000000004</v>
          </cell>
        </row>
        <row r="19">
          <cell r="B19">
            <v>5</v>
          </cell>
          <cell r="C19">
            <v>3.1920000000000002</v>
          </cell>
          <cell r="I19">
            <v>2</v>
          </cell>
          <cell r="J19">
            <v>0.80500000000000005</v>
          </cell>
        </row>
        <row r="20">
          <cell r="B20">
            <v>10</v>
          </cell>
          <cell r="C20">
            <v>3.1829999999999998</v>
          </cell>
          <cell r="I20">
            <v>5</v>
          </cell>
          <cell r="J20">
            <v>3.1920000000000002</v>
          </cell>
        </row>
        <row r="21">
          <cell r="B21">
            <v>11</v>
          </cell>
          <cell r="C21">
            <v>1.665</v>
          </cell>
          <cell r="I21">
            <v>10</v>
          </cell>
          <cell r="J21">
            <v>3.1829999999999998</v>
          </cell>
        </row>
        <row r="22">
          <cell r="B22">
            <v>13</v>
          </cell>
          <cell r="C22">
            <v>0.61199999999999999</v>
          </cell>
          <cell r="I22">
            <v>11</v>
          </cell>
          <cell r="J22">
            <v>1.665</v>
          </cell>
        </row>
        <row r="23">
          <cell r="B23">
            <v>15</v>
          </cell>
          <cell r="C23">
            <v>-0.224</v>
          </cell>
          <cell r="I23">
            <v>15.7475</v>
          </cell>
          <cell r="J23">
            <v>-1.5</v>
          </cell>
        </row>
        <row r="24">
          <cell r="B24">
            <v>17</v>
          </cell>
          <cell r="C24">
            <v>-0.33400000000000002</v>
          </cell>
          <cell r="I24">
            <v>18.247500000000002</v>
          </cell>
          <cell r="J24">
            <v>-1.5</v>
          </cell>
        </row>
        <row r="25">
          <cell r="B25">
            <v>19</v>
          </cell>
          <cell r="C25">
            <v>-0.23300000000000001</v>
          </cell>
          <cell r="I25">
            <v>20.747500000000002</v>
          </cell>
          <cell r="J25">
            <v>-1.5</v>
          </cell>
        </row>
        <row r="26">
          <cell r="B26">
            <v>21</v>
          </cell>
          <cell r="C26">
            <v>0.112</v>
          </cell>
          <cell r="I26">
            <v>24.352000000000004</v>
          </cell>
          <cell r="J26">
            <v>0.90300000000000002</v>
          </cell>
        </row>
        <row r="27">
          <cell r="B27">
            <v>23</v>
          </cell>
          <cell r="C27">
            <v>0.502</v>
          </cell>
          <cell r="I27">
            <v>30</v>
          </cell>
          <cell r="J27">
            <v>0.89600000000000002</v>
          </cell>
        </row>
        <row r="28">
          <cell r="B28">
            <v>24</v>
          </cell>
          <cell r="C28">
            <v>0.90300000000000002</v>
          </cell>
          <cell r="I28">
            <v>35</v>
          </cell>
          <cell r="J28">
            <v>0.89100000000000001</v>
          </cell>
        </row>
        <row r="29">
          <cell r="B29">
            <v>30</v>
          </cell>
          <cell r="C29">
            <v>0.89600000000000002</v>
          </cell>
        </row>
        <row r="30">
          <cell r="B30">
            <v>35</v>
          </cell>
          <cell r="C30">
            <v>0.89100000000000001</v>
          </cell>
        </row>
        <row r="33">
          <cell r="B33">
            <v>0</v>
          </cell>
          <cell r="C33">
            <v>2.8069999999999999</v>
          </cell>
        </row>
        <row r="34">
          <cell r="B34">
            <v>5</v>
          </cell>
          <cell r="C34">
            <v>2.9140000000000001</v>
          </cell>
        </row>
        <row r="35">
          <cell r="B35">
            <v>6</v>
          </cell>
          <cell r="C35">
            <v>1.6020000000000001</v>
          </cell>
        </row>
        <row r="36">
          <cell r="B36">
            <v>8</v>
          </cell>
          <cell r="C36">
            <v>0.57599999999999996</v>
          </cell>
        </row>
        <row r="37">
          <cell r="B37">
            <v>10</v>
          </cell>
          <cell r="C37">
            <v>-9.4E-2</v>
          </cell>
        </row>
        <row r="38">
          <cell r="B38">
            <v>12</v>
          </cell>
          <cell r="C38">
            <v>-0.19800000000000001</v>
          </cell>
        </row>
        <row r="39">
          <cell r="B39">
            <v>14</v>
          </cell>
          <cell r="C39">
            <v>-9.2999999999999999E-2</v>
          </cell>
          <cell r="I39">
            <v>0</v>
          </cell>
          <cell r="J39">
            <v>2.8069999999999999</v>
          </cell>
        </row>
        <row r="40">
          <cell r="B40">
            <v>16</v>
          </cell>
          <cell r="C40">
            <v>0.60699999999999998</v>
          </cell>
          <cell r="I40">
            <v>4</v>
          </cell>
          <cell r="J40">
            <v>2.9140000000000001</v>
          </cell>
        </row>
        <row r="41">
          <cell r="B41">
            <v>18</v>
          </cell>
          <cell r="C41">
            <v>1.5509999999999999</v>
          </cell>
          <cell r="I41">
            <v>10.620999999999999</v>
          </cell>
          <cell r="J41">
            <v>-1.5</v>
          </cell>
        </row>
        <row r="42">
          <cell r="B42">
            <v>19</v>
          </cell>
          <cell r="C42">
            <v>2.597</v>
          </cell>
          <cell r="I42">
            <v>13.120999999999999</v>
          </cell>
          <cell r="J42">
            <v>-1.5</v>
          </cell>
        </row>
        <row r="43">
          <cell r="B43">
            <v>27</v>
          </cell>
          <cell r="C43">
            <v>2.6040000000000001</v>
          </cell>
          <cell r="I43">
            <v>15.620999999999999</v>
          </cell>
          <cell r="J43">
            <v>-1.5</v>
          </cell>
        </row>
        <row r="44">
          <cell r="I44">
            <v>21.766499999999997</v>
          </cell>
          <cell r="J44">
            <v>2.597</v>
          </cell>
        </row>
        <row r="46">
          <cell r="B46">
            <v>0</v>
          </cell>
          <cell r="C46">
            <v>0.81699999999999995</v>
          </cell>
        </row>
        <row r="47">
          <cell r="B47">
            <v>2</v>
          </cell>
          <cell r="C47">
            <v>0.82799999999999996</v>
          </cell>
        </row>
        <row r="48">
          <cell r="B48">
            <v>5</v>
          </cell>
          <cell r="C48">
            <v>3.2629999999999999</v>
          </cell>
        </row>
        <row r="49">
          <cell r="B49">
            <v>10</v>
          </cell>
          <cell r="C49">
            <v>3.2549999999999999</v>
          </cell>
        </row>
        <row r="50">
          <cell r="B50">
            <v>11</v>
          </cell>
          <cell r="C50">
            <v>1.9370000000000001</v>
          </cell>
        </row>
        <row r="51">
          <cell r="B51">
            <v>13</v>
          </cell>
          <cell r="C51">
            <v>0.97699999999999998</v>
          </cell>
        </row>
        <row r="52">
          <cell r="B52">
            <v>15</v>
          </cell>
          <cell r="C52">
            <v>0.28899999999999998</v>
          </cell>
          <cell r="I52">
            <v>0</v>
          </cell>
          <cell r="J52">
            <v>0.81699999999999995</v>
          </cell>
        </row>
        <row r="53">
          <cell r="B53">
            <v>17</v>
          </cell>
          <cell r="C53">
            <v>-0.41499999999999998</v>
          </cell>
          <cell r="I53">
            <v>2</v>
          </cell>
          <cell r="J53">
            <v>0.82799999999999996</v>
          </cell>
        </row>
        <row r="54">
          <cell r="B54">
            <v>19</v>
          </cell>
          <cell r="C54">
            <v>-0.52300000000000002</v>
          </cell>
          <cell r="I54">
            <v>5</v>
          </cell>
          <cell r="J54">
            <v>3.2629999999999999</v>
          </cell>
        </row>
        <row r="55">
          <cell r="B55">
            <v>21</v>
          </cell>
          <cell r="C55">
            <v>-0.41799999999999998</v>
          </cell>
          <cell r="I55">
            <v>10</v>
          </cell>
          <cell r="J55">
            <v>3.2549999999999999</v>
          </cell>
        </row>
        <row r="56">
          <cell r="B56">
            <v>23</v>
          </cell>
          <cell r="C56">
            <v>7.8E-2</v>
          </cell>
          <cell r="I56">
            <v>11</v>
          </cell>
          <cell r="J56">
            <v>1.9370000000000001</v>
          </cell>
        </row>
        <row r="57">
          <cell r="B57">
            <v>25</v>
          </cell>
          <cell r="C57">
            <v>0.47899999999999998</v>
          </cell>
          <cell r="I57">
            <v>13</v>
          </cell>
          <cell r="J57">
            <v>0.97699999999999998</v>
          </cell>
        </row>
        <row r="58">
          <cell r="B58">
            <v>27</v>
          </cell>
          <cell r="C58">
            <v>0.877</v>
          </cell>
          <cell r="I58">
            <v>16.715499999999999</v>
          </cell>
          <cell r="J58">
            <v>-1.5</v>
          </cell>
        </row>
        <row r="59">
          <cell r="B59">
            <v>28</v>
          </cell>
          <cell r="C59">
            <v>1.464</v>
          </cell>
          <cell r="I59">
            <v>19.215499999999999</v>
          </cell>
          <cell r="J59">
            <v>-1.5</v>
          </cell>
        </row>
        <row r="60">
          <cell r="B60">
            <v>33</v>
          </cell>
          <cell r="C60">
            <v>1.4770000000000001</v>
          </cell>
          <cell r="I60">
            <v>21.715499999999999</v>
          </cell>
          <cell r="J60">
            <v>-1.5</v>
          </cell>
        </row>
        <row r="61">
          <cell r="B61">
            <v>40</v>
          </cell>
          <cell r="C61">
            <v>1.4870000000000001</v>
          </cell>
          <cell r="I61">
            <v>24.683999999999997</v>
          </cell>
          <cell r="J61">
            <v>0.47899999999999998</v>
          </cell>
        </row>
        <row r="62">
          <cell r="I62">
            <v>25</v>
          </cell>
          <cell r="J62">
            <v>0.47899999999999998</v>
          </cell>
        </row>
        <row r="64">
          <cell r="B64">
            <v>0</v>
          </cell>
          <cell r="C64">
            <v>1.587</v>
          </cell>
        </row>
        <row r="65">
          <cell r="B65">
            <v>5</v>
          </cell>
          <cell r="C65">
            <v>1.5780000000000001</v>
          </cell>
          <cell r="I65">
            <v>5</v>
          </cell>
          <cell r="J65">
            <v>1.5780000000000001</v>
          </cell>
        </row>
        <row r="66">
          <cell r="B66">
            <v>10</v>
          </cell>
          <cell r="C66">
            <v>1.5649999999999999</v>
          </cell>
          <cell r="I66">
            <v>10</v>
          </cell>
          <cell r="J66">
            <v>1.5649999999999999</v>
          </cell>
        </row>
        <row r="67">
          <cell r="B67">
            <v>11</v>
          </cell>
          <cell r="C67">
            <v>0.61399999999999999</v>
          </cell>
          <cell r="I67">
            <v>11</v>
          </cell>
          <cell r="J67">
            <v>0.61399999999999999</v>
          </cell>
        </row>
        <row r="68">
          <cell r="B68">
            <v>13</v>
          </cell>
          <cell r="C68">
            <v>3.9E-2</v>
          </cell>
          <cell r="I68">
            <v>14.170999999999999</v>
          </cell>
          <cell r="J68">
            <v>-1.5</v>
          </cell>
        </row>
        <row r="69">
          <cell r="B69">
            <v>15</v>
          </cell>
          <cell r="C69">
            <v>-0.36899999999999999</v>
          </cell>
          <cell r="I69">
            <v>16.670999999999999</v>
          </cell>
          <cell r="J69">
            <v>-1.5</v>
          </cell>
        </row>
        <row r="70">
          <cell r="B70">
            <v>17</v>
          </cell>
          <cell r="C70">
            <v>-0.47299999999999998</v>
          </cell>
          <cell r="I70">
            <v>19.170999999999999</v>
          </cell>
          <cell r="J70">
            <v>-1.5</v>
          </cell>
        </row>
        <row r="71">
          <cell r="B71">
            <v>19</v>
          </cell>
          <cell r="C71">
            <v>-0.36799999999999999</v>
          </cell>
          <cell r="I71">
            <v>21.721</v>
          </cell>
          <cell r="J71">
            <v>0.2</v>
          </cell>
        </row>
        <row r="72">
          <cell r="B72">
            <v>21</v>
          </cell>
          <cell r="C72">
            <v>3.7999999999999999E-2</v>
          </cell>
          <cell r="I72">
            <v>23</v>
          </cell>
          <cell r="J72">
            <v>0.38200000000000001</v>
          </cell>
        </row>
        <row r="73">
          <cell r="B73">
            <v>23</v>
          </cell>
          <cell r="C73">
            <v>0.38200000000000001</v>
          </cell>
          <cell r="I73">
            <v>24</v>
          </cell>
          <cell r="J73">
            <v>0.90800000000000003</v>
          </cell>
        </row>
        <row r="74">
          <cell r="B74">
            <v>24</v>
          </cell>
          <cell r="C74">
            <v>0.90800000000000003</v>
          </cell>
          <cell r="I74">
            <v>30</v>
          </cell>
          <cell r="J74">
            <v>0.90359999999999996</v>
          </cell>
        </row>
        <row r="75">
          <cell r="B75">
            <v>30</v>
          </cell>
          <cell r="C75">
            <v>0.90359999999999996</v>
          </cell>
          <cell r="I75">
            <v>35</v>
          </cell>
          <cell r="J75">
            <v>0.89700000000000002</v>
          </cell>
        </row>
        <row r="76">
          <cell r="B76">
            <v>35</v>
          </cell>
          <cell r="C76">
            <v>0.89700000000000002</v>
          </cell>
        </row>
        <row r="79">
          <cell r="B79">
            <v>0</v>
          </cell>
          <cell r="C79">
            <v>1.1379999999999999</v>
          </cell>
        </row>
        <row r="80">
          <cell r="B80">
            <v>5</v>
          </cell>
          <cell r="C80">
            <v>1.133</v>
          </cell>
        </row>
        <row r="81">
          <cell r="B81">
            <v>10</v>
          </cell>
          <cell r="C81">
            <v>1.125</v>
          </cell>
        </row>
        <row r="82">
          <cell r="B82">
            <v>11</v>
          </cell>
          <cell r="C82">
            <v>0.42699999999999999</v>
          </cell>
        </row>
        <row r="83">
          <cell r="B83">
            <v>12</v>
          </cell>
          <cell r="C83">
            <v>0.13200000000000001</v>
          </cell>
          <cell r="I83">
            <v>0</v>
          </cell>
          <cell r="J83">
            <v>1.1379999999999999</v>
          </cell>
        </row>
        <row r="84">
          <cell r="B84">
            <v>13</v>
          </cell>
          <cell r="C84">
            <v>-5.8000000000000003E-2</v>
          </cell>
          <cell r="I84">
            <v>5</v>
          </cell>
          <cell r="J84">
            <v>1.133</v>
          </cell>
        </row>
        <row r="85">
          <cell r="B85">
            <v>15</v>
          </cell>
          <cell r="C85">
            <v>-0.16400000000000001</v>
          </cell>
          <cell r="I85">
            <v>8.5</v>
          </cell>
          <cell r="J85">
            <v>1.125</v>
          </cell>
        </row>
        <row r="86">
          <cell r="B86">
            <v>17</v>
          </cell>
          <cell r="C86">
            <v>-6.2E-2</v>
          </cell>
          <cell r="I86">
            <v>12.4375</v>
          </cell>
          <cell r="J86">
            <v>-1.5</v>
          </cell>
        </row>
        <row r="87">
          <cell r="B87">
            <v>18</v>
          </cell>
          <cell r="C87">
            <v>0.112</v>
          </cell>
          <cell r="I87">
            <v>14.9375</v>
          </cell>
          <cell r="J87">
            <v>-1.5</v>
          </cell>
        </row>
        <row r="88">
          <cell r="B88">
            <v>19</v>
          </cell>
          <cell r="C88">
            <v>0.41799999999999998</v>
          </cell>
          <cell r="I88">
            <v>17.4375</v>
          </cell>
          <cell r="J88">
            <v>-1.5</v>
          </cell>
        </row>
        <row r="89">
          <cell r="B89">
            <v>20</v>
          </cell>
          <cell r="C89">
            <v>0.88700000000000001</v>
          </cell>
          <cell r="I89">
            <v>21.0045</v>
          </cell>
          <cell r="J89">
            <v>0.878</v>
          </cell>
        </row>
        <row r="90">
          <cell r="B90">
            <v>25</v>
          </cell>
          <cell r="C90">
            <v>0.878</v>
          </cell>
          <cell r="I90">
            <v>25</v>
          </cell>
          <cell r="J90">
            <v>0.878</v>
          </cell>
        </row>
        <row r="91">
          <cell r="B91">
            <v>30</v>
          </cell>
          <cell r="C91">
            <v>0.872</v>
          </cell>
          <cell r="I91">
            <v>30</v>
          </cell>
          <cell r="J91">
            <v>0.872</v>
          </cell>
        </row>
        <row r="94">
          <cell r="B94">
            <v>0</v>
          </cell>
          <cell r="C94">
            <v>0.84899999999999998</v>
          </cell>
        </row>
        <row r="95">
          <cell r="B95">
            <v>5</v>
          </cell>
          <cell r="C95">
            <v>0.84399999999999997</v>
          </cell>
          <cell r="I95">
            <v>5</v>
          </cell>
          <cell r="J95">
            <v>0.84399999999999997</v>
          </cell>
        </row>
        <row r="96">
          <cell r="B96">
            <v>10</v>
          </cell>
          <cell r="C96">
            <v>0.82899999999999996</v>
          </cell>
          <cell r="I96">
            <v>10</v>
          </cell>
          <cell r="J96">
            <v>0.82899999999999996</v>
          </cell>
        </row>
        <row r="97">
          <cell r="B97">
            <v>11</v>
          </cell>
          <cell r="C97">
            <v>0.35399999999999998</v>
          </cell>
          <cell r="I97">
            <v>11</v>
          </cell>
          <cell r="J97">
            <v>0.35399999999999998</v>
          </cell>
        </row>
        <row r="98">
          <cell r="B98">
            <v>13</v>
          </cell>
          <cell r="C98">
            <v>-0.03</v>
          </cell>
          <cell r="I98">
            <v>13</v>
          </cell>
          <cell r="J98">
            <v>-0.03</v>
          </cell>
        </row>
        <row r="99">
          <cell r="B99">
            <v>15</v>
          </cell>
          <cell r="C99">
            <v>-0.14099999999999999</v>
          </cell>
          <cell r="I99">
            <v>14</v>
          </cell>
          <cell r="J99">
            <v>-0.1</v>
          </cell>
        </row>
        <row r="100">
          <cell r="B100">
            <v>17</v>
          </cell>
          <cell r="C100">
            <v>-0.36699999999999999</v>
          </cell>
          <cell r="I100">
            <v>16.100000000000001</v>
          </cell>
          <cell r="J100">
            <v>-1.5</v>
          </cell>
        </row>
        <row r="101">
          <cell r="B101">
            <v>19</v>
          </cell>
          <cell r="C101">
            <v>-0.47299999999999998</v>
          </cell>
          <cell r="I101">
            <v>18.600000000000001</v>
          </cell>
          <cell r="J101">
            <v>-1.5</v>
          </cell>
        </row>
        <row r="102">
          <cell r="B102">
            <v>21</v>
          </cell>
          <cell r="C102">
            <v>-0.37</v>
          </cell>
          <cell r="I102">
            <v>21.1</v>
          </cell>
          <cell r="J102">
            <v>-1.5</v>
          </cell>
        </row>
        <row r="103">
          <cell r="B103">
            <v>23</v>
          </cell>
          <cell r="C103">
            <v>-0.245</v>
          </cell>
          <cell r="I103">
            <v>23.05</v>
          </cell>
          <cell r="J103">
            <v>-0.2</v>
          </cell>
        </row>
        <row r="104">
          <cell r="B104">
            <v>25</v>
          </cell>
          <cell r="C104">
            <v>-3.3000000000000002E-2</v>
          </cell>
          <cell r="I104">
            <v>25</v>
          </cell>
          <cell r="J104">
            <v>-3.3000000000000002E-2</v>
          </cell>
        </row>
        <row r="105">
          <cell r="B105">
            <v>27</v>
          </cell>
          <cell r="C105">
            <v>0.27</v>
          </cell>
          <cell r="I105">
            <v>27</v>
          </cell>
          <cell r="J105">
            <v>0.27</v>
          </cell>
        </row>
        <row r="106">
          <cell r="B106">
            <v>28</v>
          </cell>
          <cell r="C106">
            <v>1.8340000000000001</v>
          </cell>
          <cell r="I106">
            <v>28</v>
          </cell>
          <cell r="J106">
            <v>1.8340000000000001</v>
          </cell>
        </row>
        <row r="107">
          <cell r="B107">
            <v>33</v>
          </cell>
          <cell r="C107">
            <v>1.845</v>
          </cell>
          <cell r="I107">
            <v>33</v>
          </cell>
          <cell r="J107">
            <v>1.845</v>
          </cell>
        </row>
        <row r="108">
          <cell r="B108">
            <v>40</v>
          </cell>
          <cell r="C108">
            <v>1.857</v>
          </cell>
          <cell r="I108">
            <v>40</v>
          </cell>
          <cell r="J108">
            <v>1.857</v>
          </cell>
        </row>
        <row r="112">
          <cell r="B112">
            <v>0</v>
          </cell>
          <cell r="C112">
            <v>1.506</v>
          </cell>
        </row>
        <row r="113">
          <cell r="B113">
            <v>5</v>
          </cell>
          <cell r="C113">
            <v>1.4910000000000001</v>
          </cell>
        </row>
        <row r="114">
          <cell r="B114">
            <v>10</v>
          </cell>
          <cell r="C114">
            <v>1.4850000000000001</v>
          </cell>
        </row>
        <row r="115">
          <cell r="B115">
            <v>11</v>
          </cell>
          <cell r="C115">
            <v>0.50600000000000001</v>
          </cell>
        </row>
        <row r="116">
          <cell r="B116">
            <v>12</v>
          </cell>
          <cell r="C116">
            <v>-2.9000000000000001E-2</v>
          </cell>
        </row>
        <row r="117">
          <cell r="B117">
            <v>13</v>
          </cell>
          <cell r="C117">
            <v>-0.308</v>
          </cell>
        </row>
        <row r="118">
          <cell r="B118">
            <v>15</v>
          </cell>
          <cell r="C118">
            <v>-0.41</v>
          </cell>
          <cell r="I118">
            <v>0</v>
          </cell>
          <cell r="J118">
            <v>1.506</v>
          </cell>
        </row>
        <row r="119">
          <cell r="B119">
            <v>17</v>
          </cell>
          <cell r="C119">
            <v>-0.30499999999999999</v>
          </cell>
          <cell r="I119">
            <v>5</v>
          </cell>
          <cell r="J119">
            <v>1.4910000000000001</v>
          </cell>
        </row>
        <row r="120">
          <cell r="B120">
            <v>18</v>
          </cell>
          <cell r="C120">
            <v>-0.04</v>
          </cell>
          <cell r="I120">
            <v>8</v>
          </cell>
          <cell r="J120">
            <v>1.4850000000000001</v>
          </cell>
        </row>
        <row r="121">
          <cell r="B121">
            <v>19</v>
          </cell>
          <cell r="C121">
            <v>0.51400000000000001</v>
          </cell>
          <cell r="I121">
            <v>12.477500000000001</v>
          </cell>
          <cell r="J121">
            <v>-1.5</v>
          </cell>
        </row>
        <row r="122">
          <cell r="B122">
            <v>20</v>
          </cell>
          <cell r="C122">
            <v>1.8149999999999999</v>
          </cell>
          <cell r="I122">
            <v>14.977500000000001</v>
          </cell>
          <cell r="J122">
            <v>-1.5</v>
          </cell>
        </row>
        <row r="123">
          <cell r="B123">
            <v>21</v>
          </cell>
          <cell r="C123">
            <v>1.81</v>
          </cell>
          <cell r="I123">
            <v>17.477499999999999</v>
          </cell>
          <cell r="J123">
            <v>-1.5</v>
          </cell>
        </row>
        <row r="124">
          <cell r="B124">
            <v>22</v>
          </cell>
          <cell r="C124">
            <v>1.004</v>
          </cell>
          <cell r="I124">
            <v>21.677499999999998</v>
          </cell>
          <cell r="J124">
            <v>1.3</v>
          </cell>
        </row>
        <row r="125">
          <cell r="B125">
            <v>24</v>
          </cell>
          <cell r="C125">
            <v>0.126</v>
          </cell>
          <cell r="I125">
            <v>22</v>
          </cell>
          <cell r="J125">
            <v>1.004</v>
          </cell>
        </row>
        <row r="126">
          <cell r="B126">
            <v>30</v>
          </cell>
          <cell r="C126">
            <v>-0.21199999999999999</v>
          </cell>
          <cell r="I126">
            <v>24</v>
          </cell>
          <cell r="J126">
            <v>0.126</v>
          </cell>
        </row>
        <row r="127">
          <cell r="I127">
            <v>30</v>
          </cell>
          <cell r="J127">
            <v>-0.21199999999999999</v>
          </cell>
        </row>
        <row r="130">
          <cell r="B130">
            <v>0</v>
          </cell>
          <cell r="C130">
            <v>2.4590000000000001</v>
          </cell>
        </row>
        <row r="131">
          <cell r="B131">
            <v>5</v>
          </cell>
          <cell r="C131">
            <v>2.4750000000000001</v>
          </cell>
        </row>
        <row r="132">
          <cell r="B132">
            <v>10</v>
          </cell>
          <cell r="C132">
            <v>2.4660000000000002</v>
          </cell>
        </row>
        <row r="133">
          <cell r="B133">
            <v>11</v>
          </cell>
          <cell r="C133">
            <v>1.3340000000000001</v>
          </cell>
        </row>
        <row r="134">
          <cell r="B134">
            <v>12</v>
          </cell>
          <cell r="C134">
            <v>0.34</v>
          </cell>
        </row>
        <row r="135">
          <cell r="B135">
            <v>13</v>
          </cell>
          <cell r="C135">
            <v>-0.16</v>
          </cell>
        </row>
        <row r="136">
          <cell r="B136">
            <v>15</v>
          </cell>
          <cell r="C136">
            <v>-0.26100000000000001</v>
          </cell>
        </row>
        <row r="137">
          <cell r="B137">
            <v>17</v>
          </cell>
          <cell r="C137">
            <v>-0.159</v>
          </cell>
          <cell r="I137">
            <v>0</v>
          </cell>
          <cell r="J137">
            <v>2.4590000000000001</v>
          </cell>
        </row>
        <row r="138">
          <cell r="B138">
            <v>18</v>
          </cell>
          <cell r="C138">
            <v>0.33100000000000002</v>
          </cell>
          <cell r="I138">
            <v>5</v>
          </cell>
          <cell r="J138">
            <v>2.4750000000000001</v>
          </cell>
        </row>
        <row r="139">
          <cell r="B139">
            <v>19</v>
          </cell>
          <cell r="C139">
            <v>1.2909999999999999</v>
          </cell>
          <cell r="I139">
            <v>7.5</v>
          </cell>
          <cell r="J139">
            <v>2.4660000000000002</v>
          </cell>
        </row>
        <row r="140">
          <cell r="B140">
            <v>20</v>
          </cell>
          <cell r="C140">
            <v>2.2759999999999998</v>
          </cell>
          <cell r="I140">
            <v>13.449</v>
          </cell>
          <cell r="J140">
            <v>-1.5</v>
          </cell>
        </row>
        <row r="141">
          <cell r="B141">
            <v>25</v>
          </cell>
          <cell r="C141">
            <v>2.27</v>
          </cell>
          <cell r="I141">
            <v>15.949</v>
          </cell>
          <cell r="J141">
            <v>-1.5</v>
          </cell>
        </row>
        <row r="145">
          <cell r="B145">
            <v>0</v>
          </cell>
          <cell r="C145">
            <v>1.0960000000000001</v>
          </cell>
        </row>
        <row r="146">
          <cell r="B146">
            <v>5</v>
          </cell>
          <cell r="C146">
            <v>1.089</v>
          </cell>
        </row>
        <row r="147">
          <cell r="B147">
            <v>10</v>
          </cell>
          <cell r="C147">
            <v>1.075</v>
          </cell>
        </row>
        <row r="148">
          <cell r="B148">
            <v>11</v>
          </cell>
          <cell r="C148">
            <v>0.39500000000000002</v>
          </cell>
        </row>
        <row r="149">
          <cell r="B149">
            <v>13</v>
          </cell>
          <cell r="C149">
            <v>0</v>
          </cell>
        </row>
        <row r="150">
          <cell r="B150">
            <v>15</v>
          </cell>
          <cell r="C150">
            <v>-2.1999999999999999E-2</v>
          </cell>
        </row>
        <row r="151">
          <cell r="B151">
            <v>17</v>
          </cell>
          <cell r="C151">
            <v>-0.125</v>
          </cell>
          <cell r="I151">
            <v>0</v>
          </cell>
          <cell r="J151">
            <v>1.0960000000000001</v>
          </cell>
        </row>
        <row r="152">
          <cell r="B152">
            <v>19</v>
          </cell>
          <cell r="C152">
            <v>-0.02</v>
          </cell>
          <cell r="I152">
            <v>5</v>
          </cell>
          <cell r="J152">
            <v>1.089</v>
          </cell>
        </row>
        <row r="153">
          <cell r="B153">
            <v>21</v>
          </cell>
          <cell r="C153">
            <v>0.49</v>
          </cell>
          <cell r="I153">
            <v>10</v>
          </cell>
          <cell r="J153">
            <v>1.075</v>
          </cell>
        </row>
        <row r="154">
          <cell r="B154">
            <v>23</v>
          </cell>
          <cell r="C154">
            <v>0.99099999999999999</v>
          </cell>
          <cell r="I154">
            <v>13.862500000000001</v>
          </cell>
          <cell r="J154">
            <v>-1.5</v>
          </cell>
        </row>
        <row r="155">
          <cell r="B155">
            <v>24</v>
          </cell>
          <cell r="C155">
            <v>2.19</v>
          </cell>
          <cell r="I155">
            <v>16.362500000000001</v>
          </cell>
          <cell r="J155">
            <v>-1.5</v>
          </cell>
        </row>
        <row r="156">
          <cell r="B156">
            <v>30</v>
          </cell>
          <cell r="C156">
            <v>2.1760000000000002</v>
          </cell>
          <cell r="I156">
            <v>18.862500000000001</v>
          </cell>
          <cell r="J156">
            <v>-1.5</v>
          </cell>
        </row>
        <row r="157">
          <cell r="B157">
            <v>35</v>
          </cell>
          <cell r="C157">
            <v>2.1669999999999998</v>
          </cell>
          <cell r="I157">
            <v>22.3125</v>
          </cell>
          <cell r="J157">
            <v>0.8</v>
          </cell>
        </row>
        <row r="158">
          <cell r="I158">
            <v>23</v>
          </cell>
          <cell r="J158">
            <v>0.99099999999999999</v>
          </cell>
        </row>
        <row r="159">
          <cell r="I159">
            <v>24</v>
          </cell>
          <cell r="J159">
            <v>2.19</v>
          </cell>
        </row>
        <row r="160">
          <cell r="I160">
            <v>30</v>
          </cell>
          <cell r="J160">
            <v>2.1760000000000002</v>
          </cell>
        </row>
        <row r="161">
          <cell r="I161">
            <v>35</v>
          </cell>
          <cell r="J161">
            <v>2.1669999999999998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9"/>
  <sheetViews>
    <sheetView zoomScale="160" zoomScaleNormal="160" zoomScaleSheetLayoutView="70" workbookViewId="0">
      <selection sqref="A1:R1"/>
    </sheetView>
  </sheetViews>
  <sheetFormatPr defaultRowHeight="13.2" x14ac:dyDescent="0.25"/>
  <cols>
    <col min="1" max="1" width="11.5546875" style="33" customWidth="1"/>
    <col min="2" max="2" width="8" style="54" customWidth="1"/>
    <col min="3" max="3" width="8.5546875" style="44" customWidth="1"/>
    <col min="4" max="4" width="11.109375" style="44" customWidth="1"/>
    <col min="5" max="7" width="8.109375" style="33" hidden="1" customWidth="1"/>
    <col min="8" max="8" width="7.5546875" style="33" hidden="1" customWidth="1"/>
    <col min="9" max="9" width="7.44140625" style="33" hidden="1" customWidth="1"/>
    <col min="10" max="10" width="7.44140625" style="49" hidden="1" customWidth="1"/>
    <col min="11" max="12" width="7.44140625" style="33" hidden="1" customWidth="1"/>
    <col min="13" max="13" width="9.33203125" style="33" hidden="1" customWidth="1"/>
    <col min="14" max="14" width="2.44140625" style="33" customWidth="1"/>
    <col min="15" max="16" width="10.109375" style="20" customWidth="1"/>
    <col min="17" max="17" width="8.6640625" style="20" customWidth="1"/>
    <col min="18" max="18" width="8.88671875" style="20"/>
    <col min="19" max="19" width="24.5546875" style="20" customWidth="1"/>
    <col min="20" max="20" width="4.33203125" style="20" customWidth="1"/>
    <col min="21" max="258" width="8.88671875" style="20"/>
    <col min="259" max="263" width="8.109375" style="20" customWidth="1"/>
    <col min="264" max="264" width="2.88671875" style="20" customWidth="1"/>
    <col min="265" max="269" width="7.44140625" style="20" customWidth="1"/>
    <col min="270" max="272" width="10.109375" style="20" customWidth="1"/>
    <col min="273" max="273" width="8.6640625" style="20" customWidth="1"/>
    <col min="274" max="514" width="8.88671875" style="20"/>
    <col min="515" max="519" width="8.109375" style="20" customWidth="1"/>
    <col min="520" max="520" width="2.88671875" style="20" customWidth="1"/>
    <col min="521" max="525" width="7.44140625" style="20" customWidth="1"/>
    <col min="526" max="528" width="10.109375" style="20" customWidth="1"/>
    <col min="529" max="529" width="8.6640625" style="20" customWidth="1"/>
    <col min="530" max="770" width="8.88671875" style="20"/>
    <col min="771" max="775" width="8.109375" style="20" customWidth="1"/>
    <col min="776" max="776" width="2.88671875" style="20" customWidth="1"/>
    <col min="777" max="781" width="7.44140625" style="20" customWidth="1"/>
    <col min="782" max="784" width="10.109375" style="20" customWidth="1"/>
    <col min="785" max="785" width="8.6640625" style="20" customWidth="1"/>
    <col min="786" max="1026" width="8.88671875" style="20"/>
    <col min="1027" max="1031" width="8.109375" style="20" customWidth="1"/>
    <col min="1032" max="1032" width="2.88671875" style="20" customWidth="1"/>
    <col min="1033" max="1037" width="7.44140625" style="20" customWidth="1"/>
    <col min="1038" max="1040" width="10.109375" style="20" customWidth="1"/>
    <col min="1041" max="1041" width="8.6640625" style="20" customWidth="1"/>
    <col min="1042" max="1282" width="8.88671875" style="20"/>
    <col min="1283" max="1287" width="8.109375" style="20" customWidth="1"/>
    <col min="1288" max="1288" width="2.88671875" style="20" customWidth="1"/>
    <col min="1289" max="1293" width="7.44140625" style="20" customWidth="1"/>
    <col min="1294" max="1296" width="10.109375" style="20" customWidth="1"/>
    <col min="1297" max="1297" width="8.6640625" style="20" customWidth="1"/>
    <col min="1298" max="1538" width="8.88671875" style="20"/>
    <col min="1539" max="1543" width="8.109375" style="20" customWidth="1"/>
    <col min="1544" max="1544" width="2.88671875" style="20" customWidth="1"/>
    <col min="1545" max="1549" width="7.44140625" style="20" customWidth="1"/>
    <col min="1550" max="1552" width="10.109375" style="20" customWidth="1"/>
    <col min="1553" max="1553" width="8.6640625" style="20" customWidth="1"/>
    <col min="1554" max="1794" width="8.88671875" style="20"/>
    <col min="1795" max="1799" width="8.109375" style="20" customWidth="1"/>
    <col min="1800" max="1800" width="2.88671875" style="20" customWidth="1"/>
    <col min="1801" max="1805" width="7.44140625" style="20" customWidth="1"/>
    <col min="1806" max="1808" width="10.109375" style="20" customWidth="1"/>
    <col min="1809" max="1809" width="8.6640625" style="20" customWidth="1"/>
    <col min="1810" max="2050" width="8.88671875" style="20"/>
    <col min="2051" max="2055" width="8.109375" style="20" customWidth="1"/>
    <col min="2056" max="2056" width="2.88671875" style="20" customWidth="1"/>
    <col min="2057" max="2061" width="7.44140625" style="20" customWidth="1"/>
    <col min="2062" max="2064" width="10.109375" style="20" customWidth="1"/>
    <col min="2065" max="2065" width="8.6640625" style="20" customWidth="1"/>
    <col min="2066" max="2306" width="8.88671875" style="20"/>
    <col min="2307" max="2311" width="8.109375" style="20" customWidth="1"/>
    <col min="2312" max="2312" width="2.88671875" style="20" customWidth="1"/>
    <col min="2313" max="2317" width="7.44140625" style="20" customWidth="1"/>
    <col min="2318" max="2320" width="10.109375" style="20" customWidth="1"/>
    <col min="2321" max="2321" width="8.6640625" style="20" customWidth="1"/>
    <col min="2322" max="2562" width="8.88671875" style="20"/>
    <col min="2563" max="2567" width="8.109375" style="20" customWidth="1"/>
    <col min="2568" max="2568" width="2.88671875" style="20" customWidth="1"/>
    <col min="2569" max="2573" width="7.44140625" style="20" customWidth="1"/>
    <col min="2574" max="2576" width="10.109375" style="20" customWidth="1"/>
    <col min="2577" max="2577" width="8.6640625" style="20" customWidth="1"/>
    <col min="2578" max="2818" width="8.88671875" style="20"/>
    <col min="2819" max="2823" width="8.109375" style="20" customWidth="1"/>
    <col min="2824" max="2824" width="2.88671875" style="20" customWidth="1"/>
    <col min="2825" max="2829" width="7.44140625" style="20" customWidth="1"/>
    <col min="2830" max="2832" width="10.109375" style="20" customWidth="1"/>
    <col min="2833" max="2833" width="8.6640625" style="20" customWidth="1"/>
    <col min="2834" max="3074" width="8.88671875" style="20"/>
    <col min="3075" max="3079" width="8.109375" style="20" customWidth="1"/>
    <col min="3080" max="3080" width="2.88671875" style="20" customWidth="1"/>
    <col min="3081" max="3085" width="7.44140625" style="20" customWidth="1"/>
    <col min="3086" max="3088" width="10.109375" style="20" customWidth="1"/>
    <col min="3089" max="3089" width="8.6640625" style="20" customWidth="1"/>
    <col min="3090" max="3330" width="8.88671875" style="20"/>
    <col min="3331" max="3335" width="8.109375" style="20" customWidth="1"/>
    <col min="3336" max="3336" width="2.88671875" style="20" customWidth="1"/>
    <col min="3337" max="3341" width="7.44140625" style="20" customWidth="1"/>
    <col min="3342" max="3344" width="10.109375" style="20" customWidth="1"/>
    <col min="3345" max="3345" width="8.6640625" style="20" customWidth="1"/>
    <col min="3346" max="3586" width="8.88671875" style="20"/>
    <col min="3587" max="3591" width="8.109375" style="20" customWidth="1"/>
    <col min="3592" max="3592" width="2.88671875" style="20" customWidth="1"/>
    <col min="3593" max="3597" width="7.44140625" style="20" customWidth="1"/>
    <col min="3598" max="3600" width="10.109375" style="20" customWidth="1"/>
    <col min="3601" max="3601" width="8.6640625" style="20" customWidth="1"/>
    <col min="3602" max="3842" width="8.88671875" style="20"/>
    <col min="3843" max="3847" width="8.109375" style="20" customWidth="1"/>
    <col min="3848" max="3848" width="2.88671875" style="20" customWidth="1"/>
    <col min="3849" max="3853" width="7.44140625" style="20" customWidth="1"/>
    <col min="3854" max="3856" width="10.109375" style="20" customWidth="1"/>
    <col min="3857" max="3857" width="8.6640625" style="20" customWidth="1"/>
    <col min="3858" max="4098" width="8.88671875" style="20"/>
    <col min="4099" max="4103" width="8.109375" style="20" customWidth="1"/>
    <col min="4104" max="4104" width="2.88671875" style="20" customWidth="1"/>
    <col min="4105" max="4109" width="7.44140625" style="20" customWidth="1"/>
    <col min="4110" max="4112" width="10.109375" style="20" customWidth="1"/>
    <col min="4113" max="4113" width="8.6640625" style="20" customWidth="1"/>
    <col min="4114" max="4354" width="8.88671875" style="20"/>
    <col min="4355" max="4359" width="8.109375" style="20" customWidth="1"/>
    <col min="4360" max="4360" width="2.88671875" style="20" customWidth="1"/>
    <col min="4361" max="4365" width="7.44140625" style="20" customWidth="1"/>
    <col min="4366" max="4368" width="10.109375" style="20" customWidth="1"/>
    <col min="4369" max="4369" width="8.6640625" style="20" customWidth="1"/>
    <col min="4370" max="4610" width="8.88671875" style="20"/>
    <col min="4611" max="4615" width="8.109375" style="20" customWidth="1"/>
    <col min="4616" max="4616" width="2.88671875" style="20" customWidth="1"/>
    <col min="4617" max="4621" width="7.44140625" style="20" customWidth="1"/>
    <col min="4622" max="4624" width="10.109375" style="20" customWidth="1"/>
    <col min="4625" max="4625" width="8.6640625" style="20" customWidth="1"/>
    <col min="4626" max="4866" width="8.88671875" style="20"/>
    <col min="4867" max="4871" width="8.109375" style="20" customWidth="1"/>
    <col min="4872" max="4872" width="2.88671875" style="20" customWidth="1"/>
    <col min="4873" max="4877" width="7.44140625" style="20" customWidth="1"/>
    <col min="4878" max="4880" width="10.109375" style="20" customWidth="1"/>
    <col min="4881" max="4881" width="8.6640625" style="20" customWidth="1"/>
    <col min="4882" max="5122" width="8.88671875" style="20"/>
    <col min="5123" max="5127" width="8.109375" style="20" customWidth="1"/>
    <col min="5128" max="5128" width="2.88671875" style="20" customWidth="1"/>
    <col min="5129" max="5133" width="7.44140625" style="20" customWidth="1"/>
    <col min="5134" max="5136" width="10.109375" style="20" customWidth="1"/>
    <col min="5137" max="5137" width="8.6640625" style="20" customWidth="1"/>
    <col min="5138" max="5378" width="8.88671875" style="20"/>
    <col min="5379" max="5383" width="8.109375" style="20" customWidth="1"/>
    <col min="5384" max="5384" width="2.88671875" style="20" customWidth="1"/>
    <col min="5385" max="5389" width="7.44140625" style="20" customWidth="1"/>
    <col min="5390" max="5392" width="10.109375" style="20" customWidth="1"/>
    <col min="5393" max="5393" width="8.6640625" style="20" customWidth="1"/>
    <col min="5394" max="5634" width="8.88671875" style="20"/>
    <col min="5635" max="5639" width="8.109375" style="20" customWidth="1"/>
    <col min="5640" max="5640" width="2.88671875" style="20" customWidth="1"/>
    <col min="5641" max="5645" width="7.44140625" style="20" customWidth="1"/>
    <col min="5646" max="5648" width="10.109375" style="20" customWidth="1"/>
    <col min="5649" max="5649" width="8.6640625" style="20" customWidth="1"/>
    <col min="5650" max="5890" width="8.88671875" style="20"/>
    <col min="5891" max="5895" width="8.109375" style="20" customWidth="1"/>
    <col min="5896" max="5896" width="2.88671875" style="20" customWidth="1"/>
    <col min="5897" max="5901" width="7.44140625" style="20" customWidth="1"/>
    <col min="5902" max="5904" width="10.109375" style="20" customWidth="1"/>
    <col min="5905" max="5905" width="8.6640625" style="20" customWidth="1"/>
    <col min="5906" max="6146" width="8.88671875" style="20"/>
    <col min="6147" max="6151" width="8.109375" style="20" customWidth="1"/>
    <col min="6152" max="6152" width="2.88671875" style="20" customWidth="1"/>
    <col min="6153" max="6157" width="7.44140625" style="20" customWidth="1"/>
    <col min="6158" max="6160" width="10.109375" style="20" customWidth="1"/>
    <col min="6161" max="6161" width="8.6640625" style="20" customWidth="1"/>
    <col min="6162" max="6402" width="8.88671875" style="20"/>
    <col min="6403" max="6407" width="8.109375" style="20" customWidth="1"/>
    <col min="6408" max="6408" width="2.88671875" style="20" customWidth="1"/>
    <col min="6409" max="6413" width="7.44140625" style="20" customWidth="1"/>
    <col min="6414" max="6416" width="10.109375" style="20" customWidth="1"/>
    <col min="6417" max="6417" width="8.6640625" style="20" customWidth="1"/>
    <col min="6418" max="6658" width="8.88671875" style="20"/>
    <col min="6659" max="6663" width="8.109375" style="20" customWidth="1"/>
    <col min="6664" max="6664" width="2.88671875" style="20" customWidth="1"/>
    <col min="6665" max="6669" width="7.44140625" style="20" customWidth="1"/>
    <col min="6670" max="6672" width="10.109375" style="20" customWidth="1"/>
    <col min="6673" max="6673" width="8.6640625" style="20" customWidth="1"/>
    <col min="6674" max="6914" width="8.88671875" style="20"/>
    <col min="6915" max="6919" width="8.109375" style="20" customWidth="1"/>
    <col min="6920" max="6920" width="2.88671875" style="20" customWidth="1"/>
    <col min="6921" max="6925" width="7.44140625" style="20" customWidth="1"/>
    <col min="6926" max="6928" width="10.109375" style="20" customWidth="1"/>
    <col min="6929" max="6929" width="8.6640625" style="20" customWidth="1"/>
    <col min="6930" max="7170" width="8.88671875" style="20"/>
    <col min="7171" max="7175" width="8.109375" style="20" customWidth="1"/>
    <col min="7176" max="7176" width="2.88671875" style="20" customWidth="1"/>
    <col min="7177" max="7181" width="7.44140625" style="20" customWidth="1"/>
    <col min="7182" max="7184" width="10.109375" style="20" customWidth="1"/>
    <col min="7185" max="7185" width="8.6640625" style="20" customWidth="1"/>
    <col min="7186" max="7426" width="8.88671875" style="20"/>
    <col min="7427" max="7431" width="8.109375" style="20" customWidth="1"/>
    <col min="7432" max="7432" width="2.88671875" style="20" customWidth="1"/>
    <col min="7433" max="7437" width="7.44140625" style="20" customWidth="1"/>
    <col min="7438" max="7440" width="10.109375" style="20" customWidth="1"/>
    <col min="7441" max="7441" width="8.6640625" style="20" customWidth="1"/>
    <col min="7442" max="7682" width="8.88671875" style="20"/>
    <col min="7683" max="7687" width="8.109375" style="20" customWidth="1"/>
    <col min="7688" max="7688" width="2.88671875" style="20" customWidth="1"/>
    <col min="7689" max="7693" width="7.44140625" style="20" customWidth="1"/>
    <col min="7694" max="7696" width="10.109375" style="20" customWidth="1"/>
    <col min="7697" max="7697" width="8.6640625" style="20" customWidth="1"/>
    <col min="7698" max="7938" width="8.88671875" style="20"/>
    <col min="7939" max="7943" width="8.109375" style="20" customWidth="1"/>
    <col min="7944" max="7944" width="2.88671875" style="20" customWidth="1"/>
    <col min="7945" max="7949" width="7.44140625" style="20" customWidth="1"/>
    <col min="7950" max="7952" width="10.109375" style="20" customWidth="1"/>
    <col min="7953" max="7953" width="8.6640625" style="20" customWidth="1"/>
    <col min="7954" max="8194" width="8.88671875" style="20"/>
    <col min="8195" max="8199" width="8.109375" style="20" customWidth="1"/>
    <col min="8200" max="8200" width="2.88671875" style="20" customWidth="1"/>
    <col min="8201" max="8205" width="7.44140625" style="20" customWidth="1"/>
    <col min="8206" max="8208" width="10.109375" style="20" customWidth="1"/>
    <col min="8209" max="8209" width="8.6640625" style="20" customWidth="1"/>
    <col min="8210" max="8450" width="8.88671875" style="20"/>
    <col min="8451" max="8455" width="8.109375" style="20" customWidth="1"/>
    <col min="8456" max="8456" width="2.88671875" style="20" customWidth="1"/>
    <col min="8457" max="8461" width="7.44140625" style="20" customWidth="1"/>
    <col min="8462" max="8464" width="10.109375" style="20" customWidth="1"/>
    <col min="8465" max="8465" width="8.6640625" style="20" customWidth="1"/>
    <col min="8466" max="8706" width="8.88671875" style="20"/>
    <col min="8707" max="8711" width="8.109375" style="20" customWidth="1"/>
    <col min="8712" max="8712" width="2.88671875" style="20" customWidth="1"/>
    <col min="8713" max="8717" width="7.44140625" style="20" customWidth="1"/>
    <col min="8718" max="8720" width="10.109375" style="20" customWidth="1"/>
    <col min="8721" max="8721" width="8.6640625" style="20" customWidth="1"/>
    <col min="8722" max="8962" width="8.88671875" style="20"/>
    <col min="8963" max="8967" width="8.109375" style="20" customWidth="1"/>
    <col min="8968" max="8968" width="2.88671875" style="20" customWidth="1"/>
    <col min="8969" max="8973" width="7.44140625" style="20" customWidth="1"/>
    <col min="8974" max="8976" width="10.109375" style="20" customWidth="1"/>
    <col min="8977" max="8977" width="8.6640625" style="20" customWidth="1"/>
    <col min="8978" max="9218" width="8.88671875" style="20"/>
    <col min="9219" max="9223" width="8.109375" style="20" customWidth="1"/>
    <col min="9224" max="9224" width="2.88671875" style="20" customWidth="1"/>
    <col min="9225" max="9229" width="7.44140625" style="20" customWidth="1"/>
    <col min="9230" max="9232" width="10.109375" style="20" customWidth="1"/>
    <col min="9233" max="9233" width="8.6640625" style="20" customWidth="1"/>
    <col min="9234" max="9474" width="8.88671875" style="20"/>
    <col min="9475" max="9479" width="8.109375" style="20" customWidth="1"/>
    <col min="9480" max="9480" width="2.88671875" style="20" customWidth="1"/>
    <col min="9481" max="9485" width="7.44140625" style="20" customWidth="1"/>
    <col min="9486" max="9488" width="10.109375" style="20" customWidth="1"/>
    <col min="9489" max="9489" width="8.6640625" style="20" customWidth="1"/>
    <col min="9490" max="9730" width="8.88671875" style="20"/>
    <col min="9731" max="9735" width="8.109375" style="20" customWidth="1"/>
    <col min="9736" max="9736" width="2.88671875" style="20" customWidth="1"/>
    <col min="9737" max="9741" width="7.44140625" style="20" customWidth="1"/>
    <col min="9742" max="9744" width="10.109375" style="20" customWidth="1"/>
    <col min="9745" max="9745" width="8.6640625" style="20" customWidth="1"/>
    <col min="9746" max="9986" width="8.88671875" style="20"/>
    <col min="9987" max="9991" width="8.109375" style="20" customWidth="1"/>
    <col min="9992" max="9992" width="2.88671875" style="20" customWidth="1"/>
    <col min="9993" max="9997" width="7.44140625" style="20" customWidth="1"/>
    <col min="9998" max="10000" width="10.109375" style="20" customWidth="1"/>
    <col min="10001" max="10001" width="8.6640625" style="20" customWidth="1"/>
    <col min="10002" max="10242" width="8.88671875" style="20"/>
    <col min="10243" max="10247" width="8.109375" style="20" customWidth="1"/>
    <col min="10248" max="10248" width="2.88671875" style="20" customWidth="1"/>
    <col min="10249" max="10253" width="7.44140625" style="20" customWidth="1"/>
    <col min="10254" max="10256" width="10.109375" style="20" customWidth="1"/>
    <col min="10257" max="10257" width="8.6640625" style="20" customWidth="1"/>
    <col min="10258" max="10498" width="8.88671875" style="20"/>
    <col min="10499" max="10503" width="8.109375" style="20" customWidth="1"/>
    <col min="10504" max="10504" width="2.88671875" style="20" customWidth="1"/>
    <col min="10505" max="10509" width="7.44140625" style="20" customWidth="1"/>
    <col min="10510" max="10512" width="10.109375" style="20" customWidth="1"/>
    <col min="10513" max="10513" width="8.6640625" style="20" customWidth="1"/>
    <col min="10514" max="10754" width="8.88671875" style="20"/>
    <col min="10755" max="10759" width="8.109375" style="20" customWidth="1"/>
    <col min="10760" max="10760" width="2.88671875" style="20" customWidth="1"/>
    <col min="10761" max="10765" width="7.44140625" style="20" customWidth="1"/>
    <col min="10766" max="10768" width="10.109375" style="20" customWidth="1"/>
    <col min="10769" max="10769" width="8.6640625" style="20" customWidth="1"/>
    <col min="10770" max="11010" width="8.88671875" style="20"/>
    <col min="11011" max="11015" width="8.109375" style="20" customWidth="1"/>
    <col min="11016" max="11016" width="2.88671875" style="20" customWidth="1"/>
    <col min="11017" max="11021" width="7.44140625" style="20" customWidth="1"/>
    <col min="11022" max="11024" width="10.109375" style="20" customWidth="1"/>
    <col min="11025" max="11025" width="8.6640625" style="20" customWidth="1"/>
    <col min="11026" max="11266" width="8.88671875" style="20"/>
    <col min="11267" max="11271" width="8.109375" style="20" customWidth="1"/>
    <col min="11272" max="11272" width="2.88671875" style="20" customWidth="1"/>
    <col min="11273" max="11277" width="7.44140625" style="20" customWidth="1"/>
    <col min="11278" max="11280" width="10.109375" style="20" customWidth="1"/>
    <col min="11281" max="11281" width="8.6640625" style="20" customWidth="1"/>
    <col min="11282" max="11522" width="8.88671875" style="20"/>
    <col min="11523" max="11527" width="8.109375" style="20" customWidth="1"/>
    <col min="11528" max="11528" width="2.88671875" style="20" customWidth="1"/>
    <col min="11529" max="11533" width="7.44140625" style="20" customWidth="1"/>
    <col min="11534" max="11536" width="10.109375" style="20" customWidth="1"/>
    <col min="11537" max="11537" width="8.6640625" style="20" customWidth="1"/>
    <col min="11538" max="11778" width="8.88671875" style="20"/>
    <col min="11779" max="11783" width="8.109375" style="20" customWidth="1"/>
    <col min="11784" max="11784" width="2.88671875" style="20" customWidth="1"/>
    <col min="11785" max="11789" width="7.44140625" style="20" customWidth="1"/>
    <col min="11790" max="11792" width="10.109375" style="20" customWidth="1"/>
    <col min="11793" max="11793" width="8.6640625" style="20" customWidth="1"/>
    <col min="11794" max="12034" width="8.88671875" style="20"/>
    <col min="12035" max="12039" width="8.109375" style="20" customWidth="1"/>
    <col min="12040" max="12040" width="2.88671875" style="20" customWidth="1"/>
    <col min="12041" max="12045" width="7.44140625" style="20" customWidth="1"/>
    <col min="12046" max="12048" width="10.109375" style="20" customWidth="1"/>
    <col min="12049" max="12049" width="8.6640625" style="20" customWidth="1"/>
    <col min="12050" max="12290" width="8.88671875" style="20"/>
    <col min="12291" max="12295" width="8.109375" style="20" customWidth="1"/>
    <col min="12296" max="12296" width="2.88671875" style="20" customWidth="1"/>
    <col min="12297" max="12301" width="7.44140625" style="20" customWidth="1"/>
    <col min="12302" max="12304" width="10.109375" style="20" customWidth="1"/>
    <col min="12305" max="12305" width="8.6640625" style="20" customWidth="1"/>
    <col min="12306" max="12546" width="8.88671875" style="20"/>
    <col min="12547" max="12551" width="8.109375" style="20" customWidth="1"/>
    <col min="12552" max="12552" width="2.88671875" style="20" customWidth="1"/>
    <col min="12553" max="12557" width="7.44140625" style="20" customWidth="1"/>
    <col min="12558" max="12560" width="10.109375" style="20" customWidth="1"/>
    <col min="12561" max="12561" width="8.6640625" style="20" customWidth="1"/>
    <col min="12562" max="12802" width="8.88671875" style="20"/>
    <col min="12803" max="12807" width="8.109375" style="20" customWidth="1"/>
    <col min="12808" max="12808" width="2.88671875" style="20" customWidth="1"/>
    <col min="12809" max="12813" width="7.44140625" style="20" customWidth="1"/>
    <col min="12814" max="12816" width="10.109375" style="20" customWidth="1"/>
    <col min="12817" max="12817" width="8.6640625" style="20" customWidth="1"/>
    <col min="12818" max="13058" width="8.88671875" style="20"/>
    <col min="13059" max="13063" width="8.109375" style="20" customWidth="1"/>
    <col min="13064" max="13064" width="2.88671875" style="20" customWidth="1"/>
    <col min="13065" max="13069" width="7.44140625" style="20" customWidth="1"/>
    <col min="13070" max="13072" width="10.109375" style="20" customWidth="1"/>
    <col min="13073" max="13073" width="8.6640625" style="20" customWidth="1"/>
    <col min="13074" max="13314" width="8.88671875" style="20"/>
    <col min="13315" max="13319" width="8.109375" style="20" customWidth="1"/>
    <col min="13320" max="13320" width="2.88671875" style="20" customWidth="1"/>
    <col min="13321" max="13325" width="7.44140625" style="20" customWidth="1"/>
    <col min="13326" max="13328" width="10.109375" style="20" customWidth="1"/>
    <col min="13329" max="13329" width="8.6640625" style="20" customWidth="1"/>
    <col min="13330" max="13570" width="8.88671875" style="20"/>
    <col min="13571" max="13575" width="8.109375" style="20" customWidth="1"/>
    <col min="13576" max="13576" width="2.88671875" style="20" customWidth="1"/>
    <col min="13577" max="13581" width="7.44140625" style="20" customWidth="1"/>
    <col min="13582" max="13584" width="10.109375" style="20" customWidth="1"/>
    <col min="13585" max="13585" width="8.6640625" style="20" customWidth="1"/>
    <col min="13586" max="13826" width="8.88671875" style="20"/>
    <col min="13827" max="13831" width="8.109375" style="20" customWidth="1"/>
    <col min="13832" max="13832" width="2.88671875" style="20" customWidth="1"/>
    <col min="13833" max="13837" width="7.44140625" style="20" customWidth="1"/>
    <col min="13838" max="13840" width="10.109375" style="20" customWidth="1"/>
    <col min="13841" max="13841" width="8.6640625" style="20" customWidth="1"/>
    <col min="13842" max="14082" width="8.88671875" style="20"/>
    <col min="14083" max="14087" width="8.109375" style="20" customWidth="1"/>
    <col min="14088" max="14088" width="2.88671875" style="20" customWidth="1"/>
    <col min="14089" max="14093" width="7.44140625" style="20" customWidth="1"/>
    <col min="14094" max="14096" width="10.109375" style="20" customWidth="1"/>
    <col min="14097" max="14097" width="8.6640625" style="20" customWidth="1"/>
    <col min="14098" max="14338" width="8.88671875" style="20"/>
    <col min="14339" max="14343" width="8.109375" style="20" customWidth="1"/>
    <col min="14344" max="14344" width="2.88671875" style="20" customWidth="1"/>
    <col min="14345" max="14349" width="7.44140625" style="20" customWidth="1"/>
    <col min="14350" max="14352" width="10.109375" style="20" customWidth="1"/>
    <col min="14353" max="14353" width="8.6640625" style="20" customWidth="1"/>
    <col min="14354" max="14594" width="8.88671875" style="20"/>
    <col min="14595" max="14599" width="8.109375" style="20" customWidth="1"/>
    <col min="14600" max="14600" width="2.88671875" style="20" customWidth="1"/>
    <col min="14601" max="14605" width="7.44140625" style="20" customWidth="1"/>
    <col min="14606" max="14608" width="10.109375" style="20" customWidth="1"/>
    <col min="14609" max="14609" width="8.6640625" style="20" customWidth="1"/>
    <col min="14610" max="14850" width="8.88671875" style="20"/>
    <col min="14851" max="14855" width="8.109375" style="20" customWidth="1"/>
    <col min="14856" max="14856" width="2.88671875" style="20" customWidth="1"/>
    <col min="14857" max="14861" width="7.44140625" style="20" customWidth="1"/>
    <col min="14862" max="14864" width="10.109375" style="20" customWidth="1"/>
    <col min="14865" max="14865" width="8.6640625" style="20" customWidth="1"/>
    <col min="14866" max="15106" width="8.88671875" style="20"/>
    <col min="15107" max="15111" width="8.109375" style="20" customWidth="1"/>
    <col min="15112" max="15112" width="2.88671875" style="20" customWidth="1"/>
    <col min="15113" max="15117" width="7.44140625" style="20" customWidth="1"/>
    <col min="15118" max="15120" width="10.109375" style="20" customWidth="1"/>
    <col min="15121" max="15121" width="8.6640625" style="20" customWidth="1"/>
    <col min="15122" max="15362" width="8.88671875" style="20"/>
    <col min="15363" max="15367" width="8.109375" style="20" customWidth="1"/>
    <col min="15368" max="15368" width="2.88671875" style="20" customWidth="1"/>
    <col min="15369" max="15373" width="7.44140625" style="20" customWidth="1"/>
    <col min="15374" max="15376" width="10.109375" style="20" customWidth="1"/>
    <col min="15377" max="15377" width="8.6640625" style="20" customWidth="1"/>
    <col min="15378" max="15618" width="8.88671875" style="20"/>
    <col min="15619" max="15623" width="8.109375" style="20" customWidth="1"/>
    <col min="15624" max="15624" width="2.88671875" style="20" customWidth="1"/>
    <col min="15625" max="15629" width="7.44140625" style="20" customWidth="1"/>
    <col min="15630" max="15632" width="10.109375" style="20" customWidth="1"/>
    <col min="15633" max="15633" width="8.6640625" style="20" customWidth="1"/>
    <col min="15634" max="15874" width="8.88671875" style="20"/>
    <col min="15875" max="15879" width="8.109375" style="20" customWidth="1"/>
    <col min="15880" max="15880" width="2.88671875" style="20" customWidth="1"/>
    <col min="15881" max="15885" width="7.44140625" style="20" customWidth="1"/>
    <col min="15886" max="15888" width="10.109375" style="20" customWidth="1"/>
    <col min="15889" max="15889" width="8.6640625" style="20" customWidth="1"/>
    <col min="15890" max="16130" width="8.88671875" style="20"/>
    <col min="16131" max="16135" width="8.109375" style="20" customWidth="1"/>
    <col min="16136" max="16136" width="2.88671875" style="20" customWidth="1"/>
    <col min="16137" max="16141" width="7.44140625" style="20" customWidth="1"/>
    <col min="16142" max="16144" width="10.109375" style="20" customWidth="1"/>
    <col min="16145" max="16145" width="8.6640625" style="20" customWidth="1"/>
    <col min="16146" max="16384" width="8.88671875" style="20"/>
  </cols>
  <sheetData>
    <row r="1" spans="1:26" ht="52.8" customHeight="1" x14ac:dyDescent="0.25">
      <c r="A1" s="55" t="s">
        <v>120</v>
      </c>
      <c r="B1" s="55"/>
      <c r="C1" s="55"/>
      <c r="D1" s="55"/>
      <c r="E1" s="55"/>
      <c r="F1" s="55"/>
      <c r="G1" s="55"/>
      <c r="H1" s="55"/>
      <c r="I1" s="55"/>
      <c r="J1" s="55"/>
      <c r="K1" s="55"/>
      <c r="L1" s="55"/>
      <c r="M1" s="55"/>
      <c r="N1" s="55"/>
      <c r="O1" s="55"/>
      <c r="P1" s="55"/>
      <c r="Q1" s="55"/>
      <c r="R1" s="55"/>
      <c r="S1" s="59"/>
      <c r="T1" s="59"/>
      <c r="U1" s="19"/>
      <c r="V1" s="19"/>
    </row>
    <row r="2" spans="1:26" ht="15" x14ac:dyDescent="0.25">
      <c r="B2" s="34" t="s">
        <v>106</v>
      </c>
      <c r="C2" s="34"/>
      <c r="D2" s="57">
        <v>0</v>
      </c>
      <c r="E2" s="57"/>
      <c r="J2" s="36"/>
      <c r="K2" s="36"/>
      <c r="L2" s="36"/>
      <c r="M2" s="36"/>
      <c r="N2" s="37"/>
      <c r="O2" s="21"/>
      <c r="P2" s="21"/>
    </row>
    <row r="3" spans="1:26" x14ac:dyDescent="0.25">
      <c r="B3" s="38">
        <v>0</v>
      </c>
      <c r="C3" s="35">
        <v>3.6080000000000001</v>
      </c>
      <c r="D3" s="35" t="s">
        <v>111</v>
      </c>
      <c r="E3" s="38"/>
      <c r="F3" s="38"/>
      <c r="G3" s="38"/>
      <c r="H3" s="38"/>
      <c r="I3" s="39"/>
      <c r="J3" s="40"/>
      <c r="K3" s="35"/>
      <c r="L3" s="38"/>
      <c r="M3" s="35"/>
      <c r="N3" s="41"/>
      <c r="O3" s="23"/>
      <c r="P3" s="23"/>
      <c r="R3" s="24"/>
    </row>
    <row r="4" spans="1:26" x14ac:dyDescent="0.25">
      <c r="B4" s="38">
        <v>4</v>
      </c>
      <c r="C4" s="35">
        <v>3.6160000000000001</v>
      </c>
      <c r="D4" s="35"/>
      <c r="E4" s="35">
        <f>(C3+C4)/2</f>
        <v>3.6120000000000001</v>
      </c>
      <c r="F4" s="38">
        <f>B4-B3</f>
        <v>4</v>
      </c>
      <c r="G4" s="35">
        <f>E4*F4</f>
        <v>14.448</v>
      </c>
      <c r="H4" s="38"/>
      <c r="I4" s="38">
        <v>0</v>
      </c>
      <c r="J4" s="35">
        <v>3.6080000000000001</v>
      </c>
      <c r="K4" s="35"/>
      <c r="L4" s="38"/>
      <c r="M4" s="35"/>
      <c r="N4" s="41"/>
      <c r="O4" s="23"/>
      <c r="P4" s="23"/>
      <c r="Q4" s="25"/>
      <c r="R4" s="24"/>
    </row>
    <row r="5" spans="1:26" x14ac:dyDescent="0.25">
      <c r="B5" s="38">
        <v>6</v>
      </c>
      <c r="C5" s="35">
        <v>0.64900000000000002</v>
      </c>
      <c r="D5" s="35" t="s">
        <v>23</v>
      </c>
      <c r="E5" s="35">
        <f t="shared" ref="E5:E14" si="0">(C4+C5)/2</f>
        <v>2.1325000000000003</v>
      </c>
      <c r="F5" s="38">
        <f t="shared" ref="F5:F14" si="1">B5-B4</f>
        <v>2</v>
      </c>
      <c r="G5" s="35">
        <f t="shared" ref="G5:G14" si="2">E5*F5</f>
        <v>4.2650000000000006</v>
      </c>
      <c r="H5" s="38"/>
      <c r="I5" s="38">
        <v>4</v>
      </c>
      <c r="J5" s="35">
        <v>3.6160000000000001</v>
      </c>
      <c r="K5" s="35">
        <f t="shared" ref="K5:K10" si="3">AVERAGE(J4,J5)</f>
        <v>3.6120000000000001</v>
      </c>
      <c r="L5" s="38">
        <f t="shared" ref="L5:L10" si="4">I5-I4</f>
        <v>4</v>
      </c>
      <c r="M5" s="35">
        <f t="shared" ref="M5:M14" si="5">L5*K5</f>
        <v>14.448</v>
      </c>
      <c r="N5" s="41"/>
      <c r="O5" s="23"/>
      <c r="P5" s="23"/>
      <c r="Q5" s="25"/>
      <c r="R5" s="24"/>
    </row>
    <row r="6" spans="1:26" x14ac:dyDescent="0.25">
      <c r="B6" s="38">
        <v>8</v>
      </c>
      <c r="C6" s="35">
        <v>0.38200000000000001</v>
      </c>
      <c r="D6" s="35"/>
      <c r="E6" s="35">
        <f t="shared" si="0"/>
        <v>0.51550000000000007</v>
      </c>
      <c r="F6" s="38">
        <f t="shared" si="1"/>
        <v>2</v>
      </c>
      <c r="G6" s="35">
        <f t="shared" si="2"/>
        <v>1.0310000000000001</v>
      </c>
      <c r="H6" s="38"/>
      <c r="I6" s="38">
        <v>6</v>
      </c>
      <c r="J6" s="35">
        <v>0.64900000000000002</v>
      </c>
      <c r="K6" s="35">
        <f t="shared" si="3"/>
        <v>2.1325000000000003</v>
      </c>
      <c r="L6" s="38">
        <f t="shared" si="4"/>
        <v>2</v>
      </c>
      <c r="M6" s="35">
        <f t="shared" si="5"/>
        <v>4.2650000000000006</v>
      </c>
      <c r="N6" s="41"/>
      <c r="O6" s="23"/>
      <c r="P6" s="23"/>
      <c r="Q6" s="25"/>
      <c r="R6" s="24"/>
      <c r="Z6" s="42"/>
    </row>
    <row r="7" spans="1:26" x14ac:dyDescent="0.25">
      <c r="B7" s="38">
        <v>10</v>
      </c>
      <c r="C7" s="35">
        <v>0.217</v>
      </c>
      <c r="D7" s="35"/>
      <c r="E7" s="35">
        <f t="shared" si="0"/>
        <v>0.29949999999999999</v>
      </c>
      <c r="F7" s="38">
        <f t="shared" si="1"/>
        <v>2</v>
      </c>
      <c r="G7" s="35">
        <f t="shared" si="2"/>
        <v>0.59899999999999998</v>
      </c>
      <c r="H7" s="38"/>
      <c r="I7" s="28">
        <f>I6+(J6-J7)*1.5</f>
        <v>9.2234999999999996</v>
      </c>
      <c r="J7" s="29">
        <v>-1.5</v>
      </c>
      <c r="K7" s="35">
        <f t="shared" si="3"/>
        <v>-0.42549999999999999</v>
      </c>
      <c r="L7" s="38">
        <f t="shared" si="4"/>
        <v>3.2234999999999996</v>
      </c>
      <c r="M7" s="35">
        <f t="shared" si="5"/>
        <v>-1.3715992499999998</v>
      </c>
      <c r="N7" s="41"/>
      <c r="O7" s="23"/>
      <c r="P7" s="23"/>
      <c r="Q7" s="25"/>
      <c r="R7" s="24"/>
    </row>
    <row r="8" spans="1:26" x14ac:dyDescent="0.25">
      <c r="B8" s="38">
        <v>12</v>
      </c>
      <c r="C8" s="35">
        <v>0.16800000000000001</v>
      </c>
      <c r="D8" s="35" t="s">
        <v>122</v>
      </c>
      <c r="E8" s="35">
        <f t="shared" si="0"/>
        <v>0.1925</v>
      </c>
      <c r="F8" s="38">
        <f t="shared" si="1"/>
        <v>2</v>
      </c>
      <c r="G8" s="35">
        <f t="shared" si="2"/>
        <v>0.38500000000000001</v>
      </c>
      <c r="H8" s="38"/>
      <c r="I8" s="30">
        <f>I7+2.5</f>
        <v>11.7235</v>
      </c>
      <c r="J8" s="31">
        <f>J7</f>
        <v>-1.5</v>
      </c>
      <c r="K8" s="35">
        <f t="shared" si="3"/>
        <v>-1.5</v>
      </c>
      <c r="L8" s="38">
        <f t="shared" si="4"/>
        <v>2.5</v>
      </c>
      <c r="M8" s="35">
        <f t="shared" si="5"/>
        <v>-3.75</v>
      </c>
      <c r="N8" s="41"/>
      <c r="O8" s="23"/>
      <c r="P8" s="23"/>
      <c r="Q8" s="25"/>
      <c r="R8" s="24"/>
    </row>
    <row r="9" spans="1:26" x14ac:dyDescent="0.25">
      <c r="B9" s="38">
        <v>14</v>
      </c>
      <c r="C9" s="35">
        <v>0.21199999999999999</v>
      </c>
      <c r="D9" s="35"/>
      <c r="E9" s="35">
        <f t="shared" si="0"/>
        <v>0.19</v>
      </c>
      <c r="F9" s="38">
        <f t="shared" si="1"/>
        <v>2</v>
      </c>
      <c r="G9" s="35">
        <f t="shared" si="2"/>
        <v>0.38</v>
      </c>
      <c r="H9" s="38"/>
      <c r="I9" s="28">
        <f>I8+2.5</f>
        <v>14.2235</v>
      </c>
      <c r="J9" s="29">
        <f>J7</f>
        <v>-1.5</v>
      </c>
      <c r="K9" s="35">
        <f t="shared" si="3"/>
        <v>-1.5</v>
      </c>
      <c r="L9" s="38">
        <f t="shared" si="4"/>
        <v>2.5</v>
      </c>
      <c r="M9" s="35">
        <f t="shared" si="5"/>
        <v>-3.75</v>
      </c>
      <c r="N9" s="41"/>
      <c r="O9" s="23"/>
      <c r="P9" s="23"/>
      <c r="Q9" s="25"/>
      <c r="R9" s="24"/>
    </row>
    <row r="10" spans="1:26" x14ac:dyDescent="0.25">
      <c r="B10" s="38">
        <v>16</v>
      </c>
      <c r="C10" s="35">
        <v>0.38100000000000001</v>
      </c>
      <c r="D10" s="35"/>
      <c r="E10" s="35">
        <f t="shared" si="0"/>
        <v>0.29649999999999999</v>
      </c>
      <c r="F10" s="38">
        <f t="shared" si="1"/>
        <v>2</v>
      </c>
      <c r="G10" s="35">
        <f t="shared" si="2"/>
        <v>0.59299999999999997</v>
      </c>
      <c r="H10" s="38"/>
      <c r="I10" s="28">
        <f>I9+(J10-J9)*1.5</f>
        <v>17.298500000000001</v>
      </c>
      <c r="J10" s="32">
        <v>0.55000000000000004</v>
      </c>
      <c r="K10" s="35">
        <f t="shared" si="3"/>
        <v>-0.47499999999999998</v>
      </c>
      <c r="L10" s="38">
        <f t="shared" si="4"/>
        <v>3.0750000000000011</v>
      </c>
      <c r="M10" s="35">
        <f t="shared" si="5"/>
        <v>-1.4606250000000005</v>
      </c>
      <c r="N10" s="41"/>
      <c r="O10" s="23"/>
      <c r="P10" s="23"/>
      <c r="Q10" s="25"/>
      <c r="R10" s="24"/>
    </row>
    <row r="11" spans="1:26" x14ac:dyDescent="0.25">
      <c r="B11" s="38">
        <v>18</v>
      </c>
      <c r="C11" s="35">
        <v>0.628</v>
      </c>
      <c r="D11" s="35"/>
      <c r="E11" s="35">
        <f t="shared" si="0"/>
        <v>0.50449999999999995</v>
      </c>
      <c r="F11" s="38">
        <f t="shared" si="1"/>
        <v>2</v>
      </c>
      <c r="G11" s="35">
        <f t="shared" si="2"/>
        <v>1.0089999999999999</v>
      </c>
      <c r="H11" s="38"/>
      <c r="I11" s="38">
        <v>18</v>
      </c>
      <c r="J11" s="35">
        <v>0.628</v>
      </c>
      <c r="K11" s="35">
        <f>AVERAGE(J10,J11)</f>
        <v>0.58899999999999997</v>
      </c>
      <c r="L11" s="38">
        <f>I11-I10</f>
        <v>0.70149999999999935</v>
      </c>
      <c r="M11" s="35">
        <f t="shared" si="5"/>
        <v>0.41318349999999959</v>
      </c>
      <c r="N11" s="43"/>
      <c r="O11" s="26"/>
      <c r="P11" s="26"/>
      <c r="Q11" s="25"/>
      <c r="R11" s="24"/>
    </row>
    <row r="12" spans="1:26" x14ac:dyDescent="0.25">
      <c r="B12" s="38">
        <v>20</v>
      </c>
      <c r="C12" s="35">
        <v>2.4079999999999999</v>
      </c>
      <c r="D12" s="35" t="s">
        <v>22</v>
      </c>
      <c r="E12" s="35">
        <f t="shared" si="0"/>
        <v>1.518</v>
      </c>
      <c r="F12" s="38">
        <f t="shared" si="1"/>
        <v>2</v>
      </c>
      <c r="G12" s="35">
        <f t="shared" si="2"/>
        <v>3.036</v>
      </c>
      <c r="H12" s="38"/>
      <c r="I12" s="38">
        <v>20</v>
      </c>
      <c r="J12" s="35">
        <v>2.4079999999999999</v>
      </c>
      <c r="K12" s="35">
        <f t="shared" ref="K12:K14" si="6">AVERAGE(J11,J12)</f>
        <v>1.518</v>
      </c>
      <c r="L12" s="38">
        <f t="shared" ref="L12:L14" si="7">I12-I11</f>
        <v>2</v>
      </c>
      <c r="M12" s="35">
        <f t="shared" si="5"/>
        <v>3.036</v>
      </c>
      <c r="N12" s="41"/>
      <c r="O12" s="23"/>
      <c r="P12" s="23"/>
      <c r="Q12" s="25"/>
      <c r="R12" s="24"/>
    </row>
    <row r="13" spans="1:26" x14ac:dyDescent="0.25">
      <c r="B13" s="38">
        <v>25</v>
      </c>
      <c r="C13" s="35">
        <v>2.423</v>
      </c>
      <c r="D13" s="35"/>
      <c r="E13" s="35">
        <f t="shared" si="0"/>
        <v>2.4154999999999998</v>
      </c>
      <c r="F13" s="38">
        <f t="shared" si="1"/>
        <v>5</v>
      </c>
      <c r="G13" s="35">
        <f t="shared" si="2"/>
        <v>12.077499999999999</v>
      </c>
      <c r="H13" s="34"/>
      <c r="I13" s="38">
        <v>25</v>
      </c>
      <c r="J13" s="35">
        <v>2.423</v>
      </c>
      <c r="K13" s="35">
        <f t="shared" si="6"/>
        <v>2.4154999999999998</v>
      </c>
      <c r="L13" s="38">
        <f t="shared" si="7"/>
        <v>5</v>
      </c>
      <c r="M13" s="35">
        <f t="shared" si="5"/>
        <v>12.077499999999999</v>
      </c>
      <c r="N13" s="43"/>
      <c r="O13" s="26"/>
      <c r="P13" s="26"/>
      <c r="Q13" s="25"/>
      <c r="R13" s="24"/>
    </row>
    <row r="14" spans="1:26" x14ac:dyDescent="0.25">
      <c r="B14" s="38">
        <v>30</v>
      </c>
      <c r="C14" s="35">
        <v>2.431</v>
      </c>
      <c r="D14" s="35" t="s">
        <v>115</v>
      </c>
      <c r="E14" s="35">
        <f t="shared" si="0"/>
        <v>2.427</v>
      </c>
      <c r="F14" s="38">
        <f t="shared" si="1"/>
        <v>5</v>
      </c>
      <c r="G14" s="35">
        <f t="shared" si="2"/>
        <v>12.135</v>
      </c>
      <c r="H14" s="34"/>
      <c r="I14" s="38">
        <v>30</v>
      </c>
      <c r="J14" s="35">
        <v>2.431</v>
      </c>
      <c r="K14" s="35">
        <f t="shared" si="6"/>
        <v>2.427</v>
      </c>
      <c r="L14" s="38">
        <f t="shared" si="7"/>
        <v>5</v>
      </c>
      <c r="M14" s="35">
        <f t="shared" si="5"/>
        <v>12.135</v>
      </c>
      <c r="N14" s="43"/>
      <c r="O14" s="26"/>
      <c r="P14" s="26"/>
      <c r="Q14" s="25"/>
      <c r="R14" s="24"/>
    </row>
    <row r="15" spans="1:26" x14ac:dyDescent="0.25">
      <c r="B15" s="38"/>
      <c r="C15" s="35"/>
      <c r="D15" s="35"/>
      <c r="E15" s="35"/>
      <c r="F15" s="38"/>
      <c r="G15" s="35"/>
      <c r="H15" s="34"/>
      <c r="I15" s="38"/>
      <c r="J15" s="38"/>
      <c r="K15" s="35"/>
      <c r="L15" s="38"/>
      <c r="M15" s="35"/>
      <c r="N15" s="41"/>
      <c r="O15" s="23"/>
      <c r="P15" s="23"/>
      <c r="R15" s="24"/>
    </row>
    <row r="16" spans="1:26" ht="15" x14ac:dyDescent="0.25">
      <c r="B16" s="34" t="s">
        <v>106</v>
      </c>
      <c r="C16" s="34"/>
      <c r="D16" s="57">
        <v>0.1</v>
      </c>
      <c r="E16" s="57"/>
      <c r="J16" s="36"/>
      <c r="K16" s="36"/>
      <c r="L16" s="36"/>
      <c r="M16" s="36"/>
      <c r="N16" s="37"/>
      <c r="O16" s="21"/>
      <c r="P16" s="21"/>
    </row>
    <row r="17" spans="2:18" x14ac:dyDescent="0.25">
      <c r="B17" s="38">
        <v>0</v>
      </c>
      <c r="C17" s="35">
        <v>0.79300000000000004</v>
      </c>
      <c r="D17" s="35" t="s">
        <v>116</v>
      </c>
      <c r="E17" s="38"/>
      <c r="F17" s="38"/>
      <c r="G17" s="38"/>
      <c r="H17" s="38"/>
      <c r="I17" s="39"/>
      <c r="J17" s="40"/>
      <c r="K17" s="35"/>
      <c r="L17" s="38"/>
      <c r="M17" s="35"/>
      <c r="N17" s="41"/>
      <c r="O17" s="23"/>
      <c r="P17" s="23"/>
      <c r="R17" s="24"/>
    </row>
    <row r="18" spans="2:18" x14ac:dyDescent="0.25">
      <c r="B18" s="38">
        <v>2</v>
      </c>
      <c r="C18" s="35">
        <v>0.80500000000000005</v>
      </c>
      <c r="D18" s="35" t="s">
        <v>23</v>
      </c>
      <c r="E18" s="35">
        <f>(C17+C18)/2</f>
        <v>0.79900000000000004</v>
      </c>
      <c r="F18" s="38">
        <f>B18-B17</f>
        <v>2</v>
      </c>
      <c r="G18" s="35">
        <f>E18*F18</f>
        <v>1.5980000000000001</v>
      </c>
      <c r="H18" s="38"/>
      <c r="I18" s="38">
        <v>0</v>
      </c>
      <c r="J18" s="35">
        <v>0.79300000000000004</v>
      </c>
      <c r="K18" s="35"/>
      <c r="L18" s="38"/>
      <c r="M18" s="35"/>
      <c r="N18" s="41"/>
      <c r="O18" s="23"/>
      <c r="P18" s="23"/>
      <c r="Q18" s="25"/>
      <c r="R18" s="24"/>
    </row>
    <row r="19" spans="2:18" x14ac:dyDescent="0.25">
      <c r="B19" s="38">
        <v>5</v>
      </c>
      <c r="C19" s="35">
        <v>3.1920000000000002</v>
      </c>
      <c r="D19" s="35"/>
      <c r="E19" s="35">
        <f t="shared" ref="E19:E30" si="8">(C18+C19)/2</f>
        <v>1.9985000000000002</v>
      </c>
      <c r="F19" s="38">
        <f t="shared" ref="F19:F30" si="9">B19-B18</f>
        <v>3</v>
      </c>
      <c r="G19" s="35">
        <f t="shared" ref="G19:G30" si="10">E19*F19</f>
        <v>5.9955000000000007</v>
      </c>
      <c r="H19" s="38"/>
      <c r="I19" s="38">
        <v>2</v>
      </c>
      <c r="J19" s="35">
        <v>0.80500000000000005</v>
      </c>
      <c r="K19" s="35">
        <f t="shared" ref="K19:K24" si="11">AVERAGE(J18,J19)</f>
        <v>0.79900000000000004</v>
      </c>
      <c r="L19" s="38">
        <f t="shared" ref="L19:L24" si="12">I19-I18</f>
        <v>2</v>
      </c>
      <c r="M19" s="35">
        <f t="shared" ref="M19:M28" si="13">L19*K19</f>
        <v>1.5980000000000001</v>
      </c>
      <c r="N19" s="41"/>
      <c r="O19" s="23"/>
      <c r="P19" s="23"/>
      <c r="Q19" s="25"/>
      <c r="R19" s="24"/>
    </row>
    <row r="20" spans="2:18" x14ac:dyDescent="0.25">
      <c r="B20" s="38">
        <v>10</v>
      </c>
      <c r="C20" s="35">
        <v>3.1829999999999998</v>
      </c>
      <c r="E20" s="35">
        <f t="shared" si="8"/>
        <v>3.1875</v>
      </c>
      <c r="F20" s="38">
        <f t="shared" si="9"/>
        <v>5</v>
      </c>
      <c r="G20" s="35">
        <f t="shared" si="10"/>
        <v>15.9375</v>
      </c>
      <c r="H20" s="38"/>
      <c r="I20" s="38">
        <v>5</v>
      </c>
      <c r="J20" s="35">
        <v>3.1920000000000002</v>
      </c>
      <c r="K20" s="35">
        <f t="shared" si="11"/>
        <v>1.9985000000000002</v>
      </c>
      <c r="L20" s="38">
        <f t="shared" si="12"/>
        <v>3</v>
      </c>
      <c r="M20" s="35">
        <f t="shared" si="13"/>
        <v>5.9955000000000007</v>
      </c>
      <c r="N20" s="41"/>
      <c r="O20" s="23"/>
      <c r="P20" s="23"/>
      <c r="Q20" s="25"/>
      <c r="R20" s="24"/>
    </row>
    <row r="21" spans="2:18" x14ac:dyDescent="0.25">
      <c r="B21" s="38">
        <v>11</v>
      </c>
      <c r="C21" s="35">
        <v>1.665</v>
      </c>
      <c r="D21" s="35"/>
      <c r="E21" s="35">
        <f t="shared" si="8"/>
        <v>2.4239999999999999</v>
      </c>
      <c r="F21" s="38">
        <f t="shared" si="9"/>
        <v>1</v>
      </c>
      <c r="G21" s="35">
        <f t="shared" si="10"/>
        <v>2.4239999999999999</v>
      </c>
      <c r="H21" s="38"/>
      <c r="I21" s="38">
        <v>10</v>
      </c>
      <c r="J21" s="35">
        <v>3.1829999999999998</v>
      </c>
      <c r="K21" s="35">
        <f t="shared" si="11"/>
        <v>3.1875</v>
      </c>
      <c r="L21" s="38">
        <f t="shared" si="12"/>
        <v>5</v>
      </c>
      <c r="M21" s="35">
        <f t="shared" si="13"/>
        <v>15.9375</v>
      </c>
      <c r="N21" s="41"/>
      <c r="O21" s="23"/>
      <c r="P21" s="23"/>
      <c r="Q21" s="25"/>
      <c r="R21" s="24"/>
    </row>
    <row r="22" spans="2:18" x14ac:dyDescent="0.25">
      <c r="B22" s="38">
        <v>13</v>
      </c>
      <c r="C22" s="35">
        <v>0.61199999999999999</v>
      </c>
      <c r="D22" s="35"/>
      <c r="E22" s="35">
        <f t="shared" si="8"/>
        <v>1.1385000000000001</v>
      </c>
      <c r="F22" s="38">
        <f t="shared" si="9"/>
        <v>2</v>
      </c>
      <c r="G22" s="35">
        <f t="shared" si="10"/>
        <v>2.2770000000000001</v>
      </c>
      <c r="H22" s="38"/>
      <c r="I22" s="38">
        <v>11</v>
      </c>
      <c r="J22" s="35">
        <v>1.665</v>
      </c>
      <c r="K22" s="35">
        <f t="shared" si="11"/>
        <v>2.4239999999999999</v>
      </c>
      <c r="L22" s="38">
        <f t="shared" si="12"/>
        <v>1</v>
      </c>
      <c r="M22" s="35">
        <f t="shared" si="13"/>
        <v>2.4239999999999999</v>
      </c>
      <c r="N22" s="41"/>
      <c r="O22" s="23"/>
      <c r="P22" s="23"/>
      <c r="Q22" s="25"/>
      <c r="R22" s="24"/>
    </row>
    <row r="23" spans="2:18" x14ac:dyDescent="0.25">
      <c r="B23" s="38">
        <v>15</v>
      </c>
      <c r="C23" s="35">
        <v>-0.224</v>
      </c>
      <c r="D23" s="35" t="s">
        <v>122</v>
      </c>
      <c r="E23" s="35">
        <f t="shared" si="8"/>
        <v>0.19400000000000001</v>
      </c>
      <c r="F23" s="38">
        <f t="shared" si="9"/>
        <v>2</v>
      </c>
      <c r="G23" s="35">
        <f t="shared" si="10"/>
        <v>0.38800000000000001</v>
      </c>
      <c r="H23" s="38"/>
      <c r="I23" s="28">
        <f>I22+(J22-J23)*1.5</f>
        <v>15.7475</v>
      </c>
      <c r="J23" s="29">
        <v>-1.5</v>
      </c>
      <c r="K23" s="35">
        <f t="shared" si="11"/>
        <v>8.2500000000000018E-2</v>
      </c>
      <c r="L23" s="38">
        <f t="shared" si="12"/>
        <v>4.7475000000000005</v>
      </c>
      <c r="M23" s="35">
        <f t="shared" si="13"/>
        <v>0.39166875000000012</v>
      </c>
      <c r="N23" s="41"/>
      <c r="O23" s="23"/>
      <c r="P23" s="23"/>
      <c r="Q23" s="25"/>
      <c r="R23" s="24"/>
    </row>
    <row r="24" spans="2:18" x14ac:dyDescent="0.25">
      <c r="B24" s="38">
        <v>17</v>
      </c>
      <c r="C24" s="35">
        <v>-0.33400000000000002</v>
      </c>
      <c r="D24" s="35"/>
      <c r="E24" s="35">
        <f t="shared" si="8"/>
        <v>-0.27900000000000003</v>
      </c>
      <c r="F24" s="38">
        <f t="shared" si="9"/>
        <v>2</v>
      </c>
      <c r="G24" s="35">
        <f t="shared" si="10"/>
        <v>-0.55800000000000005</v>
      </c>
      <c r="H24" s="38"/>
      <c r="I24" s="30">
        <f>I23+2.5</f>
        <v>18.247500000000002</v>
      </c>
      <c r="J24" s="31">
        <f>J23</f>
        <v>-1.5</v>
      </c>
      <c r="K24" s="35">
        <f t="shared" si="11"/>
        <v>-1.5</v>
      </c>
      <c r="L24" s="38">
        <f t="shared" si="12"/>
        <v>2.5000000000000018</v>
      </c>
      <c r="M24" s="35">
        <f t="shared" si="13"/>
        <v>-3.7500000000000027</v>
      </c>
      <c r="N24" s="41"/>
      <c r="O24" s="23"/>
      <c r="P24" s="23"/>
      <c r="Q24" s="25"/>
      <c r="R24" s="24"/>
    </row>
    <row r="25" spans="2:18" x14ac:dyDescent="0.25">
      <c r="B25" s="38">
        <v>19</v>
      </c>
      <c r="C25" s="35">
        <v>-0.23300000000000001</v>
      </c>
      <c r="D25" s="35"/>
      <c r="E25" s="35">
        <f t="shared" si="8"/>
        <v>-0.28350000000000003</v>
      </c>
      <c r="F25" s="38">
        <f t="shared" si="9"/>
        <v>2</v>
      </c>
      <c r="G25" s="35">
        <f t="shared" si="10"/>
        <v>-0.56700000000000006</v>
      </c>
      <c r="H25" s="38"/>
      <c r="I25" s="28">
        <f>I24+2.5</f>
        <v>20.747500000000002</v>
      </c>
      <c r="J25" s="29">
        <f>J23</f>
        <v>-1.5</v>
      </c>
      <c r="K25" s="35">
        <f>AVERAGE(J24,J25)</f>
        <v>-1.5</v>
      </c>
      <c r="L25" s="38">
        <f>I25-I24</f>
        <v>2.5</v>
      </c>
      <c r="M25" s="35">
        <f t="shared" si="13"/>
        <v>-3.75</v>
      </c>
      <c r="N25" s="43"/>
      <c r="O25" s="26"/>
      <c r="P25" s="26"/>
      <c r="Q25" s="25"/>
      <c r="R25" s="24"/>
    </row>
    <row r="26" spans="2:18" x14ac:dyDescent="0.25">
      <c r="B26" s="38">
        <v>21</v>
      </c>
      <c r="C26" s="35">
        <v>0.112</v>
      </c>
      <c r="D26" s="35" t="s">
        <v>22</v>
      </c>
      <c r="E26" s="35">
        <f t="shared" si="8"/>
        <v>-6.0500000000000005E-2</v>
      </c>
      <c r="F26" s="38">
        <f t="shared" si="9"/>
        <v>2</v>
      </c>
      <c r="G26" s="35">
        <f t="shared" si="10"/>
        <v>-0.12100000000000001</v>
      </c>
      <c r="H26" s="38"/>
      <c r="I26" s="28">
        <f>I25+(J26-J25)*1.5</f>
        <v>24.352000000000004</v>
      </c>
      <c r="J26" s="32">
        <v>0.90300000000000002</v>
      </c>
      <c r="K26" s="35">
        <f t="shared" ref="K26:K28" si="14">AVERAGE(J25,J26)</f>
        <v>-0.29849999999999999</v>
      </c>
      <c r="L26" s="38">
        <f t="shared" ref="L26:L28" si="15">I26-I25</f>
        <v>3.6045000000000016</v>
      </c>
      <c r="M26" s="35">
        <f t="shared" si="13"/>
        <v>-1.0759432500000004</v>
      </c>
      <c r="N26" s="41"/>
      <c r="O26" s="23"/>
      <c r="P26" s="23"/>
      <c r="Q26" s="25"/>
      <c r="R26" s="24"/>
    </row>
    <row r="27" spans="2:18" x14ac:dyDescent="0.25">
      <c r="B27" s="38">
        <v>23</v>
      </c>
      <c r="C27" s="35">
        <v>0.502</v>
      </c>
      <c r="E27" s="35">
        <f t="shared" si="8"/>
        <v>0.307</v>
      </c>
      <c r="F27" s="38">
        <f t="shared" si="9"/>
        <v>2</v>
      </c>
      <c r="G27" s="35">
        <f t="shared" si="10"/>
        <v>0.61399999999999999</v>
      </c>
      <c r="H27" s="34"/>
      <c r="I27" s="38">
        <v>30</v>
      </c>
      <c r="J27" s="35">
        <v>0.89600000000000002</v>
      </c>
      <c r="K27" s="35">
        <f t="shared" si="14"/>
        <v>0.89949999999999997</v>
      </c>
      <c r="L27" s="38">
        <f t="shared" si="15"/>
        <v>5.6479999999999961</v>
      </c>
      <c r="M27" s="35">
        <f t="shared" si="13"/>
        <v>5.0803759999999967</v>
      </c>
      <c r="N27" s="43"/>
      <c r="O27" s="26"/>
      <c r="P27" s="26"/>
      <c r="Q27" s="25"/>
      <c r="R27" s="24"/>
    </row>
    <row r="28" spans="2:18" x14ac:dyDescent="0.25">
      <c r="B28" s="38">
        <v>24</v>
      </c>
      <c r="C28" s="35">
        <v>0.90300000000000002</v>
      </c>
      <c r="D28" s="35"/>
      <c r="E28" s="35">
        <f t="shared" si="8"/>
        <v>0.70250000000000001</v>
      </c>
      <c r="F28" s="38">
        <f t="shared" si="9"/>
        <v>1</v>
      </c>
      <c r="G28" s="35">
        <f t="shared" si="10"/>
        <v>0.70250000000000001</v>
      </c>
      <c r="H28" s="34"/>
      <c r="I28" s="38">
        <v>35</v>
      </c>
      <c r="J28" s="35">
        <v>0.89100000000000001</v>
      </c>
      <c r="K28" s="35">
        <f t="shared" si="14"/>
        <v>0.89349999999999996</v>
      </c>
      <c r="L28" s="38">
        <f t="shared" si="15"/>
        <v>5</v>
      </c>
      <c r="M28" s="35">
        <f t="shared" si="13"/>
        <v>4.4674999999999994</v>
      </c>
      <c r="N28" s="43"/>
      <c r="O28" s="26"/>
      <c r="P28" s="26"/>
      <c r="Q28" s="25"/>
      <c r="R28" s="24"/>
    </row>
    <row r="29" spans="2:18" x14ac:dyDescent="0.25">
      <c r="B29" s="38">
        <v>30</v>
      </c>
      <c r="C29" s="35">
        <v>0.89600000000000002</v>
      </c>
      <c r="D29" s="35"/>
      <c r="E29" s="35">
        <f t="shared" si="8"/>
        <v>0.89949999999999997</v>
      </c>
      <c r="F29" s="38">
        <f t="shared" si="9"/>
        <v>6</v>
      </c>
      <c r="G29" s="35">
        <f t="shared" si="10"/>
        <v>5.3970000000000002</v>
      </c>
      <c r="H29" s="34"/>
      <c r="I29" s="38"/>
      <c r="J29" s="38"/>
      <c r="K29" s="35"/>
      <c r="L29" s="38"/>
      <c r="M29" s="35"/>
      <c r="N29" s="41"/>
      <c r="O29" s="23"/>
      <c r="P29" s="23"/>
      <c r="R29" s="24"/>
    </row>
    <row r="30" spans="2:18" x14ac:dyDescent="0.25">
      <c r="B30" s="38">
        <v>35</v>
      </c>
      <c r="C30" s="35">
        <v>0.89100000000000001</v>
      </c>
      <c r="D30" s="35" t="s">
        <v>70</v>
      </c>
      <c r="E30" s="35">
        <f t="shared" si="8"/>
        <v>0.89349999999999996</v>
      </c>
      <c r="F30" s="38">
        <f t="shared" si="9"/>
        <v>5</v>
      </c>
      <c r="G30" s="35">
        <f t="shared" si="10"/>
        <v>4.4674999999999994</v>
      </c>
      <c r="H30" s="34"/>
      <c r="I30" s="38"/>
      <c r="J30" s="45"/>
      <c r="K30" s="35"/>
      <c r="L30" s="38"/>
      <c r="M30" s="35"/>
      <c r="N30" s="41"/>
      <c r="O30" s="23"/>
      <c r="P30" s="23"/>
      <c r="R30" s="24"/>
    </row>
    <row r="31" spans="2:18" x14ac:dyDescent="0.25">
      <c r="B31" s="38"/>
      <c r="C31" s="35"/>
      <c r="D31" s="35"/>
      <c r="E31" s="35"/>
      <c r="F31" s="38"/>
      <c r="G31" s="35"/>
      <c r="H31" s="34"/>
      <c r="I31" s="39"/>
      <c r="J31" s="39"/>
      <c r="K31" s="35"/>
      <c r="L31" s="38"/>
      <c r="M31" s="35"/>
      <c r="N31" s="41"/>
      <c r="O31" s="23"/>
      <c r="P31" s="23"/>
      <c r="R31" s="24"/>
    </row>
    <row r="32" spans="2:18" ht="15" x14ac:dyDescent="0.25">
      <c r="B32" s="34" t="s">
        <v>106</v>
      </c>
      <c r="C32" s="34"/>
      <c r="D32" s="57">
        <v>0.2</v>
      </c>
      <c r="E32" s="57"/>
      <c r="J32" s="36"/>
      <c r="K32" s="36"/>
      <c r="L32" s="36"/>
      <c r="M32" s="36"/>
      <c r="N32" s="37"/>
      <c r="O32" s="21"/>
      <c r="P32" s="27"/>
    </row>
    <row r="33" spans="2:18" x14ac:dyDescent="0.25">
      <c r="B33" s="38">
        <v>0</v>
      </c>
      <c r="C33" s="35">
        <v>2.8069999999999999</v>
      </c>
      <c r="D33" s="35" t="s">
        <v>116</v>
      </c>
      <c r="E33" s="38"/>
      <c r="F33" s="38"/>
      <c r="G33" s="38"/>
      <c r="H33" s="38"/>
      <c r="I33" s="39"/>
      <c r="J33" s="40"/>
      <c r="K33" s="35"/>
      <c r="L33" s="38"/>
      <c r="M33" s="35"/>
      <c r="N33" s="41"/>
      <c r="O33" s="23"/>
      <c r="P33" s="23"/>
      <c r="R33" s="24"/>
    </row>
    <row r="34" spans="2:18" x14ac:dyDescent="0.25">
      <c r="B34" s="38">
        <v>5</v>
      </c>
      <c r="C34" s="35">
        <v>2.9140000000000001</v>
      </c>
      <c r="D34" s="35" t="s">
        <v>23</v>
      </c>
      <c r="E34" s="35">
        <f>(C33+C34)/2</f>
        <v>2.8605</v>
      </c>
      <c r="F34" s="38">
        <f>B34-B33</f>
        <v>5</v>
      </c>
      <c r="G34" s="35">
        <f>E34*F34</f>
        <v>14.3025</v>
      </c>
      <c r="H34" s="38"/>
      <c r="I34" s="38"/>
      <c r="J34" s="38"/>
      <c r="K34" s="35"/>
      <c r="L34" s="38"/>
      <c r="M34" s="35"/>
      <c r="N34" s="41"/>
      <c r="O34" s="23"/>
      <c r="P34" s="23"/>
      <c r="Q34" s="25"/>
      <c r="R34" s="24"/>
    </row>
    <row r="35" spans="2:18" x14ac:dyDescent="0.25">
      <c r="B35" s="38">
        <v>6</v>
      </c>
      <c r="C35" s="35">
        <v>1.6020000000000001</v>
      </c>
      <c r="D35" s="35"/>
      <c r="E35" s="35">
        <f t="shared" ref="E35:E43" si="16">(C34+C35)/2</f>
        <v>2.258</v>
      </c>
      <c r="F35" s="38">
        <f t="shared" ref="F35:F43" si="17">B35-B34</f>
        <v>1</v>
      </c>
      <c r="G35" s="35">
        <f t="shared" ref="G35:G43" si="18">E35*F35</f>
        <v>2.258</v>
      </c>
      <c r="H35" s="38"/>
      <c r="I35" s="38"/>
      <c r="J35" s="38"/>
      <c r="K35" s="35"/>
      <c r="L35" s="38"/>
      <c r="M35" s="35"/>
      <c r="N35" s="41"/>
      <c r="O35" s="23"/>
      <c r="P35" s="23"/>
      <c r="Q35" s="25"/>
      <c r="R35" s="24"/>
    </row>
    <row r="36" spans="2:18" x14ac:dyDescent="0.25">
      <c r="B36" s="38">
        <v>8</v>
      </c>
      <c r="C36" s="35">
        <v>0.57599999999999996</v>
      </c>
      <c r="E36" s="35">
        <f t="shared" si="16"/>
        <v>1.089</v>
      </c>
      <c r="F36" s="38">
        <f t="shared" si="17"/>
        <v>2</v>
      </c>
      <c r="G36" s="35">
        <f t="shared" si="18"/>
        <v>2.1779999999999999</v>
      </c>
      <c r="H36" s="38"/>
      <c r="I36" s="38"/>
      <c r="J36" s="38"/>
      <c r="K36" s="35"/>
      <c r="L36" s="38"/>
      <c r="M36" s="35"/>
      <c r="N36" s="41"/>
      <c r="O36" s="23"/>
      <c r="P36" s="23"/>
      <c r="Q36" s="25"/>
      <c r="R36" s="24"/>
    </row>
    <row r="37" spans="2:18" x14ac:dyDescent="0.25">
      <c r="B37" s="38">
        <v>10</v>
      </c>
      <c r="C37" s="35">
        <v>-9.4E-2</v>
      </c>
      <c r="D37" s="35"/>
      <c r="E37" s="35">
        <f t="shared" si="16"/>
        <v>0.24099999999999999</v>
      </c>
      <c r="F37" s="38">
        <f t="shared" si="17"/>
        <v>2</v>
      </c>
      <c r="G37" s="35">
        <f t="shared" si="18"/>
        <v>0.48199999999999998</v>
      </c>
      <c r="H37" s="38"/>
      <c r="I37" s="38"/>
      <c r="J37" s="38"/>
      <c r="K37" s="35"/>
      <c r="L37" s="38"/>
      <c r="M37" s="35"/>
      <c r="N37" s="41"/>
      <c r="O37" s="23"/>
      <c r="P37" s="23"/>
      <c r="Q37" s="25"/>
      <c r="R37" s="24"/>
    </row>
    <row r="38" spans="2:18" x14ac:dyDescent="0.25">
      <c r="B38" s="38">
        <v>12</v>
      </c>
      <c r="C38" s="35">
        <v>-0.19800000000000001</v>
      </c>
      <c r="D38" s="35" t="s">
        <v>122</v>
      </c>
      <c r="E38" s="35">
        <f t="shared" si="16"/>
        <v>-0.14600000000000002</v>
      </c>
      <c r="F38" s="38">
        <f t="shared" si="17"/>
        <v>2</v>
      </c>
      <c r="G38" s="35">
        <f t="shared" si="18"/>
        <v>-0.29200000000000004</v>
      </c>
      <c r="H38" s="38"/>
      <c r="I38" s="38"/>
      <c r="J38" s="38"/>
      <c r="K38" s="35"/>
      <c r="L38" s="38"/>
      <c r="M38" s="35"/>
      <c r="N38" s="41"/>
      <c r="O38" s="23"/>
      <c r="P38" s="23"/>
      <c r="Q38" s="25"/>
      <c r="R38" s="24"/>
    </row>
    <row r="39" spans="2:18" x14ac:dyDescent="0.25">
      <c r="B39" s="38">
        <v>14</v>
      </c>
      <c r="C39" s="35">
        <v>-9.2999999999999999E-2</v>
      </c>
      <c r="D39" s="35"/>
      <c r="E39" s="35">
        <f t="shared" si="16"/>
        <v>-0.14550000000000002</v>
      </c>
      <c r="F39" s="38">
        <f t="shared" si="17"/>
        <v>2</v>
      </c>
      <c r="G39" s="35">
        <f t="shared" si="18"/>
        <v>-0.29100000000000004</v>
      </c>
      <c r="H39" s="38"/>
      <c r="I39" s="38">
        <v>0</v>
      </c>
      <c r="J39" s="35">
        <v>2.8069999999999999</v>
      </c>
      <c r="K39" s="35"/>
      <c r="L39" s="38"/>
      <c r="M39" s="35"/>
      <c r="N39" s="41"/>
      <c r="O39" s="23"/>
      <c r="P39" s="23"/>
      <c r="Q39" s="25"/>
      <c r="R39" s="24"/>
    </row>
    <row r="40" spans="2:18" x14ac:dyDescent="0.25">
      <c r="B40" s="38">
        <v>16</v>
      </c>
      <c r="C40" s="35">
        <v>0.60699999999999998</v>
      </c>
      <c r="D40" s="35"/>
      <c r="E40" s="35">
        <f t="shared" si="16"/>
        <v>0.25700000000000001</v>
      </c>
      <c r="F40" s="38">
        <f t="shared" si="17"/>
        <v>2</v>
      </c>
      <c r="G40" s="35">
        <f t="shared" si="18"/>
        <v>0.51400000000000001</v>
      </c>
      <c r="H40" s="38"/>
      <c r="I40" s="38">
        <v>4</v>
      </c>
      <c r="J40" s="35">
        <v>2.9140000000000001</v>
      </c>
      <c r="K40" s="35">
        <f t="shared" ref="K40" si="19">AVERAGE(J39,J40)</f>
        <v>2.8605</v>
      </c>
      <c r="L40" s="38">
        <f t="shared" ref="L40" si="20">I40-I39</f>
        <v>4</v>
      </c>
      <c r="M40" s="35">
        <f t="shared" ref="M40:M44" si="21">L40*K40</f>
        <v>11.442</v>
      </c>
      <c r="N40" s="41"/>
      <c r="O40" s="23"/>
      <c r="P40" s="23"/>
      <c r="Q40" s="25"/>
      <c r="R40" s="24"/>
    </row>
    <row r="41" spans="2:18" x14ac:dyDescent="0.25">
      <c r="B41" s="38">
        <v>18</v>
      </c>
      <c r="C41" s="35">
        <v>1.5509999999999999</v>
      </c>
      <c r="D41" s="35"/>
      <c r="E41" s="35">
        <f t="shared" si="16"/>
        <v>1.079</v>
      </c>
      <c r="F41" s="38">
        <f t="shared" si="17"/>
        <v>2</v>
      </c>
      <c r="G41" s="35">
        <f t="shared" si="18"/>
        <v>2.1579999999999999</v>
      </c>
      <c r="H41" s="38"/>
      <c r="I41" s="28">
        <f>I40+(J40-J41)*1.5</f>
        <v>10.620999999999999</v>
      </c>
      <c r="J41" s="29">
        <v>-1.5</v>
      </c>
      <c r="K41" s="35">
        <f>AVERAGE(J40,J41)</f>
        <v>0.70700000000000007</v>
      </c>
      <c r="L41" s="38">
        <f>I41-I40</f>
        <v>6.6209999999999987</v>
      </c>
      <c r="M41" s="35">
        <f t="shared" si="21"/>
        <v>4.6810469999999995</v>
      </c>
      <c r="N41" s="43"/>
      <c r="O41" s="26"/>
      <c r="P41" s="26"/>
      <c r="Q41" s="25"/>
      <c r="R41" s="24"/>
    </row>
    <row r="42" spans="2:18" x14ac:dyDescent="0.25">
      <c r="B42" s="38">
        <v>19</v>
      </c>
      <c r="C42" s="35">
        <v>2.597</v>
      </c>
      <c r="D42" s="35" t="s">
        <v>22</v>
      </c>
      <c r="E42" s="35">
        <f t="shared" si="16"/>
        <v>2.0739999999999998</v>
      </c>
      <c r="F42" s="38">
        <f t="shared" si="17"/>
        <v>1</v>
      </c>
      <c r="G42" s="35">
        <f t="shared" si="18"/>
        <v>2.0739999999999998</v>
      </c>
      <c r="H42" s="38"/>
      <c r="I42" s="30">
        <f>I41+2.5</f>
        <v>13.120999999999999</v>
      </c>
      <c r="J42" s="31">
        <f>J41</f>
        <v>-1.5</v>
      </c>
      <c r="K42" s="35">
        <f t="shared" ref="K42:K44" si="22">AVERAGE(J41,J42)</f>
        <v>-1.5</v>
      </c>
      <c r="L42" s="38">
        <f t="shared" ref="L42:L44" si="23">I42-I41</f>
        <v>2.5</v>
      </c>
      <c r="M42" s="35">
        <f t="shared" si="21"/>
        <v>-3.75</v>
      </c>
      <c r="N42" s="41"/>
      <c r="O42" s="23"/>
      <c r="P42" s="23"/>
      <c r="Q42" s="25"/>
      <c r="R42" s="24"/>
    </row>
    <row r="43" spans="2:18" x14ac:dyDescent="0.25">
      <c r="B43" s="38">
        <v>27</v>
      </c>
      <c r="C43" s="35">
        <v>2.6040000000000001</v>
      </c>
      <c r="D43" s="46" t="s">
        <v>117</v>
      </c>
      <c r="E43" s="35">
        <f t="shared" si="16"/>
        <v>2.6005000000000003</v>
      </c>
      <c r="F43" s="38">
        <f t="shared" si="17"/>
        <v>8</v>
      </c>
      <c r="G43" s="35">
        <f t="shared" si="18"/>
        <v>20.804000000000002</v>
      </c>
      <c r="H43" s="34"/>
      <c r="I43" s="28">
        <f>I42+2.5</f>
        <v>15.620999999999999</v>
      </c>
      <c r="J43" s="29">
        <f>J41</f>
        <v>-1.5</v>
      </c>
      <c r="K43" s="35">
        <f t="shared" si="22"/>
        <v>-1.5</v>
      </c>
      <c r="L43" s="38">
        <f t="shared" si="23"/>
        <v>2.5</v>
      </c>
      <c r="M43" s="35">
        <f t="shared" si="21"/>
        <v>-3.75</v>
      </c>
      <c r="N43" s="43"/>
      <c r="O43" s="26"/>
      <c r="P43" s="26"/>
      <c r="Q43" s="25"/>
      <c r="R43" s="24"/>
    </row>
    <row r="44" spans="2:18" x14ac:dyDescent="0.25">
      <c r="B44" s="38"/>
      <c r="C44" s="35"/>
      <c r="D44" s="35"/>
      <c r="E44" s="35"/>
      <c r="F44" s="38"/>
      <c r="G44" s="35"/>
      <c r="H44" s="34"/>
      <c r="I44" s="28">
        <f>I43+(J44-J43)*1.5</f>
        <v>21.766499999999997</v>
      </c>
      <c r="J44" s="32">
        <v>2.597</v>
      </c>
      <c r="K44" s="35">
        <f t="shared" si="22"/>
        <v>0.54849999999999999</v>
      </c>
      <c r="L44" s="38">
        <f t="shared" si="23"/>
        <v>6.1454999999999984</v>
      </c>
      <c r="M44" s="35">
        <f t="shared" si="21"/>
        <v>3.370806749999999</v>
      </c>
      <c r="N44" s="43"/>
      <c r="O44" s="26"/>
      <c r="P44" s="26"/>
      <c r="Q44" s="25"/>
      <c r="R44" s="24"/>
    </row>
    <row r="45" spans="2:18" ht="15" x14ac:dyDescent="0.25">
      <c r="B45" s="34" t="s">
        <v>106</v>
      </c>
      <c r="C45" s="34"/>
      <c r="D45" s="57">
        <v>0.3</v>
      </c>
      <c r="E45" s="57"/>
      <c r="J45" s="36"/>
      <c r="K45" s="36"/>
      <c r="L45" s="36"/>
      <c r="M45" s="36"/>
      <c r="N45" s="37"/>
      <c r="O45" s="21"/>
      <c r="P45" s="27"/>
    </row>
    <row r="46" spans="2:18" x14ac:dyDescent="0.25">
      <c r="B46" s="38">
        <v>0</v>
      </c>
      <c r="C46" s="35">
        <v>0.81699999999999995</v>
      </c>
      <c r="D46" s="35" t="s">
        <v>70</v>
      </c>
      <c r="E46" s="38"/>
      <c r="F46" s="38"/>
      <c r="G46" s="38"/>
      <c r="H46" s="38"/>
      <c r="I46" s="39"/>
      <c r="J46" s="40"/>
      <c r="K46" s="35"/>
      <c r="L46" s="38"/>
      <c r="M46" s="35"/>
      <c r="N46" s="41"/>
      <c r="O46" s="23"/>
      <c r="P46" s="23"/>
      <c r="R46" s="24"/>
    </row>
    <row r="47" spans="2:18" x14ac:dyDescent="0.25">
      <c r="B47" s="38">
        <v>2</v>
      </c>
      <c r="C47" s="35">
        <v>0.82799999999999996</v>
      </c>
      <c r="D47" s="35"/>
      <c r="E47" s="35">
        <f>(C46+C47)/2</f>
        <v>0.82250000000000001</v>
      </c>
      <c r="F47" s="38">
        <f>B47-B46</f>
        <v>2</v>
      </c>
      <c r="G47" s="35">
        <f>E47*F47</f>
        <v>1.645</v>
      </c>
      <c r="H47" s="38"/>
      <c r="I47" s="38"/>
      <c r="J47" s="38"/>
      <c r="K47" s="35"/>
      <c r="L47" s="38"/>
      <c r="M47" s="35"/>
      <c r="N47" s="41"/>
      <c r="O47" s="23"/>
      <c r="P47" s="23"/>
      <c r="Q47" s="25"/>
      <c r="R47" s="24"/>
    </row>
    <row r="48" spans="2:18" x14ac:dyDescent="0.25">
      <c r="B48" s="38">
        <v>5</v>
      </c>
      <c r="C48" s="35">
        <v>3.2629999999999999</v>
      </c>
      <c r="D48" s="35" t="s">
        <v>23</v>
      </c>
      <c r="E48" s="35">
        <f t="shared" ref="E48:E61" si="24">(C47+C48)/2</f>
        <v>2.0455000000000001</v>
      </c>
      <c r="F48" s="38">
        <f t="shared" ref="F48:F61" si="25">B48-B47</f>
        <v>3</v>
      </c>
      <c r="G48" s="35">
        <f t="shared" ref="G48:G61" si="26">E48*F48</f>
        <v>6.1364999999999998</v>
      </c>
      <c r="H48" s="38"/>
      <c r="I48" s="38"/>
      <c r="J48" s="38"/>
      <c r="K48" s="35"/>
      <c r="L48" s="38"/>
      <c r="M48" s="35"/>
      <c r="N48" s="41"/>
      <c r="O48" s="23"/>
      <c r="P48" s="23"/>
      <c r="Q48" s="25"/>
      <c r="R48" s="24"/>
    </row>
    <row r="49" spans="2:18" x14ac:dyDescent="0.25">
      <c r="B49" s="38">
        <v>10</v>
      </c>
      <c r="C49" s="35">
        <v>3.2549999999999999</v>
      </c>
      <c r="D49" s="35"/>
      <c r="E49" s="35">
        <f t="shared" si="24"/>
        <v>3.2589999999999999</v>
      </c>
      <c r="F49" s="38">
        <f t="shared" si="25"/>
        <v>5</v>
      </c>
      <c r="G49" s="35">
        <f t="shared" si="26"/>
        <v>16.294999999999998</v>
      </c>
      <c r="H49" s="38"/>
      <c r="I49" s="38"/>
      <c r="J49" s="38"/>
      <c r="K49" s="35"/>
      <c r="L49" s="38"/>
      <c r="M49" s="35"/>
      <c r="N49" s="41"/>
      <c r="O49" s="23"/>
      <c r="P49" s="23"/>
      <c r="Q49" s="25"/>
      <c r="R49" s="24"/>
    </row>
    <row r="50" spans="2:18" x14ac:dyDescent="0.25">
      <c r="B50" s="38">
        <v>11</v>
      </c>
      <c r="C50" s="35">
        <v>1.9370000000000001</v>
      </c>
      <c r="D50" s="35"/>
      <c r="E50" s="35">
        <f t="shared" si="24"/>
        <v>2.5960000000000001</v>
      </c>
      <c r="F50" s="38">
        <f t="shared" si="25"/>
        <v>1</v>
      </c>
      <c r="G50" s="35">
        <f t="shared" si="26"/>
        <v>2.5960000000000001</v>
      </c>
      <c r="H50" s="38"/>
      <c r="I50" s="38"/>
      <c r="J50" s="38"/>
      <c r="K50" s="35"/>
      <c r="L50" s="38"/>
      <c r="M50" s="35"/>
      <c r="N50" s="41"/>
      <c r="O50" s="23"/>
      <c r="P50" s="23"/>
      <c r="Q50" s="25"/>
      <c r="R50" s="24"/>
    </row>
    <row r="51" spans="2:18" x14ac:dyDescent="0.25">
      <c r="B51" s="38">
        <v>13</v>
      </c>
      <c r="C51" s="35">
        <v>0.97699999999999998</v>
      </c>
      <c r="D51" s="35"/>
      <c r="E51" s="35">
        <f t="shared" si="24"/>
        <v>1.4570000000000001</v>
      </c>
      <c r="F51" s="38">
        <f t="shared" si="25"/>
        <v>2</v>
      </c>
      <c r="G51" s="35">
        <f t="shared" si="26"/>
        <v>2.9140000000000001</v>
      </c>
      <c r="H51" s="38"/>
      <c r="I51" s="38"/>
      <c r="J51" s="38"/>
      <c r="K51" s="35"/>
      <c r="L51" s="38"/>
      <c r="M51" s="35"/>
      <c r="N51" s="41"/>
      <c r="O51" s="23"/>
      <c r="P51" s="23"/>
      <c r="Q51" s="25"/>
      <c r="R51" s="24"/>
    </row>
    <row r="52" spans="2:18" x14ac:dyDescent="0.25">
      <c r="B52" s="38">
        <v>15</v>
      </c>
      <c r="C52" s="35">
        <v>0.28899999999999998</v>
      </c>
      <c r="D52" s="35" t="s">
        <v>122</v>
      </c>
      <c r="E52" s="35">
        <f t="shared" si="24"/>
        <v>0.63300000000000001</v>
      </c>
      <c r="F52" s="38">
        <f t="shared" si="25"/>
        <v>2</v>
      </c>
      <c r="G52" s="35">
        <f t="shared" si="26"/>
        <v>1.266</v>
      </c>
      <c r="H52" s="38"/>
      <c r="I52" s="38">
        <v>0</v>
      </c>
      <c r="J52" s="35">
        <v>0.81699999999999995</v>
      </c>
      <c r="K52" s="35"/>
      <c r="L52" s="38"/>
      <c r="M52" s="35"/>
      <c r="N52" s="41"/>
      <c r="O52" s="23"/>
      <c r="P52" s="23"/>
      <c r="Q52" s="25"/>
      <c r="R52" s="24"/>
    </row>
    <row r="53" spans="2:18" x14ac:dyDescent="0.25">
      <c r="B53" s="38">
        <v>17</v>
      </c>
      <c r="C53" s="35">
        <v>-0.41499999999999998</v>
      </c>
      <c r="D53" s="35"/>
      <c r="E53" s="35">
        <f t="shared" si="24"/>
        <v>-6.3E-2</v>
      </c>
      <c r="F53" s="38">
        <f t="shared" si="25"/>
        <v>2</v>
      </c>
      <c r="G53" s="35">
        <f t="shared" si="26"/>
        <v>-0.126</v>
      </c>
      <c r="H53" s="38"/>
      <c r="I53" s="38">
        <v>2</v>
      </c>
      <c r="J53" s="35">
        <v>0.82799999999999996</v>
      </c>
      <c r="K53" s="35">
        <f t="shared" ref="K53" si="27">AVERAGE(J52,J53)</f>
        <v>0.82250000000000001</v>
      </c>
      <c r="L53" s="38">
        <f t="shared" ref="L53" si="28">I53-I52</f>
        <v>2</v>
      </c>
      <c r="M53" s="35">
        <f t="shared" ref="M53:M62" si="29">L53*K53</f>
        <v>1.645</v>
      </c>
      <c r="N53" s="41"/>
      <c r="O53" s="23"/>
      <c r="P53" s="23"/>
      <c r="Q53" s="25"/>
      <c r="R53" s="24"/>
    </row>
    <row r="54" spans="2:18" x14ac:dyDescent="0.25">
      <c r="B54" s="38">
        <v>19</v>
      </c>
      <c r="C54" s="35">
        <v>-0.52300000000000002</v>
      </c>
      <c r="D54" s="35"/>
      <c r="E54" s="35">
        <f t="shared" si="24"/>
        <v>-0.46899999999999997</v>
      </c>
      <c r="F54" s="38">
        <f t="shared" si="25"/>
        <v>2</v>
      </c>
      <c r="G54" s="35">
        <f t="shared" si="26"/>
        <v>-0.93799999999999994</v>
      </c>
      <c r="H54" s="38"/>
      <c r="I54" s="38">
        <v>5</v>
      </c>
      <c r="J54" s="35">
        <v>3.2629999999999999</v>
      </c>
      <c r="K54" s="35">
        <f>AVERAGE(J53,J54)</f>
        <v>2.0455000000000001</v>
      </c>
      <c r="L54" s="38">
        <f>I54-I53</f>
        <v>3</v>
      </c>
      <c r="M54" s="35">
        <f t="shared" si="29"/>
        <v>6.1364999999999998</v>
      </c>
      <c r="N54" s="43"/>
      <c r="O54" s="26"/>
      <c r="P54" s="26"/>
      <c r="Q54" s="25"/>
      <c r="R54" s="24"/>
    </row>
    <row r="55" spans="2:18" x14ac:dyDescent="0.25">
      <c r="B55" s="38">
        <v>21</v>
      </c>
      <c r="C55" s="35">
        <v>-0.41799999999999998</v>
      </c>
      <c r="D55" s="35"/>
      <c r="E55" s="35">
        <f t="shared" si="24"/>
        <v>-0.47050000000000003</v>
      </c>
      <c r="F55" s="38">
        <f t="shared" si="25"/>
        <v>2</v>
      </c>
      <c r="G55" s="35">
        <f t="shared" si="26"/>
        <v>-0.94100000000000006</v>
      </c>
      <c r="H55" s="38"/>
      <c r="I55" s="38">
        <v>10</v>
      </c>
      <c r="J55" s="35">
        <v>3.2549999999999999</v>
      </c>
      <c r="K55" s="35">
        <f t="shared" ref="K55:K62" si="30">AVERAGE(J54,J55)</f>
        <v>3.2589999999999999</v>
      </c>
      <c r="L55" s="38">
        <f t="shared" ref="L55:L62" si="31">I55-I54</f>
        <v>5</v>
      </c>
      <c r="M55" s="35">
        <f t="shared" si="29"/>
        <v>16.294999999999998</v>
      </c>
      <c r="N55" s="41"/>
      <c r="O55" s="23"/>
      <c r="P55" s="23"/>
      <c r="Q55" s="25"/>
      <c r="R55" s="24"/>
    </row>
    <row r="56" spans="2:18" x14ac:dyDescent="0.25">
      <c r="B56" s="38">
        <v>23</v>
      </c>
      <c r="C56" s="35">
        <v>7.8E-2</v>
      </c>
      <c r="D56" s="35" t="s">
        <v>22</v>
      </c>
      <c r="E56" s="35">
        <f t="shared" si="24"/>
        <v>-0.16999999999999998</v>
      </c>
      <c r="F56" s="38">
        <f t="shared" si="25"/>
        <v>2</v>
      </c>
      <c r="G56" s="35">
        <f t="shared" si="26"/>
        <v>-0.33999999999999997</v>
      </c>
      <c r="H56" s="34"/>
      <c r="I56" s="38">
        <v>11</v>
      </c>
      <c r="J56" s="35">
        <v>1.9370000000000001</v>
      </c>
      <c r="K56" s="35">
        <f t="shared" si="30"/>
        <v>2.5960000000000001</v>
      </c>
      <c r="L56" s="38">
        <f t="shared" si="31"/>
        <v>1</v>
      </c>
      <c r="M56" s="35">
        <f t="shared" si="29"/>
        <v>2.5960000000000001</v>
      </c>
      <c r="N56" s="43"/>
      <c r="O56" s="26"/>
      <c r="P56" s="26"/>
      <c r="Q56" s="25"/>
      <c r="R56" s="24"/>
    </row>
    <row r="57" spans="2:18" x14ac:dyDescent="0.25">
      <c r="B57" s="38">
        <v>25</v>
      </c>
      <c r="C57" s="35">
        <v>0.47899999999999998</v>
      </c>
      <c r="D57" s="35"/>
      <c r="E57" s="35">
        <f t="shared" si="24"/>
        <v>0.27849999999999997</v>
      </c>
      <c r="F57" s="38">
        <f t="shared" si="25"/>
        <v>2</v>
      </c>
      <c r="G57" s="35">
        <f t="shared" si="26"/>
        <v>0.55699999999999994</v>
      </c>
      <c r="H57" s="34"/>
      <c r="I57" s="38">
        <v>13</v>
      </c>
      <c r="J57" s="35">
        <v>0.97699999999999998</v>
      </c>
      <c r="K57" s="35">
        <f t="shared" si="30"/>
        <v>1.4570000000000001</v>
      </c>
      <c r="L57" s="38">
        <f t="shared" si="31"/>
        <v>2</v>
      </c>
      <c r="M57" s="35">
        <f t="shared" si="29"/>
        <v>2.9140000000000001</v>
      </c>
      <c r="N57" s="43"/>
      <c r="O57" s="26"/>
      <c r="P57" s="26"/>
      <c r="Q57" s="25"/>
      <c r="R57" s="24"/>
    </row>
    <row r="58" spans="2:18" x14ac:dyDescent="0.25">
      <c r="B58" s="38">
        <v>27</v>
      </c>
      <c r="C58" s="35">
        <v>0.877</v>
      </c>
      <c r="D58" s="35"/>
      <c r="E58" s="35">
        <f t="shared" si="24"/>
        <v>0.67799999999999994</v>
      </c>
      <c r="F58" s="38">
        <f t="shared" si="25"/>
        <v>2</v>
      </c>
      <c r="G58" s="35">
        <f t="shared" si="26"/>
        <v>1.3559999999999999</v>
      </c>
      <c r="H58" s="34"/>
      <c r="I58" s="28">
        <f>I57+(J57-J58)*1.5</f>
        <v>16.715499999999999</v>
      </c>
      <c r="J58" s="29">
        <v>-1.5</v>
      </c>
      <c r="K58" s="35">
        <f t="shared" si="30"/>
        <v>-0.26150000000000001</v>
      </c>
      <c r="L58" s="38">
        <f t="shared" si="31"/>
        <v>3.7154999999999987</v>
      </c>
      <c r="M58" s="35">
        <f t="shared" si="29"/>
        <v>-0.9716032499999997</v>
      </c>
      <c r="N58" s="41"/>
      <c r="O58" s="23"/>
      <c r="P58" s="23"/>
      <c r="R58" s="24"/>
    </row>
    <row r="59" spans="2:18" x14ac:dyDescent="0.25">
      <c r="B59" s="38">
        <v>28</v>
      </c>
      <c r="C59" s="35">
        <v>1.464</v>
      </c>
      <c r="D59" s="35"/>
      <c r="E59" s="35">
        <f t="shared" si="24"/>
        <v>1.1705000000000001</v>
      </c>
      <c r="F59" s="38">
        <f t="shared" si="25"/>
        <v>1</v>
      </c>
      <c r="G59" s="35">
        <f t="shared" si="26"/>
        <v>1.1705000000000001</v>
      </c>
      <c r="H59" s="34"/>
      <c r="I59" s="30">
        <f>I58+2.5</f>
        <v>19.215499999999999</v>
      </c>
      <c r="J59" s="31">
        <f>J58</f>
        <v>-1.5</v>
      </c>
      <c r="K59" s="35">
        <f t="shared" si="30"/>
        <v>-1.5</v>
      </c>
      <c r="L59" s="38">
        <f t="shared" si="31"/>
        <v>2.5</v>
      </c>
      <c r="M59" s="35">
        <f t="shared" si="29"/>
        <v>-3.75</v>
      </c>
      <c r="N59" s="41"/>
      <c r="O59" s="23"/>
      <c r="P59" s="23"/>
      <c r="R59" s="24"/>
    </row>
    <row r="60" spans="2:18" x14ac:dyDescent="0.25">
      <c r="B60" s="38">
        <v>33</v>
      </c>
      <c r="C60" s="35">
        <v>1.4770000000000001</v>
      </c>
      <c r="D60" s="35"/>
      <c r="E60" s="35">
        <f t="shared" si="24"/>
        <v>1.4704999999999999</v>
      </c>
      <c r="F60" s="38">
        <f t="shared" si="25"/>
        <v>5</v>
      </c>
      <c r="G60" s="35">
        <f t="shared" si="26"/>
        <v>7.3524999999999991</v>
      </c>
      <c r="H60" s="34"/>
      <c r="I60" s="28">
        <f>I59+2.5</f>
        <v>21.715499999999999</v>
      </c>
      <c r="J60" s="29">
        <f>J58</f>
        <v>-1.5</v>
      </c>
      <c r="K60" s="35">
        <f t="shared" si="30"/>
        <v>-1.5</v>
      </c>
      <c r="L60" s="38">
        <f t="shared" si="31"/>
        <v>2.5</v>
      </c>
      <c r="M60" s="35">
        <f t="shared" si="29"/>
        <v>-3.75</v>
      </c>
      <c r="N60" s="41"/>
      <c r="O60" s="23"/>
      <c r="P60" s="23"/>
      <c r="R60" s="24"/>
    </row>
    <row r="61" spans="2:18" x14ac:dyDescent="0.25">
      <c r="B61" s="39">
        <v>40</v>
      </c>
      <c r="C61" s="47">
        <v>1.4870000000000001</v>
      </c>
      <c r="D61" s="47" t="s">
        <v>118</v>
      </c>
      <c r="E61" s="35">
        <f t="shared" si="24"/>
        <v>1.4820000000000002</v>
      </c>
      <c r="F61" s="38">
        <f t="shared" si="25"/>
        <v>7</v>
      </c>
      <c r="G61" s="35">
        <f t="shared" si="26"/>
        <v>10.374000000000002</v>
      </c>
      <c r="I61" s="28">
        <f>I60+(J61-J60)*1.5</f>
        <v>24.683999999999997</v>
      </c>
      <c r="J61" s="32">
        <v>0.47899999999999998</v>
      </c>
      <c r="K61" s="35">
        <f t="shared" si="30"/>
        <v>-0.51049999999999995</v>
      </c>
      <c r="L61" s="38">
        <f t="shared" si="31"/>
        <v>2.9684999999999988</v>
      </c>
      <c r="M61" s="35">
        <f t="shared" si="29"/>
        <v>-1.5154192499999992</v>
      </c>
      <c r="N61" s="41"/>
      <c r="O61" s="23"/>
      <c r="P61" s="23"/>
      <c r="R61" s="24"/>
    </row>
    <row r="62" spans="2:18" x14ac:dyDescent="0.25">
      <c r="B62" s="39"/>
      <c r="C62" s="47"/>
      <c r="D62" s="47"/>
      <c r="E62" s="35"/>
      <c r="F62" s="38"/>
      <c r="G62" s="35"/>
      <c r="I62" s="38">
        <v>25</v>
      </c>
      <c r="J62" s="35">
        <v>0.47899999999999998</v>
      </c>
      <c r="K62" s="35">
        <f t="shared" si="30"/>
        <v>0.47899999999999998</v>
      </c>
      <c r="L62" s="38">
        <f t="shared" si="31"/>
        <v>0.3160000000000025</v>
      </c>
      <c r="M62" s="35">
        <f t="shared" si="29"/>
        <v>0.15136400000000119</v>
      </c>
      <c r="O62" s="26"/>
      <c r="P62" s="26"/>
    </row>
    <row r="63" spans="2:18" ht="15" x14ac:dyDescent="0.25">
      <c r="B63" s="34" t="s">
        <v>106</v>
      </c>
      <c r="C63" s="34"/>
      <c r="D63" s="57">
        <v>0.4</v>
      </c>
      <c r="E63" s="57"/>
      <c r="J63" s="36"/>
      <c r="K63" s="36"/>
      <c r="L63" s="36"/>
      <c r="M63" s="36"/>
      <c r="N63" s="37"/>
      <c r="O63" s="21"/>
      <c r="P63" s="21"/>
    </row>
    <row r="64" spans="2:18" x14ac:dyDescent="0.25">
      <c r="B64" s="38">
        <v>0</v>
      </c>
      <c r="C64" s="35">
        <v>1.587</v>
      </c>
      <c r="D64" s="35" t="s">
        <v>109</v>
      </c>
      <c r="E64" s="38"/>
      <c r="F64" s="38"/>
      <c r="G64" s="38"/>
      <c r="H64" s="38"/>
      <c r="I64" s="38">
        <v>0</v>
      </c>
      <c r="J64" s="35">
        <v>1.587</v>
      </c>
      <c r="K64" s="35"/>
      <c r="L64" s="38"/>
      <c r="M64" s="35"/>
      <c r="N64" s="41"/>
      <c r="O64" s="23"/>
      <c r="P64" s="23"/>
      <c r="R64" s="24"/>
    </row>
    <row r="65" spans="2:18" x14ac:dyDescent="0.25">
      <c r="B65" s="38">
        <v>5</v>
      </c>
      <c r="C65" s="35">
        <v>1.5780000000000001</v>
      </c>
      <c r="D65" s="35"/>
      <c r="E65" s="35">
        <f>(C64+C65)/2</f>
        <v>1.5825</v>
      </c>
      <c r="F65" s="38">
        <f>B65-B64</f>
        <v>5</v>
      </c>
      <c r="G65" s="35">
        <f>E65*F65</f>
        <v>7.9124999999999996</v>
      </c>
      <c r="H65" s="38"/>
      <c r="I65" s="38">
        <v>5</v>
      </c>
      <c r="J65" s="35">
        <v>1.5780000000000001</v>
      </c>
      <c r="K65" s="35">
        <f t="shared" ref="K65:K71" si="32">AVERAGE(J64,J65)</f>
        <v>1.5825</v>
      </c>
      <c r="L65" s="38">
        <f t="shared" ref="L65:L71" si="33">I65-I64</f>
        <v>5</v>
      </c>
      <c r="M65" s="35">
        <f t="shared" ref="M65:M75" si="34">L65*K65</f>
        <v>7.9124999999999996</v>
      </c>
      <c r="N65" s="41"/>
      <c r="O65" s="23"/>
      <c r="P65" s="23"/>
      <c r="Q65" s="25"/>
      <c r="R65" s="24"/>
    </row>
    <row r="66" spans="2:18" x14ac:dyDescent="0.25">
      <c r="B66" s="38">
        <v>10</v>
      </c>
      <c r="C66" s="35">
        <v>1.5649999999999999</v>
      </c>
      <c r="D66" s="35" t="s">
        <v>23</v>
      </c>
      <c r="E66" s="35">
        <f t="shared" ref="E66:E76" si="35">(C65+C66)/2</f>
        <v>1.5714999999999999</v>
      </c>
      <c r="F66" s="38">
        <f t="shared" ref="F66:F76" si="36">B66-B65</f>
        <v>5</v>
      </c>
      <c r="G66" s="35">
        <f t="shared" ref="G66:G76" si="37">E66*F66</f>
        <v>7.8574999999999999</v>
      </c>
      <c r="H66" s="38"/>
      <c r="I66" s="38">
        <v>10</v>
      </c>
      <c r="J66" s="35">
        <v>1.5649999999999999</v>
      </c>
      <c r="K66" s="35">
        <f t="shared" si="32"/>
        <v>1.5714999999999999</v>
      </c>
      <c r="L66" s="38">
        <f t="shared" si="33"/>
        <v>5</v>
      </c>
      <c r="M66" s="35">
        <f t="shared" si="34"/>
        <v>7.8574999999999999</v>
      </c>
      <c r="N66" s="41"/>
      <c r="O66" s="23"/>
      <c r="P66" s="23"/>
      <c r="Q66" s="25"/>
      <c r="R66" s="24"/>
    </row>
    <row r="67" spans="2:18" x14ac:dyDescent="0.25">
      <c r="B67" s="38">
        <v>11</v>
      </c>
      <c r="C67" s="35">
        <v>0.61399999999999999</v>
      </c>
      <c r="D67" s="35"/>
      <c r="E67" s="35">
        <f t="shared" si="35"/>
        <v>1.0894999999999999</v>
      </c>
      <c r="F67" s="38">
        <f t="shared" si="36"/>
        <v>1</v>
      </c>
      <c r="G67" s="35">
        <f t="shared" si="37"/>
        <v>1.0894999999999999</v>
      </c>
      <c r="H67" s="38"/>
      <c r="I67" s="38">
        <v>11</v>
      </c>
      <c r="J67" s="35">
        <v>0.61399999999999999</v>
      </c>
      <c r="K67" s="35">
        <f t="shared" si="32"/>
        <v>1.0894999999999999</v>
      </c>
      <c r="L67" s="38">
        <f t="shared" si="33"/>
        <v>1</v>
      </c>
      <c r="M67" s="35">
        <f t="shared" si="34"/>
        <v>1.0894999999999999</v>
      </c>
      <c r="N67" s="41"/>
      <c r="O67" s="23"/>
      <c r="P67" s="23"/>
      <c r="Q67" s="25"/>
      <c r="R67" s="24"/>
    </row>
    <row r="68" spans="2:18" x14ac:dyDescent="0.25">
      <c r="B68" s="38">
        <v>13</v>
      </c>
      <c r="C68" s="35">
        <v>3.9E-2</v>
      </c>
      <c r="D68" s="35"/>
      <c r="E68" s="35">
        <f t="shared" si="35"/>
        <v>0.32650000000000001</v>
      </c>
      <c r="F68" s="38">
        <f t="shared" si="36"/>
        <v>2</v>
      </c>
      <c r="G68" s="35">
        <f t="shared" si="37"/>
        <v>0.65300000000000002</v>
      </c>
      <c r="H68" s="38"/>
      <c r="I68" s="28">
        <f>I67+(J67-J68)*1.5</f>
        <v>14.170999999999999</v>
      </c>
      <c r="J68" s="29">
        <v>-1.5</v>
      </c>
      <c r="K68" s="35">
        <f t="shared" si="32"/>
        <v>-0.443</v>
      </c>
      <c r="L68" s="38">
        <f t="shared" si="33"/>
        <v>3.1709999999999994</v>
      </c>
      <c r="M68" s="35">
        <f t="shared" si="34"/>
        <v>-1.4047529999999997</v>
      </c>
      <c r="N68" s="41"/>
      <c r="O68" s="23"/>
      <c r="P68" s="23"/>
      <c r="Q68" s="25"/>
      <c r="R68" s="24"/>
    </row>
    <row r="69" spans="2:18" x14ac:dyDescent="0.25">
      <c r="B69" s="38">
        <v>15</v>
      </c>
      <c r="C69" s="35">
        <v>-0.36899999999999999</v>
      </c>
      <c r="D69" s="35" t="s">
        <v>122</v>
      </c>
      <c r="E69" s="35">
        <f t="shared" si="35"/>
        <v>-0.16500000000000001</v>
      </c>
      <c r="F69" s="38">
        <f t="shared" si="36"/>
        <v>2</v>
      </c>
      <c r="G69" s="35">
        <f t="shared" si="37"/>
        <v>-0.33</v>
      </c>
      <c r="H69" s="38"/>
      <c r="I69" s="30">
        <f>I68+2.5</f>
        <v>16.670999999999999</v>
      </c>
      <c r="J69" s="31">
        <f>J68</f>
        <v>-1.5</v>
      </c>
      <c r="K69" s="35">
        <f t="shared" si="32"/>
        <v>-1.5</v>
      </c>
      <c r="L69" s="38">
        <f t="shared" si="33"/>
        <v>2.5</v>
      </c>
      <c r="M69" s="35">
        <f t="shared" si="34"/>
        <v>-3.75</v>
      </c>
      <c r="N69" s="41"/>
      <c r="O69" s="23"/>
      <c r="P69" s="23"/>
      <c r="Q69" s="25"/>
      <c r="R69" s="24"/>
    </row>
    <row r="70" spans="2:18" x14ac:dyDescent="0.25">
      <c r="B70" s="38">
        <v>17</v>
      </c>
      <c r="C70" s="35">
        <v>-0.47299999999999998</v>
      </c>
      <c r="D70" s="35"/>
      <c r="E70" s="35">
        <f t="shared" si="35"/>
        <v>-0.42099999999999999</v>
      </c>
      <c r="F70" s="38">
        <f t="shared" si="36"/>
        <v>2</v>
      </c>
      <c r="G70" s="35">
        <f t="shared" si="37"/>
        <v>-0.84199999999999997</v>
      </c>
      <c r="H70" s="38"/>
      <c r="I70" s="28">
        <f>I69+2.5</f>
        <v>19.170999999999999</v>
      </c>
      <c r="J70" s="29">
        <f>J68</f>
        <v>-1.5</v>
      </c>
      <c r="K70" s="35">
        <f t="shared" si="32"/>
        <v>-1.5</v>
      </c>
      <c r="L70" s="38">
        <f t="shared" si="33"/>
        <v>2.5</v>
      </c>
      <c r="M70" s="35">
        <f t="shared" si="34"/>
        <v>-3.75</v>
      </c>
      <c r="N70" s="41"/>
      <c r="O70" s="23"/>
      <c r="P70" s="23"/>
      <c r="Q70" s="25"/>
      <c r="R70" s="24"/>
    </row>
    <row r="71" spans="2:18" x14ac:dyDescent="0.25">
      <c r="B71" s="38">
        <v>19</v>
      </c>
      <c r="C71" s="35">
        <v>-0.36799999999999999</v>
      </c>
      <c r="D71" s="35"/>
      <c r="E71" s="35">
        <f t="shared" si="35"/>
        <v>-0.42049999999999998</v>
      </c>
      <c r="F71" s="38">
        <f t="shared" si="36"/>
        <v>2</v>
      </c>
      <c r="G71" s="35">
        <f t="shared" si="37"/>
        <v>-0.84099999999999997</v>
      </c>
      <c r="H71" s="38"/>
      <c r="I71" s="28">
        <f>I70+(J71-J70)*1.5</f>
        <v>21.721</v>
      </c>
      <c r="J71" s="32">
        <v>0.2</v>
      </c>
      <c r="K71" s="35">
        <f t="shared" si="32"/>
        <v>-0.65</v>
      </c>
      <c r="L71" s="38">
        <f t="shared" si="33"/>
        <v>2.5500000000000007</v>
      </c>
      <c r="M71" s="35">
        <f t="shared" si="34"/>
        <v>-1.6575000000000004</v>
      </c>
      <c r="N71" s="41"/>
      <c r="O71" s="23"/>
      <c r="P71" s="23"/>
      <c r="Q71" s="25"/>
      <c r="R71" s="24"/>
    </row>
    <row r="72" spans="2:18" x14ac:dyDescent="0.25">
      <c r="B72" s="38">
        <v>21</v>
      </c>
      <c r="C72" s="35">
        <v>3.7999999999999999E-2</v>
      </c>
      <c r="D72" s="35"/>
      <c r="E72" s="35">
        <f t="shared" si="35"/>
        <v>-0.16500000000000001</v>
      </c>
      <c r="F72" s="38">
        <f t="shared" si="36"/>
        <v>2</v>
      </c>
      <c r="G72" s="35">
        <f t="shared" si="37"/>
        <v>-0.33</v>
      </c>
      <c r="H72" s="38"/>
      <c r="I72" s="38">
        <v>23</v>
      </c>
      <c r="J72" s="35">
        <v>0.38200000000000001</v>
      </c>
      <c r="K72" s="35">
        <f>AVERAGE(J71,J72)</f>
        <v>0.29100000000000004</v>
      </c>
      <c r="L72" s="38">
        <f>I72-I71</f>
        <v>1.2789999999999999</v>
      </c>
      <c r="M72" s="35">
        <f t="shared" si="34"/>
        <v>0.37218900000000005</v>
      </c>
      <c r="N72" s="43"/>
      <c r="O72" s="26"/>
      <c r="P72" s="26"/>
      <c r="Q72" s="25"/>
      <c r="R72" s="24"/>
    </row>
    <row r="73" spans="2:18" x14ac:dyDescent="0.25">
      <c r="B73" s="38">
        <v>23</v>
      </c>
      <c r="C73" s="35">
        <v>0.38200000000000001</v>
      </c>
      <c r="D73" s="35"/>
      <c r="E73" s="35">
        <f t="shared" si="35"/>
        <v>0.21</v>
      </c>
      <c r="F73" s="38">
        <f t="shared" si="36"/>
        <v>2</v>
      </c>
      <c r="G73" s="35">
        <f t="shared" si="37"/>
        <v>0.42</v>
      </c>
      <c r="H73" s="38"/>
      <c r="I73" s="38">
        <v>24</v>
      </c>
      <c r="J73" s="35">
        <v>0.90800000000000003</v>
      </c>
      <c r="K73" s="35">
        <f t="shared" ref="K73:K75" si="38">AVERAGE(J72,J73)</f>
        <v>0.64500000000000002</v>
      </c>
      <c r="L73" s="38">
        <f t="shared" ref="L73:L75" si="39">I73-I72</f>
        <v>1</v>
      </c>
      <c r="M73" s="35">
        <f t="shared" si="34"/>
        <v>0.64500000000000002</v>
      </c>
      <c r="N73" s="41"/>
      <c r="O73" s="23"/>
      <c r="P73" s="23"/>
      <c r="Q73" s="25"/>
      <c r="R73" s="24"/>
    </row>
    <row r="74" spans="2:18" x14ac:dyDescent="0.25">
      <c r="B74" s="38">
        <v>24</v>
      </c>
      <c r="C74" s="35">
        <v>0.90800000000000003</v>
      </c>
      <c r="D74" s="35" t="s">
        <v>22</v>
      </c>
      <c r="E74" s="35">
        <f t="shared" si="35"/>
        <v>0.64500000000000002</v>
      </c>
      <c r="F74" s="38">
        <f t="shared" si="36"/>
        <v>1</v>
      </c>
      <c r="G74" s="35">
        <f t="shared" si="37"/>
        <v>0.64500000000000002</v>
      </c>
      <c r="H74" s="34"/>
      <c r="I74" s="38">
        <v>30</v>
      </c>
      <c r="J74" s="35">
        <v>0.90359999999999996</v>
      </c>
      <c r="K74" s="35">
        <f t="shared" si="38"/>
        <v>0.90579999999999994</v>
      </c>
      <c r="L74" s="38">
        <f t="shared" si="39"/>
        <v>6</v>
      </c>
      <c r="M74" s="35">
        <f t="shared" si="34"/>
        <v>5.4347999999999992</v>
      </c>
      <c r="N74" s="43"/>
      <c r="O74" s="26"/>
      <c r="P74" s="26"/>
      <c r="Q74" s="25"/>
      <c r="R74" s="24"/>
    </row>
    <row r="75" spans="2:18" x14ac:dyDescent="0.25">
      <c r="B75" s="38">
        <v>30</v>
      </c>
      <c r="C75" s="35">
        <v>0.90359999999999996</v>
      </c>
      <c r="D75" s="35"/>
      <c r="E75" s="35">
        <f t="shared" si="35"/>
        <v>0.90579999999999994</v>
      </c>
      <c r="F75" s="38">
        <f t="shared" si="36"/>
        <v>6</v>
      </c>
      <c r="G75" s="35">
        <f t="shared" si="37"/>
        <v>5.4347999999999992</v>
      </c>
      <c r="H75" s="34"/>
      <c r="I75" s="38">
        <v>35</v>
      </c>
      <c r="J75" s="35">
        <v>0.89700000000000002</v>
      </c>
      <c r="K75" s="35">
        <f t="shared" si="38"/>
        <v>0.90029999999999999</v>
      </c>
      <c r="L75" s="38">
        <f t="shared" si="39"/>
        <v>5</v>
      </c>
      <c r="M75" s="35">
        <f t="shared" si="34"/>
        <v>4.5015000000000001</v>
      </c>
      <c r="N75" s="43"/>
      <c r="O75" s="26"/>
      <c r="P75" s="26"/>
      <c r="Q75" s="25"/>
      <c r="R75" s="24"/>
    </row>
    <row r="76" spans="2:18" x14ac:dyDescent="0.25">
      <c r="B76" s="38">
        <v>35</v>
      </c>
      <c r="C76" s="35">
        <v>0.89700000000000002</v>
      </c>
      <c r="D76" s="35" t="s">
        <v>109</v>
      </c>
      <c r="E76" s="35">
        <f t="shared" si="35"/>
        <v>0.90029999999999999</v>
      </c>
      <c r="F76" s="38">
        <f t="shared" si="36"/>
        <v>5</v>
      </c>
      <c r="G76" s="35">
        <f t="shared" si="37"/>
        <v>4.5015000000000001</v>
      </c>
      <c r="H76" s="34"/>
      <c r="I76" s="38"/>
      <c r="J76" s="38"/>
      <c r="K76" s="35"/>
      <c r="L76" s="38"/>
      <c r="M76" s="35"/>
      <c r="N76" s="41"/>
      <c r="O76" s="23"/>
      <c r="P76" s="23"/>
      <c r="R76" s="24"/>
    </row>
    <row r="77" spans="2:18" ht="15" x14ac:dyDescent="0.25">
      <c r="B77" s="36"/>
      <c r="C77" s="48"/>
      <c r="D77" s="48"/>
      <c r="E77" s="36"/>
      <c r="F77" s="38"/>
      <c r="G77" s="35"/>
      <c r="H77" s="56" t="s">
        <v>107</v>
      </c>
      <c r="I77" s="56"/>
      <c r="J77" s="35" t="e">
        <f>#REF!</f>
        <v>#REF!</v>
      </c>
      <c r="K77" s="35" t="s">
        <v>108</v>
      </c>
      <c r="L77" s="38" t="e">
        <f>#REF!</f>
        <v>#REF!</v>
      </c>
      <c r="M77" s="35" t="e">
        <f>J77-L77</f>
        <v>#REF!</v>
      </c>
      <c r="N77" s="43"/>
      <c r="O77" s="21"/>
      <c r="P77" s="21"/>
    </row>
    <row r="78" spans="2:18" ht="15" x14ac:dyDescent="0.25">
      <c r="B78" s="34" t="s">
        <v>106</v>
      </c>
      <c r="C78" s="34"/>
      <c r="D78" s="57">
        <v>0.5</v>
      </c>
      <c r="E78" s="57"/>
      <c r="J78" s="36"/>
      <c r="K78" s="36"/>
      <c r="L78" s="36"/>
      <c r="M78" s="36"/>
      <c r="N78" s="37"/>
      <c r="O78" s="21"/>
      <c r="P78" s="21"/>
    </row>
    <row r="79" spans="2:18" x14ac:dyDescent="0.25">
      <c r="B79" s="38">
        <v>0</v>
      </c>
      <c r="C79" s="35">
        <v>1.1379999999999999</v>
      </c>
      <c r="D79" s="35" t="s">
        <v>70</v>
      </c>
      <c r="E79" s="38"/>
      <c r="F79" s="38"/>
      <c r="G79" s="38"/>
      <c r="H79" s="38"/>
      <c r="I79" s="39"/>
      <c r="J79" s="40"/>
      <c r="K79" s="35"/>
      <c r="L79" s="38"/>
      <c r="M79" s="35"/>
      <c r="N79" s="41"/>
      <c r="O79" s="23"/>
      <c r="P79" s="23"/>
      <c r="R79" s="24"/>
    </row>
    <row r="80" spans="2:18" x14ac:dyDescent="0.25">
      <c r="B80" s="38">
        <v>5</v>
      </c>
      <c r="C80" s="35">
        <v>1.133</v>
      </c>
      <c r="D80" s="35"/>
      <c r="E80" s="35">
        <f>(C79+C80)/2</f>
        <v>1.1355</v>
      </c>
      <c r="F80" s="38">
        <f>B80-B79</f>
        <v>5</v>
      </c>
      <c r="G80" s="35">
        <f>E80*F80</f>
        <v>5.6775000000000002</v>
      </c>
      <c r="H80" s="38"/>
      <c r="I80" s="38"/>
      <c r="J80" s="38"/>
      <c r="K80" s="35"/>
      <c r="L80" s="38"/>
      <c r="M80" s="35"/>
      <c r="N80" s="41"/>
      <c r="O80" s="23"/>
      <c r="P80" s="23"/>
      <c r="Q80" s="25"/>
      <c r="R80" s="24"/>
    </row>
    <row r="81" spans="2:18" x14ac:dyDescent="0.25">
      <c r="B81" s="38">
        <v>10</v>
      </c>
      <c r="C81" s="35">
        <v>1.125</v>
      </c>
      <c r="D81" s="35" t="s">
        <v>23</v>
      </c>
      <c r="E81" s="35">
        <f t="shared" ref="E81:E91" si="40">(C80+C81)/2</f>
        <v>1.129</v>
      </c>
      <c r="F81" s="38">
        <f t="shared" ref="F81:F91" si="41">B81-B80</f>
        <v>5</v>
      </c>
      <c r="G81" s="35">
        <f t="shared" ref="G81:G91" si="42">E81*F81</f>
        <v>5.6449999999999996</v>
      </c>
      <c r="H81" s="38"/>
      <c r="I81" s="38"/>
      <c r="J81" s="38"/>
      <c r="K81" s="35"/>
      <c r="L81" s="38"/>
      <c r="M81" s="35"/>
      <c r="N81" s="41"/>
      <c r="O81" s="23"/>
      <c r="P81" s="23"/>
      <c r="Q81" s="25"/>
      <c r="R81" s="24"/>
    </row>
    <row r="82" spans="2:18" x14ac:dyDescent="0.25">
      <c r="B82" s="38">
        <v>11</v>
      </c>
      <c r="C82" s="35">
        <v>0.42699999999999999</v>
      </c>
      <c r="D82" s="35"/>
      <c r="E82" s="35">
        <f t="shared" si="40"/>
        <v>0.77600000000000002</v>
      </c>
      <c r="F82" s="38">
        <f t="shared" si="41"/>
        <v>1</v>
      </c>
      <c r="G82" s="35">
        <f t="shared" si="42"/>
        <v>0.77600000000000002</v>
      </c>
      <c r="H82" s="38"/>
      <c r="I82" s="38"/>
      <c r="J82" s="38"/>
      <c r="K82" s="35"/>
      <c r="L82" s="38"/>
      <c r="M82" s="35"/>
      <c r="N82" s="41"/>
      <c r="O82" s="23"/>
      <c r="P82" s="23"/>
      <c r="Q82" s="25"/>
      <c r="R82" s="24"/>
    </row>
    <row r="83" spans="2:18" x14ac:dyDescent="0.25">
      <c r="B83" s="38">
        <v>12</v>
      </c>
      <c r="C83" s="35">
        <v>0.13200000000000001</v>
      </c>
      <c r="D83" s="35"/>
      <c r="E83" s="35">
        <f t="shared" si="40"/>
        <v>0.27949999999999997</v>
      </c>
      <c r="F83" s="38">
        <f t="shared" si="41"/>
        <v>1</v>
      </c>
      <c r="G83" s="35">
        <f t="shared" si="42"/>
        <v>0.27949999999999997</v>
      </c>
      <c r="H83" s="38"/>
      <c r="I83" s="38">
        <v>0</v>
      </c>
      <c r="J83" s="35">
        <v>1.1379999999999999</v>
      </c>
      <c r="K83" s="35"/>
      <c r="L83" s="38"/>
      <c r="M83" s="35"/>
      <c r="N83" s="41"/>
      <c r="O83" s="23"/>
      <c r="P83" s="23"/>
      <c r="Q83" s="25"/>
      <c r="R83" s="24"/>
    </row>
    <row r="84" spans="2:18" x14ac:dyDescent="0.25">
      <c r="B84" s="38">
        <v>13</v>
      </c>
      <c r="C84" s="35">
        <v>-5.8000000000000003E-2</v>
      </c>
      <c r="D84" s="35"/>
      <c r="E84" s="35">
        <f t="shared" si="40"/>
        <v>3.7000000000000005E-2</v>
      </c>
      <c r="F84" s="38">
        <f t="shared" si="41"/>
        <v>1</v>
      </c>
      <c r="G84" s="35">
        <f t="shared" si="42"/>
        <v>3.7000000000000005E-2</v>
      </c>
      <c r="H84" s="38"/>
      <c r="I84" s="38">
        <v>5</v>
      </c>
      <c r="J84" s="35">
        <v>1.133</v>
      </c>
      <c r="K84" s="35">
        <f t="shared" ref="K84:K86" si="43">AVERAGE(J83,J84)</f>
        <v>1.1355</v>
      </c>
      <c r="L84" s="38">
        <f t="shared" ref="L84:L86" si="44">I84-I83</f>
        <v>5</v>
      </c>
      <c r="M84" s="35">
        <f t="shared" ref="M84:M91" si="45">L84*K84</f>
        <v>5.6775000000000002</v>
      </c>
      <c r="N84" s="41"/>
      <c r="O84" s="23"/>
      <c r="P84" s="23"/>
      <c r="Q84" s="25"/>
      <c r="R84" s="24"/>
    </row>
    <row r="85" spans="2:18" x14ac:dyDescent="0.25">
      <c r="B85" s="38">
        <v>15</v>
      </c>
      <c r="C85" s="35">
        <v>-0.16400000000000001</v>
      </c>
      <c r="D85" s="35" t="s">
        <v>122</v>
      </c>
      <c r="E85" s="35">
        <f t="shared" si="40"/>
        <v>-0.111</v>
      </c>
      <c r="F85" s="38">
        <f t="shared" si="41"/>
        <v>2</v>
      </c>
      <c r="G85" s="35">
        <f t="shared" si="42"/>
        <v>-0.222</v>
      </c>
      <c r="H85" s="38"/>
      <c r="I85" s="38">
        <v>8.5</v>
      </c>
      <c r="J85" s="35">
        <v>1.125</v>
      </c>
      <c r="K85" s="35">
        <f t="shared" si="43"/>
        <v>1.129</v>
      </c>
      <c r="L85" s="38">
        <f t="shared" si="44"/>
        <v>3.5</v>
      </c>
      <c r="M85" s="35">
        <f t="shared" si="45"/>
        <v>3.9515000000000002</v>
      </c>
      <c r="N85" s="41"/>
      <c r="O85" s="23"/>
      <c r="P85" s="23"/>
      <c r="Q85" s="25"/>
      <c r="R85" s="24"/>
    </row>
    <row r="86" spans="2:18" x14ac:dyDescent="0.25">
      <c r="B86" s="38">
        <v>17</v>
      </c>
      <c r="C86" s="35">
        <v>-6.2E-2</v>
      </c>
      <c r="D86" s="35"/>
      <c r="E86" s="35">
        <f t="shared" si="40"/>
        <v>-0.113</v>
      </c>
      <c r="F86" s="38">
        <f t="shared" si="41"/>
        <v>2</v>
      </c>
      <c r="G86" s="35">
        <f t="shared" si="42"/>
        <v>-0.22600000000000001</v>
      </c>
      <c r="H86" s="38"/>
      <c r="I86" s="28">
        <f>I85+(J85-J86)*1.5</f>
        <v>12.4375</v>
      </c>
      <c r="J86" s="29">
        <v>-1.5</v>
      </c>
      <c r="K86" s="35">
        <f t="shared" si="43"/>
        <v>-0.1875</v>
      </c>
      <c r="L86" s="38">
        <f t="shared" si="44"/>
        <v>3.9375</v>
      </c>
      <c r="M86" s="35">
        <f t="shared" si="45"/>
        <v>-0.73828125</v>
      </c>
      <c r="N86" s="41"/>
      <c r="O86" s="23"/>
      <c r="P86" s="23"/>
      <c r="Q86" s="25"/>
      <c r="R86" s="24"/>
    </row>
    <row r="87" spans="2:18" x14ac:dyDescent="0.25">
      <c r="B87" s="38">
        <v>18</v>
      </c>
      <c r="C87" s="35">
        <v>0.112</v>
      </c>
      <c r="D87" s="35"/>
      <c r="E87" s="35">
        <f t="shared" si="40"/>
        <v>2.5000000000000001E-2</v>
      </c>
      <c r="F87" s="38">
        <f t="shared" si="41"/>
        <v>1</v>
      </c>
      <c r="G87" s="35">
        <f t="shared" si="42"/>
        <v>2.5000000000000001E-2</v>
      </c>
      <c r="H87" s="38"/>
      <c r="I87" s="30">
        <f>I86+2.5</f>
        <v>14.9375</v>
      </c>
      <c r="J87" s="31">
        <f>J86</f>
        <v>-1.5</v>
      </c>
      <c r="K87" s="35">
        <f>AVERAGE(J86,J87)</f>
        <v>-1.5</v>
      </c>
      <c r="L87" s="38">
        <f>I87-I86</f>
        <v>2.5</v>
      </c>
      <c r="M87" s="35">
        <f t="shared" si="45"/>
        <v>-3.75</v>
      </c>
      <c r="N87" s="43"/>
      <c r="O87" s="26"/>
      <c r="P87" s="26"/>
      <c r="Q87" s="25"/>
      <c r="R87" s="24"/>
    </row>
    <row r="88" spans="2:18" x14ac:dyDescent="0.25">
      <c r="B88" s="38">
        <v>19</v>
      </c>
      <c r="C88" s="35">
        <v>0.41799999999999998</v>
      </c>
      <c r="D88" s="35"/>
      <c r="E88" s="35">
        <f t="shared" si="40"/>
        <v>0.26500000000000001</v>
      </c>
      <c r="F88" s="38">
        <f t="shared" si="41"/>
        <v>1</v>
      </c>
      <c r="G88" s="35">
        <f t="shared" si="42"/>
        <v>0.26500000000000001</v>
      </c>
      <c r="H88" s="38"/>
      <c r="I88" s="28">
        <f>I87+2.5</f>
        <v>17.4375</v>
      </c>
      <c r="J88" s="29">
        <f>J86</f>
        <v>-1.5</v>
      </c>
      <c r="K88" s="35">
        <f t="shared" ref="K88:K91" si="46">AVERAGE(J87,J88)</f>
        <v>-1.5</v>
      </c>
      <c r="L88" s="38">
        <f t="shared" ref="L88:L91" si="47">I88-I87</f>
        <v>2.5</v>
      </c>
      <c r="M88" s="35">
        <f t="shared" si="45"/>
        <v>-3.75</v>
      </c>
      <c r="N88" s="41"/>
      <c r="O88" s="23"/>
      <c r="P88" s="23"/>
      <c r="Q88" s="25"/>
      <c r="R88" s="24"/>
    </row>
    <row r="89" spans="2:18" x14ac:dyDescent="0.25">
      <c r="B89" s="38">
        <v>20</v>
      </c>
      <c r="C89" s="35">
        <v>0.88700000000000001</v>
      </c>
      <c r="D89" s="35" t="s">
        <v>22</v>
      </c>
      <c r="E89" s="35">
        <f t="shared" si="40"/>
        <v>0.65249999999999997</v>
      </c>
      <c r="F89" s="38">
        <f t="shared" si="41"/>
        <v>1</v>
      </c>
      <c r="G89" s="35">
        <f t="shared" si="42"/>
        <v>0.65249999999999997</v>
      </c>
      <c r="H89" s="34"/>
      <c r="I89" s="28">
        <f>I88+(J89-J88)*1.5</f>
        <v>21.0045</v>
      </c>
      <c r="J89" s="32">
        <v>0.878</v>
      </c>
      <c r="K89" s="35">
        <f t="shared" si="46"/>
        <v>-0.311</v>
      </c>
      <c r="L89" s="38">
        <f t="shared" si="47"/>
        <v>3.5670000000000002</v>
      </c>
      <c r="M89" s="35">
        <f t="shared" si="45"/>
        <v>-1.109337</v>
      </c>
      <c r="N89" s="43"/>
      <c r="O89" s="26"/>
      <c r="P89" s="26"/>
      <c r="Q89" s="25"/>
      <c r="R89" s="24"/>
    </row>
    <row r="90" spans="2:18" x14ac:dyDescent="0.25">
      <c r="B90" s="38">
        <v>25</v>
      </c>
      <c r="C90" s="35">
        <v>0.878</v>
      </c>
      <c r="D90" s="35"/>
      <c r="E90" s="35">
        <f t="shared" si="40"/>
        <v>0.88250000000000006</v>
      </c>
      <c r="F90" s="38">
        <f t="shared" si="41"/>
        <v>5</v>
      </c>
      <c r="G90" s="35">
        <f t="shared" si="42"/>
        <v>4.4125000000000005</v>
      </c>
      <c r="H90" s="34"/>
      <c r="I90" s="38">
        <v>25</v>
      </c>
      <c r="J90" s="35">
        <v>0.878</v>
      </c>
      <c r="K90" s="35">
        <f t="shared" si="46"/>
        <v>0.878</v>
      </c>
      <c r="L90" s="38">
        <f t="shared" si="47"/>
        <v>3.9954999999999998</v>
      </c>
      <c r="M90" s="35">
        <f t="shared" si="45"/>
        <v>3.5080489999999998</v>
      </c>
      <c r="N90" s="43"/>
      <c r="O90" s="26"/>
      <c r="P90" s="26"/>
      <c r="Q90" s="25"/>
      <c r="R90" s="24"/>
    </row>
    <row r="91" spans="2:18" x14ac:dyDescent="0.25">
      <c r="B91" s="38">
        <v>30</v>
      </c>
      <c r="C91" s="35">
        <v>0.872</v>
      </c>
      <c r="D91" s="35" t="s">
        <v>119</v>
      </c>
      <c r="E91" s="35">
        <f t="shared" si="40"/>
        <v>0.875</v>
      </c>
      <c r="F91" s="38">
        <f t="shared" si="41"/>
        <v>5</v>
      </c>
      <c r="G91" s="35">
        <f t="shared" si="42"/>
        <v>4.375</v>
      </c>
      <c r="H91" s="34"/>
      <c r="I91" s="38">
        <v>30</v>
      </c>
      <c r="J91" s="35">
        <v>0.872</v>
      </c>
      <c r="K91" s="35">
        <f t="shared" si="46"/>
        <v>0.875</v>
      </c>
      <c r="L91" s="38">
        <f t="shared" si="47"/>
        <v>5</v>
      </c>
      <c r="M91" s="35">
        <f t="shared" si="45"/>
        <v>4.375</v>
      </c>
      <c r="N91" s="41"/>
      <c r="O91" s="23"/>
      <c r="P91" s="23"/>
      <c r="R91" s="24"/>
    </row>
    <row r="92" spans="2:18" x14ac:dyDescent="0.25">
      <c r="B92" s="38"/>
      <c r="C92" s="35"/>
      <c r="D92" s="35"/>
      <c r="E92" s="35"/>
      <c r="F92" s="38"/>
      <c r="G92" s="35"/>
      <c r="H92" s="34"/>
      <c r="I92" s="38"/>
      <c r="J92" s="45"/>
      <c r="K92" s="35"/>
      <c r="L92" s="38"/>
      <c r="M92" s="35"/>
      <c r="N92" s="41"/>
      <c r="O92" s="23"/>
      <c r="P92" s="23"/>
      <c r="R92" s="24"/>
    </row>
    <row r="93" spans="2:18" ht="15" x14ac:dyDescent="0.25">
      <c r="B93" s="34" t="s">
        <v>106</v>
      </c>
      <c r="C93" s="34"/>
      <c r="D93" s="57">
        <v>0.6</v>
      </c>
      <c r="E93" s="57"/>
      <c r="J93" s="36"/>
      <c r="K93" s="36"/>
      <c r="L93" s="36"/>
      <c r="M93" s="36"/>
      <c r="N93" s="37"/>
      <c r="O93" s="21"/>
      <c r="P93" s="21"/>
    </row>
    <row r="94" spans="2:18" x14ac:dyDescent="0.25">
      <c r="B94" s="38">
        <v>0</v>
      </c>
      <c r="C94" s="35">
        <v>0.84899999999999998</v>
      </c>
      <c r="D94" s="35" t="s">
        <v>70</v>
      </c>
      <c r="E94" s="38"/>
      <c r="F94" s="38"/>
      <c r="G94" s="38"/>
      <c r="H94" s="38"/>
      <c r="I94" s="38">
        <v>0</v>
      </c>
      <c r="J94" s="35">
        <v>0.84899999999999998</v>
      </c>
      <c r="K94" s="35"/>
      <c r="L94" s="38"/>
      <c r="M94" s="35"/>
      <c r="N94" s="41"/>
      <c r="O94" s="23"/>
      <c r="P94" s="23"/>
      <c r="R94" s="24"/>
    </row>
    <row r="95" spans="2:18" x14ac:dyDescent="0.25">
      <c r="B95" s="38">
        <v>5</v>
      </c>
      <c r="C95" s="35">
        <v>0.84399999999999997</v>
      </c>
      <c r="D95" s="35"/>
      <c r="E95" s="35">
        <f>(C94+C95)/2</f>
        <v>0.84650000000000003</v>
      </c>
      <c r="F95" s="38">
        <f>B95-B94</f>
        <v>5</v>
      </c>
      <c r="G95" s="35">
        <f>E95*F95</f>
        <v>4.2324999999999999</v>
      </c>
      <c r="H95" s="38"/>
      <c r="I95" s="38">
        <v>5</v>
      </c>
      <c r="J95" s="35">
        <v>0.84399999999999997</v>
      </c>
      <c r="K95" s="35">
        <f t="shared" ref="K95:K101" si="48">AVERAGE(J94,J95)</f>
        <v>0.84650000000000003</v>
      </c>
      <c r="L95" s="38">
        <f t="shared" ref="L95:L101" si="49">I95-I94</f>
        <v>5</v>
      </c>
      <c r="M95" s="35">
        <f t="shared" ref="M95:M108" si="50">L95*K95</f>
        <v>4.2324999999999999</v>
      </c>
      <c r="N95" s="41"/>
      <c r="O95" s="23"/>
      <c r="P95" s="23"/>
      <c r="Q95" s="25"/>
      <c r="R95" s="24"/>
    </row>
    <row r="96" spans="2:18" x14ac:dyDescent="0.25">
      <c r="B96" s="38">
        <v>10</v>
      </c>
      <c r="C96" s="35">
        <v>0.82899999999999996</v>
      </c>
      <c r="D96" s="35" t="s">
        <v>23</v>
      </c>
      <c r="E96" s="35">
        <f t="shared" ref="E96:E108" si="51">(C95+C96)/2</f>
        <v>0.83650000000000002</v>
      </c>
      <c r="F96" s="38">
        <f t="shared" ref="F96:F108" si="52">B96-B95</f>
        <v>5</v>
      </c>
      <c r="G96" s="35">
        <f t="shared" ref="G96:G108" si="53">E96*F96</f>
        <v>4.1825000000000001</v>
      </c>
      <c r="H96" s="38"/>
      <c r="I96" s="38">
        <v>10</v>
      </c>
      <c r="J96" s="35">
        <v>0.82899999999999996</v>
      </c>
      <c r="K96" s="35">
        <f t="shared" si="48"/>
        <v>0.83650000000000002</v>
      </c>
      <c r="L96" s="38">
        <f t="shared" si="49"/>
        <v>5</v>
      </c>
      <c r="M96" s="35">
        <f t="shared" si="50"/>
        <v>4.1825000000000001</v>
      </c>
      <c r="N96" s="41"/>
      <c r="O96" s="23"/>
      <c r="P96" s="23"/>
      <c r="Q96" s="25"/>
      <c r="R96" s="24"/>
    </row>
    <row r="97" spans="2:18" x14ac:dyDescent="0.25">
      <c r="B97" s="38">
        <v>11</v>
      </c>
      <c r="C97" s="35">
        <v>0.35399999999999998</v>
      </c>
      <c r="D97" s="35"/>
      <c r="E97" s="35">
        <f t="shared" si="51"/>
        <v>0.59149999999999991</v>
      </c>
      <c r="F97" s="38">
        <f t="shared" si="52"/>
        <v>1</v>
      </c>
      <c r="G97" s="35">
        <f t="shared" si="53"/>
        <v>0.59149999999999991</v>
      </c>
      <c r="H97" s="38"/>
      <c r="I97" s="38">
        <v>11</v>
      </c>
      <c r="J97" s="35">
        <v>0.35399999999999998</v>
      </c>
      <c r="K97" s="35">
        <f t="shared" si="48"/>
        <v>0.59149999999999991</v>
      </c>
      <c r="L97" s="38">
        <f t="shared" si="49"/>
        <v>1</v>
      </c>
      <c r="M97" s="35">
        <f t="shared" si="50"/>
        <v>0.59149999999999991</v>
      </c>
      <c r="N97" s="41"/>
      <c r="O97" s="23"/>
      <c r="P97" s="23"/>
      <c r="Q97" s="25"/>
      <c r="R97" s="24"/>
    </row>
    <row r="98" spans="2:18" x14ac:dyDescent="0.25">
      <c r="B98" s="38">
        <v>13</v>
      </c>
      <c r="C98" s="35">
        <v>-0.03</v>
      </c>
      <c r="D98" s="35"/>
      <c r="E98" s="35">
        <f t="shared" si="51"/>
        <v>0.16199999999999998</v>
      </c>
      <c r="F98" s="38">
        <f t="shared" si="52"/>
        <v>2</v>
      </c>
      <c r="G98" s="35">
        <f t="shared" si="53"/>
        <v>0.32399999999999995</v>
      </c>
      <c r="H98" s="38"/>
      <c r="I98" s="38">
        <v>13</v>
      </c>
      <c r="J98" s="35">
        <v>-0.03</v>
      </c>
      <c r="K98" s="35">
        <f t="shared" si="48"/>
        <v>0.16199999999999998</v>
      </c>
      <c r="L98" s="38">
        <f t="shared" si="49"/>
        <v>2</v>
      </c>
      <c r="M98" s="35">
        <f t="shared" si="50"/>
        <v>0.32399999999999995</v>
      </c>
      <c r="N98" s="41"/>
      <c r="O98" s="23"/>
      <c r="P98" s="23"/>
      <c r="Q98" s="25"/>
      <c r="R98" s="24"/>
    </row>
    <row r="99" spans="2:18" x14ac:dyDescent="0.25">
      <c r="B99" s="38">
        <v>15</v>
      </c>
      <c r="C99" s="35">
        <v>-0.14099999999999999</v>
      </c>
      <c r="D99" s="35"/>
      <c r="E99" s="35">
        <f t="shared" si="51"/>
        <v>-8.5499999999999993E-2</v>
      </c>
      <c r="F99" s="38">
        <f t="shared" si="52"/>
        <v>2</v>
      </c>
      <c r="G99" s="35">
        <f t="shared" si="53"/>
        <v>-0.17099999999999999</v>
      </c>
      <c r="H99" s="38"/>
      <c r="I99" s="38">
        <v>14</v>
      </c>
      <c r="J99" s="35">
        <v>-0.1</v>
      </c>
      <c r="K99" s="35">
        <f t="shared" si="48"/>
        <v>-6.5000000000000002E-2</v>
      </c>
      <c r="L99" s="38">
        <f t="shared" si="49"/>
        <v>1</v>
      </c>
      <c r="M99" s="35">
        <f t="shared" si="50"/>
        <v>-6.5000000000000002E-2</v>
      </c>
      <c r="N99" s="41"/>
      <c r="O99" s="23"/>
      <c r="P99" s="23"/>
      <c r="Q99" s="25"/>
      <c r="R99" s="24"/>
    </row>
    <row r="100" spans="2:18" x14ac:dyDescent="0.25">
      <c r="B100" s="38">
        <v>17</v>
      </c>
      <c r="C100" s="35">
        <v>-0.36699999999999999</v>
      </c>
      <c r="D100" s="35"/>
      <c r="E100" s="35">
        <f t="shared" si="51"/>
        <v>-0.254</v>
      </c>
      <c r="F100" s="38">
        <f t="shared" si="52"/>
        <v>2</v>
      </c>
      <c r="G100" s="35">
        <f t="shared" si="53"/>
        <v>-0.50800000000000001</v>
      </c>
      <c r="H100" s="38"/>
      <c r="I100" s="28">
        <f>I99+(J99-J100)*1.5</f>
        <v>16.100000000000001</v>
      </c>
      <c r="J100" s="29">
        <v>-1.5</v>
      </c>
      <c r="K100" s="35">
        <f t="shared" si="48"/>
        <v>-0.8</v>
      </c>
      <c r="L100" s="38">
        <f t="shared" si="49"/>
        <v>2.1000000000000014</v>
      </c>
      <c r="M100" s="35">
        <f t="shared" si="50"/>
        <v>-1.6800000000000013</v>
      </c>
      <c r="N100" s="41"/>
      <c r="O100" s="23"/>
      <c r="P100" s="23"/>
      <c r="Q100" s="25"/>
      <c r="R100" s="24"/>
    </row>
    <row r="101" spans="2:18" x14ac:dyDescent="0.25">
      <c r="B101" s="38">
        <v>19</v>
      </c>
      <c r="C101" s="35">
        <v>-0.47299999999999998</v>
      </c>
      <c r="D101" s="35" t="s">
        <v>122</v>
      </c>
      <c r="E101" s="35">
        <f t="shared" si="51"/>
        <v>-0.42</v>
      </c>
      <c r="F101" s="38">
        <f t="shared" si="52"/>
        <v>2</v>
      </c>
      <c r="G101" s="35">
        <f t="shared" si="53"/>
        <v>-0.84</v>
      </c>
      <c r="H101" s="38"/>
      <c r="I101" s="30">
        <f>I100+2.5</f>
        <v>18.600000000000001</v>
      </c>
      <c r="J101" s="31">
        <f>J100</f>
        <v>-1.5</v>
      </c>
      <c r="K101" s="35">
        <f t="shared" si="48"/>
        <v>-1.5</v>
      </c>
      <c r="L101" s="38">
        <f t="shared" si="49"/>
        <v>2.5</v>
      </c>
      <c r="M101" s="35">
        <f t="shared" si="50"/>
        <v>-3.75</v>
      </c>
      <c r="N101" s="41"/>
      <c r="O101" s="23"/>
      <c r="P101" s="23"/>
      <c r="Q101" s="25"/>
      <c r="R101" s="24"/>
    </row>
    <row r="102" spans="2:18" x14ac:dyDescent="0.25">
      <c r="B102" s="38">
        <v>21</v>
      </c>
      <c r="C102" s="35">
        <v>-0.37</v>
      </c>
      <c r="D102" s="35"/>
      <c r="E102" s="35">
        <f t="shared" si="51"/>
        <v>-0.42149999999999999</v>
      </c>
      <c r="F102" s="38">
        <f t="shared" si="52"/>
        <v>2</v>
      </c>
      <c r="G102" s="35">
        <f t="shared" si="53"/>
        <v>-0.84299999999999997</v>
      </c>
      <c r="H102" s="38"/>
      <c r="I102" s="28">
        <f>I101+2.5</f>
        <v>21.1</v>
      </c>
      <c r="J102" s="29">
        <f>J100</f>
        <v>-1.5</v>
      </c>
      <c r="K102" s="35">
        <f>AVERAGE(J101,J102)</f>
        <v>-1.5</v>
      </c>
      <c r="L102" s="38">
        <f>I102-I101</f>
        <v>2.5</v>
      </c>
      <c r="M102" s="35">
        <f t="shared" si="50"/>
        <v>-3.75</v>
      </c>
      <c r="N102" s="43"/>
      <c r="O102" s="26"/>
      <c r="P102" s="26"/>
      <c r="Q102" s="25"/>
      <c r="R102" s="24"/>
    </row>
    <row r="103" spans="2:18" x14ac:dyDescent="0.25">
      <c r="B103" s="38">
        <v>23</v>
      </c>
      <c r="C103" s="35">
        <v>-0.245</v>
      </c>
      <c r="D103" s="35"/>
      <c r="E103" s="35">
        <f t="shared" si="51"/>
        <v>-0.3075</v>
      </c>
      <c r="F103" s="38">
        <f t="shared" si="52"/>
        <v>2</v>
      </c>
      <c r="G103" s="35">
        <f t="shared" si="53"/>
        <v>-0.61499999999999999</v>
      </c>
      <c r="H103" s="38"/>
      <c r="I103" s="28">
        <f>I102+(J103-J102)*1.5</f>
        <v>23.05</v>
      </c>
      <c r="J103" s="32">
        <v>-0.2</v>
      </c>
      <c r="K103" s="35">
        <f t="shared" ref="K103:K108" si="54">AVERAGE(J102,J103)</f>
        <v>-0.85</v>
      </c>
      <c r="L103" s="38">
        <f t="shared" ref="L103:L108" si="55">I103-I102</f>
        <v>1.9499999999999993</v>
      </c>
      <c r="M103" s="35">
        <f t="shared" si="50"/>
        <v>-1.6574999999999993</v>
      </c>
      <c r="N103" s="41"/>
      <c r="O103" s="23"/>
      <c r="P103" s="23"/>
      <c r="Q103" s="25"/>
      <c r="R103" s="24"/>
    </row>
    <row r="104" spans="2:18" x14ac:dyDescent="0.25">
      <c r="B104" s="38">
        <v>25</v>
      </c>
      <c r="C104" s="35">
        <v>-3.3000000000000002E-2</v>
      </c>
      <c r="E104" s="35">
        <f t="shared" si="51"/>
        <v>-0.13900000000000001</v>
      </c>
      <c r="F104" s="38">
        <f t="shared" si="52"/>
        <v>2</v>
      </c>
      <c r="G104" s="35">
        <f t="shared" si="53"/>
        <v>-0.27800000000000002</v>
      </c>
      <c r="H104" s="34"/>
      <c r="I104" s="38">
        <v>25</v>
      </c>
      <c r="J104" s="35">
        <v>-3.3000000000000002E-2</v>
      </c>
      <c r="K104" s="35">
        <f t="shared" si="54"/>
        <v>-0.11650000000000001</v>
      </c>
      <c r="L104" s="38">
        <f t="shared" si="55"/>
        <v>1.9499999999999993</v>
      </c>
      <c r="M104" s="35">
        <f t="shared" si="50"/>
        <v>-0.22717499999999993</v>
      </c>
      <c r="N104" s="43"/>
      <c r="O104" s="26"/>
      <c r="P104" s="26"/>
      <c r="Q104" s="25"/>
      <c r="R104" s="24"/>
    </row>
    <row r="105" spans="2:18" x14ac:dyDescent="0.25">
      <c r="B105" s="38">
        <v>27</v>
      </c>
      <c r="C105" s="35">
        <v>0.27</v>
      </c>
      <c r="D105" s="35"/>
      <c r="E105" s="35">
        <f t="shared" si="51"/>
        <v>0.11850000000000001</v>
      </c>
      <c r="F105" s="38">
        <f t="shared" si="52"/>
        <v>2</v>
      </c>
      <c r="G105" s="35">
        <f t="shared" si="53"/>
        <v>0.23700000000000002</v>
      </c>
      <c r="H105" s="34"/>
      <c r="I105" s="38">
        <v>27</v>
      </c>
      <c r="J105" s="35">
        <v>0.27</v>
      </c>
      <c r="K105" s="35">
        <f t="shared" si="54"/>
        <v>0.11850000000000001</v>
      </c>
      <c r="L105" s="38">
        <f t="shared" si="55"/>
        <v>2</v>
      </c>
      <c r="M105" s="35">
        <f t="shared" si="50"/>
        <v>0.23700000000000002</v>
      </c>
      <c r="N105" s="43"/>
      <c r="O105" s="26"/>
      <c r="P105" s="26"/>
      <c r="Q105" s="25"/>
      <c r="R105" s="24"/>
    </row>
    <row r="106" spans="2:18" x14ac:dyDescent="0.25">
      <c r="B106" s="38">
        <v>28</v>
      </c>
      <c r="C106" s="35">
        <v>1.8340000000000001</v>
      </c>
      <c r="D106" s="35" t="s">
        <v>22</v>
      </c>
      <c r="E106" s="35">
        <f t="shared" si="51"/>
        <v>1.052</v>
      </c>
      <c r="F106" s="38">
        <f t="shared" si="52"/>
        <v>1</v>
      </c>
      <c r="G106" s="35">
        <f t="shared" si="53"/>
        <v>1.052</v>
      </c>
      <c r="H106" s="34"/>
      <c r="I106" s="38">
        <v>28</v>
      </c>
      <c r="J106" s="35">
        <v>1.8340000000000001</v>
      </c>
      <c r="K106" s="35">
        <f t="shared" si="54"/>
        <v>1.052</v>
      </c>
      <c r="L106" s="38">
        <f t="shared" si="55"/>
        <v>1</v>
      </c>
      <c r="M106" s="35">
        <f t="shared" si="50"/>
        <v>1.052</v>
      </c>
      <c r="N106" s="41"/>
      <c r="O106" s="23"/>
      <c r="P106" s="23"/>
      <c r="R106" s="24"/>
    </row>
    <row r="107" spans="2:18" x14ac:dyDescent="0.25">
      <c r="B107" s="38">
        <v>33</v>
      </c>
      <c r="C107" s="35">
        <v>1.845</v>
      </c>
      <c r="D107" s="35"/>
      <c r="E107" s="35">
        <f t="shared" si="51"/>
        <v>1.8395000000000001</v>
      </c>
      <c r="F107" s="38">
        <f t="shared" si="52"/>
        <v>5</v>
      </c>
      <c r="G107" s="35">
        <f t="shared" si="53"/>
        <v>9.1975000000000016</v>
      </c>
      <c r="H107" s="34"/>
      <c r="I107" s="38">
        <v>33</v>
      </c>
      <c r="J107" s="35">
        <v>1.845</v>
      </c>
      <c r="K107" s="35">
        <f t="shared" si="54"/>
        <v>1.8395000000000001</v>
      </c>
      <c r="L107" s="38">
        <f t="shared" si="55"/>
        <v>5</v>
      </c>
      <c r="M107" s="35">
        <f t="shared" si="50"/>
        <v>9.1975000000000016</v>
      </c>
      <c r="N107" s="41"/>
      <c r="O107" s="23"/>
      <c r="P107" s="23"/>
      <c r="R107" s="24"/>
    </row>
    <row r="108" spans="2:18" x14ac:dyDescent="0.25">
      <c r="B108" s="38">
        <v>40</v>
      </c>
      <c r="C108" s="35">
        <v>1.857</v>
      </c>
      <c r="D108" s="35" t="s">
        <v>115</v>
      </c>
      <c r="E108" s="35">
        <f t="shared" si="51"/>
        <v>1.851</v>
      </c>
      <c r="F108" s="38">
        <f t="shared" si="52"/>
        <v>7</v>
      </c>
      <c r="G108" s="35">
        <f t="shared" si="53"/>
        <v>12.957000000000001</v>
      </c>
      <c r="H108" s="34"/>
      <c r="I108" s="38">
        <v>40</v>
      </c>
      <c r="J108" s="35">
        <v>1.857</v>
      </c>
      <c r="K108" s="35">
        <f t="shared" si="54"/>
        <v>1.851</v>
      </c>
      <c r="L108" s="38">
        <f t="shared" si="55"/>
        <v>7</v>
      </c>
      <c r="M108" s="35">
        <f t="shared" si="50"/>
        <v>12.957000000000001</v>
      </c>
      <c r="N108" s="41"/>
      <c r="O108" s="23"/>
      <c r="P108" s="23"/>
      <c r="R108" s="24"/>
    </row>
    <row r="109" spans="2:18" ht="15" x14ac:dyDescent="0.25">
      <c r="B109" s="36"/>
      <c r="C109" s="48"/>
      <c r="D109" s="48"/>
      <c r="E109" s="36"/>
      <c r="F109" s="38"/>
      <c r="G109" s="35"/>
      <c r="H109" s="56" t="s">
        <v>107</v>
      </c>
      <c r="I109" s="56"/>
      <c r="J109" s="35" t="e">
        <f>#REF!</f>
        <v>#REF!</v>
      </c>
      <c r="K109" s="35" t="s">
        <v>108</v>
      </c>
      <c r="L109" s="38" t="e">
        <f>#REF!</f>
        <v>#REF!</v>
      </c>
      <c r="M109" s="35" t="e">
        <f>J109-L109</f>
        <v>#REF!</v>
      </c>
      <c r="N109" s="43"/>
      <c r="O109" s="21"/>
      <c r="P109" s="21"/>
    </row>
    <row r="110" spans="2:18" ht="15" x14ac:dyDescent="0.25">
      <c r="B110" s="34" t="s">
        <v>106</v>
      </c>
      <c r="C110" s="34"/>
      <c r="D110" s="57">
        <v>0.7</v>
      </c>
      <c r="E110" s="57"/>
      <c r="J110" s="36"/>
      <c r="K110" s="36"/>
      <c r="L110" s="36"/>
      <c r="M110" s="36"/>
      <c r="N110" s="37"/>
      <c r="O110" s="21"/>
      <c r="P110" s="21"/>
    </row>
    <row r="111" spans="2:18" x14ac:dyDescent="0.25">
      <c r="B111" s="58"/>
      <c r="C111" s="58"/>
      <c r="D111" s="58"/>
      <c r="E111" s="58"/>
      <c r="F111" s="58"/>
      <c r="G111" s="58"/>
      <c r="I111" s="58"/>
      <c r="J111" s="58"/>
      <c r="K111" s="58"/>
      <c r="L111" s="58"/>
      <c r="M111" s="58"/>
      <c r="N111" s="50"/>
      <c r="O111" s="22"/>
      <c r="P111" s="23"/>
    </row>
    <row r="112" spans="2:18" x14ac:dyDescent="0.25">
      <c r="B112" s="38">
        <v>0</v>
      </c>
      <c r="C112" s="35">
        <v>1.506</v>
      </c>
      <c r="D112" s="35" t="s">
        <v>70</v>
      </c>
      <c r="E112" s="38"/>
      <c r="F112" s="38"/>
      <c r="G112" s="38"/>
      <c r="H112" s="38"/>
      <c r="I112" s="39"/>
      <c r="J112" s="40"/>
      <c r="K112" s="35"/>
      <c r="L112" s="38"/>
      <c r="M112" s="35"/>
      <c r="N112" s="41"/>
      <c r="O112" s="23"/>
      <c r="P112" s="23"/>
      <c r="R112" s="24"/>
    </row>
    <row r="113" spans="2:18" x14ac:dyDescent="0.25">
      <c r="B113" s="38">
        <v>5</v>
      </c>
      <c r="C113" s="35">
        <v>1.4910000000000001</v>
      </c>
      <c r="D113" s="35"/>
      <c r="E113" s="35">
        <f>(C112+C113)/2</f>
        <v>1.4984999999999999</v>
      </c>
      <c r="F113" s="38">
        <f>B113-B112</f>
        <v>5</v>
      </c>
      <c r="G113" s="35">
        <f>E113*F113</f>
        <v>7.4924999999999997</v>
      </c>
      <c r="H113" s="38"/>
      <c r="I113" s="38"/>
      <c r="J113" s="38"/>
      <c r="K113" s="35"/>
      <c r="L113" s="38"/>
      <c r="M113" s="35"/>
      <c r="N113" s="41"/>
      <c r="O113" s="23"/>
      <c r="P113" s="23"/>
      <c r="Q113" s="25"/>
      <c r="R113" s="24"/>
    </row>
    <row r="114" spans="2:18" x14ac:dyDescent="0.25">
      <c r="B114" s="38">
        <v>10</v>
      </c>
      <c r="C114" s="35">
        <v>1.4850000000000001</v>
      </c>
      <c r="D114" s="35" t="s">
        <v>23</v>
      </c>
      <c r="E114" s="35">
        <f t="shared" ref="E114:E126" si="56">(C113+C114)/2</f>
        <v>1.488</v>
      </c>
      <c r="F114" s="38">
        <f t="shared" ref="F114:F126" si="57">B114-B113</f>
        <v>5</v>
      </c>
      <c r="G114" s="35">
        <f t="shared" ref="G114:G126" si="58">E114*F114</f>
        <v>7.4399999999999995</v>
      </c>
      <c r="H114" s="38"/>
      <c r="I114" s="38"/>
      <c r="J114" s="38"/>
      <c r="K114" s="35"/>
      <c r="L114" s="38"/>
      <c r="M114" s="35"/>
      <c r="N114" s="41"/>
      <c r="O114" s="23"/>
      <c r="P114" s="23"/>
      <c r="Q114" s="25"/>
      <c r="R114" s="24"/>
    </row>
    <row r="115" spans="2:18" x14ac:dyDescent="0.25">
      <c r="B115" s="38">
        <v>11</v>
      </c>
      <c r="C115" s="35">
        <v>0.50600000000000001</v>
      </c>
      <c r="D115" s="35"/>
      <c r="E115" s="35">
        <f t="shared" si="56"/>
        <v>0.99550000000000005</v>
      </c>
      <c r="F115" s="38">
        <f t="shared" si="57"/>
        <v>1</v>
      </c>
      <c r="G115" s="35">
        <f t="shared" si="58"/>
        <v>0.99550000000000005</v>
      </c>
      <c r="H115" s="38"/>
      <c r="I115" s="38"/>
      <c r="J115" s="38"/>
      <c r="K115" s="35"/>
      <c r="L115" s="38"/>
      <c r="M115" s="35"/>
      <c r="N115" s="41"/>
      <c r="O115" s="23"/>
      <c r="P115" s="23"/>
      <c r="Q115" s="25"/>
      <c r="R115" s="24"/>
    </row>
    <row r="116" spans="2:18" x14ac:dyDescent="0.25">
      <c r="B116" s="38">
        <v>12</v>
      </c>
      <c r="C116" s="35">
        <v>-2.9000000000000001E-2</v>
      </c>
      <c r="D116" s="35"/>
      <c r="E116" s="35">
        <f t="shared" si="56"/>
        <v>0.23849999999999999</v>
      </c>
      <c r="F116" s="38">
        <f t="shared" si="57"/>
        <v>1</v>
      </c>
      <c r="G116" s="35">
        <f t="shared" si="58"/>
        <v>0.23849999999999999</v>
      </c>
      <c r="H116" s="38"/>
      <c r="I116" s="38"/>
      <c r="J116" s="38"/>
      <c r="K116" s="35"/>
      <c r="L116" s="38"/>
      <c r="M116" s="35"/>
      <c r="N116" s="41"/>
      <c r="O116" s="23"/>
      <c r="P116" s="23"/>
      <c r="Q116" s="25"/>
      <c r="R116" s="24"/>
    </row>
    <row r="117" spans="2:18" x14ac:dyDescent="0.25">
      <c r="B117" s="38">
        <v>13</v>
      </c>
      <c r="C117" s="35">
        <v>-0.308</v>
      </c>
      <c r="D117" s="35"/>
      <c r="E117" s="35">
        <f t="shared" si="56"/>
        <v>-0.16850000000000001</v>
      </c>
      <c r="F117" s="38">
        <f t="shared" si="57"/>
        <v>1</v>
      </c>
      <c r="G117" s="35">
        <f t="shared" si="58"/>
        <v>-0.16850000000000001</v>
      </c>
      <c r="H117" s="38"/>
      <c r="I117" s="38"/>
      <c r="J117" s="38"/>
      <c r="K117" s="35"/>
      <c r="L117" s="38"/>
      <c r="M117" s="35"/>
      <c r="N117" s="41"/>
      <c r="O117" s="23"/>
      <c r="P117" s="23"/>
      <c r="Q117" s="25"/>
      <c r="R117" s="24"/>
    </row>
    <row r="118" spans="2:18" x14ac:dyDescent="0.25">
      <c r="B118" s="38">
        <v>15</v>
      </c>
      <c r="C118" s="35">
        <v>-0.41</v>
      </c>
      <c r="D118" s="35" t="s">
        <v>122</v>
      </c>
      <c r="E118" s="35">
        <f t="shared" si="56"/>
        <v>-0.35899999999999999</v>
      </c>
      <c r="F118" s="38">
        <f t="shared" si="57"/>
        <v>2</v>
      </c>
      <c r="G118" s="35">
        <f t="shared" si="58"/>
        <v>-0.71799999999999997</v>
      </c>
      <c r="H118" s="38"/>
      <c r="I118" s="38">
        <v>0</v>
      </c>
      <c r="J118" s="35">
        <v>1.506</v>
      </c>
      <c r="K118" s="35"/>
      <c r="L118" s="38"/>
      <c r="M118" s="35"/>
      <c r="N118" s="41"/>
      <c r="O118" s="23"/>
      <c r="P118" s="23"/>
      <c r="Q118" s="25"/>
      <c r="R118" s="24"/>
    </row>
    <row r="119" spans="2:18" x14ac:dyDescent="0.25">
      <c r="B119" s="38">
        <v>17</v>
      </c>
      <c r="C119" s="35">
        <v>-0.30499999999999999</v>
      </c>
      <c r="D119" s="35"/>
      <c r="E119" s="35">
        <f t="shared" si="56"/>
        <v>-0.35749999999999998</v>
      </c>
      <c r="F119" s="38">
        <f t="shared" si="57"/>
        <v>2</v>
      </c>
      <c r="G119" s="35">
        <f t="shared" si="58"/>
        <v>-0.71499999999999997</v>
      </c>
      <c r="H119" s="38"/>
      <c r="I119" s="38">
        <v>5</v>
      </c>
      <c r="J119" s="35">
        <v>1.4910000000000001</v>
      </c>
      <c r="K119" s="35">
        <f t="shared" ref="K119" si="59">AVERAGE(J118,J119)</f>
        <v>1.4984999999999999</v>
      </c>
      <c r="L119" s="38">
        <f t="shared" ref="L119" si="60">I119-I118</f>
        <v>5</v>
      </c>
      <c r="M119" s="35">
        <f t="shared" ref="M119:M127" si="61">L119*K119</f>
        <v>7.4924999999999997</v>
      </c>
      <c r="N119" s="41"/>
      <c r="O119" s="23"/>
      <c r="P119" s="23"/>
      <c r="Q119" s="25"/>
      <c r="R119" s="24"/>
    </row>
    <row r="120" spans="2:18" x14ac:dyDescent="0.25">
      <c r="B120" s="38">
        <v>18</v>
      </c>
      <c r="C120" s="35">
        <v>-0.04</v>
      </c>
      <c r="D120" s="35"/>
      <c r="E120" s="35">
        <f t="shared" si="56"/>
        <v>-0.17249999999999999</v>
      </c>
      <c r="F120" s="38">
        <f t="shared" si="57"/>
        <v>1</v>
      </c>
      <c r="G120" s="35">
        <f t="shared" si="58"/>
        <v>-0.17249999999999999</v>
      </c>
      <c r="H120" s="38"/>
      <c r="I120" s="38">
        <v>8</v>
      </c>
      <c r="J120" s="35">
        <v>1.4850000000000001</v>
      </c>
      <c r="K120" s="35">
        <f>AVERAGE(J119,J120)</f>
        <v>1.488</v>
      </c>
      <c r="L120" s="38">
        <f>I120-I119</f>
        <v>3</v>
      </c>
      <c r="M120" s="35">
        <f t="shared" si="61"/>
        <v>4.4640000000000004</v>
      </c>
      <c r="N120" s="43"/>
      <c r="O120" s="26"/>
      <c r="P120" s="26"/>
      <c r="Q120" s="25"/>
      <c r="R120" s="24"/>
    </row>
    <row r="121" spans="2:18" x14ac:dyDescent="0.25">
      <c r="B121" s="38">
        <v>19</v>
      </c>
      <c r="C121" s="35">
        <v>0.51400000000000001</v>
      </c>
      <c r="D121" s="35"/>
      <c r="E121" s="35">
        <f t="shared" si="56"/>
        <v>0.23700000000000002</v>
      </c>
      <c r="F121" s="38">
        <f t="shared" si="57"/>
        <v>1</v>
      </c>
      <c r="G121" s="35">
        <f t="shared" si="58"/>
        <v>0.23700000000000002</v>
      </c>
      <c r="H121" s="38"/>
      <c r="I121" s="28">
        <f>I120+(J120-J121)*1.5</f>
        <v>12.477500000000001</v>
      </c>
      <c r="J121" s="29">
        <v>-1.5</v>
      </c>
      <c r="K121" s="35">
        <f t="shared" ref="K121:K127" si="62">AVERAGE(J120,J121)</f>
        <v>-7.4999999999999512E-3</v>
      </c>
      <c r="L121" s="38">
        <f t="shared" ref="L121:L127" si="63">I121-I120</f>
        <v>4.4775000000000009</v>
      </c>
      <c r="M121" s="35">
        <f t="shared" si="61"/>
        <v>-3.3581249999999785E-2</v>
      </c>
      <c r="N121" s="41"/>
      <c r="O121" s="23"/>
      <c r="P121" s="23"/>
      <c r="Q121" s="25"/>
      <c r="R121" s="24"/>
    </row>
    <row r="122" spans="2:18" x14ac:dyDescent="0.25">
      <c r="B122" s="38">
        <v>20</v>
      </c>
      <c r="C122" s="35">
        <v>1.8149999999999999</v>
      </c>
      <c r="E122" s="35">
        <f t="shared" si="56"/>
        <v>1.1644999999999999</v>
      </c>
      <c r="F122" s="38">
        <f t="shared" si="57"/>
        <v>1</v>
      </c>
      <c r="G122" s="35">
        <f t="shared" si="58"/>
        <v>1.1644999999999999</v>
      </c>
      <c r="H122" s="34"/>
      <c r="I122" s="30">
        <f>I121+2.5</f>
        <v>14.977500000000001</v>
      </c>
      <c r="J122" s="31">
        <f>J121</f>
        <v>-1.5</v>
      </c>
      <c r="K122" s="35">
        <f t="shared" si="62"/>
        <v>-1.5</v>
      </c>
      <c r="L122" s="38">
        <f t="shared" si="63"/>
        <v>2.5</v>
      </c>
      <c r="M122" s="35">
        <f t="shared" si="61"/>
        <v>-3.75</v>
      </c>
      <c r="N122" s="43"/>
      <c r="O122" s="26"/>
      <c r="P122" s="26"/>
      <c r="Q122" s="25"/>
      <c r="R122" s="24"/>
    </row>
    <row r="123" spans="2:18" x14ac:dyDescent="0.25">
      <c r="B123" s="38">
        <v>21</v>
      </c>
      <c r="C123" s="35">
        <v>1.81</v>
      </c>
      <c r="D123" s="35"/>
      <c r="E123" s="35">
        <f t="shared" si="56"/>
        <v>1.8125</v>
      </c>
      <c r="F123" s="38">
        <f t="shared" si="57"/>
        <v>1</v>
      </c>
      <c r="G123" s="35">
        <f t="shared" si="58"/>
        <v>1.8125</v>
      </c>
      <c r="H123" s="34"/>
      <c r="I123" s="28">
        <f>I122+2.5</f>
        <v>17.477499999999999</v>
      </c>
      <c r="J123" s="29">
        <f>J121</f>
        <v>-1.5</v>
      </c>
      <c r="K123" s="35">
        <f t="shared" si="62"/>
        <v>-1.5</v>
      </c>
      <c r="L123" s="38">
        <f t="shared" si="63"/>
        <v>2.4999999999999982</v>
      </c>
      <c r="M123" s="35">
        <f t="shared" si="61"/>
        <v>-3.7499999999999973</v>
      </c>
      <c r="N123" s="43"/>
      <c r="O123" s="26"/>
      <c r="P123" s="26"/>
      <c r="Q123" s="25"/>
      <c r="R123" s="24"/>
    </row>
    <row r="124" spans="2:18" x14ac:dyDescent="0.25">
      <c r="B124" s="38">
        <v>22</v>
      </c>
      <c r="C124" s="35">
        <v>1.004</v>
      </c>
      <c r="D124" s="35" t="s">
        <v>22</v>
      </c>
      <c r="E124" s="35">
        <f t="shared" si="56"/>
        <v>1.407</v>
      </c>
      <c r="F124" s="38">
        <f t="shared" si="57"/>
        <v>1</v>
      </c>
      <c r="G124" s="35">
        <f t="shared" si="58"/>
        <v>1.407</v>
      </c>
      <c r="H124" s="34"/>
      <c r="I124" s="28">
        <f>I123+(J124-J123)*1.5</f>
        <v>21.677499999999998</v>
      </c>
      <c r="J124" s="32">
        <v>1.3</v>
      </c>
      <c r="K124" s="35">
        <f t="shared" si="62"/>
        <v>-9.9999999999999978E-2</v>
      </c>
      <c r="L124" s="38">
        <f t="shared" si="63"/>
        <v>4.1999999999999993</v>
      </c>
      <c r="M124" s="35">
        <f t="shared" si="61"/>
        <v>-0.41999999999999982</v>
      </c>
      <c r="N124" s="41"/>
      <c r="O124" s="23"/>
      <c r="P124" s="23"/>
      <c r="R124" s="24"/>
    </row>
    <row r="125" spans="2:18" x14ac:dyDescent="0.25">
      <c r="B125" s="38">
        <v>24</v>
      </c>
      <c r="C125" s="35">
        <v>0.126</v>
      </c>
      <c r="D125" s="35" t="s">
        <v>110</v>
      </c>
      <c r="E125" s="35">
        <f t="shared" si="56"/>
        <v>0.56499999999999995</v>
      </c>
      <c r="F125" s="38">
        <f t="shared" si="57"/>
        <v>2</v>
      </c>
      <c r="G125" s="35">
        <f t="shared" si="58"/>
        <v>1.1299999999999999</v>
      </c>
      <c r="H125" s="34"/>
      <c r="I125" s="38">
        <v>22</v>
      </c>
      <c r="J125" s="35">
        <v>1.004</v>
      </c>
      <c r="K125" s="35">
        <f t="shared" si="62"/>
        <v>1.1520000000000001</v>
      </c>
      <c r="L125" s="38">
        <f t="shared" si="63"/>
        <v>0.32250000000000156</v>
      </c>
      <c r="M125" s="35">
        <f t="shared" si="61"/>
        <v>0.37152000000000185</v>
      </c>
      <c r="N125" s="41"/>
      <c r="O125" s="23"/>
      <c r="P125" s="23"/>
      <c r="R125" s="24"/>
    </row>
    <row r="126" spans="2:18" x14ac:dyDescent="0.25">
      <c r="B126" s="38">
        <v>30</v>
      </c>
      <c r="C126" s="35">
        <v>-0.21199999999999999</v>
      </c>
      <c r="D126" s="35"/>
      <c r="E126" s="35">
        <f t="shared" si="56"/>
        <v>-4.2999999999999997E-2</v>
      </c>
      <c r="F126" s="38">
        <f t="shared" si="57"/>
        <v>6</v>
      </c>
      <c r="G126" s="35">
        <f t="shared" si="58"/>
        <v>-0.25800000000000001</v>
      </c>
      <c r="H126" s="34"/>
      <c r="I126" s="38">
        <v>24</v>
      </c>
      <c r="J126" s="35">
        <v>0.126</v>
      </c>
      <c r="K126" s="35">
        <f t="shared" si="62"/>
        <v>0.56499999999999995</v>
      </c>
      <c r="L126" s="38">
        <f t="shared" si="63"/>
        <v>2</v>
      </c>
      <c r="M126" s="35">
        <f t="shared" si="61"/>
        <v>1.1299999999999999</v>
      </c>
      <c r="N126" s="41"/>
      <c r="O126" s="23"/>
      <c r="P126" s="23"/>
      <c r="R126" s="24"/>
    </row>
    <row r="127" spans="2:18" x14ac:dyDescent="0.25">
      <c r="B127" s="39"/>
      <c r="C127" s="47"/>
      <c r="D127" s="35"/>
      <c r="E127" s="35"/>
      <c r="F127" s="38"/>
      <c r="G127" s="35"/>
      <c r="I127" s="38">
        <v>30</v>
      </c>
      <c r="J127" s="35">
        <v>-0.21199999999999999</v>
      </c>
      <c r="K127" s="35">
        <f t="shared" si="62"/>
        <v>-4.2999999999999997E-2</v>
      </c>
      <c r="L127" s="38">
        <f t="shared" si="63"/>
        <v>6</v>
      </c>
      <c r="M127" s="35">
        <f t="shared" si="61"/>
        <v>-0.25800000000000001</v>
      </c>
      <c r="N127" s="41"/>
      <c r="O127" s="23"/>
      <c r="P127" s="23"/>
      <c r="R127" s="24"/>
    </row>
    <row r="128" spans="2:18" ht="15" x14ac:dyDescent="0.25">
      <c r="B128" s="34" t="s">
        <v>106</v>
      </c>
      <c r="C128" s="34"/>
      <c r="D128" s="57">
        <v>0.8</v>
      </c>
      <c r="E128" s="57"/>
      <c r="J128" s="36"/>
      <c r="K128" s="36"/>
      <c r="L128" s="36"/>
      <c r="M128" s="36"/>
      <c r="N128" s="37"/>
      <c r="O128" s="21"/>
      <c r="P128" s="21"/>
    </row>
    <row r="129" spans="2:18" x14ac:dyDescent="0.25">
      <c r="B129" s="58"/>
      <c r="C129" s="58"/>
      <c r="D129" s="58"/>
      <c r="E129" s="58"/>
      <c r="F129" s="58"/>
      <c r="G129" s="58"/>
      <c r="I129" s="58"/>
      <c r="J129" s="58"/>
      <c r="K129" s="58"/>
      <c r="L129" s="58"/>
      <c r="M129" s="58"/>
      <c r="N129" s="50"/>
      <c r="O129" s="22"/>
      <c r="P129" s="23"/>
    </row>
    <row r="130" spans="2:18" x14ac:dyDescent="0.25">
      <c r="B130" s="38">
        <v>0</v>
      </c>
      <c r="C130" s="35">
        <v>2.4590000000000001</v>
      </c>
      <c r="D130" s="35" t="s">
        <v>117</v>
      </c>
      <c r="E130" s="38"/>
      <c r="F130" s="38"/>
      <c r="G130" s="38"/>
      <c r="H130" s="38"/>
      <c r="I130" s="39"/>
      <c r="J130" s="40"/>
      <c r="K130" s="35"/>
      <c r="L130" s="38"/>
      <c r="M130" s="35"/>
      <c r="N130" s="41"/>
      <c r="O130" s="23"/>
      <c r="P130" s="23"/>
      <c r="R130" s="24"/>
    </row>
    <row r="131" spans="2:18" x14ac:dyDescent="0.25">
      <c r="B131" s="38">
        <v>5</v>
      </c>
      <c r="C131" s="35">
        <v>2.4750000000000001</v>
      </c>
      <c r="D131" s="35"/>
      <c r="E131" s="35">
        <f>(C130+C131)/2</f>
        <v>2.4670000000000001</v>
      </c>
      <c r="F131" s="38">
        <f>B131-B130</f>
        <v>5</v>
      </c>
      <c r="G131" s="35">
        <f>E131*F131</f>
        <v>12.335000000000001</v>
      </c>
      <c r="H131" s="38"/>
      <c r="I131" s="38"/>
      <c r="J131" s="38"/>
      <c r="K131" s="35"/>
      <c r="L131" s="38"/>
      <c r="M131" s="35"/>
      <c r="N131" s="41"/>
      <c r="O131" s="23"/>
      <c r="P131" s="23"/>
      <c r="Q131" s="25"/>
      <c r="R131" s="24"/>
    </row>
    <row r="132" spans="2:18" x14ac:dyDescent="0.25">
      <c r="B132" s="38">
        <v>10</v>
      </c>
      <c r="C132" s="35">
        <v>2.4660000000000002</v>
      </c>
      <c r="D132" s="35" t="s">
        <v>23</v>
      </c>
      <c r="E132" s="35">
        <f t="shared" ref="E132:E141" si="64">(C131+C132)/2</f>
        <v>2.4705000000000004</v>
      </c>
      <c r="F132" s="38">
        <f t="shared" ref="F132:F141" si="65">B132-B131</f>
        <v>5</v>
      </c>
      <c r="G132" s="35">
        <f t="shared" ref="G132:G141" si="66">E132*F132</f>
        <v>12.352500000000003</v>
      </c>
      <c r="H132" s="38"/>
      <c r="I132" s="38"/>
      <c r="J132" s="38"/>
      <c r="K132" s="35"/>
      <c r="L132" s="38"/>
      <c r="M132" s="35"/>
      <c r="N132" s="41"/>
      <c r="O132" s="23"/>
      <c r="P132" s="23"/>
      <c r="Q132" s="25"/>
      <c r="R132" s="24"/>
    </row>
    <row r="133" spans="2:18" x14ac:dyDescent="0.25">
      <c r="B133" s="38">
        <v>11</v>
      </c>
      <c r="C133" s="35">
        <v>1.3340000000000001</v>
      </c>
      <c r="D133" s="35"/>
      <c r="E133" s="35">
        <f t="shared" si="64"/>
        <v>1.9000000000000001</v>
      </c>
      <c r="F133" s="38">
        <f t="shared" si="65"/>
        <v>1</v>
      </c>
      <c r="G133" s="35">
        <f t="shared" si="66"/>
        <v>1.9000000000000001</v>
      </c>
      <c r="H133" s="38"/>
      <c r="I133" s="38"/>
      <c r="J133" s="38"/>
      <c r="K133" s="35"/>
      <c r="L133" s="38"/>
      <c r="M133" s="35"/>
      <c r="N133" s="41"/>
      <c r="O133" s="23"/>
      <c r="P133" s="23"/>
      <c r="Q133" s="25"/>
      <c r="R133" s="24"/>
    </row>
    <row r="134" spans="2:18" x14ac:dyDescent="0.25">
      <c r="B134" s="38">
        <v>12</v>
      </c>
      <c r="C134" s="35">
        <v>0.34</v>
      </c>
      <c r="D134" s="35"/>
      <c r="E134" s="35">
        <f t="shared" si="64"/>
        <v>0.83700000000000008</v>
      </c>
      <c r="F134" s="38">
        <f t="shared" si="65"/>
        <v>1</v>
      </c>
      <c r="G134" s="35">
        <f t="shared" si="66"/>
        <v>0.83700000000000008</v>
      </c>
      <c r="H134" s="38"/>
      <c r="I134" s="38"/>
      <c r="J134" s="38"/>
      <c r="K134" s="35"/>
      <c r="L134" s="38"/>
      <c r="M134" s="35"/>
      <c r="N134" s="41"/>
      <c r="O134" s="23"/>
      <c r="P134" s="23"/>
      <c r="Q134" s="25"/>
      <c r="R134" s="24"/>
    </row>
    <row r="135" spans="2:18" x14ac:dyDescent="0.25">
      <c r="B135" s="38">
        <v>13</v>
      </c>
      <c r="C135" s="35">
        <v>-0.16</v>
      </c>
      <c r="D135" s="35"/>
      <c r="E135" s="35">
        <f t="shared" si="64"/>
        <v>9.0000000000000011E-2</v>
      </c>
      <c r="F135" s="38">
        <f t="shared" si="65"/>
        <v>1</v>
      </c>
      <c r="G135" s="35">
        <f t="shared" si="66"/>
        <v>9.0000000000000011E-2</v>
      </c>
      <c r="H135" s="38"/>
      <c r="I135" s="38"/>
      <c r="J135" s="38"/>
      <c r="K135" s="35"/>
      <c r="L135" s="38"/>
      <c r="M135" s="35"/>
      <c r="N135" s="41"/>
      <c r="O135" s="23"/>
      <c r="P135" s="23"/>
      <c r="Q135" s="25"/>
      <c r="R135" s="24"/>
    </row>
    <row r="136" spans="2:18" x14ac:dyDescent="0.25">
      <c r="B136" s="38">
        <v>15</v>
      </c>
      <c r="C136" s="35">
        <v>-0.26100000000000001</v>
      </c>
      <c r="D136" s="35" t="s">
        <v>122</v>
      </c>
      <c r="E136" s="35">
        <f t="shared" si="64"/>
        <v>-0.21050000000000002</v>
      </c>
      <c r="F136" s="38">
        <f t="shared" si="65"/>
        <v>2</v>
      </c>
      <c r="G136" s="35">
        <f t="shared" si="66"/>
        <v>-0.42100000000000004</v>
      </c>
      <c r="H136" s="38"/>
      <c r="I136" s="38"/>
      <c r="J136" s="38"/>
      <c r="K136" s="35"/>
      <c r="L136" s="38"/>
      <c r="M136" s="35"/>
      <c r="N136" s="41"/>
      <c r="O136" s="23"/>
      <c r="P136" s="23"/>
      <c r="Q136" s="25"/>
      <c r="R136" s="24"/>
    </row>
    <row r="137" spans="2:18" x14ac:dyDescent="0.25">
      <c r="B137" s="38">
        <v>17</v>
      </c>
      <c r="C137" s="35">
        <v>-0.159</v>
      </c>
      <c r="D137" s="35"/>
      <c r="E137" s="35">
        <f t="shared" si="64"/>
        <v>-0.21000000000000002</v>
      </c>
      <c r="F137" s="38">
        <f t="shared" si="65"/>
        <v>2</v>
      </c>
      <c r="G137" s="35">
        <f t="shared" si="66"/>
        <v>-0.42000000000000004</v>
      </c>
      <c r="H137" s="38"/>
      <c r="I137" s="38">
        <v>0</v>
      </c>
      <c r="J137" s="35">
        <v>2.4590000000000001</v>
      </c>
      <c r="K137" s="35"/>
      <c r="L137" s="38"/>
      <c r="M137" s="35"/>
      <c r="N137" s="41"/>
      <c r="O137" s="23"/>
      <c r="P137" s="23"/>
      <c r="Q137" s="25"/>
      <c r="R137" s="24"/>
    </row>
    <row r="138" spans="2:18" x14ac:dyDescent="0.25">
      <c r="B138" s="38">
        <v>18</v>
      </c>
      <c r="C138" s="35">
        <v>0.33100000000000002</v>
      </c>
      <c r="D138" s="35"/>
      <c r="E138" s="35">
        <f t="shared" si="64"/>
        <v>8.6000000000000007E-2</v>
      </c>
      <c r="F138" s="38">
        <f t="shared" si="65"/>
        <v>1</v>
      </c>
      <c r="G138" s="35">
        <f t="shared" si="66"/>
        <v>8.6000000000000007E-2</v>
      </c>
      <c r="H138" s="38"/>
      <c r="I138" s="38">
        <v>5</v>
      </c>
      <c r="J138" s="35">
        <v>2.4750000000000001</v>
      </c>
      <c r="K138" s="35">
        <f>AVERAGE(J137,J138)</f>
        <v>2.4670000000000001</v>
      </c>
      <c r="L138" s="38">
        <f>I138-I137</f>
        <v>5</v>
      </c>
      <c r="M138" s="35">
        <f t="shared" ref="M138:M141" si="67">L138*K138</f>
        <v>12.335000000000001</v>
      </c>
      <c r="N138" s="43"/>
      <c r="O138" s="26"/>
      <c r="P138" s="26"/>
      <c r="Q138" s="25"/>
      <c r="R138" s="24"/>
    </row>
    <row r="139" spans="2:18" x14ac:dyDescent="0.25">
      <c r="B139" s="38">
        <v>19</v>
      </c>
      <c r="C139" s="35">
        <v>1.2909999999999999</v>
      </c>
      <c r="D139" s="35"/>
      <c r="E139" s="35">
        <f t="shared" si="64"/>
        <v>0.81099999999999994</v>
      </c>
      <c r="F139" s="38">
        <f t="shared" si="65"/>
        <v>1</v>
      </c>
      <c r="G139" s="35">
        <f t="shared" si="66"/>
        <v>0.81099999999999994</v>
      </c>
      <c r="H139" s="38"/>
      <c r="I139" s="38">
        <v>7.5</v>
      </c>
      <c r="J139" s="35">
        <v>2.4660000000000002</v>
      </c>
      <c r="K139" s="35">
        <f t="shared" ref="K139:K141" si="68">AVERAGE(J138,J139)</f>
        <v>2.4705000000000004</v>
      </c>
      <c r="L139" s="38">
        <f t="shared" ref="L139:L141" si="69">I139-I138</f>
        <v>2.5</v>
      </c>
      <c r="M139" s="35">
        <f t="shared" si="67"/>
        <v>6.1762500000000014</v>
      </c>
      <c r="N139" s="41"/>
      <c r="O139" s="23"/>
      <c r="P139" s="23"/>
      <c r="Q139" s="25"/>
      <c r="R139" s="24"/>
    </row>
    <row r="140" spans="2:18" x14ac:dyDescent="0.25">
      <c r="B140" s="38">
        <v>20</v>
      </c>
      <c r="C140" s="35">
        <v>2.2759999999999998</v>
      </c>
      <c r="D140" s="35" t="s">
        <v>22</v>
      </c>
      <c r="E140" s="35">
        <f t="shared" si="64"/>
        <v>1.7834999999999999</v>
      </c>
      <c r="F140" s="38">
        <f t="shared" si="65"/>
        <v>1</v>
      </c>
      <c r="G140" s="35">
        <f t="shared" si="66"/>
        <v>1.7834999999999999</v>
      </c>
      <c r="H140" s="34"/>
      <c r="I140" s="28">
        <f>I139+(J139-J140)*1.5</f>
        <v>13.449</v>
      </c>
      <c r="J140" s="29">
        <v>-1.5</v>
      </c>
      <c r="K140" s="35">
        <f t="shared" si="68"/>
        <v>0.4830000000000001</v>
      </c>
      <c r="L140" s="38">
        <f t="shared" si="69"/>
        <v>5.9489999999999998</v>
      </c>
      <c r="M140" s="35">
        <f t="shared" si="67"/>
        <v>2.8733670000000004</v>
      </c>
      <c r="N140" s="43"/>
      <c r="O140" s="26"/>
      <c r="P140" s="26"/>
      <c r="Q140" s="25"/>
      <c r="R140" s="24"/>
    </row>
    <row r="141" spans="2:18" x14ac:dyDescent="0.25">
      <c r="B141" s="38">
        <v>25</v>
      </c>
      <c r="C141" s="35">
        <v>2.27</v>
      </c>
      <c r="D141" s="35" t="s">
        <v>117</v>
      </c>
      <c r="E141" s="35">
        <f t="shared" si="64"/>
        <v>2.2729999999999997</v>
      </c>
      <c r="F141" s="38">
        <f t="shared" si="65"/>
        <v>5</v>
      </c>
      <c r="G141" s="35">
        <f t="shared" si="66"/>
        <v>11.364999999999998</v>
      </c>
      <c r="H141" s="34"/>
      <c r="I141" s="30">
        <f>I140+2.5</f>
        <v>15.949</v>
      </c>
      <c r="J141" s="31">
        <f>J140</f>
        <v>-1.5</v>
      </c>
      <c r="K141" s="35">
        <f t="shared" si="68"/>
        <v>-1.5</v>
      </c>
      <c r="L141" s="38">
        <f t="shared" si="69"/>
        <v>2.5</v>
      </c>
      <c r="M141" s="35">
        <f t="shared" si="67"/>
        <v>-3.75</v>
      </c>
      <c r="N141" s="43"/>
      <c r="O141" s="26"/>
      <c r="P141" s="26"/>
      <c r="Q141" s="25"/>
      <c r="R141" s="24"/>
    </row>
    <row r="142" spans="2:18" ht="15" x14ac:dyDescent="0.25">
      <c r="B142" s="36"/>
      <c r="C142" s="48"/>
      <c r="D142" s="48"/>
      <c r="E142" s="36"/>
      <c r="F142" s="38"/>
      <c r="G142" s="35"/>
      <c r="H142" s="56" t="s">
        <v>107</v>
      </c>
      <c r="I142" s="56"/>
      <c r="J142" s="35" t="e">
        <f>#REF!</f>
        <v>#REF!</v>
      </c>
      <c r="K142" s="35" t="s">
        <v>108</v>
      </c>
      <c r="L142" s="38" t="e">
        <f>#REF!</f>
        <v>#REF!</v>
      </c>
      <c r="M142" s="35" t="e">
        <f>J142-L142</f>
        <v>#REF!</v>
      </c>
      <c r="N142" s="43"/>
      <c r="O142" s="21"/>
      <c r="P142" s="21"/>
    </row>
    <row r="143" spans="2:18" ht="15" x14ac:dyDescent="0.25">
      <c r="B143" s="34" t="s">
        <v>106</v>
      </c>
      <c r="C143" s="34"/>
      <c r="D143" s="57">
        <v>0.94199999999999995</v>
      </c>
      <c r="E143" s="57"/>
      <c r="J143" s="36"/>
      <c r="K143" s="36"/>
      <c r="L143" s="36"/>
      <c r="M143" s="36"/>
      <c r="N143" s="37"/>
      <c r="O143" s="21"/>
      <c r="P143" s="21"/>
    </row>
    <row r="144" spans="2:18" x14ac:dyDescent="0.25">
      <c r="B144" s="58"/>
      <c r="C144" s="58"/>
      <c r="D144" s="58"/>
      <c r="E144" s="58"/>
      <c r="F144" s="58"/>
      <c r="G144" s="58"/>
      <c r="I144" s="58"/>
      <c r="J144" s="58"/>
      <c r="K144" s="58"/>
      <c r="L144" s="58"/>
      <c r="M144" s="58"/>
      <c r="N144" s="50"/>
      <c r="O144" s="22"/>
      <c r="P144" s="23"/>
    </row>
    <row r="145" spans="2:18" x14ac:dyDescent="0.25">
      <c r="B145" s="38">
        <v>0</v>
      </c>
      <c r="C145" s="35">
        <v>1.0960000000000001</v>
      </c>
      <c r="D145" s="35" t="s">
        <v>119</v>
      </c>
      <c r="E145" s="38"/>
      <c r="F145" s="38"/>
      <c r="G145" s="38"/>
      <c r="H145" s="38"/>
      <c r="I145" s="39"/>
      <c r="J145" s="40"/>
      <c r="K145" s="35"/>
      <c r="L145" s="38"/>
      <c r="M145" s="35"/>
      <c r="N145" s="41"/>
      <c r="O145" s="23"/>
      <c r="P145" s="23"/>
      <c r="R145" s="24"/>
    </row>
    <row r="146" spans="2:18" x14ac:dyDescent="0.25">
      <c r="B146" s="38">
        <v>5</v>
      </c>
      <c r="C146" s="35">
        <v>1.089</v>
      </c>
      <c r="D146" s="35"/>
      <c r="E146" s="35">
        <f>(C145+C146)/2</f>
        <v>1.0925</v>
      </c>
      <c r="F146" s="38">
        <f>B146-B145</f>
        <v>5</v>
      </c>
      <c r="G146" s="35">
        <f>E146*F146</f>
        <v>5.4625000000000004</v>
      </c>
      <c r="H146" s="38"/>
      <c r="I146" s="38"/>
      <c r="J146" s="38"/>
      <c r="K146" s="35"/>
      <c r="L146" s="38"/>
      <c r="M146" s="35"/>
      <c r="N146" s="41"/>
      <c r="O146" s="23"/>
      <c r="P146" s="23"/>
      <c r="Q146" s="25"/>
      <c r="R146" s="24"/>
    </row>
    <row r="147" spans="2:18" x14ac:dyDescent="0.25">
      <c r="B147" s="38">
        <v>10</v>
      </c>
      <c r="C147" s="35">
        <v>1.075</v>
      </c>
      <c r="D147" s="35" t="s">
        <v>23</v>
      </c>
      <c r="E147" s="35">
        <f t="shared" ref="E147:E157" si="70">(C146+C147)/2</f>
        <v>1.0819999999999999</v>
      </c>
      <c r="F147" s="38">
        <f t="shared" ref="F147:F157" si="71">B147-B146</f>
        <v>5</v>
      </c>
      <c r="G147" s="35">
        <f t="shared" ref="G147:G157" si="72">E147*F147</f>
        <v>5.4099999999999993</v>
      </c>
      <c r="H147" s="38"/>
      <c r="I147" s="38"/>
      <c r="J147" s="38"/>
      <c r="K147" s="35"/>
      <c r="L147" s="38"/>
      <c r="M147" s="35"/>
      <c r="N147" s="41"/>
      <c r="O147" s="23"/>
      <c r="P147" s="23"/>
      <c r="Q147" s="25"/>
      <c r="R147" s="24"/>
    </row>
    <row r="148" spans="2:18" x14ac:dyDescent="0.25">
      <c r="B148" s="38">
        <v>11</v>
      </c>
      <c r="C148" s="35">
        <v>0.39500000000000002</v>
      </c>
      <c r="D148" s="35"/>
      <c r="E148" s="35">
        <f t="shared" si="70"/>
        <v>0.73499999999999999</v>
      </c>
      <c r="F148" s="38">
        <f t="shared" si="71"/>
        <v>1</v>
      </c>
      <c r="G148" s="35">
        <f t="shared" si="72"/>
        <v>0.73499999999999999</v>
      </c>
      <c r="H148" s="38"/>
      <c r="I148" s="38"/>
      <c r="J148" s="38"/>
      <c r="K148" s="35"/>
      <c r="L148" s="38"/>
      <c r="M148" s="35"/>
      <c r="N148" s="41"/>
      <c r="O148" s="23"/>
      <c r="P148" s="23"/>
      <c r="Q148" s="25"/>
      <c r="R148" s="24"/>
    </row>
    <row r="149" spans="2:18" x14ac:dyDescent="0.25">
      <c r="B149" s="38">
        <v>13</v>
      </c>
      <c r="C149" s="35">
        <v>0</v>
      </c>
      <c r="D149" s="35"/>
      <c r="E149" s="35">
        <f t="shared" si="70"/>
        <v>0.19750000000000001</v>
      </c>
      <c r="F149" s="38">
        <f t="shared" si="71"/>
        <v>2</v>
      </c>
      <c r="G149" s="35">
        <f t="shared" si="72"/>
        <v>0.39500000000000002</v>
      </c>
      <c r="H149" s="38"/>
      <c r="I149" s="38"/>
      <c r="J149" s="38"/>
      <c r="K149" s="35"/>
      <c r="L149" s="38"/>
      <c r="M149" s="35"/>
      <c r="N149" s="41"/>
      <c r="O149" s="23"/>
      <c r="P149" s="23"/>
      <c r="Q149" s="25"/>
      <c r="R149" s="24"/>
    </row>
    <row r="150" spans="2:18" x14ac:dyDescent="0.25">
      <c r="B150" s="38">
        <v>15</v>
      </c>
      <c r="C150" s="35">
        <v>-2.1999999999999999E-2</v>
      </c>
      <c r="D150" s="35" t="s">
        <v>122</v>
      </c>
      <c r="E150" s="35">
        <f t="shared" si="70"/>
        <v>-1.0999999999999999E-2</v>
      </c>
      <c r="F150" s="38">
        <f t="shared" si="71"/>
        <v>2</v>
      </c>
      <c r="G150" s="35">
        <f t="shared" si="72"/>
        <v>-2.1999999999999999E-2</v>
      </c>
      <c r="H150" s="38"/>
      <c r="I150" s="38"/>
      <c r="J150" s="38"/>
      <c r="K150" s="35"/>
      <c r="L150" s="38"/>
      <c r="M150" s="35"/>
      <c r="N150" s="41"/>
      <c r="O150" s="23"/>
      <c r="P150" s="23"/>
      <c r="Q150" s="25"/>
      <c r="R150" s="24"/>
    </row>
    <row r="151" spans="2:18" x14ac:dyDescent="0.25">
      <c r="B151" s="38">
        <v>17</v>
      </c>
      <c r="C151" s="35">
        <v>-0.125</v>
      </c>
      <c r="D151" s="35"/>
      <c r="E151" s="35">
        <f t="shared" si="70"/>
        <v>-7.3499999999999996E-2</v>
      </c>
      <c r="F151" s="38">
        <f t="shared" si="71"/>
        <v>2</v>
      </c>
      <c r="G151" s="35">
        <f t="shared" si="72"/>
        <v>-0.14699999999999999</v>
      </c>
      <c r="H151" s="38"/>
      <c r="I151" s="38">
        <v>0</v>
      </c>
      <c r="J151" s="35">
        <v>1.0960000000000001</v>
      </c>
      <c r="K151" s="35"/>
      <c r="L151" s="38"/>
      <c r="M151" s="35"/>
      <c r="N151" s="41"/>
      <c r="O151" s="23"/>
      <c r="P151" s="23"/>
      <c r="Q151" s="25"/>
      <c r="R151" s="24"/>
    </row>
    <row r="152" spans="2:18" x14ac:dyDescent="0.25">
      <c r="B152" s="38">
        <v>19</v>
      </c>
      <c r="C152" s="35">
        <v>-0.02</v>
      </c>
      <c r="D152" s="35"/>
      <c r="E152" s="35">
        <f t="shared" si="70"/>
        <v>-7.2499999999999995E-2</v>
      </c>
      <c r="F152" s="38">
        <f t="shared" si="71"/>
        <v>2</v>
      </c>
      <c r="G152" s="35">
        <f t="shared" si="72"/>
        <v>-0.14499999999999999</v>
      </c>
      <c r="H152" s="38"/>
      <c r="I152" s="38">
        <v>5</v>
      </c>
      <c r="J152" s="35">
        <v>1.089</v>
      </c>
      <c r="K152" s="35">
        <f t="shared" ref="K152:K161" si="73">AVERAGE(J151,J152)</f>
        <v>1.0925</v>
      </c>
      <c r="L152" s="38">
        <f t="shared" ref="L152:L161" si="74">I152-I151</f>
        <v>5</v>
      </c>
      <c r="M152" s="35">
        <f t="shared" ref="M152:M161" si="75">L152*K152</f>
        <v>5.4625000000000004</v>
      </c>
      <c r="N152" s="41"/>
      <c r="O152" s="23"/>
      <c r="P152" s="23"/>
      <c r="Q152" s="25"/>
      <c r="R152" s="24"/>
    </row>
    <row r="153" spans="2:18" x14ac:dyDescent="0.25">
      <c r="B153" s="38">
        <v>21</v>
      </c>
      <c r="C153" s="35">
        <v>0.49</v>
      </c>
      <c r="D153" s="35"/>
      <c r="E153" s="35">
        <f t="shared" si="70"/>
        <v>0.23499999999999999</v>
      </c>
      <c r="F153" s="38">
        <f t="shared" si="71"/>
        <v>2</v>
      </c>
      <c r="G153" s="35">
        <f t="shared" si="72"/>
        <v>0.47</v>
      </c>
      <c r="H153" s="38"/>
      <c r="I153" s="38">
        <v>10</v>
      </c>
      <c r="J153" s="35">
        <v>1.075</v>
      </c>
      <c r="K153" s="35">
        <f t="shared" si="73"/>
        <v>1.0819999999999999</v>
      </c>
      <c r="L153" s="38">
        <f t="shared" si="74"/>
        <v>5</v>
      </c>
      <c r="M153" s="35">
        <f t="shared" si="75"/>
        <v>5.4099999999999993</v>
      </c>
      <c r="N153" s="43"/>
      <c r="O153" s="26"/>
      <c r="P153" s="26"/>
      <c r="Q153" s="25"/>
      <c r="R153" s="24"/>
    </row>
    <row r="154" spans="2:18" x14ac:dyDescent="0.25">
      <c r="B154" s="38">
        <v>23</v>
      </c>
      <c r="C154" s="35">
        <v>0.99099999999999999</v>
      </c>
      <c r="D154" s="35"/>
      <c r="E154" s="35">
        <f t="shared" si="70"/>
        <v>0.74049999999999994</v>
      </c>
      <c r="F154" s="38">
        <f t="shared" si="71"/>
        <v>2</v>
      </c>
      <c r="G154" s="35">
        <f t="shared" si="72"/>
        <v>1.4809999999999999</v>
      </c>
      <c r="H154" s="38"/>
      <c r="I154" s="28">
        <f>I153+(J153-J154)*1.5</f>
        <v>13.862500000000001</v>
      </c>
      <c r="J154" s="29">
        <v>-1.5</v>
      </c>
      <c r="K154" s="35">
        <f t="shared" si="73"/>
        <v>-0.21250000000000002</v>
      </c>
      <c r="L154" s="38">
        <f t="shared" si="74"/>
        <v>3.8625000000000007</v>
      </c>
      <c r="M154" s="35">
        <f t="shared" si="75"/>
        <v>-0.82078125000000024</v>
      </c>
      <c r="N154" s="41"/>
      <c r="O154" s="23"/>
      <c r="P154" s="23"/>
      <c r="Q154" s="25"/>
      <c r="R154" s="24"/>
    </row>
    <row r="155" spans="2:18" x14ac:dyDescent="0.25">
      <c r="B155" s="38">
        <v>24</v>
      </c>
      <c r="C155" s="35">
        <v>2.19</v>
      </c>
      <c r="D155" s="35" t="s">
        <v>22</v>
      </c>
      <c r="E155" s="35">
        <f t="shared" si="70"/>
        <v>1.5905</v>
      </c>
      <c r="F155" s="38">
        <f t="shared" si="71"/>
        <v>1</v>
      </c>
      <c r="G155" s="35">
        <f t="shared" si="72"/>
        <v>1.5905</v>
      </c>
      <c r="H155" s="34"/>
      <c r="I155" s="30">
        <f>I154+2.5</f>
        <v>16.362500000000001</v>
      </c>
      <c r="J155" s="31">
        <f>J154</f>
        <v>-1.5</v>
      </c>
      <c r="K155" s="35">
        <f t="shared" si="73"/>
        <v>-1.5</v>
      </c>
      <c r="L155" s="38">
        <f t="shared" si="74"/>
        <v>2.5</v>
      </c>
      <c r="M155" s="35">
        <f t="shared" si="75"/>
        <v>-3.75</v>
      </c>
      <c r="N155" s="43"/>
      <c r="O155" s="26"/>
      <c r="P155" s="26"/>
      <c r="Q155" s="25"/>
      <c r="R155" s="24"/>
    </row>
    <row r="156" spans="2:18" x14ac:dyDescent="0.25">
      <c r="B156" s="38">
        <v>30</v>
      </c>
      <c r="C156" s="35">
        <v>2.1760000000000002</v>
      </c>
      <c r="D156" s="35"/>
      <c r="E156" s="35">
        <f t="shared" si="70"/>
        <v>2.1829999999999998</v>
      </c>
      <c r="F156" s="38">
        <f t="shared" si="71"/>
        <v>6</v>
      </c>
      <c r="G156" s="35">
        <f t="shared" si="72"/>
        <v>13.097999999999999</v>
      </c>
      <c r="H156" s="34"/>
      <c r="I156" s="28">
        <f>I155+2.5</f>
        <v>18.862500000000001</v>
      </c>
      <c r="J156" s="29">
        <f>J154</f>
        <v>-1.5</v>
      </c>
      <c r="K156" s="35">
        <f t="shared" si="73"/>
        <v>-1.5</v>
      </c>
      <c r="L156" s="38">
        <f t="shared" si="74"/>
        <v>2.5</v>
      </c>
      <c r="M156" s="35">
        <f t="shared" si="75"/>
        <v>-3.75</v>
      </c>
      <c r="N156" s="43"/>
      <c r="O156" s="26"/>
      <c r="P156" s="26"/>
      <c r="Q156" s="25"/>
      <c r="R156" s="24"/>
    </row>
    <row r="157" spans="2:18" x14ac:dyDescent="0.25">
      <c r="B157" s="38">
        <v>35</v>
      </c>
      <c r="C157" s="35">
        <v>2.1669999999999998</v>
      </c>
      <c r="D157" s="35" t="s">
        <v>114</v>
      </c>
      <c r="E157" s="35">
        <f t="shared" si="70"/>
        <v>2.1715</v>
      </c>
      <c r="F157" s="38">
        <f t="shared" si="71"/>
        <v>5</v>
      </c>
      <c r="G157" s="35">
        <f t="shared" si="72"/>
        <v>10.8575</v>
      </c>
      <c r="H157" s="34"/>
      <c r="I157" s="28">
        <f>I156+(J157-J156)*1.5</f>
        <v>22.3125</v>
      </c>
      <c r="J157" s="32">
        <v>0.8</v>
      </c>
      <c r="K157" s="35">
        <f t="shared" si="73"/>
        <v>-0.35</v>
      </c>
      <c r="L157" s="38">
        <f t="shared" si="74"/>
        <v>3.4499999999999993</v>
      </c>
      <c r="M157" s="35">
        <f t="shared" si="75"/>
        <v>-1.2074999999999996</v>
      </c>
      <c r="N157" s="41"/>
      <c r="O157" s="23"/>
      <c r="P157" s="23"/>
      <c r="R157" s="24"/>
    </row>
    <row r="158" spans="2:18" x14ac:dyDescent="0.25">
      <c r="B158" s="38"/>
      <c r="C158" s="35"/>
      <c r="E158" s="35"/>
      <c r="F158" s="38"/>
      <c r="G158" s="35"/>
      <c r="H158" s="34"/>
      <c r="I158" s="38">
        <v>23</v>
      </c>
      <c r="J158" s="35">
        <v>0.99099999999999999</v>
      </c>
      <c r="K158" s="35">
        <f t="shared" si="73"/>
        <v>0.89549999999999996</v>
      </c>
      <c r="L158" s="38">
        <f t="shared" si="74"/>
        <v>0.6875</v>
      </c>
      <c r="M158" s="35">
        <f t="shared" si="75"/>
        <v>0.61565625000000002</v>
      </c>
      <c r="N158" s="41"/>
      <c r="O158" s="23"/>
      <c r="P158" s="23"/>
      <c r="R158" s="24"/>
    </row>
    <row r="159" spans="2:18" x14ac:dyDescent="0.25">
      <c r="B159" s="38"/>
      <c r="C159" s="35"/>
      <c r="D159" s="35"/>
      <c r="E159" s="35"/>
      <c r="F159" s="38"/>
      <c r="G159" s="35"/>
      <c r="H159" s="34"/>
      <c r="I159" s="38">
        <v>24</v>
      </c>
      <c r="J159" s="35">
        <v>2.19</v>
      </c>
      <c r="K159" s="35">
        <f t="shared" si="73"/>
        <v>1.5905</v>
      </c>
      <c r="L159" s="38">
        <f t="shared" si="74"/>
        <v>1</v>
      </c>
      <c r="M159" s="35">
        <f t="shared" si="75"/>
        <v>1.5905</v>
      </c>
      <c r="N159" s="41"/>
      <c r="O159" s="23"/>
      <c r="P159" s="23"/>
      <c r="R159" s="24"/>
    </row>
    <row r="160" spans="2:18" x14ac:dyDescent="0.25">
      <c r="B160" s="39"/>
      <c r="C160" s="47"/>
      <c r="D160" s="47"/>
      <c r="E160" s="35"/>
      <c r="F160" s="38"/>
      <c r="G160" s="35"/>
      <c r="I160" s="38">
        <v>30</v>
      </c>
      <c r="J160" s="35">
        <v>2.1760000000000002</v>
      </c>
      <c r="K160" s="35">
        <f t="shared" si="73"/>
        <v>2.1829999999999998</v>
      </c>
      <c r="L160" s="38">
        <f t="shared" si="74"/>
        <v>6</v>
      </c>
      <c r="M160" s="35">
        <f t="shared" si="75"/>
        <v>13.097999999999999</v>
      </c>
      <c r="N160" s="41"/>
      <c r="O160" s="23"/>
      <c r="P160" s="23"/>
      <c r="R160" s="24"/>
    </row>
    <row r="161" spans="2:16" x14ac:dyDescent="0.25">
      <c r="B161" s="39"/>
      <c r="C161" s="47"/>
      <c r="D161" s="47"/>
      <c r="E161" s="35"/>
      <c r="F161" s="38"/>
      <c r="G161" s="35"/>
      <c r="I161" s="38">
        <v>35</v>
      </c>
      <c r="J161" s="35">
        <v>2.1669999999999998</v>
      </c>
      <c r="K161" s="35">
        <f t="shared" si="73"/>
        <v>2.1715</v>
      </c>
      <c r="L161" s="38">
        <f t="shared" si="74"/>
        <v>5</v>
      </c>
      <c r="M161" s="35">
        <f t="shared" si="75"/>
        <v>10.8575</v>
      </c>
      <c r="O161" s="26"/>
      <c r="P161" s="26"/>
    </row>
    <row r="162" spans="2:16" x14ac:dyDescent="0.25">
      <c r="B162" s="39"/>
      <c r="C162" s="47"/>
      <c r="D162" s="47"/>
      <c r="E162" s="35"/>
      <c r="F162" s="38"/>
      <c r="G162" s="35"/>
      <c r="I162" s="39"/>
      <c r="J162" s="39"/>
      <c r="K162" s="35"/>
      <c r="L162" s="38"/>
      <c r="M162" s="35"/>
      <c r="O162" s="21"/>
      <c r="P162" s="21"/>
    </row>
    <row r="163" spans="2:16" x14ac:dyDescent="0.25">
      <c r="B163" s="39"/>
      <c r="C163" s="47"/>
      <c r="D163" s="47"/>
      <c r="E163" s="35"/>
      <c r="F163" s="38"/>
      <c r="G163" s="35"/>
      <c r="I163" s="39"/>
      <c r="J163" s="39"/>
      <c r="K163" s="35"/>
      <c r="L163" s="38"/>
      <c r="M163" s="35"/>
      <c r="O163" s="21"/>
      <c r="P163" s="21"/>
    </row>
    <row r="164" spans="2:16" x14ac:dyDescent="0.25">
      <c r="B164" s="39"/>
      <c r="C164" s="47"/>
      <c r="D164" s="47"/>
      <c r="E164" s="35"/>
      <c r="F164" s="38"/>
      <c r="G164" s="35"/>
      <c r="H164" s="35"/>
      <c r="I164" s="39"/>
      <c r="J164" s="39"/>
      <c r="K164" s="35"/>
      <c r="L164" s="38"/>
      <c r="M164" s="35"/>
      <c r="N164" s="37"/>
      <c r="O164" s="21"/>
      <c r="P164" s="21"/>
    </row>
    <row r="165" spans="2:16" x14ac:dyDescent="0.25">
      <c r="B165" s="39"/>
      <c r="C165" s="47"/>
      <c r="D165" s="47"/>
      <c r="E165" s="35"/>
      <c r="F165" s="38"/>
      <c r="G165" s="35"/>
      <c r="H165" s="35"/>
      <c r="I165" s="39"/>
      <c r="J165" s="39"/>
      <c r="K165" s="35"/>
      <c r="L165" s="38">
        <f>SUM(L146:L164)</f>
        <v>35</v>
      </c>
      <c r="M165" s="35">
        <f>SUM(M147:M164)</f>
        <v>27.505874999999996</v>
      </c>
      <c r="N165" s="37"/>
      <c r="O165" s="21"/>
      <c r="P165" s="21"/>
    </row>
    <row r="166" spans="2:16" x14ac:dyDescent="0.25">
      <c r="B166" s="39"/>
      <c r="C166" s="47"/>
      <c r="D166" s="47"/>
      <c r="E166" s="35"/>
      <c r="F166" s="38"/>
      <c r="G166" s="35"/>
      <c r="H166" s="35"/>
      <c r="I166" s="39"/>
      <c r="J166" s="39"/>
      <c r="K166" s="35"/>
      <c r="L166" s="38"/>
      <c r="M166" s="35"/>
      <c r="N166" s="37"/>
      <c r="O166" s="21"/>
      <c r="P166" s="21"/>
    </row>
    <row r="167" spans="2:16" ht="15" x14ac:dyDescent="0.25">
      <c r="B167" s="36"/>
      <c r="C167" s="48"/>
      <c r="D167" s="48"/>
      <c r="E167" s="36"/>
      <c r="F167" s="51">
        <f>SUM(F146:F166)</f>
        <v>35</v>
      </c>
      <c r="G167" s="52">
        <f>SUM(G146:G166)</f>
        <v>39.185499999999998</v>
      </c>
      <c r="H167" s="35"/>
      <c r="I167" s="35"/>
      <c r="J167" s="36"/>
      <c r="K167" s="36"/>
      <c r="L167" s="53"/>
      <c r="M167" s="48"/>
      <c r="N167" s="37"/>
      <c r="O167" s="21"/>
      <c r="P167" s="21"/>
    </row>
    <row r="169" spans="2:16" x14ac:dyDescent="0.25">
      <c r="G169" s="56" t="s">
        <v>107</v>
      </c>
      <c r="H169" s="56"/>
      <c r="I169" s="35">
        <f>G167</f>
        <v>39.185499999999998</v>
      </c>
      <c r="J169" s="35" t="s">
        <v>108</v>
      </c>
      <c r="K169" s="38">
        <f>M165</f>
        <v>27.505874999999996</v>
      </c>
      <c r="L169" s="35">
        <f>I169-K169</f>
        <v>11.679625000000001</v>
      </c>
    </row>
  </sheetData>
  <mergeCells count="21">
    <mergeCell ref="G169:H169"/>
    <mergeCell ref="A1:R1"/>
    <mergeCell ref="B129:G129"/>
    <mergeCell ref="I129:M129"/>
    <mergeCell ref="H142:I142"/>
    <mergeCell ref="D143:E143"/>
    <mergeCell ref="B144:G144"/>
    <mergeCell ref="I144:M144"/>
    <mergeCell ref="D128:E128"/>
    <mergeCell ref="D2:E2"/>
    <mergeCell ref="D16:E16"/>
    <mergeCell ref="D32:E32"/>
    <mergeCell ref="D45:E45"/>
    <mergeCell ref="D63:E63"/>
    <mergeCell ref="D78:E78"/>
    <mergeCell ref="D93:E93"/>
    <mergeCell ref="H109:I109"/>
    <mergeCell ref="D110:E110"/>
    <mergeCell ref="B111:G111"/>
    <mergeCell ref="I111:M111"/>
    <mergeCell ref="H77:I77"/>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B9" sqref="B9"/>
    </sheetView>
  </sheetViews>
  <sheetFormatPr defaultColWidth="8.6640625" defaultRowHeight="12.6" x14ac:dyDescent="0.25"/>
  <cols>
    <col min="1" max="1" width="23.6640625" style="1" customWidth="1"/>
    <col min="2" max="2" width="14" style="1" customWidth="1"/>
    <col min="3" max="3" width="44.21875" style="1" customWidth="1"/>
    <col min="4" max="16384" width="8.6640625" style="1"/>
  </cols>
  <sheetData>
    <row r="1" spans="1:3" x14ac:dyDescent="0.25">
      <c r="A1" s="4" t="s">
        <v>7</v>
      </c>
      <c r="B1" s="4" t="s">
        <v>8</v>
      </c>
      <c r="C1" s="4" t="s">
        <v>102</v>
      </c>
    </row>
    <row r="2" spans="1:3" x14ac:dyDescent="0.25">
      <c r="A2" s="4" t="s">
        <v>9</v>
      </c>
      <c r="B2" s="4" t="s">
        <v>121</v>
      </c>
      <c r="C2" s="4" t="s">
        <v>103</v>
      </c>
    </row>
    <row r="3" spans="1:3" x14ac:dyDescent="0.25">
      <c r="A3" s="4" t="s">
        <v>21</v>
      </c>
      <c r="B3" s="4" t="s">
        <v>24</v>
      </c>
      <c r="C3" s="4" t="s">
        <v>104</v>
      </c>
    </row>
    <row r="4" spans="1:3" x14ac:dyDescent="0.25">
      <c r="A4" s="4" t="s">
        <v>101</v>
      </c>
      <c r="B4" s="4">
        <v>1</v>
      </c>
      <c r="C4" s="4"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
  <sheetViews>
    <sheetView zoomScale="160" zoomScaleNormal="160" workbookViewId="0">
      <selection activeCell="A2" sqref="A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71</v>
      </c>
      <c r="L1" s="3" t="s">
        <v>20</v>
      </c>
      <c r="M1" s="2"/>
    </row>
    <row r="2" spans="1:13" x14ac:dyDescent="0.3">
      <c r="A2" s="3" t="s">
        <v>123</v>
      </c>
      <c r="B2" s="3">
        <v>0</v>
      </c>
      <c r="C2" s="3">
        <v>3</v>
      </c>
      <c r="D2" s="60">
        <v>14</v>
      </c>
      <c r="E2" s="3" t="s">
        <v>6</v>
      </c>
      <c r="F2" s="3" t="s">
        <v>25</v>
      </c>
      <c r="G2" s="17" t="s">
        <v>133</v>
      </c>
      <c r="H2" s="3">
        <v>1</v>
      </c>
      <c r="I2" s="3">
        <v>-1.5</v>
      </c>
      <c r="J2" s="3">
        <v>0.6</v>
      </c>
      <c r="K2" s="3">
        <v>30</v>
      </c>
      <c r="L2" s="3">
        <v>1</v>
      </c>
    </row>
    <row r="3" spans="1:13" x14ac:dyDescent="0.3">
      <c r="A3" s="3" t="s">
        <v>124</v>
      </c>
      <c r="B3" s="3">
        <v>100</v>
      </c>
      <c r="C3" s="3">
        <v>17</v>
      </c>
      <c r="D3" s="3">
        <v>30</v>
      </c>
      <c r="E3" s="3" t="s">
        <v>6</v>
      </c>
      <c r="F3" s="3" t="s">
        <v>25</v>
      </c>
      <c r="G3" s="17" t="s">
        <v>133</v>
      </c>
      <c r="H3" s="3">
        <v>1</v>
      </c>
      <c r="I3" s="3">
        <v>-1.5</v>
      </c>
      <c r="J3" s="3">
        <v>0.6</v>
      </c>
      <c r="K3" s="3">
        <v>30</v>
      </c>
      <c r="L3" s="3">
        <v>1</v>
      </c>
    </row>
    <row r="4" spans="1:13" x14ac:dyDescent="0.3">
      <c r="A4" s="3" t="s">
        <v>125</v>
      </c>
      <c r="B4" s="3">
        <v>200</v>
      </c>
      <c r="C4" s="3">
        <v>33</v>
      </c>
      <c r="D4" s="3">
        <v>43</v>
      </c>
      <c r="E4" s="3" t="s">
        <v>6</v>
      </c>
      <c r="F4" s="3" t="s">
        <v>25</v>
      </c>
      <c r="G4" s="17" t="s">
        <v>133</v>
      </c>
      <c r="H4" s="3">
        <v>1</v>
      </c>
      <c r="I4" s="3">
        <v>-1.5</v>
      </c>
      <c r="J4" s="3">
        <v>0.6</v>
      </c>
      <c r="K4" s="3">
        <v>30</v>
      </c>
      <c r="L4" s="3">
        <v>1</v>
      </c>
    </row>
    <row r="5" spans="1:13" x14ac:dyDescent="0.3">
      <c r="A5" s="3" t="s">
        <v>126</v>
      </c>
      <c r="B5" s="3">
        <v>300</v>
      </c>
      <c r="C5" s="3">
        <v>46</v>
      </c>
      <c r="D5" s="3">
        <v>61</v>
      </c>
      <c r="E5" s="3" t="s">
        <v>6</v>
      </c>
      <c r="F5" s="3" t="s">
        <v>25</v>
      </c>
      <c r="G5" s="17" t="s">
        <v>133</v>
      </c>
      <c r="H5" s="3">
        <v>1</v>
      </c>
      <c r="I5" s="3">
        <v>-1.5</v>
      </c>
      <c r="J5" s="3">
        <v>0.6</v>
      </c>
      <c r="K5" s="3">
        <v>30</v>
      </c>
      <c r="L5" s="3">
        <v>1</v>
      </c>
    </row>
    <row r="6" spans="1:13" x14ac:dyDescent="0.3">
      <c r="A6" s="3" t="s">
        <v>127</v>
      </c>
      <c r="B6" s="3">
        <v>400</v>
      </c>
      <c r="C6" s="3">
        <v>64</v>
      </c>
      <c r="D6" s="3">
        <v>76</v>
      </c>
      <c r="E6" s="3" t="s">
        <v>6</v>
      </c>
      <c r="F6" s="3" t="s">
        <v>25</v>
      </c>
      <c r="G6" s="17" t="s">
        <v>133</v>
      </c>
      <c r="H6" s="3">
        <v>1</v>
      </c>
      <c r="I6" s="3">
        <v>-1.5</v>
      </c>
      <c r="J6" s="3">
        <v>0.6</v>
      </c>
      <c r="K6" s="3">
        <v>30</v>
      </c>
      <c r="L6" s="3">
        <v>1</v>
      </c>
    </row>
    <row r="7" spans="1:13" x14ac:dyDescent="0.3">
      <c r="A7" s="3" t="s">
        <v>128</v>
      </c>
      <c r="B7" s="3">
        <v>500</v>
      </c>
      <c r="C7" s="3">
        <v>79</v>
      </c>
      <c r="D7" s="3">
        <v>91</v>
      </c>
      <c r="E7" s="3" t="s">
        <v>6</v>
      </c>
      <c r="F7" s="3" t="s">
        <v>25</v>
      </c>
      <c r="G7" s="17" t="s">
        <v>133</v>
      </c>
      <c r="H7" s="3">
        <v>1</v>
      </c>
      <c r="I7" s="3">
        <v>-1.5</v>
      </c>
      <c r="J7" s="3">
        <v>0.6</v>
      </c>
      <c r="K7" s="3">
        <v>30</v>
      </c>
      <c r="L7" s="3">
        <v>1</v>
      </c>
    </row>
    <row r="8" spans="1:13" x14ac:dyDescent="0.3">
      <c r="A8" s="3" t="s">
        <v>129</v>
      </c>
      <c r="B8" s="3">
        <v>600</v>
      </c>
      <c r="C8" s="3">
        <v>94</v>
      </c>
      <c r="D8" s="3">
        <v>108</v>
      </c>
      <c r="E8" s="3" t="s">
        <v>6</v>
      </c>
      <c r="F8" s="3" t="s">
        <v>25</v>
      </c>
      <c r="G8" s="17" t="s">
        <v>133</v>
      </c>
      <c r="H8" s="3">
        <v>1</v>
      </c>
      <c r="I8" s="3">
        <v>-1.5</v>
      </c>
      <c r="J8" s="3">
        <v>0.6</v>
      </c>
      <c r="K8" s="3">
        <v>30</v>
      </c>
      <c r="L8" s="3">
        <v>1</v>
      </c>
    </row>
    <row r="9" spans="1:13" x14ac:dyDescent="0.3">
      <c r="A9" s="3" t="s">
        <v>130</v>
      </c>
      <c r="B9" s="3">
        <v>700</v>
      </c>
      <c r="C9" s="3">
        <v>112</v>
      </c>
      <c r="D9" s="3">
        <v>126</v>
      </c>
      <c r="E9" s="3" t="s">
        <v>6</v>
      </c>
      <c r="F9" s="3" t="s">
        <v>25</v>
      </c>
      <c r="G9" s="17" t="s">
        <v>133</v>
      </c>
      <c r="H9" s="3">
        <v>1</v>
      </c>
      <c r="I9" s="3">
        <v>-1.5</v>
      </c>
      <c r="J9" s="3">
        <v>0.6</v>
      </c>
      <c r="K9" s="3">
        <v>30</v>
      </c>
      <c r="L9" s="3">
        <v>1</v>
      </c>
    </row>
    <row r="10" spans="1:13" x14ac:dyDescent="0.3">
      <c r="A10" s="3" t="s">
        <v>131</v>
      </c>
      <c r="B10" s="3">
        <v>800</v>
      </c>
      <c r="C10" s="3">
        <v>130</v>
      </c>
      <c r="D10" s="3">
        <v>141</v>
      </c>
      <c r="E10" s="3" t="s">
        <v>6</v>
      </c>
      <c r="F10" s="3" t="s">
        <v>25</v>
      </c>
      <c r="G10" s="17" t="s">
        <v>133</v>
      </c>
      <c r="H10" s="3">
        <v>1</v>
      </c>
      <c r="I10" s="3">
        <v>-1.5</v>
      </c>
      <c r="J10" s="3">
        <v>0.6</v>
      </c>
      <c r="K10" s="3">
        <v>30</v>
      </c>
      <c r="L10" s="3">
        <v>1</v>
      </c>
    </row>
    <row r="11" spans="1:13" x14ac:dyDescent="0.3">
      <c r="A11" s="3" t="s">
        <v>132</v>
      </c>
      <c r="B11" s="3">
        <v>942</v>
      </c>
      <c r="C11" s="3">
        <v>145</v>
      </c>
      <c r="D11" s="3">
        <v>157</v>
      </c>
      <c r="E11" s="3" t="s">
        <v>6</v>
      </c>
      <c r="F11" s="3" t="s">
        <v>25</v>
      </c>
      <c r="G11" s="17" t="s">
        <v>133</v>
      </c>
      <c r="H11" s="3">
        <v>1</v>
      </c>
      <c r="I11" s="3">
        <v>-1.5</v>
      </c>
      <c r="J11" s="3">
        <v>0.6</v>
      </c>
      <c r="K11" s="3">
        <v>30</v>
      </c>
      <c r="L11" s="3">
        <v>1</v>
      </c>
    </row>
    <row r="12" spans="1:13" x14ac:dyDescent="0.3">
      <c r="F12"/>
    </row>
    <row r="13" spans="1:13" x14ac:dyDescent="0.3">
      <c r="F13"/>
    </row>
    <row r="14" spans="1:13" x14ac:dyDescent="0.3">
      <c r="F14"/>
    </row>
    <row r="15" spans="1:13" x14ac:dyDescent="0.3">
      <c r="F15"/>
    </row>
    <row r="16" spans="1:13" x14ac:dyDescent="0.3">
      <c r="F16"/>
    </row>
    <row r="17" spans="6:6" x14ac:dyDescent="0.3">
      <c r="F17"/>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F2" sqref="F2"/>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100</v>
      </c>
      <c r="E1" s="5" t="s">
        <v>12</v>
      </c>
      <c r="F1" s="5" t="s">
        <v>13</v>
      </c>
      <c r="G1" s="5" t="s">
        <v>14</v>
      </c>
      <c r="H1" s="5" t="s">
        <v>15</v>
      </c>
    </row>
    <row r="2" spans="1:8" ht="14.4" x14ac:dyDescent="0.3">
      <c r="A2" s="17" t="s">
        <v>133</v>
      </c>
      <c r="B2" s="6">
        <v>-1.5</v>
      </c>
      <c r="C2" s="7">
        <v>5</v>
      </c>
      <c r="D2" s="7">
        <v>2</v>
      </c>
      <c r="E2" s="7">
        <v>5</v>
      </c>
      <c r="F2" s="3" t="s">
        <v>123</v>
      </c>
      <c r="G2" s="7" t="s">
        <v>16</v>
      </c>
      <c r="H2" s="8" t="s">
        <v>112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38</v>
      </c>
      <c r="B1" s="12" t="s">
        <v>39</v>
      </c>
    </row>
    <row r="2" spans="1:2" ht="19.2" customHeight="1" x14ac:dyDescent="0.3">
      <c r="A2" s="12" t="s">
        <v>40</v>
      </c>
      <c r="B2" s="12" t="s">
        <v>41</v>
      </c>
    </row>
    <row r="3" spans="1:2" ht="19.2" customHeight="1" x14ac:dyDescent="0.3">
      <c r="A3" s="12">
        <v>1</v>
      </c>
      <c r="B3" s="12" t="s">
        <v>42</v>
      </c>
    </row>
    <row r="4" spans="1:2" ht="19.2" customHeight="1" x14ac:dyDescent="0.3">
      <c r="A4" s="12">
        <v>2</v>
      </c>
      <c r="B4" s="12" t="s">
        <v>43</v>
      </c>
    </row>
    <row r="5" spans="1:2" ht="19.2" customHeight="1" x14ac:dyDescent="0.3">
      <c r="A5" s="12">
        <v>3</v>
      </c>
      <c r="B5" s="12" t="s">
        <v>44</v>
      </c>
    </row>
    <row r="6" spans="1:2" ht="19.2" customHeight="1" x14ac:dyDescent="0.3">
      <c r="A6" s="12">
        <v>4</v>
      </c>
      <c r="B6" s="12" t="s">
        <v>45</v>
      </c>
    </row>
    <row r="7" spans="1:2" ht="19.2" customHeight="1" x14ac:dyDescent="0.3">
      <c r="A7" t="s">
        <v>46</v>
      </c>
      <c r="B7" s="12" t="s">
        <v>41</v>
      </c>
    </row>
    <row r="8" spans="1:2" ht="19.2" customHeight="1" x14ac:dyDescent="0.3">
      <c r="A8" s="13">
        <v>1</v>
      </c>
      <c r="B8" s="13" t="s">
        <v>47</v>
      </c>
    </row>
    <row r="9" spans="1:2" ht="19.2" customHeight="1" x14ac:dyDescent="0.3">
      <c r="A9" s="13">
        <v>2</v>
      </c>
      <c r="B9" s="13" t="s">
        <v>48</v>
      </c>
    </row>
    <row r="10" spans="1:2" ht="31.95" customHeight="1" x14ac:dyDescent="0.3">
      <c r="A10" s="13">
        <v>3</v>
      </c>
      <c r="B10" s="14" t="s">
        <v>49</v>
      </c>
    </row>
    <row r="11" spans="1:2" ht="58.2" customHeight="1" x14ac:dyDescent="0.3">
      <c r="A11" s="13">
        <v>4</v>
      </c>
      <c r="B11" s="14" t="s">
        <v>50</v>
      </c>
    </row>
    <row r="12" spans="1:2" ht="29.4" customHeight="1" x14ac:dyDescent="0.3">
      <c r="A12" s="13">
        <v>5</v>
      </c>
      <c r="B12" s="12" t="s">
        <v>51</v>
      </c>
    </row>
    <row r="13" spans="1:2" ht="21.6" customHeight="1" x14ac:dyDescent="0.3">
      <c r="A13" s="13">
        <v>6</v>
      </c>
      <c r="B13" t="s">
        <v>52</v>
      </c>
    </row>
    <row r="14" spans="1:2" ht="33" customHeight="1" x14ac:dyDescent="0.3">
      <c r="A14" s="13">
        <v>7</v>
      </c>
      <c r="B14" s="14" t="s">
        <v>53</v>
      </c>
    </row>
    <row r="15" spans="1:2" ht="10.95" customHeight="1" x14ac:dyDescent="0.3">
      <c r="A15" s="13">
        <v>8</v>
      </c>
      <c r="B15" t="s">
        <v>54</v>
      </c>
    </row>
    <row r="16" spans="1:2" ht="29.4" customHeight="1" x14ac:dyDescent="0.3">
      <c r="A16" s="13">
        <v>9</v>
      </c>
      <c r="B16" s="12" t="s">
        <v>55</v>
      </c>
    </row>
    <row r="17" spans="1:2" ht="18" customHeight="1" x14ac:dyDescent="0.3">
      <c r="A17" s="13">
        <v>10</v>
      </c>
      <c r="B17" t="s">
        <v>56</v>
      </c>
    </row>
    <row r="18" spans="1:2" ht="27.6" customHeight="1" x14ac:dyDescent="0.3">
      <c r="A18" s="13">
        <v>11</v>
      </c>
      <c r="B18" s="12" t="s">
        <v>57</v>
      </c>
    </row>
    <row r="19" spans="1:2" ht="27.6" customHeight="1" x14ac:dyDescent="0.3">
      <c r="A19" s="13">
        <v>12</v>
      </c>
      <c r="B19" s="12" t="s">
        <v>58</v>
      </c>
    </row>
    <row r="20" spans="1:2" ht="27.6" customHeight="1" x14ac:dyDescent="0.3">
      <c r="A20" s="13">
        <v>13</v>
      </c>
      <c r="B20" s="12" t="s">
        <v>59</v>
      </c>
    </row>
    <row r="21" spans="1:2" ht="27.6" customHeight="1" x14ac:dyDescent="0.3">
      <c r="A21" s="13">
        <v>14</v>
      </c>
      <c r="B21" s="12" t="s">
        <v>60</v>
      </c>
    </row>
    <row r="22" spans="1:2" ht="27.6" customHeight="1" x14ac:dyDescent="0.3">
      <c r="A22" s="13">
        <v>15</v>
      </c>
      <c r="B22" s="12" t="s">
        <v>61</v>
      </c>
    </row>
    <row r="23" spans="1:2" ht="27.6" customHeight="1" x14ac:dyDescent="0.3">
      <c r="A23" s="13">
        <v>16</v>
      </c>
      <c r="B23" t="s">
        <v>62</v>
      </c>
    </row>
    <row r="24" spans="1:2" ht="32.4" customHeight="1" x14ac:dyDescent="0.3">
      <c r="A24" s="13">
        <v>17</v>
      </c>
      <c r="B24" s="15" t="s">
        <v>63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tabSelected="1" zoomScale="145" zoomScaleNormal="145" workbookViewId="0">
      <selection activeCell="G6" sqref="G6"/>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26</v>
      </c>
      <c r="B1" s="3" t="s">
        <v>27</v>
      </c>
    </row>
    <row r="2" spans="1:2" x14ac:dyDescent="0.3">
      <c r="A2" s="9" t="s">
        <v>28</v>
      </c>
      <c r="B2" s="3" t="s">
        <v>29</v>
      </c>
    </row>
    <row r="3" spans="1:2" x14ac:dyDescent="0.3">
      <c r="A3" s="9" t="s">
        <v>30</v>
      </c>
      <c r="B3" s="3" t="s">
        <v>64</v>
      </c>
    </row>
    <row r="4" spans="1:2" x14ac:dyDescent="0.3">
      <c r="A4" s="9" t="s">
        <v>31</v>
      </c>
      <c r="B4" s="16" t="s">
        <v>68</v>
      </c>
    </row>
    <row r="5" spans="1:2" ht="84.6" customHeight="1" x14ac:dyDescent="0.3">
      <c r="A5" s="9" t="s">
        <v>32</v>
      </c>
      <c r="B5" s="11" t="s">
        <v>134</v>
      </c>
    </row>
    <row r="6" spans="1:2" x14ac:dyDescent="0.3">
      <c r="A6" s="9" t="s">
        <v>33</v>
      </c>
      <c r="B6" s="3" t="s">
        <v>65</v>
      </c>
    </row>
    <row r="7" spans="1:2" x14ac:dyDescent="0.3">
      <c r="A7" s="9" t="s">
        <v>34</v>
      </c>
      <c r="B7" s="3" t="s">
        <v>113</v>
      </c>
    </row>
    <row r="8" spans="1:2" x14ac:dyDescent="0.3">
      <c r="A8" s="9" t="s">
        <v>35</v>
      </c>
      <c r="B8" s="3" t="s">
        <v>66</v>
      </c>
    </row>
    <row r="9" spans="1:2" x14ac:dyDescent="0.3">
      <c r="A9" s="9" t="s">
        <v>36</v>
      </c>
      <c r="B9" s="10" t="s">
        <v>67</v>
      </c>
    </row>
    <row r="10" spans="1:2" x14ac:dyDescent="0.3">
      <c r="A10" s="9" t="s">
        <v>37</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38</v>
      </c>
      <c r="B1" s="12" t="s">
        <v>39</v>
      </c>
    </row>
    <row r="2" spans="1:8" ht="24.75" customHeight="1" x14ac:dyDescent="0.3">
      <c r="A2" s="12" t="s">
        <v>40</v>
      </c>
      <c r="B2" s="12" t="s">
        <v>41</v>
      </c>
    </row>
    <row r="3" spans="1:8" ht="21.75" customHeight="1" x14ac:dyDescent="0.3">
      <c r="A3" s="12">
        <v>1</v>
      </c>
      <c r="B3" s="12" t="s">
        <v>75</v>
      </c>
    </row>
    <row r="4" spans="1:8" ht="34.5" customHeight="1" x14ac:dyDescent="0.3">
      <c r="A4" s="12">
        <v>2</v>
      </c>
      <c r="B4" s="12" t="s">
        <v>74</v>
      </c>
    </row>
    <row r="5" spans="1:8" ht="24.75" customHeight="1" x14ac:dyDescent="0.3">
      <c r="A5" s="12">
        <v>3</v>
      </c>
      <c r="B5" s="12" t="s">
        <v>73</v>
      </c>
    </row>
    <row r="6" spans="1:8" ht="18.75" customHeight="1" x14ac:dyDescent="0.3">
      <c r="A6" s="12">
        <v>4</v>
      </c>
      <c r="B6" s="12" t="s">
        <v>76</v>
      </c>
    </row>
    <row r="7" spans="1:8" x14ac:dyDescent="0.3">
      <c r="A7" s="12">
        <v>5</v>
      </c>
      <c r="B7" s="12" t="s">
        <v>77</v>
      </c>
    </row>
    <row r="8" spans="1:8" x14ac:dyDescent="0.3">
      <c r="A8" s="13">
        <v>6</v>
      </c>
      <c r="B8" s="13" t="s">
        <v>78</v>
      </c>
    </row>
    <row r="9" spans="1:8" ht="24" customHeight="1" x14ac:dyDescent="0.3">
      <c r="A9" s="13">
        <v>7</v>
      </c>
      <c r="B9" s="14" t="s">
        <v>79</v>
      </c>
    </row>
    <row r="10" spans="1:8" ht="23.25" customHeight="1" x14ac:dyDescent="0.3">
      <c r="A10" s="13">
        <v>8</v>
      </c>
      <c r="B10" s="14" t="s">
        <v>80</v>
      </c>
      <c r="H10" t="s">
        <v>72</v>
      </c>
    </row>
    <row r="11" spans="1:8" ht="30" customHeight="1" x14ac:dyDescent="0.3">
      <c r="A11" s="13">
        <v>9</v>
      </c>
      <c r="B11" s="12" t="s">
        <v>81</v>
      </c>
    </row>
    <row r="12" spans="1:8" ht="22.5" customHeight="1" x14ac:dyDescent="0.3">
      <c r="A12" s="13">
        <v>10</v>
      </c>
      <c r="B12" t="s">
        <v>82</v>
      </c>
    </row>
    <row r="13" spans="1:8" ht="39.75" customHeight="1" x14ac:dyDescent="0.3">
      <c r="A13" s="13">
        <v>11</v>
      </c>
      <c r="B13" s="14" t="s">
        <v>83</v>
      </c>
    </row>
    <row r="14" spans="1:8" ht="16.5" customHeight="1" x14ac:dyDescent="0.3">
      <c r="A14" s="13">
        <v>12</v>
      </c>
      <c r="B14" s="12" t="s">
        <v>84</v>
      </c>
    </row>
    <row r="15" spans="1:8" x14ac:dyDescent="0.3">
      <c r="A15" s="13">
        <v>13</v>
      </c>
      <c r="B15" t="s">
        <v>85</v>
      </c>
    </row>
    <row r="16" spans="1:8" ht="42" customHeight="1" x14ac:dyDescent="0.3">
      <c r="A16" s="13"/>
      <c r="B16" s="12" t="s">
        <v>86</v>
      </c>
    </row>
    <row r="17" spans="1:2" ht="34.5" customHeight="1" x14ac:dyDescent="0.3">
      <c r="A17" s="13"/>
      <c r="B17" s="12" t="s">
        <v>89</v>
      </c>
    </row>
    <row r="18" spans="1:2" ht="32.25" customHeight="1" x14ac:dyDescent="0.3">
      <c r="A18" s="13"/>
      <c r="B18" s="12" t="s">
        <v>88</v>
      </c>
    </row>
    <row r="19" spans="1:2" ht="19.5" customHeight="1" x14ac:dyDescent="0.3">
      <c r="A19" s="13"/>
      <c r="B19" s="12" t="s">
        <v>87</v>
      </c>
    </row>
    <row r="20" spans="1:2" ht="29.25" customHeight="1" x14ac:dyDescent="0.3">
      <c r="A20" s="13">
        <v>14</v>
      </c>
      <c r="B20" s="12" t="s">
        <v>90</v>
      </c>
    </row>
    <row r="21" spans="1:2" ht="23.25" customHeight="1" x14ac:dyDescent="0.3">
      <c r="A21">
        <v>15</v>
      </c>
      <c r="B21" t="s">
        <v>91</v>
      </c>
    </row>
    <row r="22" spans="1:2" x14ac:dyDescent="0.3">
      <c r="A22">
        <v>16</v>
      </c>
      <c r="B22" t="s">
        <v>92</v>
      </c>
    </row>
    <row r="23" spans="1:2" x14ac:dyDescent="0.3">
      <c r="A23" t="s">
        <v>93</v>
      </c>
      <c r="B23" s="12" t="s">
        <v>41</v>
      </c>
    </row>
    <row r="24" spans="1:2" ht="28.8" x14ac:dyDescent="0.3">
      <c r="A24">
        <v>1</v>
      </c>
      <c r="B24" s="12" t="s">
        <v>94</v>
      </c>
    </row>
    <row r="25" spans="1:2" x14ac:dyDescent="0.3">
      <c r="A25">
        <v>2</v>
      </c>
      <c r="B25" t="s">
        <v>95</v>
      </c>
    </row>
    <row r="26" spans="1:2" ht="43.5" customHeight="1" x14ac:dyDescent="0.3">
      <c r="A26">
        <v>3</v>
      </c>
      <c r="B26" s="12" t="s">
        <v>99</v>
      </c>
    </row>
    <row r="27" spans="1:2" ht="28.8" x14ac:dyDescent="0.3">
      <c r="A27">
        <v>4</v>
      </c>
      <c r="B27" s="12" t="s">
        <v>96</v>
      </c>
    </row>
    <row r="28" spans="1:2" ht="57.6" x14ac:dyDescent="0.3">
      <c r="A28">
        <v>5</v>
      </c>
      <c r="B28" s="12" t="s">
        <v>97</v>
      </c>
    </row>
    <row r="29" spans="1:2" ht="41.25" customHeight="1" x14ac:dyDescent="0.3">
      <c r="A29" s="18">
        <v>6</v>
      </c>
      <c r="B29" s="12"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2024-12-17T18:24:54Z</dcterms:modified>
</cp:coreProperties>
</file>