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 activeTab="5"/>
  </bookViews>
  <sheets>
    <sheet name="Long section Doapura khal-1" sheetId="18" r:id="rId1"/>
    <sheet name="Offtake khal" sheetId="16" r:id="rId2"/>
    <sheet name="Outfall khal" sheetId="15" r:id="rId3"/>
    <sheet name="Doapura khal-1" sheetId="14" r:id="rId4"/>
    <sheet name="Abstract of earth" sheetId="13" r:id="rId5"/>
    <sheet name="Doapura khal-1 (Data)" sheetId="17" r:id="rId6"/>
  </sheets>
  <definedNames>
    <definedName name="_xlnm.Print_Area" localSheetId="0">'Long section Doapura khal-1'!$A$1:$AB$46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7" i="17" l="1"/>
  <c r="L117" i="17"/>
  <c r="K57" i="17"/>
  <c r="L57" i="17"/>
  <c r="E6" i="17"/>
  <c r="G6" i="17" s="1"/>
  <c r="J19" i="17" s="1"/>
  <c r="F6" i="17"/>
  <c r="E7" i="17"/>
  <c r="F7" i="17"/>
  <c r="K7" i="17"/>
  <c r="M7" i="17" s="1"/>
  <c r="L7" i="17"/>
  <c r="E8" i="17"/>
  <c r="F8" i="17"/>
  <c r="K8" i="17"/>
  <c r="M8" i="17" s="1"/>
  <c r="L8" i="17"/>
  <c r="E9" i="17"/>
  <c r="F9" i="17"/>
  <c r="K9" i="17"/>
  <c r="L9" i="17"/>
  <c r="E10" i="17"/>
  <c r="F10" i="17"/>
  <c r="K10" i="17"/>
  <c r="L10" i="17"/>
  <c r="E11" i="17"/>
  <c r="F11" i="17"/>
  <c r="I11" i="17"/>
  <c r="L11" i="17" s="1"/>
  <c r="K11" i="17"/>
  <c r="E12" i="17"/>
  <c r="F12" i="17"/>
  <c r="J12" i="17"/>
  <c r="K12" i="17" s="1"/>
  <c r="E13" i="17"/>
  <c r="F13" i="17"/>
  <c r="J13" i="17"/>
  <c r="K14" i="17" s="1"/>
  <c r="E14" i="17"/>
  <c r="G14" i="17" s="1"/>
  <c r="F14" i="17"/>
  <c r="E15" i="17"/>
  <c r="F15" i="17"/>
  <c r="K15" i="17"/>
  <c r="E16" i="17"/>
  <c r="F16" i="17"/>
  <c r="K16" i="17"/>
  <c r="L16" i="17"/>
  <c r="E17" i="17"/>
  <c r="F17" i="17"/>
  <c r="K17" i="17"/>
  <c r="L17" i="17"/>
  <c r="E18" i="17"/>
  <c r="F18" i="17"/>
  <c r="K18" i="17"/>
  <c r="L18" i="17"/>
  <c r="E23" i="17"/>
  <c r="F23" i="17"/>
  <c r="E24" i="17"/>
  <c r="F24" i="17"/>
  <c r="K24" i="17"/>
  <c r="L24" i="17"/>
  <c r="E25" i="17"/>
  <c r="F25" i="17"/>
  <c r="K25" i="17"/>
  <c r="L25" i="17"/>
  <c r="E26" i="17"/>
  <c r="F26" i="17"/>
  <c r="K26" i="17"/>
  <c r="L26" i="17"/>
  <c r="E27" i="17"/>
  <c r="F27" i="17"/>
  <c r="K27" i="17"/>
  <c r="L27" i="17"/>
  <c r="E28" i="17"/>
  <c r="F28" i="17"/>
  <c r="K28" i="17"/>
  <c r="L28" i="17"/>
  <c r="E29" i="17"/>
  <c r="F29" i="17"/>
  <c r="I29" i="17"/>
  <c r="I30" i="17" s="1"/>
  <c r="I31" i="17" s="1"/>
  <c r="L31" i="17" s="1"/>
  <c r="K29" i="17"/>
  <c r="E30" i="17"/>
  <c r="F30" i="17"/>
  <c r="J30" i="17"/>
  <c r="E31" i="17"/>
  <c r="F31" i="17"/>
  <c r="J31" i="17"/>
  <c r="K32" i="17" s="1"/>
  <c r="E32" i="17"/>
  <c r="F32" i="17"/>
  <c r="E33" i="17"/>
  <c r="F33" i="17"/>
  <c r="K33" i="17"/>
  <c r="E34" i="17"/>
  <c r="F34" i="17"/>
  <c r="K34" i="17"/>
  <c r="L34" i="17"/>
  <c r="E35" i="17"/>
  <c r="F35" i="17"/>
  <c r="E36" i="17"/>
  <c r="F36" i="17"/>
  <c r="E37" i="17"/>
  <c r="F37" i="17"/>
  <c r="E38" i="17"/>
  <c r="F38" i="17"/>
  <c r="E39" i="17"/>
  <c r="F39" i="17"/>
  <c r="E44" i="17"/>
  <c r="F44" i="17"/>
  <c r="E45" i="17"/>
  <c r="F45" i="17"/>
  <c r="E46" i="17"/>
  <c r="F46" i="17"/>
  <c r="E47" i="17"/>
  <c r="F47" i="17"/>
  <c r="E48" i="17"/>
  <c r="F48" i="17"/>
  <c r="E49" i="17"/>
  <c r="F49" i="17"/>
  <c r="E50" i="17"/>
  <c r="F50" i="17"/>
  <c r="K50" i="17"/>
  <c r="L50" i="17"/>
  <c r="E51" i="17"/>
  <c r="F51" i="17"/>
  <c r="K51" i="17"/>
  <c r="L51" i="17"/>
  <c r="E52" i="17"/>
  <c r="F52" i="17"/>
  <c r="I52" i="17"/>
  <c r="I53" i="17" s="1"/>
  <c r="I54" i="17" s="1"/>
  <c r="K52" i="17"/>
  <c r="E53" i="17"/>
  <c r="F53" i="17"/>
  <c r="J53" i="17"/>
  <c r="E54" i="17"/>
  <c r="F54" i="17"/>
  <c r="J54" i="17"/>
  <c r="K55" i="17" s="1"/>
  <c r="E55" i="17"/>
  <c r="F55" i="17"/>
  <c r="K56" i="17"/>
  <c r="E67" i="17"/>
  <c r="F67" i="17"/>
  <c r="E68" i="17"/>
  <c r="F68" i="17"/>
  <c r="E69" i="17"/>
  <c r="F69" i="17"/>
  <c r="E70" i="17"/>
  <c r="F70" i="17"/>
  <c r="E71" i="17"/>
  <c r="F71" i="17"/>
  <c r="E72" i="17"/>
  <c r="F72" i="17"/>
  <c r="E73" i="17"/>
  <c r="F73" i="17"/>
  <c r="K73" i="17"/>
  <c r="L73" i="17"/>
  <c r="E74" i="17"/>
  <c r="F74" i="17"/>
  <c r="K74" i="17"/>
  <c r="L74" i="17"/>
  <c r="E75" i="17"/>
  <c r="F75" i="17"/>
  <c r="I75" i="17"/>
  <c r="L75" i="17" s="1"/>
  <c r="K75" i="17"/>
  <c r="E76" i="17"/>
  <c r="F76" i="17"/>
  <c r="I76" i="17"/>
  <c r="L76" i="17" s="1"/>
  <c r="J76" i="17"/>
  <c r="E77" i="17"/>
  <c r="F77" i="17"/>
  <c r="J77" i="17"/>
  <c r="K78" i="17" s="1"/>
  <c r="E78" i="17"/>
  <c r="F78" i="17"/>
  <c r="K79" i="17"/>
  <c r="E83" i="17"/>
  <c r="F83" i="17"/>
  <c r="K83" i="17"/>
  <c r="L83" i="17"/>
  <c r="E84" i="17"/>
  <c r="F84" i="17"/>
  <c r="K84" i="17"/>
  <c r="L84" i="17"/>
  <c r="E85" i="17"/>
  <c r="F85" i="17"/>
  <c r="K85" i="17"/>
  <c r="L85" i="17"/>
  <c r="E86" i="17"/>
  <c r="F86" i="17"/>
  <c r="I86" i="17"/>
  <c r="I87" i="17" s="1"/>
  <c r="I88" i="17" s="1"/>
  <c r="L88" i="17" s="1"/>
  <c r="K86" i="17"/>
  <c r="E87" i="17"/>
  <c r="F87" i="17"/>
  <c r="J87" i="17"/>
  <c r="E88" i="17"/>
  <c r="F88" i="17"/>
  <c r="J88" i="17"/>
  <c r="K89" i="17" s="1"/>
  <c r="E89" i="17"/>
  <c r="F89" i="17"/>
  <c r="E90" i="17"/>
  <c r="F90" i="17"/>
  <c r="K90" i="17"/>
  <c r="E91" i="17"/>
  <c r="F91" i="17"/>
  <c r="K91" i="17"/>
  <c r="L91" i="17"/>
  <c r="E92" i="17"/>
  <c r="F92" i="17"/>
  <c r="K92" i="17"/>
  <c r="L92" i="17"/>
  <c r="E93" i="17"/>
  <c r="F93" i="17"/>
  <c r="E94" i="17"/>
  <c r="F94" i="17"/>
  <c r="E95" i="17"/>
  <c r="F95" i="17"/>
  <c r="E96" i="17"/>
  <c r="F96" i="17"/>
  <c r="E97" i="17"/>
  <c r="F97" i="17"/>
  <c r="E102" i="17"/>
  <c r="F102" i="17"/>
  <c r="E103" i="17"/>
  <c r="F103" i="17"/>
  <c r="E104" i="17"/>
  <c r="F104" i="17"/>
  <c r="E105" i="17"/>
  <c r="F105" i="17"/>
  <c r="E106" i="17"/>
  <c r="F106" i="17"/>
  <c r="K106" i="17"/>
  <c r="L106" i="17"/>
  <c r="E107" i="17"/>
  <c r="F107" i="17"/>
  <c r="K107" i="17"/>
  <c r="L107" i="17"/>
  <c r="E108" i="17"/>
  <c r="F108" i="17"/>
  <c r="K108" i="17"/>
  <c r="L108" i="17"/>
  <c r="E109" i="17"/>
  <c r="F109" i="17"/>
  <c r="I109" i="17"/>
  <c r="I110" i="17" s="1"/>
  <c r="I111" i="17" s="1"/>
  <c r="L111" i="17" s="1"/>
  <c r="K109" i="17"/>
  <c r="E110" i="17"/>
  <c r="F110" i="17"/>
  <c r="J110" i="17"/>
  <c r="E111" i="17"/>
  <c r="F111" i="17"/>
  <c r="J111" i="17"/>
  <c r="K112" i="17" s="1"/>
  <c r="E112" i="17"/>
  <c r="F112" i="17"/>
  <c r="E113" i="17"/>
  <c r="F113" i="17"/>
  <c r="K113" i="17"/>
  <c r="E114" i="17"/>
  <c r="F114" i="17"/>
  <c r="K114" i="17"/>
  <c r="L114" i="17"/>
  <c r="E115" i="17"/>
  <c r="F115" i="17"/>
  <c r="K115" i="17"/>
  <c r="L115" i="17"/>
  <c r="E116" i="17"/>
  <c r="F116" i="17"/>
  <c r="K116" i="17"/>
  <c r="L116" i="17"/>
  <c r="E130" i="17"/>
  <c r="F130" i="17"/>
  <c r="K130" i="17"/>
  <c r="L130" i="17"/>
  <c r="E131" i="17"/>
  <c r="F131" i="17"/>
  <c r="K131" i="17"/>
  <c r="L131" i="17"/>
  <c r="E132" i="17"/>
  <c r="F132" i="17"/>
  <c r="I132" i="17"/>
  <c r="I133" i="17" s="1"/>
  <c r="I134" i="17" s="1"/>
  <c r="L134" i="17" s="1"/>
  <c r="K132" i="17"/>
  <c r="E133" i="17"/>
  <c r="F133" i="17"/>
  <c r="J133" i="17"/>
  <c r="E134" i="17"/>
  <c r="F134" i="17"/>
  <c r="J134" i="17"/>
  <c r="K135" i="17" s="1"/>
  <c r="E135" i="17"/>
  <c r="F135" i="17"/>
  <c r="E136" i="17"/>
  <c r="F136" i="17"/>
  <c r="K136" i="17"/>
  <c r="E137" i="17"/>
  <c r="F137" i="17"/>
  <c r="K137" i="17"/>
  <c r="L137" i="17"/>
  <c r="E138" i="17"/>
  <c r="F138" i="17"/>
  <c r="K138" i="17"/>
  <c r="L138" i="17"/>
  <c r="E139" i="17"/>
  <c r="F139" i="17"/>
  <c r="K139" i="17"/>
  <c r="L139" i="17"/>
  <c r="E140" i="17"/>
  <c r="F140" i="17"/>
  <c r="K140" i="17"/>
  <c r="L140" i="17"/>
  <c r="E141" i="17"/>
  <c r="F141" i="17"/>
  <c r="K141" i="17"/>
  <c r="L141" i="17"/>
  <c r="E142" i="17"/>
  <c r="F142" i="17"/>
  <c r="E143" i="17"/>
  <c r="F143" i="17"/>
  <c r="E144" i="17"/>
  <c r="F144" i="17"/>
  <c r="E145" i="17"/>
  <c r="F145" i="17"/>
  <c r="E150" i="17"/>
  <c r="F150" i="17"/>
  <c r="E151" i="17"/>
  <c r="F151" i="17"/>
  <c r="E152" i="17"/>
  <c r="F152" i="17"/>
  <c r="E153" i="17"/>
  <c r="F153" i="17"/>
  <c r="E154" i="17"/>
  <c r="F154" i="17"/>
  <c r="E155" i="17"/>
  <c r="F155" i="17"/>
  <c r="E156" i="17"/>
  <c r="F156" i="17"/>
  <c r="K156" i="17"/>
  <c r="L156" i="17"/>
  <c r="E157" i="17"/>
  <c r="F157" i="17"/>
  <c r="K157" i="17"/>
  <c r="L157" i="17"/>
  <c r="E158" i="17"/>
  <c r="F158" i="17"/>
  <c r="K158" i="17"/>
  <c r="L158" i="17"/>
  <c r="E159" i="17"/>
  <c r="F159" i="17"/>
  <c r="I159" i="17"/>
  <c r="L159" i="17" s="1"/>
  <c r="K159" i="17"/>
  <c r="E160" i="17"/>
  <c r="F160" i="17"/>
  <c r="I160" i="17"/>
  <c r="L160" i="17" s="1"/>
  <c r="J160" i="17"/>
  <c r="K160" i="17" s="1"/>
  <c r="E161" i="17"/>
  <c r="F161" i="17"/>
  <c r="J161" i="17"/>
  <c r="E162" i="17"/>
  <c r="F162" i="17"/>
  <c r="E163" i="17"/>
  <c r="F163" i="17"/>
  <c r="K163" i="17"/>
  <c r="K164" i="17"/>
  <c r="L164" i="17"/>
  <c r="E168" i="17"/>
  <c r="F168" i="17"/>
  <c r="E169" i="17"/>
  <c r="F169" i="17"/>
  <c r="E170" i="17"/>
  <c r="F170" i="17"/>
  <c r="E171" i="17"/>
  <c r="F171" i="17"/>
  <c r="E172" i="17"/>
  <c r="F172" i="17"/>
  <c r="E173" i="17"/>
  <c r="F173" i="17"/>
  <c r="E174" i="17"/>
  <c r="F174" i="17"/>
  <c r="E175" i="17"/>
  <c r="F175" i="17"/>
  <c r="K175" i="17"/>
  <c r="L175" i="17"/>
  <c r="E176" i="17"/>
  <c r="F176" i="17"/>
  <c r="K176" i="17"/>
  <c r="L176" i="17"/>
  <c r="E177" i="17"/>
  <c r="F177" i="17"/>
  <c r="I177" i="17"/>
  <c r="L177" i="17" s="1"/>
  <c r="K177" i="17"/>
  <c r="E178" i="17"/>
  <c r="F178" i="17"/>
  <c r="J178" i="17"/>
  <c r="K178" i="17" s="1"/>
  <c r="E179" i="17"/>
  <c r="F179" i="17"/>
  <c r="J179" i="17"/>
  <c r="K180" i="17" s="1"/>
  <c r="E180" i="17"/>
  <c r="F180" i="17"/>
  <c r="E181" i="17"/>
  <c r="F181" i="17"/>
  <c r="K181" i="17"/>
  <c r="K182" i="17"/>
  <c r="L182" i="17"/>
  <c r="K183" i="17"/>
  <c r="L183" i="17"/>
  <c r="E193" i="17"/>
  <c r="F193" i="17"/>
  <c r="E194" i="17"/>
  <c r="F194" i="17"/>
  <c r="E195" i="17"/>
  <c r="F195" i="17"/>
  <c r="E196" i="17"/>
  <c r="F196" i="17"/>
  <c r="E197" i="17"/>
  <c r="F197" i="17"/>
  <c r="E198" i="17"/>
  <c r="F198" i="17"/>
  <c r="E199" i="17"/>
  <c r="F199" i="17"/>
  <c r="K199" i="17"/>
  <c r="L199" i="17"/>
  <c r="E200" i="17"/>
  <c r="F200" i="17"/>
  <c r="K200" i="17"/>
  <c r="L200" i="17"/>
  <c r="E201" i="17"/>
  <c r="F201" i="17"/>
  <c r="K201" i="17"/>
  <c r="L201" i="17"/>
  <c r="E202" i="17"/>
  <c r="F202" i="17"/>
  <c r="K202" i="17"/>
  <c r="L202" i="17"/>
  <c r="E203" i="17"/>
  <c r="F203" i="17"/>
  <c r="I203" i="17"/>
  <c r="I204" i="17" s="1"/>
  <c r="I205" i="17" s="1"/>
  <c r="L205" i="17" s="1"/>
  <c r="K203" i="17"/>
  <c r="E204" i="17"/>
  <c r="F204" i="17"/>
  <c r="J204" i="17"/>
  <c r="E205" i="17"/>
  <c r="F205" i="17"/>
  <c r="J205" i="17"/>
  <c r="K206" i="17" s="1"/>
  <c r="E206" i="17"/>
  <c r="F206" i="17"/>
  <c r="E207" i="17"/>
  <c r="F207" i="17"/>
  <c r="K207" i="17"/>
  <c r="E208" i="17"/>
  <c r="F208" i="17"/>
  <c r="K208" i="17"/>
  <c r="L208" i="17"/>
  <c r="E212" i="17"/>
  <c r="F212" i="17"/>
  <c r="E213" i="17"/>
  <c r="F213" i="17"/>
  <c r="E214" i="17"/>
  <c r="F214" i="17"/>
  <c r="E215" i="17"/>
  <c r="F215" i="17"/>
  <c r="E216" i="17"/>
  <c r="F216" i="17"/>
  <c r="E217" i="17"/>
  <c r="F217" i="17"/>
  <c r="E218" i="17"/>
  <c r="F218" i="17"/>
  <c r="K218" i="17"/>
  <c r="L218" i="17"/>
  <c r="E219" i="17"/>
  <c r="F219" i="17"/>
  <c r="K219" i="17"/>
  <c r="L219" i="17"/>
  <c r="E220" i="17"/>
  <c r="F220" i="17"/>
  <c r="I220" i="17"/>
  <c r="I221" i="17" s="1"/>
  <c r="K220" i="17"/>
  <c r="E221" i="17"/>
  <c r="F221" i="17"/>
  <c r="J221" i="17"/>
  <c r="E222" i="17"/>
  <c r="F222" i="17"/>
  <c r="J222" i="17"/>
  <c r="K223" i="17" s="1"/>
  <c r="E223" i="17"/>
  <c r="F223" i="17"/>
  <c r="K224" i="17"/>
  <c r="E227" i="17"/>
  <c r="F227" i="17"/>
  <c r="E228" i="17"/>
  <c r="F228" i="17"/>
  <c r="E229" i="17"/>
  <c r="F229" i="17"/>
  <c r="E230" i="17"/>
  <c r="F230" i="17"/>
  <c r="E231" i="17"/>
  <c r="F231" i="17"/>
  <c r="E232" i="17"/>
  <c r="F232" i="17"/>
  <c r="E233" i="17"/>
  <c r="F233" i="17"/>
  <c r="E234" i="17"/>
  <c r="F234" i="17"/>
  <c r="K234" i="17"/>
  <c r="L234" i="17"/>
  <c r="E235" i="17"/>
  <c r="F235" i="17"/>
  <c r="K235" i="17"/>
  <c r="L235" i="17"/>
  <c r="E236" i="17"/>
  <c r="F236" i="17"/>
  <c r="I236" i="17"/>
  <c r="I237" i="17" s="1"/>
  <c r="K236" i="17"/>
  <c r="E237" i="17"/>
  <c r="F237" i="17"/>
  <c r="J237" i="17"/>
  <c r="E238" i="17"/>
  <c r="F238" i="17"/>
  <c r="J238" i="17"/>
  <c r="K239" i="17" s="1"/>
  <c r="E239" i="17"/>
  <c r="F239" i="17"/>
  <c r="K240" i="17"/>
  <c r="E243" i="17"/>
  <c r="F243" i="17"/>
  <c r="E244" i="17"/>
  <c r="F244" i="17"/>
  <c r="E245" i="17"/>
  <c r="F245" i="17"/>
  <c r="E246" i="17"/>
  <c r="F246" i="17"/>
  <c r="E247" i="17"/>
  <c r="F247" i="17"/>
  <c r="E248" i="17"/>
  <c r="F248" i="17"/>
  <c r="E249" i="17"/>
  <c r="F249" i="17"/>
  <c r="E250" i="17"/>
  <c r="F250" i="17"/>
  <c r="K250" i="17"/>
  <c r="L250" i="17"/>
  <c r="E251" i="17"/>
  <c r="F251" i="17"/>
  <c r="K251" i="17"/>
  <c r="L251" i="17"/>
  <c r="E252" i="17"/>
  <c r="F252" i="17"/>
  <c r="I252" i="17"/>
  <c r="L252" i="17" s="1"/>
  <c r="K252" i="17"/>
  <c r="E253" i="17"/>
  <c r="F253" i="17"/>
  <c r="J253" i="17"/>
  <c r="E254" i="17"/>
  <c r="F254" i="17"/>
  <c r="J254" i="17"/>
  <c r="K255" i="17" s="1"/>
  <c r="E259" i="17"/>
  <c r="F259" i="17"/>
  <c r="E260" i="17"/>
  <c r="F260" i="17"/>
  <c r="E261" i="17"/>
  <c r="F261" i="17"/>
  <c r="E262" i="17"/>
  <c r="F262" i="17"/>
  <c r="E263" i="17"/>
  <c r="F263" i="17"/>
  <c r="E264" i="17"/>
  <c r="F264" i="17"/>
  <c r="E265" i="17"/>
  <c r="F265" i="17"/>
  <c r="E266" i="17"/>
  <c r="F266" i="17"/>
  <c r="K266" i="17"/>
  <c r="L266" i="17"/>
  <c r="E267" i="17"/>
  <c r="F267" i="17"/>
  <c r="K267" i="17"/>
  <c r="L267" i="17"/>
  <c r="E268" i="17"/>
  <c r="F268" i="17"/>
  <c r="K268" i="17"/>
  <c r="L268" i="17"/>
  <c r="E269" i="17"/>
  <c r="F269" i="17"/>
  <c r="K269" i="17"/>
  <c r="L269" i="17"/>
  <c r="E270" i="17"/>
  <c r="F270" i="17"/>
  <c r="K270" i="17"/>
  <c r="L270" i="17"/>
  <c r="E271" i="17"/>
  <c r="F271" i="17"/>
  <c r="K271" i="17"/>
  <c r="L271" i="17"/>
  <c r="E272" i="17"/>
  <c r="F272" i="17"/>
  <c r="K272" i="17"/>
  <c r="L272" i="17"/>
  <c r="E273" i="17"/>
  <c r="F273" i="17"/>
  <c r="K273" i="17"/>
  <c r="L273" i="17"/>
  <c r="E274" i="17"/>
  <c r="F274" i="17"/>
  <c r="K274" i="17"/>
  <c r="L274" i="17"/>
  <c r="E275" i="17"/>
  <c r="F275" i="17"/>
  <c r="I275" i="17"/>
  <c r="I276" i="17" s="1"/>
  <c r="K275" i="17"/>
  <c r="E276" i="17"/>
  <c r="F276" i="17"/>
  <c r="J276" i="17"/>
  <c r="K276" i="17" s="1"/>
  <c r="E277" i="17"/>
  <c r="F277" i="17"/>
  <c r="J277" i="17"/>
  <c r="K278" i="17" s="1"/>
  <c r="E278" i="17"/>
  <c r="F278" i="17"/>
  <c r="E279" i="17"/>
  <c r="F279" i="17"/>
  <c r="K279" i="17"/>
  <c r="E280" i="17"/>
  <c r="F280" i="17"/>
  <c r="K280" i="17"/>
  <c r="L280" i="17"/>
  <c r="E281" i="17"/>
  <c r="F281" i="17"/>
  <c r="K281" i="17"/>
  <c r="L281" i="17"/>
  <c r="E286" i="17"/>
  <c r="F286" i="17"/>
  <c r="E287" i="17"/>
  <c r="F287" i="17"/>
  <c r="E288" i="17"/>
  <c r="F288" i="17"/>
  <c r="E289" i="17"/>
  <c r="F289" i="17"/>
  <c r="E290" i="17"/>
  <c r="F290" i="17"/>
  <c r="E291" i="17"/>
  <c r="F291" i="17"/>
  <c r="E292" i="17"/>
  <c r="F292" i="17"/>
  <c r="E293" i="17"/>
  <c r="F293" i="17"/>
  <c r="K293" i="17"/>
  <c r="L293" i="17"/>
  <c r="E294" i="17"/>
  <c r="F294" i="17"/>
  <c r="K294" i="17"/>
  <c r="L294" i="17"/>
  <c r="E295" i="17"/>
  <c r="F295" i="17"/>
  <c r="K295" i="17"/>
  <c r="L295" i="17"/>
  <c r="E296" i="17"/>
  <c r="F296" i="17"/>
  <c r="I296" i="17"/>
  <c r="I297" i="17" s="1"/>
  <c r="K296" i="17"/>
  <c r="E297" i="17"/>
  <c r="F297" i="17"/>
  <c r="J297" i="17"/>
  <c r="K297" i="17" s="1"/>
  <c r="E298" i="17"/>
  <c r="F298" i="17"/>
  <c r="J298" i="17"/>
  <c r="K299" i="17" s="1"/>
  <c r="E299" i="17"/>
  <c r="F299" i="17"/>
  <c r="E300" i="17"/>
  <c r="F300" i="17"/>
  <c r="K300" i="17"/>
  <c r="E301" i="17"/>
  <c r="F301" i="17"/>
  <c r="K301" i="17"/>
  <c r="L301" i="17"/>
  <c r="I253" i="17" l="1"/>
  <c r="L253" i="17" s="1"/>
  <c r="M140" i="17"/>
  <c r="G278" i="17"/>
  <c r="M274" i="17"/>
  <c r="M271" i="17"/>
  <c r="M270" i="17"/>
  <c r="G237" i="17"/>
  <c r="G111" i="17"/>
  <c r="G28" i="17"/>
  <c r="G24" i="17"/>
  <c r="M17" i="17"/>
  <c r="M16" i="17"/>
  <c r="F125" i="17"/>
  <c r="M117" i="17"/>
  <c r="G293" i="17"/>
  <c r="M84" i="17"/>
  <c r="G73" i="17"/>
  <c r="G71" i="17"/>
  <c r="M28" i="17"/>
  <c r="M25" i="17"/>
  <c r="M24" i="17"/>
  <c r="G23" i="17"/>
  <c r="G16" i="17"/>
  <c r="M57" i="17"/>
  <c r="G38" i="17"/>
  <c r="G31" i="17"/>
  <c r="M280" i="17"/>
  <c r="G198" i="17"/>
  <c r="G138" i="17"/>
  <c r="G113" i="17"/>
  <c r="L29" i="17"/>
  <c r="M29" i="17" s="1"/>
  <c r="G15" i="17"/>
  <c r="G177" i="17"/>
  <c r="G176" i="17"/>
  <c r="G175" i="17"/>
  <c r="G171" i="17"/>
  <c r="G169" i="17"/>
  <c r="G159" i="17"/>
  <c r="G154" i="17"/>
  <c r="G152" i="17"/>
  <c r="G150" i="17"/>
  <c r="G301" i="17"/>
  <c r="G295" i="17"/>
  <c r="M218" i="17"/>
  <c r="G217" i="17"/>
  <c r="G215" i="17"/>
  <c r="G213" i="17"/>
  <c r="G205" i="17"/>
  <c r="M183" i="17"/>
  <c r="G174" i="17"/>
  <c r="G155" i="17"/>
  <c r="G145" i="17"/>
  <c r="M51" i="17"/>
  <c r="M50" i="17"/>
  <c r="G49" i="17"/>
  <c r="G47" i="17"/>
  <c r="G45" i="17"/>
  <c r="G33" i="17"/>
  <c r="I178" i="17"/>
  <c r="L178" i="17" s="1"/>
  <c r="M178" i="17" s="1"/>
  <c r="G272" i="17"/>
  <c r="G268" i="17"/>
  <c r="G262" i="17"/>
  <c r="M234" i="17"/>
  <c r="G204" i="17"/>
  <c r="G200" i="17"/>
  <c r="K77" i="17"/>
  <c r="M74" i="17"/>
  <c r="M73" i="17"/>
  <c r="G70" i="17"/>
  <c r="G68" i="17"/>
  <c r="G287" i="17"/>
  <c r="G290" i="17"/>
  <c r="M267" i="17"/>
  <c r="G254" i="17"/>
  <c r="G251" i="17"/>
  <c r="G250" i="17"/>
  <c r="G244" i="17"/>
  <c r="M219" i="17"/>
  <c r="G193" i="17"/>
  <c r="K161" i="17"/>
  <c r="M139" i="17"/>
  <c r="M131" i="17"/>
  <c r="M130" i="17"/>
  <c r="G116" i="17"/>
  <c r="G114" i="17"/>
  <c r="G110" i="17"/>
  <c r="G107" i="17"/>
  <c r="G104" i="17"/>
  <c r="G94" i="17"/>
  <c r="G54" i="17"/>
  <c r="G52" i="17"/>
  <c r="G50" i="17"/>
  <c r="G289" i="17"/>
  <c r="M251" i="17"/>
  <c r="G245" i="17"/>
  <c r="M201" i="17"/>
  <c r="K162" i="17"/>
  <c r="G160" i="17"/>
  <c r="G156" i="17"/>
  <c r="G132" i="17"/>
  <c r="M108" i="17"/>
  <c r="G103" i="17"/>
  <c r="G95" i="17"/>
  <c r="G92" i="17"/>
  <c r="G7" i="17"/>
  <c r="G221" i="17"/>
  <c r="M235" i="17"/>
  <c r="G232" i="17"/>
  <c r="G168" i="17"/>
  <c r="G162" i="17"/>
  <c r="G161" i="17"/>
  <c r="G135" i="17"/>
  <c r="G134" i="17"/>
  <c r="G133" i="17"/>
  <c r="G131" i="17"/>
  <c r="M116" i="17"/>
  <c r="M115" i="17"/>
  <c r="M114" i="17"/>
  <c r="G112" i="17"/>
  <c r="M107" i="17"/>
  <c r="M106" i="17"/>
  <c r="G105" i="17"/>
  <c r="G89" i="17"/>
  <c r="G86" i="17"/>
  <c r="G55" i="17"/>
  <c r="G46" i="17"/>
  <c r="G36" i="17"/>
  <c r="G32" i="17"/>
  <c r="M27" i="17"/>
  <c r="G10" i="17"/>
  <c r="G158" i="17"/>
  <c r="G157" i="17"/>
  <c r="G142" i="17"/>
  <c r="L133" i="17"/>
  <c r="G102" i="17"/>
  <c r="M92" i="17"/>
  <c r="I55" i="17"/>
  <c r="L55" i="17" s="1"/>
  <c r="M55" i="17" s="1"/>
  <c r="G12" i="17"/>
  <c r="G11" i="17"/>
  <c r="G276" i="17"/>
  <c r="G265" i="17"/>
  <c r="G259" i="17"/>
  <c r="L296" i="17"/>
  <c r="M296" i="17" s="1"/>
  <c r="G288" i="17"/>
  <c r="G277" i="17"/>
  <c r="L275" i="17"/>
  <c r="M275" i="17" s="1"/>
  <c r="G275" i="17"/>
  <c r="G271" i="17"/>
  <c r="G233" i="17"/>
  <c r="G231" i="17"/>
  <c r="G229" i="17"/>
  <c r="G227" i="17"/>
  <c r="G206" i="17"/>
  <c r="M202" i="17"/>
  <c r="M159" i="17"/>
  <c r="L87" i="17"/>
  <c r="M83" i="17"/>
  <c r="G48" i="17"/>
  <c r="G34" i="17"/>
  <c r="G27" i="17"/>
  <c r="M10" i="17"/>
  <c r="G280" i="17"/>
  <c r="M266" i="17"/>
  <c r="G261" i="17"/>
  <c r="G300" i="17"/>
  <c r="G298" i="17"/>
  <c r="M295" i="17"/>
  <c r="G294" i="17"/>
  <c r="G281" i="17"/>
  <c r="G279" i="17"/>
  <c r="M273" i="17"/>
  <c r="M269" i="17"/>
  <c r="G267" i="17"/>
  <c r="G260" i="17"/>
  <c r="G248" i="17"/>
  <c r="G243" i="17"/>
  <c r="G216" i="17"/>
  <c r="G196" i="17"/>
  <c r="L297" i="17"/>
  <c r="M297" i="17" s="1"/>
  <c r="I298" i="17"/>
  <c r="G299" i="17"/>
  <c r="I222" i="17"/>
  <c r="L222" i="17" s="1"/>
  <c r="L221" i="17"/>
  <c r="K254" i="17"/>
  <c r="K253" i="17"/>
  <c r="I238" i="17"/>
  <c r="L238" i="17" s="1"/>
  <c r="L237" i="17"/>
  <c r="M301" i="17"/>
  <c r="K298" i="17"/>
  <c r="G296" i="17"/>
  <c r="G292" i="17"/>
  <c r="F307" i="17"/>
  <c r="G286" i="17"/>
  <c r="G274" i="17"/>
  <c r="M272" i="17"/>
  <c r="G269" i="17"/>
  <c r="G266" i="17"/>
  <c r="G263" i="17"/>
  <c r="G253" i="17"/>
  <c r="G252" i="17"/>
  <c r="G247" i="17"/>
  <c r="G235" i="17"/>
  <c r="G234" i="17"/>
  <c r="G230" i="17"/>
  <c r="G219" i="17"/>
  <c r="G218" i="17"/>
  <c r="G214" i="17"/>
  <c r="G197" i="17"/>
  <c r="G194" i="17"/>
  <c r="K179" i="17"/>
  <c r="G179" i="17"/>
  <c r="M177" i="17"/>
  <c r="M176" i="17"/>
  <c r="M175" i="17"/>
  <c r="G173" i="17"/>
  <c r="M164" i="17"/>
  <c r="G163" i="17"/>
  <c r="M160" i="17"/>
  <c r="G151" i="17"/>
  <c r="G140" i="17"/>
  <c r="M138" i="17"/>
  <c r="M137" i="17"/>
  <c r="G136" i="17"/>
  <c r="G109" i="17"/>
  <c r="G96" i="17"/>
  <c r="M85" i="17"/>
  <c r="G83" i="17"/>
  <c r="K76" i="17"/>
  <c r="M76" i="17" s="1"/>
  <c r="G75" i="17"/>
  <c r="G74" i="17"/>
  <c r="G37" i="17"/>
  <c r="M34" i="17"/>
  <c r="G30" i="17"/>
  <c r="G29" i="17"/>
  <c r="M26" i="17"/>
  <c r="M18" i="17"/>
  <c r="G13" i="17"/>
  <c r="G9" i="17"/>
  <c r="G8" i="17"/>
  <c r="G297" i="17"/>
  <c r="M294" i="17"/>
  <c r="M293" i="17"/>
  <c r="G291" i="17"/>
  <c r="M281" i="17"/>
  <c r="G273" i="17"/>
  <c r="G270" i="17"/>
  <c r="M268" i="17"/>
  <c r="G264" i="17"/>
  <c r="M252" i="17"/>
  <c r="G249" i="17"/>
  <c r="G246" i="17"/>
  <c r="G239" i="17"/>
  <c r="G238" i="17"/>
  <c r="G236" i="17"/>
  <c r="G228" i="17"/>
  <c r="G223" i="17"/>
  <c r="G222" i="17"/>
  <c r="G220" i="17"/>
  <c r="G212" i="17"/>
  <c r="M208" i="17"/>
  <c r="G207" i="17"/>
  <c r="L204" i="17"/>
  <c r="G202" i="17"/>
  <c r="M200" i="17"/>
  <c r="M199" i="17"/>
  <c r="M182" i="17"/>
  <c r="G181" i="17"/>
  <c r="G178" i="17"/>
  <c r="G172" i="17"/>
  <c r="G170" i="17"/>
  <c r="M157" i="17"/>
  <c r="M156" i="17"/>
  <c r="G143" i="17"/>
  <c r="M141" i="17"/>
  <c r="L132" i="17"/>
  <c r="M132" i="17" s="1"/>
  <c r="G115" i="17"/>
  <c r="G106" i="17"/>
  <c r="M91" i="17"/>
  <c r="G90" i="17"/>
  <c r="G88" i="17"/>
  <c r="G87" i="17"/>
  <c r="G85" i="17"/>
  <c r="G84" i="17"/>
  <c r="M75" i="17"/>
  <c r="G69" i="17"/>
  <c r="G67" i="17"/>
  <c r="G53" i="17"/>
  <c r="G51" i="17"/>
  <c r="G26" i="17"/>
  <c r="G25" i="17"/>
  <c r="G18" i="17"/>
  <c r="G17" i="17"/>
  <c r="M9" i="17"/>
  <c r="I112" i="17"/>
  <c r="L112" i="17" s="1"/>
  <c r="M112" i="17" s="1"/>
  <c r="L54" i="17"/>
  <c r="L52" i="17"/>
  <c r="M52" i="17" s="1"/>
  <c r="I32" i="17"/>
  <c r="L33" i="17" s="1"/>
  <c r="M33" i="17" s="1"/>
  <c r="L276" i="17"/>
  <c r="I277" i="17"/>
  <c r="M250" i="17"/>
  <c r="K237" i="17"/>
  <c r="K238" i="17"/>
  <c r="L236" i="17"/>
  <c r="K221" i="17"/>
  <c r="K222" i="17"/>
  <c r="L220" i="17"/>
  <c r="G208" i="17"/>
  <c r="K204" i="17"/>
  <c r="K205" i="17"/>
  <c r="M205" i="17" s="1"/>
  <c r="L203" i="17"/>
  <c r="G203" i="17"/>
  <c r="G199" i="17"/>
  <c r="K277" i="17"/>
  <c r="I206" i="17"/>
  <c r="G201" i="17"/>
  <c r="G195" i="17"/>
  <c r="F189" i="17"/>
  <c r="G180" i="17"/>
  <c r="M158" i="17"/>
  <c r="I161" i="17"/>
  <c r="G141" i="17"/>
  <c r="G137" i="17"/>
  <c r="K133" i="17"/>
  <c r="K134" i="17"/>
  <c r="M134" i="17" s="1"/>
  <c r="G108" i="17"/>
  <c r="G93" i="17"/>
  <c r="I89" i="17"/>
  <c r="G77" i="17"/>
  <c r="G72" i="17"/>
  <c r="L53" i="17"/>
  <c r="G39" i="17"/>
  <c r="K53" i="17"/>
  <c r="K54" i="17"/>
  <c r="G44" i="17"/>
  <c r="M11" i="17"/>
  <c r="G153" i="17"/>
  <c r="G144" i="17"/>
  <c r="G139" i="17"/>
  <c r="I135" i="17"/>
  <c r="G130" i="17"/>
  <c r="L110" i="17"/>
  <c r="G97" i="17"/>
  <c r="G91" i="17"/>
  <c r="K87" i="17"/>
  <c r="K88" i="17"/>
  <c r="M88" i="17" s="1"/>
  <c r="L86" i="17"/>
  <c r="G78" i="17"/>
  <c r="I77" i="17"/>
  <c r="G76" i="17"/>
  <c r="G35" i="17"/>
  <c r="J40" i="17" s="1"/>
  <c r="L30" i="17"/>
  <c r="K110" i="17"/>
  <c r="K111" i="17"/>
  <c r="M111" i="17" s="1"/>
  <c r="L109" i="17"/>
  <c r="K30" i="17"/>
  <c r="K31" i="17"/>
  <c r="M31" i="17" s="1"/>
  <c r="K13" i="17"/>
  <c r="I12" i="17"/>
  <c r="K380" i="14"/>
  <c r="K381" i="14"/>
  <c r="L381" i="14"/>
  <c r="K382" i="14"/>
  <c r="M382" i="14" s="1"/>
  <c r="L382" i="14"/>
  <c r="K383" i="14"/>
  <c r="L383" i="14"/>
  <c r="M383" i="14" s="1"/>
  <c r="K384" i="14"/>
  <c r="L384" i="14"/>
  <c r="K385" i="14"/>
  <c r="L385" i="14"/>
  <c r="M385" i="14" s="1"/>
  <c r="K386" i="14"/>
  <c r="L386" i="14"/>
  <c r="M386" i="14" s="1"/>
  <c r="K387" i="14"/>
  <c r="L387" i="14"/>
  <c r="K374" i="14"/>
  <c r="L374" i="14"/>
  <c r="K375" i="14"/>
  <c r="M375" i="14" s="1"/>
  <c r="L375" i="14"/>
  <c r="K376" i="14"/>
  <c r="K377" i="14"/>
  <c r="J378" i="14"/>
  <c r="K379" i="14" s="1"/>
  <c r="J377" i="14"/>
  <c r="I377" i="14"/>
  <c r="I378" i="14" s="1"/>
  <c r="I379" i="14" s="1"/>
  <c r="L380" i="14" s="1"/>
  <c r="I376" i="14"/>
  <c r="L376" i="14" s="1"/>
  <c r="K415" i="14"/>
  <c r="K416" i="14"/>
  <c r="L416" i="14"/>
  <c r="J413" i="14"/>
  <c r="J412" i="14"/>
  <c r="I411" i="14"/>
  <c r="I412" i="14" s="1"/>
  <c r="I413" i="14" s="1"/>
  <c r="I414" i="14" s="1"/>
  <c r="L415" i="14" s="1"/>
  <c r="J345" i="14"/>
  <c r="J344" i="14"/>
  <c r="I343" i="14"/>
  <c r="I344" i="14" s="1"/>
  <c r="I345" i="14" s="1"/>
  <c r="I346" i="14" s="1"/>
  <c r="J318" i="14"/>
  <c r="J317" i="14"/>
  <c r="I316" i="14"/>
  <c r="I317" i="14" s="1"/>
  <c r="I318" i="14" s="1"/>
  <c r="I319" i="14" s="1"/>
  <c r="J291" i="14"/>
  <c r="J290" i="14"/>
  <c r="I289" i="14"/>
  <c r="I290" i="14" s="1"/>
  <c r="I291" i="14" s="1"/>
  <c r="I292" i="14" s="1"/>
  <c r="K270" i="14"/>
  <c r="M270" i="14" s="1"/>
  <c r="L270" i="14"/>
  <c r="J266" i="14"/>
  <c r="J265" i="14"/>
  <c r="I264" i="14"/>
  <c r="I265" i="14" s="1"/>
  <c r="I266" i="14" s="1"/>
  <c r="I267" i="14" s="1"/>
  <c r="K241" i="14"/>
  <c r="L241" i="14"/>
  <c r="K242" i="14"/>
  <c r="L242" i="14"/>
  <c r="K243" i="14"/>
  <c r="L243" i="14"/>
  <c r="J239" i="14"/>
  <c r="J238" i="14"/>
  <c r="I237" i="14"/>
  <c r="I238" i="14" s="1"/>
  <c r="I239" i="14" s="1"/>
  <c r="I240" i="14" s="1"/>
  <c r="J211" i="14"/>
  <c r="J210" i="14"/>
  <c r="I210" i="14"/>
  <c r="I211" i="14" s="1"/>
  <c r="I212" i="14" s="1"/>
  <c r="I209" i="14"/>
  <c r="J178" i="14"/>
  <c r="J177" i="14"/>
  <c r="I177" i="14"/>
  <c r="I178" i="14" s="1"/>
  <c r="I179" i="14" s="1"/>
  <c r="I176" i="14"/>
  <c r="K163" i="14"/>
  <c r="L163" i="14"/>
  <c r="M163" i="14"/>
  <c r="J157" i="14"/>
  <c r="J156" i="14"/>
  <c r="I155" i="14"/>
  <c r="I156" i="14" s="1"/>
  <c r="I157" i="14" s="1"/>
  <c r="I158" i="14" s="1"/>
  <c r="J127" i="14"/>
  <c r="J126" i="14"/>
  <c r="I125" i="14"/>
  <c r="I126" i="14" s="1"/>
  <c r="I127" i="14" s="1"/>
  <c r="J105" i="14"/>
  <c r="J104" i="14"/>
  <c r="I103" i="14"/>
  <c r="I104" i="14" s="1"/>
  <c r="I105" i="14" s="1"/>
  <c r="J78" i="14"/>
  <c r="J77" i="14"/>
  <c r="I76" i="14"/>
  <c r="I77" i="14" s="1"/>
  <c r="I78" i="14" s="1"/>
  <c r="I79" i="14" s="1"/>
  <c r="K18" i="14"/>
  <c r="L18" i="14"/>
  <c r="M18" i="14" s="1"/>
  <c r="I11" i="14"/>
  <c r="I12" i="14" s="1"/>
  <c r="I13" i="14" s="1"/>
  <c r="J12" i="14"/>
  <c r="J13" i="14"/>
  <c r="J45" i="14"/>
  <c r="J44" i="14"/>
  <c r="I43" i="14"/>
  <c r="I44" i="14" s="1"/>
  <c r="I45" i="14" s="1"/>
  <c r="M17" i="13"/>
  <c r="M253" i="17" l="1"/>
  <c r="I254" i="17"/>
  <c r="M222" i="17"/>
  <c r="I179" i="17"/>
  <c r="I180" i="17" s="1"/>
  <c r="M133" i="17"/>
  <c r="M221" i="17"/>
  <c r="G125" i="17"/>
  <c r="J126" i="17" s="1"/>
  <c r="M54" i="17"/>
  <c r="L56" i="17"/>
  <c r="M56" i="17" s="1"/>
  <c r="I223" i="17"/>
  <c r="L223" i="17" s="1"/>
  <c r="M223" i="17" s="1"/>
  <c r="M238" i="17"/>
  <c r="I239" i="17"/>
  <c r="L240" i="17" s="1"/>
  <c r="M240" i="17" s="1"/>
  <c r="L113" i="17"/>
  <c r="M113" i="17" s="1"/>
  <c r="G307" i="17"/>
  <c r="J308" i="17" s="1"/>
  <c r="M204" i="17"/>
  <c r="M87" i="17"/>
  <c r="J146" i="17"/>
  <c r="G189" i="17"/>
  <c r="J190" i="17" s="1"/>
  <c r="M237" i="17"/>
  <c r="L32" i="17"/>
  <c r="M32" i="17" s="1"/>
  <c r="M30" i="17"/>
  <c r="L40" i="17" s="1"/>
  <c r="M40" i="17" s="1"/>
  <c r="J98" i="17"/>
  <c r="L298" i="17"/>
  <c r="I299" i="17"/>
  <c r="M110" i="17"/>
  <c r="L207" i="17"/>
  <c r="M207" i="17" s="1"/>
  <c r="L206" i="17"/>
  <c r="M206" i="17" s="1"/>
  <c r="L277" i="17"/>
  <c r="M277" i="17" s="1"/>
  <c r="I278" i="17"/>
  <c r="L77" i="17"/>
  <c r="I78" i="17"/>
  <c r="I162" i="17"/>
  <c r="L161" i="17"/>
  <c r="M276" i="17"/>
  <c r="L12" i="17"/>
  <c r="I13" i="17"/>
  <c r="L135" i="17"/>
  <c r="L136" i="17"/>
  <c r="M136" i="17" s="1"/>
  <c r="M53" i="17"/>
  <c r="M203" i="17"/>
  <c r="M109" i="17"/>
  <c r="M121" i="17" s="1"/>
  <c r="M86" i="17"/>
  <c r="L89" i="17"/>
  <c r="M89" i="17" s="1"/>
  <c r="L90" i="17"/>
  <c r="M90" i="17" s="1"/>
  <c r="M220" i="17"/>
  <c r="M236" i="17"/>
  <c r="L378" i="14"/>
  <c r="M381" i="14"/>
  <c r="M415" i="14"/>
  <c r="K378" i="14"/>
  <c r="M416" i="14"/>
  <c r="L379" i="14"/>
  <c r="M379" i="14" s="1"/>
  <c r="L377" i="14"/>
  <c r="M387" i="14"/>
  <c r="M384" i="14"/>
  <c r="M380" i="14"/>
  <c r="M377" i="14"/>
  <c r="M243" i="14"/>
  <c r="M241" i="14"/>
  <c r="M378" i="14"/>
  <c r="M242" i="14"/>
  <c r="M376" i="14"/>
  <c r="M374" i="14"/>
  <c r="I14" i="14"/>
  <c r="I128" i="14"/>
  <c r="I106" i="14"/>
  <c r="I46" i="14"/>
  <c r="P29" i="14"/>
  <c r="P28" i="14"/>
  <c r="O27" i="14"/>
  <c r="O28" i="14" s="1"/>
  <c r="O29" i="14" s="1"/>
  <c r="I255" i="17" l="1"/>
  <c r="L254" i="17"/>
  <c r="M254" i="17" s="1"/>
  <c r="L121" i="17"/>
  <c r="L179" i="17"/>
  <c r="M179" i="17" s="1"/>
  <c r="L224" i="17"/>
  <c r="M224" i="17" s="1"/>
  <c r="L239" i="17"/>
  <c r="M239" i="17" s="1"/>
  <c r="L98" i="17"/>
  <c r="M98" i="17" s="1"/>
  <c r="L126" i="17"/>
  <c r="M126" i="17" s="1"/>
  <c r="L299" i="17"/>
  <c r="M299" i="17" s="1"/>
  <c r="L300" i="17"/>
  <c r="M300" i="17" s="1"/>
  <c r="M298" i="17"/>
  <c r="L180" i="17"/>
  <c r="M180" i="17" s="1"/>
  <c r="L181" i="17"/>
  <c r="M181" i="17" s="1"/>
  <c r="M161" i="17"/>
  <c r="M77" i="17"/>
  <c r="L162" i="17"/>
  <c r="M162" i="17" s="1"/>
  <c r="L163" i="17"/>
  <c r="M163" i="17" s="1"/>
  <c r="L13" i="17"/>
  <c r="M13" i="17" s="1"/>
  <c r="I14" i="17"/>
  <c r="M135" i="17"/>
  <c r="L146" i="17" s="1"/>
  <c r="M146" i="17" s="1"/>
  <c r="M12" i="17"/>
  <c r="L79" i="17"/>
  <c r="M79" i="17" s="1"/>
  <c r="L78" i="17"/>
  <c r="M78" i="17" s="1"/>
  <c r="L278" i="17"/>
  <c r="M278" i="17" s="1"/>
  <c r="L279" i="17"/>
  <c r="M279" i="17" s="1"/>
  <c r="O30" i="14"/>
  <c r="E377" i="14"/>
  <c r="F377" i="14"/>
  <c r="E378" i="14"/>
  <c r="F378" i="14"/>
  <c r="E379" i="14"/>
  <c r="F379" i="14"/>
  <c r="E380" i="14"/>
  <c r="F380" i="14"/>
  <c r="E381" i="14"/>
  <c r="F381" i="14"/>
  <c r="E382" i="14"/>
  <c r="F382" i="14"/>
  <c r="L255" i="17" l="1"/>
  <c r="L187" i="17"/>
  <c r="L307" i="17"/>
  <c r="M187" i="17"/>
  <c r="L190" i="17" s="1"/>
  <c r="M190" i="17" s="1"/>
  <c r="M307" i="17"/>
  <c r="L308" i="17" s="1"/>
  <c r="M308" i="17" s="1"/>
  <c r="L15" i="17"/>
  <c r="M15" i="17" s="1"/>
  <c r="L14" i="17"/>
  <c r="G379" i="14"/>
  <c r="G378" i="14"/>
  <c r="G382" i="14"/>
  <c r="G381" i="14"/>
  <c r="G380" i="14"/>
  <c r="G377" i="14"/>
  <c r="E18" i="14"/>
  <c r="F18" i="14"/>
  <c r="K40" i="16"/>
  <c r="J40" i="16"/>
  <c r="E40" i="16"/>
  <c r="D40" i="16"/>
  <c r="K39" i="16"/>
  <c r="J39" i="16"/>
  <c r="E39" i="16"/>
  <c r="D39" i="16"/>
  <c r="K38" i="16"/>
  <c r="J38" i="16"/>
  <c r="E38" i="16"/>
  <c r="D38" i="16"/>
  <c r="K37" i="16"/>
  <c r="J37" i="16"/>
  <c r="E37" i="16"/>
  <c r="D37" i="16"/>
  <c r="J36" i="16"/>
  <c r="E36" i="16"/>
  <c r="D36" i="16"/>
  <c r="E35" i="16"/>
  <c r="D35" i="16"/>
  <c r="I34" i="16"/>
  <c r="J35" i="16" s="1"/>
  <c r="H34" i="16"/>
  <c r="K34" i="16" s="1"/>
  <c r="E34" i="16"/>
  <c r="D34" i="16"/>
  <c r="E33" i="16"/>
  <c r="D33" i="16"/>
  <c r="I32" i="16"/>
  <c r="J32" i="16" s="1"/>
  <c r="H32" i="16"/>
  <c r="K33" i="16" s="1"/>
  <c r="E32" i="16"/>
  <c r="D32" i="16"/>
  <c r="J31" i="16"/>
  <c r="E31" i="16"/>
  <c r="D31" i="16"/>
  <c r="K30" i="16"/>
  <c r="J30" i="16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K25" i="16"/>
  <c r="J25" i="16"/>
  <c r="E25" i="16"/>
  <c r="D25" i="16"/>
  <c r="E24" i="16"/>
  <c r="D24" i="16"/>
  <c r="J18" i="16"/>
  <c r="E18" i="16"/>
  <c r="D18" i="16"/>
  <c r="E17" i="16"/>
  <c r="D17" i="16"/>
  <c r="I16" i="16"/>
  <c r="J16" i="16" s="1"/>
  <c r="H16" i="16"/>
  <c r="H17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F6" i="16" s="1"/>
  <c r="M255" i="17" l="1"/>
  <c r="M14" i="17"/>
  <c r="L19" i="17" s="1"/>
  <c r="M19" i="17" s="1"/>
  <c r="L26" i="16"/>
  <c r="L30" i="16"/>
  <c r="F38" i="16"/>
  <c r="F14" i="16"/>
  <c r="F12" i="16"/>
  <c r="F13" i="16"/>
  <c r="L10" i="16"/>
  <c r="L25" i="16"/>
  <c r="L27" i="16"/>
  <c r="L29" i="16"/>
  <c r="L7" i="16"/>
  <c r="F10" i="16"/>
  <c r="L39" i="16"/>
  <c r="F40" i="16"/>
  <c r="K16" i="16"/>
  <c r="L16" i="16" s="1"/>
  <c r="F25" i="16"/>
  <c r="F9" i="16"/>
  <c r="L12" i="16"/>
  <c r="F17" i="16"/>
  <c r="J33" i="16"/>
  <c r="L33" i="16" s="1"/>
  <c r="F7" i="16"/>
  <c r="L11" i="16"/>
  <c r="F16" i="16"/>
  <c r="F18" i="16"/>
  <c r="F26" i="16"/>
  <c r="L38" i="16"/>
  <c r="L40" i="16"/>
  <c r="H13" i="16"/>
  <c r="K13" i="16" s="1"/>
  <c r="L13" i="16" s="1"/>
  <c r="F8" i="16"/>
  <c r="L8" i="16"/>
  <c r="L28" i="16"/>
  <c r="J34" i="16"/>
  <c r="L34" i="16" s="1"/>
  <c r="L37" i="16"/>
  <c r="L9" i="16"/>
  <c r="F11" i="16"/>
  <c r="F15" i="16"/>
  <c r="F39" i="16"/>
  <c r="F37" i="16"/>
  <c r="F31" i="16"/>
  <c r="F28" i="16"/>
  <c r="F27" i="16"/>
  <c r="F24" i="16"/>
  <c r="F35" i="16"/>
  <c r="F34" i="16"/>
  <c r="F36" i="16"/>
  <c r="F33" i="16"/>
  <c r="F32" i="16"/>
  <c r="F30" i="16"/>
  <c r="F29" i="16"/>
  <c r="G18" i="14"/>
  <c r="K17" i="16"/>
  <c r="K18" i="16"/>
  <c r="L18" i="16" s="1"/>
  <c r="J17" i="16"/>
  <c r="H35" i="16"/>
  <c r="J15" i="16"/>
  <c r="L15" i="16" s="1"/>
  <c r="H31" i="16"/>
  <c r="K31" i="16" s="1"/>
  <c r="L31" i="16" s="1"/>
  <c r="L79" i="15"/>
  <c r="K79" i="15"/>
  <c r="K78" i="15"/>
  <c r="F77" i="15"/>
  <c r="E77" i="15"/>
  <c r="J76" i="15"/>
  <c r="K76" i="15" s="1"/>
  <c r="I76" i="15"/>
  <c r="F76" i="15"/>
  <c r="E76" i="15"/>
  <c r="F75" i="15"/>
  <c r="E75" i="15"/>
  <c r="J74" i="15"/>
  <c r="K75" i="15" s="1"/>
  <c r="I74" i="15"/>
  <c r="F74" i="15"/>
  <c r="E74" i="15"/>
  <c r="K73" i="15"/>
  <c r="F73" i="15"/>
  <c r="E73" i="15"/>
  <c r="L72" i="15"/>
  <c r="K72" i="15"/>
  <c r="F72" i="15"/>
  <c r="E72" i="15"/>
  <c r="F71" i="15"/>
  <c r="E71" i="15"/>
  <c r="F70" i="15"/>
  <c r="E70" i="15"/>
  <c r="F69" i="15"/>
  <c r="E69" i="15"/>
  <c r="F68" i="15"/>
  <c r="E68" i="15"/>
  <c r="F67" i="15"/>
  <c r="E67" i="15"/>
  <c r="F66" i="15"/>
  <c r="E66" i="15"/>
  <c r="L42" i="15"/>
  <c r="K42" i="15"/>
  <c r="F42" i="15"/>
  <c r="E42" i="15"/>
  <c r="L41" i="15"/>
  <c r="K41" i="15"/>
  <c r="F41" i="15"/>
  <c r="E41" i="15"/>
  <c r="K40" i="15"/>
  <c r="F40" i="15"/>
  <c r="E40" i="15"/>
  <c r="F39" i="15"/>
  <c r="E39" i="15"/>
  <c r="J38" i="15"/>
  <c r="K39" i="15" s="1"/>
  <c r="I38" i="15"/>
  <c r="F38" i="15"/>
  <c r="E38" i="15"/>
  <c r="F37" i="15"/>
  <c r="E37" i="15"/>
  <c r="J36" i="15"/>
  <c r="K37" i="15" s="1"/>
  <c r="I36" i="15"/>
  <c r="L37" i="15" s="1"/>
  <c r="F36" i="15"/>
  <c r="E36" i="15"/>
  <c r="K35" i="15"/>
  <c r="F35" i="15"/>
  <c r="E35" i="15"/>
  <c r="L34" i="15"/>
  <c r="K34" i="15"/>
  <c r="F34" i="15"/>
  <c r="E34" i="15"/>
  <c r="L33" i="15"/>
  <c r="K33" i="15"/>
  <c r="F33" i="15"/>
  <c r="E33" i="15"/>
  <c r="L32" i="15"/>
  <c r="K32" i="15"/>
  <c r="F32" i="15"/>
  <c r="E32" i="15"/>
  <c r="L31" i="15"/>
  <c r="K31" i="15"/>
  <c r="F31" i="15"/>
  <c r="E31" i="15"/>
  <c r="L30" i="15"/>
  <c r="K30" i="15"/>
  <c r="F30" i="15"/>
  <c r="E30" i="15"/>
  <c r="L29" i="15"/>
  <c r="K29" i="15"/>
  <c r="F29" i="15"/>
  <c r="E29" i="15"/>
  <c r="F28" i="15"/>
  <c r="E28" i="15"/>
  <c r="K18" i="15"/>
  <c r="F18" i="15"/>
  <c r="E18" i="15"/>
  <c r="F17" i="15"/>
  <c r="E17" i="15"/>
  <c r="J16" i="15"/>
  <c r="K17" i="15" s="1"/>
  <c r="I16" i="15"/>
  <c r="L16" i="15" s="1"/>
  <c r="F16" i="15"/>
  <c r="E16" i="15"/>
  <c r="F15" i="15"/>
  <c r="E15" i="15"/>
  <c r="J14" i="15"/>
  <c r="K14" i="15" s="1"/>
  <c r="I14" i="15"/>
  <c r="L15" i="15" s="1"/>
  <c r="F14" i="15"/>
  <c r="E14" i="15"/>
  <c r="K13" i="15"/>
  <c r="F13" i="15"/>
  <c r="E13" i="15"/>
  <c r="L12" i="15"/>
  <c r="K12" i="15"/>
  <c r="F12" i="15"/>
  <c r="E12" i="15"/>
  <c r="L11" i="15"/>
  <c r="K11" i="15"/>
  <c r="F11" i="15"/>
  <c r="E11" i="15"/>
  <c r="L10" i="15"/>
  <c r="K10" i="15"/>
  <c r="F10" i="15"/>
  <c r="E10" i="15"/>
  <c r="L9" i="15"/>
  <c r="K9" i="15"/>
  <c r="F9" i="15"/>
  <c r="E9" i="15"/>
  <c r="L8" i="15"/>
  <c r="K8" i="15"/>
  <c r="F8" i="15"/>
  <c r="E8" i="15"/>
  <c r="L7" i="15"/>
  <c r="K7" i="15"/>
  <c r="F7" i="15"/>
  <c r="E7" i="15"/>
  <c r="F6" i="15"/>
  <c r="E6" i="15"/>
  <c r="E307" i="14"/>
  <c r="G307" i="14" s="1"/>
  <c r="F307" i="14"/>
  <c r="E308" i="14"/>
  <c r="F308" i="14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K314" i="14"/>
  <c r="E315" i="14"/>
  <c r="F315" i="14"/>
  <c r="L316" i="14"/>
  <c r="K315" i="14"/>
  <c r="E316" i="14"/>
  <c r="F316" i="14"/>
  <c r="E317" i="14"/>
  <c r="F317" i="14"/>
  <c r="L317" i="14"/>
  <c r="K318" i="14"/>
  <c r="E318" i="14"/>
  <c r="F318" i="14"/>
  <c r="E319" i="14"/>
  <c r="F319" i="14"/>
  <c r="K319" i="14"/>
  <c r="L290" i="14"/>
  <c r="L264" i="14"/>
  <c r="L263" i="14"/>
  <c r="L238" i="14"/>
  <c r="L237" i="14"/>
  <c r="L105" i="14"/>
  <c r="L104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183" i="14"/>
  <c r="F416" i="14"/>
  <c r="E416" i="14"/>
  <c r="F415" i="14"/>
  <c r="E415" i="14"/>
  <c r="L414" i="14"/>
  <c r="K414" i="14"/>
  <c r="F414" i="14"/>
  <c r="E414" i="14"/>
  <c r="K413" i="14"/>
  <c r="F413" i="14"/>
  <c r="E413" i="14"/>
  <c r="F412" i="14"/>
  <c r="E412" i="14"/>
  <c r="K412" i="14"/>
  <c r="F411" i="14"/>
  <c r="E411" i="14"/>
  <c r="F410" i="14"/>
  <c r="E410" i="14"/>
  <c r="F409" i="14"/>
  <c r="E409" i="14"/>
  <c r="K408" i="14"/>
  <c r="F408" i="14"/>
  <c r="E408" i="14"/>
  <c r="F407" i="14"/>
  <c r="E407" i="14"/>
  <c r="F406" i="14"/>
  <c r="E406" i="14"/>
  <c r="F405" i="14"/>
  <c r="E405" i="14"/>
  <c r="F404" i="14"/>
  <c r="E404" i="14"/>
  <c r="F403" i="14"/>
  <c r="E403" i="14"/>
  <c r="F402" i="14"/>
  <c r="E402" i="14"/>
  <c r="F401" i="14"/>
  <c r="E401" i="14"/>
  <c r="F376" i="14"/>
  <c r="E376" i="14"/>
  <c r="F375" i="14"/>
  <c r="E375" i="14"/>
  <c r="F374" i="14"/>
  <c r="E374" i="14"/>
  <c r="L373" i="14"/>
  <c r="K373" i="14"/>
  <c r="F373" i="14"/>
  <c r="E373" i="14"/>
  <c r="K372" i="14"/>
  <c r="F372" i="14"/>
  <c r="E372" i="14"/>
  <c r="F371" i="14"/>
  <c r="E371" i="14"/>
  <c r="K371" i="14"/>
  <c r="F370" i="14"/>
  <c r="E370" i="14"/>
  <c r="F369" i="14"/>
  <c r="E369" i="14"/>
  <c r="K368" i="14"/>
  <c r="F368" i="14"/>
  <c r="E368" i="14"/>
  <c r="K367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F360" i="14"/>
  <c r="E360" i="14"/>
  <c r="L348" i="14"/>
  <c r="K348" i="14"/>
  <c r="L347" i="14"/>
  <c r="K347" i="14"/>
  <c r="K346" i="14"/>
  <c r="F345" i="14"/>
  <c r="E345" i="14"/>
  <c r="K344" i="14"/>
  <c r="F344" i="14"/>
  <c r="E344" i="14"/>
  <c r="F343" i="14"/>
  <c r="E343" i="14"/>
  <c r="K343" i="14"/>
  <c r="F342" i="14"/>
  <c r="E342" i="14"/>
  <c r="K341" i="14"/>
  <c r="F341" i="14"/>
  <c r="E341" i="14"/>
  <c r="F340" i="14"/>
  <c r="E340" i="14"/>
  <c r="F339" i="14"/>
  <c r="E339" i="14"/>
  <c r="F338" i="14"/>
  <c r="E338" i="14"/>
  <c r="F337" i="14"/>
  <c r="E337" i="14"/>
  <c r="F336" i="14"/>
  <c r="E336" i="14"/>
  <c r="F335" i="14"/>
  <c r="E335" i="14"/>
  <c r="F334" i="14"/>
  <c r="E334" i="14"/>
  <c r="L321" i="14"/>
  <c r="K321" i="14"/>
  <c r="L320" i="14"/>
  <c r="K320" i="14"/>
  <c r="L294" i="14"/>
  <c r="K294" i="14"/>
  <c r="K293" i="14"/>
  <c r="F292" i="14"/>
  <c r="E292" i="14"/>
  <c r="K291" i="14"/>
  <c r="F291" i="14"/>
  <c r="E291" i="14"/>
  <c r="F290" i="14"/>
  <c r="E290" i="14"/>
  <c r="K290" i="14"/>
  <c r="F289" i="14"/>
  <c r="E289" i="14"/>
  <c r="K288" i="14"/>
  <c r="F288" i="14"/>
  <c r="E288" i="14"/>
  <c r="L287" i="14"/>
  <c r="K287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K260" i="14"/>
  <c r="L260" i="14"/>
  <c r="K261" i="14"/>
  <c r="K269" i="14"/>
  <c r="L269" i="14"/>
  <c r="E269" i="14"/>
  <c r="F269" i="14"/>
  <c r="L268" i="14"/>
  <c r="K268" i="14"/>
  <c r="F268" i="14"/>
  <c r="E268" i="14"/>
  <c r="L267" i="14"/>
  <c r="K267" i="14"/>
  <c r="F267" i="14"/>
  <c r="E267" i="14"/>
  <c r="K266" i="14"/>
  <c r="F266" i="14"/>
  <c r="E266" i="14"/>
  <c r="F265" i="14"/>
  <c r="E265" i="14"/>
  <c r="K265" i="14"/>
  <c r="F264" i="14"/>
  <c r="E264" i="14"/>
  <c r="F263" i="14"/>
  <c r="E263" i="14"/>
  <c r="K262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F241" i="14"/>
  <c r="E241" i="14"/>
  <c r="K240" i="14"/>
  <c r="F240" i="14"/>
  <c r="E240" i="14"/>
  <c r="F239" i="14"/>
  <c r="E239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09" i="14"/>
  <c r="L214" i="14"/>
  <c r="K214" i="14"/>
  <c r="L213" i="14"/>
  <c r="K213" i="14"/>
  <c r="F213" i="14"/>
  <c r="E213" i="14"/>
  <c r="K212" i="14"/>
  <c r="F212" i="14"/>
  <c r="E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9" i="14"/>
  <c r="E189" i="14"/>
  <c r="F188" i="14"/>
  <c r="E188" i="14"/>
  <c r="F187" i="14"/>
  <c r="E187" i="14"/>
  <c r="F186" i="14"/>
  <c r="E186" i="14"/>
  <c r="F185" i="14"/>
  <c r="E185" i="14"/>
  <c r="K184" i="14"/>
  <c r="F184" i="14"/>
  <c r="E184" i="14"/>
  <c r="F183" i="14"/>
  <c r="E183" i="14"/>
  <c r="K182" i="14"/>
  <c r="F182" i="14"/>
  <c r="E182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L162" i="14"/>
  <c r="K162" i="14"/>
  <c r="F162" i="14"/>
  <c r="E162" i="14"/>
  <c r="L161" i="14"/>
  <c r="K161" i="14"/>
  <c r="F161" i="14"/>
  <c r="E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K122" i="14"/>
  <c r="L122" i="14"/>
  <c r="K123" i="14"/>
  <c r="L123" i="14"/>
  <c r="K124" i="14"/>
  <c r="L124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8" i="14"/>
  <c r="K108" i="14"/>
  <c r="K107" i="14"/>
  <c r="F106" i="14"/>
  <c r="E106" i="14"/>
  <c r="K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K14" i="16" l="1"/>
  <c r="L14" i="16" s="1"/>
  <c r="L318" i="14"/>
  <c r="M318" i="14" s="1"/>
  <c r="G310" i="14"/>
  <c r="L17" i="16"/>
  <c r="P65" i="14"/>
  <c r="G5" i="13"/>
  <c r="L156" i="14"/>
  <c r="L319" i="14"/>
  <c r="M319" i="14" s="1"/>
  <c r="G6" i="13"/>
  <c r="K316" i="14"/>
  <c r="M316" i="14" s="1"/>
  <c r="K317" i="14"/>
  <c r="M317" i="14" s="1"/>
  <c r="G308" i="14"/>
  <c r="E10" i="13"/>
  <c r="G317" i="14"/>
  <c r="G313" i="14"/>
  <c r="G241" i="14"/>
  <c r="K35" i="16"/>
  <c r="L35" i="16" s="1"/>
  <c r="K36" i="16"/>
  <c r="L36" i="16" s="1"/>
  <c r="K32" i="16"/>
  <c r="L32" i="16" s="1"/>
  <c r="M37" i="15"/>
  <c r="M11" i="15"/>
  <c r="M30" i="15"/>
  <c r="M32" i="15"/>
  <c r="M34" i="15"/>
  <c r="M8" i="15"/>
  <c r="M41" i="15"/>
  <c r="M10" i="15"/>
  <c r="M12" i="15"/>
  <c r="I39" i="15"/>
  <c r="L39" i="15" s="1"/>
  <c r="M39" i="15" s="1"/>
  <c r="K38" i="15"/>
  <c r="G8" i="15"/>
  <c r="G29" i="15"/>
  <c r="G31" i="15"/>
  <c r="G67" i="15"/>
  <c r="G68" i="15"/>
  <c r="G71" i="15"/>
  <c r="G66" i="15"/>
  <c r="K74" i="15"/>
  <c r="L38" i="15"/>
  <c r="G73" i="15"/>
  <c r="G75" i="15"/>
  <c r="G17" i="15"/>
  <c r="I35" i="15"/>
  <c r="L35" i="15" s="1"/>
  <c r="M35" i="15" s="1"/>
  <c r="G74" i="15"/>
  <c r="M79" i="15"/>
  <c r="G7" i="15"/>
  <c r="G40" i="15"/>
  <c r="G72" i="15"/>
  <c r="G38" i="15"/>
  <c r="G34" i="15"/>
  <c r="G33" i="15"/>
  <c r="G39" i="15"/>
  <c r="G30" i="15"/>
  <c r="G32" i="15"/>
  <c r="G42" i="15"/>
  <c r="K16" i="15"/>
  <c r="M16" i="15" s="1"/>
  <c r="M33" i="15"/>
  <c r="M7" i="15"/>
  <c r="I13" i="15"/>
  <c r="L13" i="15" s="1"/>
  <c r="M13" i="15" s="1"/>
  <c r="M29" i="15"/>
  <c r="G70" i="15"/>
  <c r="I17" i="15"/>
  <c r="L17" i="15" s="1"/>
  <c r="M17" i="15" s="1"/>
  <c r="G35" i="15"/>
  <c r="G41" i="15"/>
  <c r="G16" i="15"/>
  <c r="G12" i="15"/>
  <c r="G11" i="15"/>
  <c r="G9" i="15"/>
  <c r="G18" i="15"/>
  <c r="G13" i="15"/>
  <c r="G10" i="15"/>
  <c r="G6" i="15"/>
  <c r="M9" i="15"/>
  <c r="G14" i="15"/>
  <c r="K15" i="15"/>
  <c r="M15" i="15" s="1"/>
  <c r="K36" i="15"/>
  <c r="L75" i="15"/>
  <c r="M75" i="15" s="1"/>
  <c r="I73" i="15"/>
  <c r="G77" i="15"/>
  <c r="G37" i="15"/>
  <c r="G69" i="15"/>
  <c r="G76" i="15"/>
  <c r="I77" i="15"/>
  <c r="K77" i="15"/>
  <c r="G28" i="15"/>
  <c r="M31" i="15"/>
  <c r="G36" i="15"/>
  <c r="M42" i="15"/>
  <c r="L76" i="15"/>
  <c r="M76" i="15" s="1"/>
  <c r="G15" i="15"/>
  <c r="M72" i="15"/>
  <c r="G318" i="14"/>
  <c r="G316" i="14"/>
  <c r="G315" i="14"/>
  <c r="G314" i="14"/>
  <c r="G312" i="14"/>
  <c r="G311" i="14"/>
  <c r="G309" i="14"/>
  <c r="G319" i="14"/>
  <c r="G292" i="14"/>
  <c r="G291" i="14"/>
  <c r="G266" i="14"/>
  <c r="G203" i="14"/>
  <c r="G186" i="14"/>
  <c r="G157" i="14"/>
  <c r="G126" i="14"/>
  <c r="G134" i="14"/>
  <c r="G124" i="14"/>
  <c r="G37" i="14"/>
  <c r="M162" i="14"/>
  <c r="G7" i="13"/>
  <c r="E16" i="13"/>
  <c r="E7" i="13"/>
  <c r="E14" i="13"/>
  <c r="E18" i="13"/>
  <c r="E17" i="13"/>
  <c r="E15" i="13"/>
  <c r="E13" i="13"/>
  <c r="E19" i="13"/>
  <c r="E12" i="13"/>
  <c r="E11" i="13"/>
  <c r="E9" i="13"/>
  <c r="E8" i="13"/>
  <c r="L211" i="14"/>
  <c r="G237" i="14"/>
  <c r="G262" i="14"/>
  <c r="G263" i="14"/>
  <c r="M267" i="14"/>
  <c r="G410" i="14"/>
  <c r="G183" i="14"/>
  <c r="L342" i="14"/>
  <c r="G402" i="14"/>
  <c r="G404" i="14"/>
  <c r="G161" i="14"/>
  <c r="P146" i="14"/>
  <c r="G10" i="13" s="1"/>
  <c r="G181" i="14"/>
  <c r="M174" i="14"/>
  <c r="G361" i="14"/>
  <c r="M7" i="14"/>
  <c r="M40" i="14"/>
  <c r="G210" i="14"/>
  <c r="G231" i="14"/>
  <c r="G236" i="14"/>
  <c r="G239" i="14"/>
  <c r="M287" i="14"/>
  <c r="G403" i="14"/>
  <c r="G405" i="14"/>
  <c r="G408" i="14"/>
  <c r="M8" i="14"/>
  <c r="G38" i="14"/>
  <c r="G95" i="14"/>
  <c r="G97" i="14"/>
  <c r="G99" i="14"/>
  <c r="G101" i="14"/>
  <c r="G228" i="14"/>
  <c r="G230" i="14"/>
  <c r="G232" i="14"/>
  <c r="G234" i="14"/>
  <c r="M321" i="14"/>
  <c r="G334" i="14"/>
  <c r="G341" i="14"/>
  <c r="G344" i="14"/>
  <c r="G100" i="14"/>
  <c r="G206" i="14"/>
  <c r="L262" i="14"/>
  <c r="M262" i="14" s="1"/>
  <c r="G267" i="14"/>
  <c r="G345" i="14"/>
  <c r="G364" i="14"/>
  <c r="G367" i="14"/>
  <c r="G373" i="14"/>
  <c r="G375" i="14"/>
  <c r="K411" i="14"/>
  <c r="G413" i="14"/>
  <c r="G45" i="14"/>
  <c r="G96" i="14"/>
  <c r="K103" i="14"/>
  <c r="G103" i="14"/>
  <c r="M105" i="14"/>
  <c r="M126" i="14"/>
  <c r="G150" i="14"/>
  <c r="G154" i="14"/>
  <c r="F195" i="14"/>
  <c r="G340" i="14"/>
  <c r="M104" i="14"/>
  <c r="M108" i="14"/>
  <c r="G132" i="14"/>
  <c r="G136" i="14"/>
  <c r="M153" i="14"/>
  <c r="M154" i="14"/>
  <c r="G160" i="14"/>
  <c r="G176" i="14"/>
  <c r="G178" i="14"/>
  <c r="G255" i="14"/>
  <c r="G257" i="14"/>
  <c r="G259" i="14"/>
  <c r="M268" i="14"/>
  <c r="M260" i="14"/>
  <c r="G281" i="14"/>
  <c r="G283" i="14"/>
  <c r="G335" i="14"/>
  <c r="G337" i="14"/>
  <c r="G343" i="14"/>
  <c r="G371" i="14"/>
  <c r="G409" i="14"/>
  <c r="L413" i="14"/>
  <c r="M413" i="14" s="1"/>
  <c r="G416" i="14"/>
  <c r="G53" i="14"/>
  <c r="F143" i="14"/>
  <c r="K130" i="14"/>
  <c r="G135" i="14"/>
  <c r="M124" i="14"/>
  <c r="M122" i="14"/>
  <c r="M152" i="14"/>
  <c r="G182" i="14"/>
  <c r="G188" i="14"/>
  <c r="L181" i="14"/>
  <c r="M181" i="14" s="1"/>
  <c r="G213" i="14"/>
  <c r="G269" i="14"/>
  <c r="M269" i="14"/>
  <c r="M294" i="14"/>
  <c r="K409" i="14"/>
  <c r="K410" i="14"/>
  <c r="P92" i="14"/>
  <c r="G8" i="13" s="1"/>
  <c r="G42" i="14"/>
  <c r="F58" i="14"/>
  <c r="G44" i="14"/>
  <c r="G51" i="14"/>
  <c r="M38" i="14"/>
  <c r="K46" i="14"/>
  <c r="M46" i="14" s="1"/>
  <c r="M101" i="14"/>
  <c r="G123" i="14"/>
  <c r="M127" i="14"/>
  <c r="M128" i="14"/>
  <c r="G131" i="14"/>
  <c r="G151" i="14"/>
  <c r="G152" i="14"/>
  <c r="G155" i="14"/>
  <c r="G156" i="14"/>
  <c r="G159" i="14"/>
  <c r="M161" i="14"/>
  <c r="G175" i="14"/>
  <c r="G184" i="14"/>
  <c r="L184" i="14"/>
  <c r="M184" i="14" s="1"/>
  <c r="M206" i="14"/>
  <c r="G208" i="14"/>
  <c r="M214" i="14"/>
  <c r="G235" i="14"/>
  <c r="G238" i="14"/>
  <c r="G256" i="14"/>
  <c r="G258" i="14"/>
  <c r="G282" i="14"/>
  <c r="G289" i="14"/>
  <c r="G290" i="14"/>
  <c r="G48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G240" i="14"/>
  <c r="G264" i="14"/>
  <c r="G286" i="14"/>
  <c r="G287" i="14"/>
  <c r="L292" i="14"/>
  <c r="G401" i="14"/>
  <c r="G363" i="14"/>
  <c r="G365" i="14"/>
  <c r="G369" i="14"/>
  <c r="M373" i="14"/>
  <c r="G412" i="14"/>
  <c r="L345" i="14"/>
  <c r="G338" i="14"/>
  <c r="G342" i="14"/>
  <c r="M347" i="14"/>
  <c r="G360" i="14"/>
  <c r="G368" i="14"/>
  <c r="G370" i="14"/>
  <c r="G406" i="14"/>
  <c r="G415" i="14"/>
  <c r="M414" i="14"/>
  <c r="L411" i="14"/>
  <c r="G407" i="14"/>
  <c r="F422" i="14"/>
  <c r="G411" i="14"/>
  <c r="G414" i="14"/>
  <c r="P399" i="14"/>
  <c r="G19" i="13" s="1"/>
  <c r="L408" i="14"/>
  <c r="M408" i="14" s="1"/>
  <c r="L410" i="14"/>
  <c r="L371" i="14"/>
  <c r="M371" i="14" s="1"/>
  <c r="L367" i="14"/>
  <c r="M367" i="14" s="1"/>
  <c r="L369" i="14"/>
  <c r="P358" i="14"/>
  <c r="G18" i="13" s="1"/>
  <c r="L370" i="14"/>
  <c r="F395" i="14"/>
  <c r="G362" i="14"/>
  <c r="G374" i="14"/>
  <c r="G366" i="14"/>
  <c r="G372" i="14"/>
  <c r="G376" i="14"/>
  <c r="K369" i="14"/>
  <c r="K370" i="14"/>
  <c r="M348" i="14"/>
  <c r="L344" i="14"/>
  <c r="M344" i="14" s="1"/>
  <c r="P332" i="14"/>
  <c r="G17" i="13" s="1"/>
  <c r="L343" i="14"/>
  <c r="M343" i="14" s="1"/>
  <c r="F355" i="14"/>
  <c r="G336" i="14"/>
  <c r="G339" i="14"/>
  <c r="K342" i="14"/>
  <c r="K345" i="14"/>
  <c r="M320" i="14"/>
  <c r="P305" i="14"/>
  <c r="G16" i="13" s="1"/>
  <c r="F328" i="14"/>
  <c r="P279" i="14"/>
  <c r="G15" i="13" s="1"/>
  <c r="L291" i="14"/>
  <c r="M291" i="14" s="1"/>
  <c r="G284" i="14"/>
  <c r="G285" i="14"/>
  <c r="F302" i="14"/>
  <c r="G288" i="14"/>
  <c r="L289" i="14"/>
  <c r="M290" i="14"/>
  <c r="K289" i="14"/>
  <c r="K292" i="14"/>
  <c r="L265" i="14"/>
  <c r="M265" i="14" s="1"/>
  <c r="P252" i="14"/>
  <c r="G14" i="13" s="1"/>
  <c r="F275" i="14"/>
  <c r="G260" i="14"/>
  <c r="G261" i="14"/>
  <c r="G265" i="14"/>
  <c r="G254" i="14"/>
  <c r="G268" i="14"/>
  <c r="K263" i="14"/>
  <c r="M263" i="14" s="1"/>
  <c r="K264" i="14"/>
  <c r="M264" i="14" s="1"/>
  <c r="M237" i="14"/>
  <c r="L236" i="14"/>
  <c r="K236" i="14"/>
  <c r="F249" i="14"/>
  <c r="M238" i="14"/>
  <c r="K239" i="14"/>
  <c r="P226" i="14"/>
  <c r="G13" i="13" s="1"/>
  <c r="M213" i="14"/>
  <c r="M209" i="14"/>
  <c r="L208" i="14"/>
  <c r="P198" i="14"/>
  <c r="G12" i="13" s="1"/>
  <c r="L210" i="14"/>
  <c r="M210" i="14" s="1"/>
  <c r="G205" i="14"/>
  <c r="G200" i="14"/>
  <c r="G209" i="14"/>
  <c r="G212" i="14"/>
  <c r="F221" i="14"/>
  <c r="G201" i="14"/>
  <c r="G202" i="14"/>
  <c r="K208" i="14"/>
  <c r="K211" i="14"/>
  <c r="M175" i="14"/>
  <c r="M179" i="14"/>
  <c r="M177" i="14"/>
  <c r="M180" i="14"/>
  <c r="M176" i="14"/>
  <c r="P172" i="14"/>
  <c r="G11" i="13" s="1"/>
  <c r="G177" i="14"/>
  <c r="G179" i="14"/>
  <c r="G180" i="14"/>
  <c r="G187" i="14"/>
  <c r="G189" i="14"/>
  <c r="K185" i="14"/>
  <c r="K183" i="14"/>
  <c r="M183" i="14" s="1"/>
  <c r="L159" i="14"/>
  <c r="L157" i="14"/>
  <c r="M157" i="14" s="1"/>
  <c r="L158" i="14"/>
  <c r="M158" i="14" s="1"/>
  <c r="G153" i="14"/>
  <c r="G148" i="14"/>
  <c r="G162" i="14"/>
  <c r="F169" i="14"/>
  <c r="G149" i="14"/>
  <c r="K156" i="14"/>
  <c r="K159" i="14"/>
  <c r="P120" i="14"/>
  <c r="G9" i="13" s="1"/>
  <c r="L129" i="14"/>
  <c r="M129" i="14" s="1"/>
  <c r="L131" i="14"/>
  <c r="M131" i="14" s="1"/>
  <c r="G122" i="14"/>
  <c r="G125" i="14"/>
  <c r="G129" i="14"/>
  <c r="G130" i="14"/>
  <c r="M125" i="14"/>
  <c r="L102" i="14"/>
  <c r="M102" i="14" s="1"/>
  <c r="F116" i="14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L47" i="14"/>
  <c r="G39" i="14"/>
  <c r="G40" i="14"/>
  <c r="G50" i="14"/>
  <c r="G41" i="14"/>
  <c r="G52" i="14"/>
  <c r="G43" i="14"/>
  <c r="G47" i="14"/>
  <c r="K47" i="14"/>
  <c r="M410" i="14" l="1"/>
  <c r="M342" i="14"/>
  <c r="L346" i="14"/>
  <c r="M346" i="14" s="1"/>
  <c r="L48" i="14"/>
  <c r="M48" i="14" s="1"/>
  <c r="L155" i="14"/>
  <c r="M155" i="14" s="1"/>
  <c r="M156" i="14"/>
  <c r="L341" i="14"/>
  <c r="M341" i="14" s="1"/>
  <c r="L185" i="14"/>
  <c r="M185" i="14" s="1"/>
  <c r="L412" i="14"/>
  <c r="M412" i="14" s="1"/>
  <c r="L315" i="14"/>
  <c r="M315" i="14" s="1"/>
  <c r="L314" i="14"/>
  <c r="M314" i="14" s="1"/>
  <c r="L261" i="14"/>
  <c r="M261" i="14" s="1"/>
  <c r="L36" i="15"/>
  <c r="M36" i="15" s="1"/>
  <c r="L18" i="15"/>
  <c r="M18" i="15" s="1"/>
  <c r="L40" i="15"/>
  <c r="M40" i="15" s="1"/>
  <c r="M38" i="15"/>
  <c r="L14" i="15"/>
  <c r="M14" i="15" s="1"/>
  <c r="L74" i="15"/>
  <c r="M74" i="15" s="1"/>
  <c r="L73" i="15"/>
  <c r="L78" i="15"/>
  <c r="M78" i="15" s="1"/>
  <c r="L77" i="15"/>
  <c r="M77" i="15" s="1"/>
  <c r="L266" i="14"/>
  <c r="M266" i="14" s="1"/>
  <c r="M77" i="14"/>
  <c r="L212" i="14"/>
  <c r="M212" i="14" s="1"/>
  <c r="L79" i="14"/>
  <c r="M79" i="14" s="1"/>
  <c r="G116" i="14"/>
  <c r="J117" i="14" s="1"/>
  <c r="G195" i="14"/>
  <c r="J196" i="14" s="1"/>
  <c r="G221" i="14"/>
  <c r="J222" i="14" s="1"/>
  <c r="G275" i="14"/>
  <c r="J276" i="14" s="1"/>
  <c r="L235" i="14"/>
  <c r="M235" i="14" s="1"/>
  <c r="L293" i="14"/>
  <c r="M293" i="14" s="1"/>
  <c r="G249" i="14"/>
  <c r="J250" i="14" s="1"/>
  <c r="L130" i="14"/>
  <c r="M130" i="14" s="1"/>
  <c r="M411" i="14"/>
  <c r="M47" i="14"/>
  <c r="G395" i="14"/>
  <c r="J396" i="14" s="1"/>
  <c r="G422" i="14"/>
  <c r="J423" i="14" s="1"/>
  <c r="G302" i="14"/>
  <c r="J303" i="14" s="1"/>
  <c r="M208" i="14"/>
  <c r="M369" i="14"/>
  <c r="L160" i="14"/>
  <c r="M160" i="14" s="1"/>
  <c r="G355" i="14"/>
  <c r="J356" i="14" s="1"/>
  <c r="M78" i="14"/>
  <c r="G169" i="14"/>
  <c r="J170" i="14" s="1"/>
  <c r="G328" i="14"/>
  <c r="J329" i="14" s="1"/>
  <c r="L409" i="14"/>
  <c r="M409" i="14" s="1"/>
  <c r="M370" i="14"/>
  <c r="L368" i="14"/>
  <c r="M368" i="14" s="1"/>
  <c r="L372" i="14"/>
  <c r="M372" i="14" s="1"/>
  <c r="M345" i="14"/>
  <c r="M289" i="14"/>
  <c r="L288" i="14"/>
  <c r="M292" i="14"/>
  <c r="M236" i="14"/>
  <c r="L240" i="14"/>
  <c r="M240" i="14" s="1"/>
  <c r="L239" i="14"/>
  <c r="M239" i="14" s="1"/>
  <c r="L207" i="14"/>
  <c r="M207" i="14" s="1"/>
  <c r="M211" i="14"/>
  <c r="L182" i="14"/>
  <c r="M182" i="14" s="1"/>
  <c r="M159" i="14"/>
  <c r="G143" i="14"/>
  <c r="J14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M355" i="14" l="1"/>
  <c r="L356" i="14" s="1"/>
  <c r="M356" i="14" s="1"/>
  <c r="C17" i="13" s="1"/>
  <c r="M273" i="14"/>
  <c r="L276" i="14" s="1"/>
  <c r="M276" i="14" s="1"/>
  <c r="C14" i="13" s="1"/>
  <c r="L355" i="14"/>
  <c r="L273" i="14"/>
  <c r="M167" i="14"/>
  <c r="L170" i="14" s="1"/>
  <c r="M170" i="14" s="1"/>
  <c r="C10" i="13" s="1"/>
  <c r="M73" i="15"/>
  <c r="M422" i="14"/>
  <c r="L423" i="14" s="1"/>
  <c r="M423" i="14" s="1"/>
  <c r="C19" i="13" s="1"/>
  <c r="L302" i="14"/>
  <c r="L167" i="14"/>
  <c r="M141" i="14"/>
  <c r="L144" i="14" s="1"/>
  <c r="M144" i="14" s="1"/>
  <c r="C9" i="13" s="1"/>
  <c r="M247" i="14"/>
  <c r="L250" i="14" s="1"/>
  <c r="M250" i="14" s="1"/>
  <c r="C13" i="13" s="1"/>
  <c r="L193" i="14"/>
  <c r="M219" i="14"/>
  <c r="L222" i="14" s="1"/>
  <c r="M222" i="14" s="1"/>
  <c r="C12" i="13" s="1"/>
  <c r="M193" i="14"/>
  <c r="L196" i="14" s="1"/>
  <c r="M196" i="14" s="1"/>
  <c r="C11" i="13" s="1"/>
  <c r="L219" i="14"/>
  <c r="L141" i="14"/>
  <c r="M395" i="14"/>
  <c r="L396" i="14" s="1"/>
  <c r="M396" i="14" s="1"/>
  <c r="C18" i="13" s="1"/>
  <c r="L422" i="14"/>
  <c r="L395" i="14"/>
  <c r="M328" i="14"/>
  <c r="L329" i="14" s="1"/>
  <c r="M329" i="14" s="1"/>
  <c r="C16" i="13" s="1"/>
  <c r="L328" i="14"/>
  <c r="M288" i="14"/>
  <c r="L247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D17" i="13" l="1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M302" i="14"/>
  <c r="L303" i="14" s="1"/>
  <c r="M303" i="14" s="1"/>
  <c r="C15" i="13" s="1"/>
  <c r="M56" i="14"/>
  <c r="L64" i="14" s="1"/>
  <c r="M64" i="14" s="1"/>
  <c r="C6" i="13" s="1"/>
  <c r="D7" i="13" s="1"/>
  <c r="F7" i="13" s="1"/>
  <c r="D16" i="13" l="1"/>
  <c r="F16" i="13" s="1"/>
  <c r="D15" i="13"/>
  <c r="F15" i="13" s="1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20" i="13" s="1"/>
  <c r="F6" i="13" l="1"/>
  <c r="F20" i="13" s="1"/>
  <c r="K19" i="13" s="1"/>
</calcChain>
</file>

<file path=xl/sharedStrings.xml><?xml version="1.0" encoding="utf-8"?>
<sst xmlns="http://schemas.openxmlformats.org/spreadsheetml/2006/main" count="333" uniqueCount="60">
  <si>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</si>
  <si>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</si>
  <si>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</si>
  <si>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</si>
  <si>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</si>
  <si>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</si>
  <si>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</si>
  <si>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</si>
  <si>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</si>
  <si>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</si>
  <si>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</si>
  <si>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</si>
  <si>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</si>
  <si>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</si>
  <si>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</si>
  <si>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</si>
  <si>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</si>
  <si>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Home stead</t>
  </si>
  <si>
    <t>Khal</t>
  </si>
  <si>
    <t>LB</t>
  </si>
  <si>
    <t>RB</t>
  </si>
  <si>
    <t>Paddy land</t>
  </si>
  <si>
    <t>Cross section of Singharkul khal 50m US from meeting point of Silna-Shir khal</t>
  </si>
  <si>
    <t>Cross section of Singharkul khal 50m DS from meeting point of Silna-Shir khal</t>
  </si>
  <si>
    <t>Cross section of Chatkhali river along the Doapura khal-1</t>
  </si>
  <si>
    <t>BC road</t>
  </si>
  <si>
    <t>HBB road</t>
  </si>
  <si>
    <t>River bank</t>
  </si>
  <si>
    <t>Fisheries</t>
  </si>
  <si>
    <t>Ditch</t>
  </si>
  <si>
    <t>Cross section of Aria khal along the Doapura khal-1</t>
  </si>
  <si>
    <t>Cross section of Aria khal 50m DS from meeting point of Doapura khal-1</t>
  </si>
  <si>
    <t>Cross Section for Re-excavation of Doapura khal-1 in polder -2 -1.304 km Doapura khal-1 from km. 0.000 to km. 1.304 in c/w Tarail-Pachuria Sub-Project under CRISPWRM under Specialized Division. BWDB, Gopalganj during the year 2023-24.</t>
  </si>
  <si>
    <t>Design</t>
  </si>
  <si>
    <t>Slope</t>
  </si>
  <si>
    <t>Width</t>
  </si>
  <si>
    <t>Depth</t>
  </si>
  <si>
    <t>1.00 : 1.50</t>
  </si>
  <si>
    <t>Ch 0.000 Km To Ch 1.404 Km</t>
  </si>
  <si>
    <t>Cross Section for Re-excavation of Doapura khal-1 from km. 0.000 to km. 1.304 in polder -2 in c/w Tarail-Pachuria Sub-Project under CRISP-WRM under Specialized Division. BWDB, Gopalganj during the year 2024-2025.</t>
  </si>
  <si>
    <t>Ch.</t>
  </si>
  <si>
    <t>Long Section of Doapura khal-1</t>
  </si>
  <si>
    <t>Dist/Ch(m)</t>
  </si>
  <si>
    <t>C/L R.L.</t>
  </si>
  <si>
    <t>L/BR.L.</t>
  </si>
  <si>
    <t>R/B R.L.</t>
  </si>
  <si>
    <t>Long Section for re-excavation of Doapura khal-1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</si>
  <si>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</si>
  <si>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</si>
  <si>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</si>
  <si>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</si>
  <si>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</si>
  <si>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</si>
  <si>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</si>
  <si>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</si>
  <si>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</si>
  <si>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r>
      <t xml:space="preserve">Cross Section of Outfall khal </t>
    </r>
    <r>
      <rPr>
        <b/>
        <sz val="11"/>
        <rFont val="Arial"/>
        <family val="2"/>
      </rPr>
      <t>(Chatkhali river)</t>
    </r>
    <r>
      <rPr>
        <sz val="11"/>
        <rFont val="Arial"/>
        <family val="2"/>
      </rPr>
      <t xml:space="preserve">  Re-excavation of Doapura khal-1 from km. 0.000 to km. 1.304 in polder -2 in c/w Tarail-Pachuria Sub-Project under CRISP-WRM under Specialized Division. BWDB, Gopalganj during the year 2024-2025.</t>
    </r>
  </si>
  <si>
    <t>(Sadiur Rahman)</t>
  </si>
  <si>
    <t>Long Section for Re-excavation of Doapura khal-1 from km. 0.000 to km. 1.404 in polder -2 in c/w Tarail-Pachuria Sub-Project under CRISP-WRM under Specialized Division. BWDB, Gopalganj during the year 2024-2025.</t>
  </si>
  <si>
    <r>
      <t xml:space="preserve">Cross Section of Offtake Khal </t>
    </r>
    <r>
      <rPr>
        <b/>
        <sz val="11"/>
        <rFont val="Arial"/>
        <family val="2"/>
      </rPr>
      <t>(Aria khal)</t>
    </r>
    <r>
      <rPr>
        <sz val="11"/>
        <rFont val="Arial"/>
        <family val="2"/>
      </rPr>
      <t xml:space="preserve">  Re-excavation of Doapura khal-1 from km. 0.000 to km. 1.304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</si>
</sst>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4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0" fontId="14" fillId="0" borderId="0" xfId="5" applyFont="1"/>
    <xf numFmtId="164" fontId="12" fillId="0" borderId="0" xfId="1" applyNumberFormat="1" applyFont="1" applyAlignment="1">
      <alignment horizontal="center" vertical="center"/>
    </xf>
    <xf numFmtId="0" fontId="12" fillId="0" borderId="0" xfId="5" applyFont="1" applyAlignment="1">
      <alignment vertical="justify"/>
    </xf>
    <xf numFmtId="0" fontId="15" fillId="0" borderId="0" xfId="5" applyFont="1" applyAlignment="1">
      <alignment horizontal="center" vertical="justify"/>
    </xf>
    <xf numFmtId="164" fontId="15" fillId="0" borderId="0" xfId="5" applyNumberFormat="1" applyFont="1" applyAlignment="1">
      <alignment horizontal="center"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9" fillId="0" borderId="0" xfId="5" applyNumberFormat="1" applyFont="1" applyAlignment="1">
      <alignment horizontal="center"/>
    </xf>
    <xf numFmtId="0" fontId="19" fillId="0" borderId="0" xfId="5" applyFont="1"/>
    <xf numFmtId="0" fontId="19" fillId="0" borderId="0" xfId="5" applyFont="1" applyAlignment="1">
      <alignment horizontal="center"/>
    </xf>
    <xf numFmtId="0" fontId="20" fillId="0" borderId="0" xfId="5" applyFont="1" applyAlignment="1">
      <alignment horizontal="center"/>
    </xf>
    <xf numFmtId="2" fontId="1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horizontal="center"/>
    </xf>
    <xf numFmtId="2" fontId="19" fillId="0" borderId="0" xfId="1" applyNumberFormat="1" applyFont="1" applyAlignment="1">
      <alignment horizontal="center" vertical="center"/>
    </xf>
    <xf numFmtId="2" fontId="19" fillId="0" borderId="0" xfId="5" applyNumberFormat="1" applyFont="1" applyAlignment="1">
      <alignment horizontal="center" vertical="center"/>
    </xf>
    <xf numFmtId="2" fontId="20" fillId="0" borderId="0" xfId="5" applyNumberFormat="1" applyFont="1" applyAlignment="1">
      <alignment horizontal="center"/>
    </xf>
    <xf numFmtId="2" fontId="19" fillId="0" borderId="0" xfId="5" applyNumberFormat="1" applyFont="1" applyAlignment="1">
      <alignment horizontal="center"/>
    </xf>
    <xf numFmtId="2" fontId="19" fillId="0" borderId="0" xfId="5" applyNumberFormat="1" applyFont="1"/>
    <xf numFmtId="0" fontId="20" fillId="0" borderId="0" xfId="5" applyFont="1"/>
    <xf numFmtId="0" fontId="19" fillId="0" borderId="0" xfId="1" applyFont="1"/>
    <xf numFmtId="2" fontId="21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6" fillId="0" borderId="0" xfId="5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2" fillId="0" borderId="0" xfId="5" applyNumberFormat="1" applyFont="1" applyAlignment="1">
      <alignment vertical="justify"/>
    </xf>
    <xf numFmtId="164" fontId="22" fillId="0" borderId="0" xfId="5" applyNumberFormat="1" applyFont="1" applyAlignment="1">
      <alignment vertical="justify"/>
    </xf>
    <xf numFmtId="2" fontId="23" fillId="0" borderId="0" xfId="5" applyNumberFormat="1" applyFont="1" applyFill="1" applyAlignment="1">
      <alignment vertical="justify"/>
    </xf>
    <xf numFmtId="164" fontId="23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6" fillId="0" borderId="0" xfId="5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4" fillId="0" borderId="13" xfId="6" applyFont="1" applyBorder="1" applyAlignment="1">
      <alignment horizontal="center"/>
    </xf>
    <xf numFmtId="0" fontId="24" fillId="0" borderId="14" xfId="6" applyFont="1" applyBorder="1"/>
    <xf numFmtId="0" fontId="24" fillId="0" borderId="15" xfId="6" applyFont="1" applyBorder="1"/>
    <xf numFmtId="0" fontId="24" fillId="0" borderId="0" xfId="6" applyFont="1"/>
    <xf numFmtId="0" fontId="24" fillId="0" borderId="16" xfId="6" applyFont="1" applyBorder="1" applyAlignment="1">
      <alignment horizontal="center"/>
    </xf>
    <xf numFmtId="164" fontId="24" fillId="0" borderId="0" xfId="6" applyNumberFormat="1" applyFont="1" applyAlignment="1">
      <alignment horizontal="center" vertical="center"/>
    </xf>
    <xf numFmtId="164" fontId="24" fillId="0" borderId="17" xfId="6" applyNumberFormat="1" applyFont="1" applyBorder="1" applyAlignment="1">
      <alignment horizontal="center" vertical="center"/>
    </xf>
    <xf numFmtId="1" fontId="24" fillId="0" borderId="0" xfId="6" applyNumberFormat="1" applyFont="1"/>
    <xf numFmtId="1" fontId="25" fillId="0" borderId="0" xfId="6" applyNumberFormat="1" applyFont="1"/>
    <xf numFmtId="2" fontId="24" fillId="0" borderId="0" xfId="6" applyNumberFormat="1" applyFont="1" applyAlignment="1">
      <alignment horizontal="center" vertical="center"/>
    </xf>
    <xf numFmtId="0" fontId="24" fillId="0" borderId="0" xfId="6" applyFont="1" applyAlignment="1">
      <alignment horizontal="center" vertical="center"/>
    </xf>
    <xf numFmtId="0" fontId="24" fillId="0" borderId="17" xfId="6" applyFont="1" applyBorder="1" applyAlignment="1">
      <alignment horizontal="center" vertical="center"/>
    </xf>
    <xf numFmtId="2" fontId="24" fillId="0" borderId="0" xfId="6" applyNumberFormat="1" applyFont="1"/>
    <xf numFmtId="0" fontId="24" fillId="0" borderId="17" xfId="6" applyFont="1" applyBorder="1"/>
    <xf numFmtId="0" fontId="26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30" fillId="0" borderId="13" xfId="6" applyFont="1" applyBorder="1" applyAlignment="1">
      <alignment horizontal="center" vertical="top" wrapText="1"/>
    </xf>
    <xf numFmtId="0" fontId="30" fillId="0" borderId="14" xfId="6" applyFont="1" applyBorder="1" applyAlignment="1">
      <alignment horizontal="center" vertical="top" wrapText="1"/>
    </xf>
    <xf numFmtId="0" fontId="30" fillId="0" borderId="15" xfId="6" applyFont="1" applyBorder="1" applyAlignment="1">
      <alignment horizontal="center" vertical="top" wrapText="1"/>
    </xf>
    <xf numFmtId="0" fontId="30" fillId="0" borderId="16" xfId="6" applyFont="1" applyBorder="1" applyAlignment="1">
      <alignment horizontal="center" vertical="top" wrapText="1"/>
    </xf>
    <xf numFmtId="0" fontId="30" fillId="0" borderId="0" xfId="6" applyFont="1" applyAlignment="1">
      <alignment horizontal="center" vertical="top" wrapText="1"/>
    </xf>
    <xf numFmtId="0" fontId="30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30" fillId="0" borderId="17" xfId="6" applyFont="1" applyBorder="1"/>
    <xf numFmtId="0" fontId="1" fillId="0" borderId="18" xfId="6" applyBorder="1"/>
    <xf numFmtId="0" fontId="1" fillId="0" borderId="19" xfId="6" applyBorder="1"/>
    <xf numFmtId="0" fontId="30" fillId="0" borderId="20" xfId="6" applyFont="1" applyBorder="1"/>
    <xf numFmtId="0" fontId="32" fillId="0" borderId="0" xfId="6" applyFont="1"/>
    <xf numFmtId="0" fontId="1" fillId="0" borderId="14" xfId="6" applyFont="1" applyBorder="1" applyAlignment="1"/>
    <xf numFmtId="0" fontId="0" fillId="0" borderId="14" xfId="0" applyBorder="1" applyAlignment="1"/>
    <xf numFmtId="0" fontId="27" fillId="0" borderId="0" xfId="6" applyFont="1" applyAlignment="1">
      <alignment horizontal="center"/>
    </xf>
    <xf numFmtId="0" fontId="28" fillId="0" borderId="1" xfId="6" applyFont="1" applyBorder="1" applyAlignment="1">
      <alignment horizontal="center"/>
    </xf>
    <xf numFmtId="0" fontId="28" fillId="0" borderId="2" xfId="6" applyFont="1" applyBorder="1" applyAlignment="1">
      <alignment horizontal="center"/>
    </xf>
    <xf numFmtId="0" fontId="28" fillId="0" borderId="3" xfId="6" applyFont="1" applyBorder="1" applyAlignment="1">
      <alignment horizontal="center"/>
    </xf>
    <xf numFmtId="0" fontId="29" fillId="0" borderId="13" xfId="6" applyFont="1" applyBorder="1" applyAlignment="1">
      <alignment horizontal="justify" vertical="center" wrapText="1"/>
    </xf>
    <xf numFmtId="0" fontId="29" fillId="0" borderId="14" xfId="6" applyFont="1" applyBorder="1" applyAlignment="1">
      <alignment horizontal="justify" vertical="center" wrapText="1"/>
    </xf>
    <xf numFmtId="0" fontId="29" fillId="0" borderId="15" xfId="6" applyFont="1" applyBorder="1" applyAlignment="1">
      <alignment horizontal="justify" vertical="center" wrapText="1"/>
    </xf>
    <xf numFmtId="0" fontId="29" fillId="0" borderId="16" xfId="6" applyFont="1" applyBorder="1" applyAlignment="1">
      <alignment horizontal="justify" vertical="center" wrapText="1"/>
    </xf>
    <xf numFmtId="0" fontId="29" fillId="0" borderId="0" xfId="6" applyFont="1" applyAlignment="1">
      <alignment horizontal="justify" vertical="center" wrapText="1"/>
    </xf>
    <xf numFmtId="0" fontId="29" fillId="0" borderId="17" xfId="6" applyFont="1" applyBorder="1" applyAlignment="1">
      <alignment horizontal="justify" vertical="center" wrapText="1"/>
    </xf>
    <xf numFmtId="0" fontId="29" fillId="0" borderId="18" xfId="6" applyFont="1" applyBorder="1" applyAlignment="1">
      <alignment horizontal="justify" vertical="center" wrapText="1"/>
    </xf>
    <xf numFmtId="0" fontId="29" fillId="0" borderId="19" xfId="6" applyFont="1" applyBorder="1" applyAlignment="1">
      <alignment horizontal="justify" vertical="center" wrapText="1"/>
    </xf>
    <xf numFmtId="0" fontId="29" fillId="0" borderId="20" xfId="6" applyFont="1" applyBorder="1" applyAlignment="1">
      <alignment horizontal="justify" vertical="center" wrapText="1"/>
    </xf>
    <xf numFmtId="0" fontId="31" fillId="0" borderId="13" xfId="6" applyFont="1" applyBorder="1" applyAlignment="1">
      <alignment horizontal="center"/>
    </xf>
    <xf numFmtId="0" fontId="31" fillId="0" borderId="14" xfId="6" applyFont="1" applyBorder="1" applyAlignment="1">
      <alignment horizontal="center"/>
    </xf>
    <xf numFmtId="0" fontId="31" fillId="0" borderId="15" xfId="6" applyFont="1" applyBorder="1" applyAlignment="1">
      <alignment horizontal="center"/>
    </xf>
    <xf numFmtId="0" fontId="30" fillId="0" borderId="16" xfId="6" applyFont="1" applyBorder="1" applyAlignment="1">
      <alignment horizontal="center"/>
    </xf>
    <xf numFmtId="0" fontId="30" fillId="0" borderId="0" xfId="6" applyFont="1" applyAlignment="1">
      <alignment horizontal="center"/>
    </xf>
    <xf numFmtId="0" fontId="30" fillId="0" borderId="17" xfId="6" applyFont="1" applyBorder="1" applyAlignment="1">
      <alignment horizontal="center"/>
    </xf>
    <xf numFmtId="0" fontId="30" fillId="0" borderId="18" xfId="6" applyFont="1" applyBorder="1" applyAlignment="1">
      <alignment horizontal="center"/>
    </xf>
    <xf numFmtId="0" fontId="30" fillId="0" borderId="19" xfId="6" applyFont="1" applyBorder="1" applyAlignment="1">
      <alignment horizontal="center"/>
    </xf>
    <xf numFmtId="0" fontId="30" fillId="0" borderId="20" xfId="6" applyFont="1" applyBorder="1" applyAlignment="1">
      <alignment horizontal="center"/>
    </xf>
    <xf numFmtId="0" fontId="16" fillId="0" borderId="0" xfId="8" applyFont="1" applyAlignment="1">
      <alignment horizontal="center" vertical="top" wrapText="1"/>
    </xf>
    <xf numFmtId="0" fontId="0" fillId="0" borderId="0" xfId="0"/>
    <xf numFmtId="0" fontId="19" fillId="0" borderId="0" xfId="5" applyFont="1" applyAlignment="1">
      <alignment horizontal="center"/>
    </xf>
    <xf numFmtId="0" fontId="18" fillId="0" borderId="0" xfId="0" applyFont="1" applyAlignment="1">
      <alignment horizontal="center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Fill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2" fillId="0" borderId="10" xfId="5" applyFont="1" applyBorder="1" applyAlignment="1">
      <alignment horizontal="center" vertical="justify"/>
    </xf>
    <xf numFmtId="0" fontId="22" fillId="0" borderId="11" xfId="5" applyFont="1" applyBorder="1" applyAlignment="1">
      <alignment horizontal="center" vertical="justify"/>
    </xf>
    <xf numFmtId="0" fontId="22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Doapura khal-1'!$B$2:$Q$2</c:f>
              <c:numCache>
                <c:formatCode>0.000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1.4039999999999999</c:v>
                </c:pt>
              </c:numCache>
            </c:numRef>
          </c:cat>
          <c:val>
            <c:numRef>
              <c:f>'Long section Doapura khal-1'!$B$3:$Q$3</c:f>
              <c:numCache>
                <c:formatCode>0.00</c:formatCode>
                <c:ptCount val="16"/>
                <c:pt idx="0">
                  <c:v>-1.0629999999999999</c:v>
                </c:pt>
                <c:pt idx="1">
                  <c:v>-1.0209999999999999</c:v>
                </c:pt>
                <c:pt idx="2">
                  <c:v>-0.97799999999999998</c:v>
                </c:pt>
                <c:pt idx="3">
                  <c:v>-0.86599999999999999</c:v>
                </c:pt>
                <c:pt idx="4">
                  <c:v>-0.80600000000000005</c:v>
                </c:pt>
                <c:pt idx="5">
                  <c:v>-0.84199999999999997</c:v>
                </c:pt>
                <c:pt idx="6">
                  <c:v>-0.79600000000000004</c:v>
                </c:pt>
                <c:pt idx="7">
                  <c:v>-0.54200000000000004</c:v>
                </c:pt>
                <c:pt idx="8">
                  <c:v>-0.69199999999999995</c:v>
                </c:pt>
                <c:pt idx="9">
                  <c:v>-0.60099999999999998</c:v>
                </c:pt>
                <c:pt idx="10">
                  <c:v>-0.54200000000000004</c:v>
                </c:pt>
                <c:pt idx="11">
                  <c:v>-0.46600000000000003</c:v>
                </c:pt>
                <c:pt idx="12" formatCode="General">
                  <c:v>-0.79</c:v>
                </c:pt>
                <c:pt idx="13" formatCode="General">
                  <c:v>-0.89</c:v>
                </c:pt>
                <c:pt idx="14" formatCode="General">
                  <c:v>-0.88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Doapura khal-1'!$B$2:$Q$2</c:f>
              <c:numCache>
                <c:formatCode>0.000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1.4039999999999999</c:v>
                </c:pt>
              </c:numCache>
            </c:numRef>
          </c:cat>
          <c:val>
            <c:numRef>
              <c:f>'Long section Doapura khal-1'!$B$4:$Q$4</c:f>
              <c:numCache>
                <c:formatCode>0.00</c:formatCode>
                <c:ptCount val="16"/>
                <c:pt idx="0">
                  <c:v>0.94799999999999995</c:v>
                </c:pt>
                <c:pt idx="1">
                  <c:v>0.86899999999999999</c:v>
                </c:pt>
                <c:pt idx="2">
                  <c:v>0.35199999999999998</c:v>
                </c:pt>
                <c:pt idx="3">
                  <c:v>0.183</c:v>
                </c:pt>
                <c:pt idx="4">
                  <c:v>1.579</c:v>
                </c:pt>
                <c:pt idx="5">
                  <c:v>-0.11600000000000001</c:v>
                </c:pt>
                <c:pt idx="6">
                  <c:v>-0.127</c:v>
                </c:pt>
                <c:pt idx="7">
                  <c:v>-4.2999999999999997E-2</c:v>
                </c:pt>
                <c:pt idx="8">
                  <c:v>0.28799999999999998</c:v>
                </c:pt>
                <c:pt idx="9">
                  <c:v>4.8000000000000001E-2</c:v>
                </c:pt>
                <c:pt idx="10">
                  <c:v>0.28399999999999997</c:v>
                </c:pt>
                <c:pt idx="11">
                  <c:v>0.29399999999999998</c:v>
                </c:pt>
                <c:pt idx="12" formatCode="General">
                  <c:v>0.40500000000000003</c:v>
                </c:pt>
                <c:pt idx="13" formatCode="General">
                  <c:v>0.43099999999999999</c:v>
                </c:pt>
                <c:pt idx="14" formatCode="General">
                  <c:v>0.85099999999999998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Doapura khal-1'!$B$2:$Q$2</c:f>
              <c:numCache>
                <c:formatCode>0.000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1.4039999999999999</c:v>
                </c:pt>
              </c:numCache>
            </c:numRef>
          </c:cat>
          <c:val>
            <c:numRef>
              <c:f>'Long section Doapura khal-1'!$B$5:$Q$5</c:f>
              <c:numCache>
                <c:formatCode>0.00</c:formatCode>
                <c:ptCount val="16"/>
                <c:pt idx="0">
                  <c:v>0.95799999999999996</c:v>
                </c:pt>
                <c:pt idx="1">
                  <c:v>0.86399999999999999</c:v>
                </c:pt>
                <c:pt idx="2">
                  <c:v>0.39200000000000002</c:v>
                </c:pt>
                <c:pt idx="3">
                  <c:v>8.3000000000000004E-2</c:v>
                </c:pt>
                <c:pt idx="4">
                  <c:v>8.3000000000000004E-2</c:v>
                </c:pt>
                <c:pt idx="5">
                  <c:v>1.224</c:v>
                </c:pt>
                <c:pt idx="6">
                  <c:v>1.1539999999999999</c:v>
                </c:pt>
                <c:pt idx="7">
                  <c:v>0.34799999999999998</c:v>
                </c:pt>
                <c:pt idx="8">
                  <c:v>-0.14299999999999999</c:v>
                </c:pt>
                <c:pt idx="9">
                  <c:v>0.38900000000000001</c:v>
                </c:pt>
                <c:pt idx="10">
                  <c:v>0.30399999999999999</c:v>
                </c:pt>
                <c:pt idx="11">
                  <c:v>0.25900000000000001</c:v>
                </c:pt>
                <c:pt idx="12" formatCode="General">
                  <c:v>0.36099999999999999</c:v>
                </c:pt>
                <c:pt idx="13" formatCode="General">
                  <c:v>0.71</c:v>
                </c:pt>
                <c:pt idx="14" formatCode="General">
                  <c:v>0.51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88640"/>
        <c:axId val="197490944"/>
      </c:lineChart>
      <c:catAx>
        <c:axId val="197488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90944"/>
        <c:crosses val="autoZero"/>
        <c:auto val="1"/>
        <c:lblAlgn val="ctr"/>
        <c:lblOffset val="100"/>
        <c:tickMarkSkip val="1"/>
        <c:noMultiLvlLbl val="0"/>
      </c:catAx>
      <c:valAx>
        <c:axId val="19749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8864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khal-1'!$B$94:$B$115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'Doapura khal-1'!$C$94:$C$115</c:f>
              <c:numCache>
                <c:formatCode>0.000</c:formatCode>
                <c:ptCount val="22"/>
                <c:pt idx="0">
                  <c:v>0.193</c:v>
                </c:pt>
                <c:pt idx="1">
                  <c:v>0.186</c:v>
                </c:pt>
                <c:pt idx="2">
                  <c:v>0.183</c:v>
                </c:pt>
                <c:pt idx="3">
                  <c:v>-0.28100000000000003</c:v>
                </c:pt>
                <c:pt idx="4">
                  <c:v>-0.51700000000000002</c:v>
                </c:pt>
                <c:pt idx="5">
                  <c:v>-0.81599999999999995</c:v>
                </c:pt>
                <c:pt idx="6">
                  <c:v>-0.86599999999999999</c:v>
                </c:pt>
                <c:pt idx="7">
                  <c:v>-0.81699999999999995</c:v>
                </c:pt>
                <c:pt idx="8">
                  <c:v>-0.51800000000000002</c:v>
                </c:pt>
                <c:pt idx="9">
                  <c:v>-0.26600000000000001</c:v>
                </c:pt>
                <c:pt idx="10">
                  <c:v>8.3000000000000004E-2</c:v>
                </c:pt>
                <c:pt idx="11">
                  <c:v>8.8999999999999996E-2</c:v>
                </c:pt>
                <c:pt idx="12">
                  <c:v>9.4E-2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khal-1'!$I$94:$I$115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</c:v>
                </c:pt>
                <c:pt idx="9">
                  <c:v>11.8245</c:v>
                </c:pt>
                <c:pt idx="10">
                  <c:v>14.3245</c:v>
                </c:pt>
                <c:pt idx="11">
                  <c:v>16.8245</c:v>
                </c:pt>
                <c:pt idx="12">
                  <c:v>19.503500000000003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'Doapura khal-1'!$J$94:$J$115</c:f>
              <c:numCache>
                <c:formatCode>0.00</c:formatCode>
                <c:ptCount val="22"/>
                <c:pt idx="6" formatCode="0.000">
                  <c:v>0.193</c:v>
                </c:pt>
                <c:pt idx="7" formatCode="0.000">
                  <c:v>0.186</c:v>
                </c:pt>
                <c:pt idx="8" formatCode="0.000">
                  <c:v>0.183</c:v>
                </c:pt>
                <c:pt idx="9" formatCode="0.000">
                  <c:v>-1.7</c:v>
                </c:pt>
                <c:pt idx="10" formatCode="0.000">
                  <c:v>-1.7</c:v>
                </c:pt>
                <c:pt idx="11" formatCode="0.000">
                  <c:v>-1.7</c:v>
                </c:pt>
                <c:pt idx="12" formatCode="0.000">
                  <c:v>8.5999999999999993E-2</c:v>
                </c:pt>
                <c:pt idx="13" formatCode="0.000">
                  <c:v>8.8999999999999996E-2</c:v>
                </c:pt>
                <c:pt idx="14" formatCode="0.000">
                  <c:v>9.4E-2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8992"/>
        <c:axId val="199270784"/>
      </c:scatterChart>
      <c:valAx>
        <c:axId val="199268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70784"/>
        <c:crosses val="autoZero"/>
        <c:crossBetween val="midCat"/>
      </c:valAx>
      <c:valAx>
        <c:axId val="19927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68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khal-1'!$B$121:$B$142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25</c:v>
                </c:pt>
                <c:pt idx="15">
                  <c:v>27</c:v>
                </c:pt>
              </c:numCache>
            </c:numRef>
          </c:xVal>
          <c:yVal>
            <c:numRef>
              <c:f>'Doapura khal-1'!$C$121:$C$142</c:f>
              <c:numCache>
                <c:formatCode>0.000</c:formatCode>
                <c:ptCount val="22"/>
                <c:pt idx="0">
                  <c:v>0.35899999999999999</c:v>
                </c:pt>
                <c:pt idx="1">
                  <c:v>0.35299999999999998</c:v>
                </c:pt>
                <c:pt idx="2">
                  <c:v>0.34399999999999997</c:v>
                </c:pt>
                <c:pt idx="3">
                  <c:v>1.5740000000000001</c:v>
                </c:pt>
                <c:pt idx="4">
                  <c:v>1.579</c:v>
                </c:pt>
                <c:pt idx="5">
                  <c:v>-0.41699999999999998</c:v>
                </c:pt>
                <c:pt idx="6">
                  <c:v>-0.751</c:v>
                </c:pt>
                <c:pt idx="7">
                  <c:v>-0.80600000000000005</c:v>
                </c:pt>
                <c:pt idx="8">
                  <c:v>-0.747</c:v>
                </c:pt>
                <c:pt idx="9">
                  <c:v>-0.51800000000000002</c:v>
                </c:pt>
                <c:pt idx="10">
                  <c:v>-0.122</c:v>
                </c:pt>
                <c:pt idx="11">
                  <c:v>8.3000000000000004E-2</c:v>
                </c:pt>
                <c:pt idx="12">
                  <c:v>8.8999999999999996E-2</c:v>
                </c:pt>
                <c:pt idx="13">
                  <c:v>-0.65600000000000003</c:v>
                </c:pt>
                <c:pt idx="14">
                  <c:v>-0.81699999999999995</c:v>
                </c:pt>
                <c:pt idx="15">
                  <c:v>-0.96599999999999997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khal-1'!$I$122:$I$143</c:f>
              <c:numCache>
                <c:formatCode>0.00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12.911</c:v>
                </c:pt>
                <c:pt idx="4">
                  <c:v>15.411</c:v>
                </c:pt>
                <c:pt idx="5">
                  <c:v>17.911000000000001</c:v>
                </c:pt>
                <c:pt idx="6">
                  <c:v>20.386000000000003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</c:numCache>
            </c:numRef>
          </c:xVal>
          <c:yVal>
            <c:numRef>
              <c:f>'Doapura khal-1'!$J$122:$J$143</c:f>
              <c:numCache>
                <c:formatCode>0.000</c:formatCode>
                <c:ptCount val="22"/>
                <c:pt idx="0">
                  <c:v>0.35299999999999998</c:v>
                </c:pt>
                <c:pt idx="1">
                  <c:v>0.34399999999999997</c:v>
                </c:pt>
                <c:pt idx="2">
                  <c:v>1.5740000000000001</c:v>
                </c:pt>
                <c:pt idx="3">
                  <c:v>-1.7</c:v>
                </c:pt>
                <c:pt idx="4">
                  <c:v>-1.7</c:v>
                </c:pt>
                <c:pt idx="5">
                  <c:v>-1.7</c:v>
                </c:pt>
                <c:pt idx="6">
                  <c:v>-0.05</c:v>
                </c:pt>
                <c:pt idx="7">
                  <c:v>-0.65600000000000003</c:v>
                </c:pt>
                <c:pt idx="8">
                  <c:v>-0.81699999999999995</c:v>
                </c:pt>
                <c:pt idx="9">
                  <c:v>-0.96599999999999997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75360"/>
        <c:axId val="199776896"/>
      </c:scatterChart>
      <c:valAx>
        <c:axId val="199775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76896"/>
        <c:crosses val="autoZero"/>
        <c:crossBetween val="midCat"/>
      </c:valAx>
      <c:valAx>
        <c:axId val="19977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75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khal-1'!$B$147:$B$168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30</c:v>
                </c:pt>
              </c:numCache>
            </c:numRef>
          </c:xVal>
          <c:yVal>
            <c:numRef>
              <c:f>'Doapura khal-1'!$C$147:$C$168</c:f>
              <c:numCache>
                <c:formatCode>0.000</c:formatCode>
                <c:ptCount val="22"/>
                <c:pt idx="0">
                  <c:v>-2.0259999999999998</c:v>
                </c:pt>
                <c:pt idx="1">
                  <c:v>-1.581</c:v>
                </c:pt>
                <c:pt idx="2">
                  <c:v>-1.4259999999999999</c:v>
                </c:pt>
                <c:pt idx="3">
                  <c:v>-0.11799999999999999</c:v>
                </c:pt>
                <c:pt idx="4">
                  <c:v>-0.11600000000000001</c:v>
                </c:pt>
                <c:pt idx="5">
                  <c:v>-0.43099999999999999</c:v>
                </c:pt>
                <c:pt idx="6">
                  <c:v>-0.58099999999999996</c:v>
                </c:pt>
                <c:pt idx="7">
                  <c:v>-0.77800000000000002</c:v>
                </c:pt>
                <c:pt idx="8">
                  <c:v>-0.84199999999999997</c:v>
                </c:pt>
                <c:pt idx="9">
                  <c:v>-0.77700000000000002</c:v>
                </c:pt>
                <c:pt idx="10">
                  <c:v>-0.626</c:v>
                </c:pt>
                <c:pt idx="11">
                  <c:v>-0.42599999999999999</c:v>
                </c:pt>
                <c:pt idx="12">
                  <c:v>1.224</c:v>
                </c:pt>
                <c:pt idx="13">
                  <c:v>1.214</c:v>
                </c:pt>
                <c:pt idx="14">
                  <c:v>0.28799999999999998</c:v>
                </c:pt>
                <c:pt idx="15">
                  <c:v>0.29399999999999998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khal-1'!$I$147:$I$168</c:f>
              <c:numCache>
                <c:formatCode>0.00</c:formatCode>
                <c:ptCount val="22"/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7.7</c:v>
                </c:pt>
                <c:pt idx="8">
                  <c:v>9.875</c:v>
                </c:pt>
                <c:pt idx="9">
                  <c:v>12.375</c:v>
                </c:pt>
                <c:pt idx="10">
                  <c:v>14.875</c:v>
                </c:pt>
                <c:pt idx="11">
                  <c:v>16.75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30</c:v>
                </c:pt>
              </c:numCache>
            </c:numRef>
          </c:xVal>
          <c:yVal>
            <c:numRef>
              <c:f>'Doapura khal-1'!$J$147:$J$168</c:f>
              <c:numCache>
                <c:formatCode>0.00</c:formatCode>
                <c:ptCount val="22"/>
                <c:pt idx="4" formatCode="0.000">
                  <c:v>-2.0259999999999998</c:v>
                </c:pt>
                <c:pt idx="5" formatCode="0.000">
                  <c:v>-1.581</c:v>
                </c:pt>
                <c:pt idx="6" formatCode="0.000">
                  <c:v>-1.4259999999999999</c:v>
                </c:pt>
                <c:pt idx="7" formatCode="0.000">
                  <c:v>-0.25</c:v>
                </c:pt>
                <c:pt idx="8" formatCode="0.000">
                  <c:v>-1.7</c:v>
                </c:pt>
                <c:pt idx="9" formatCode="0.000">
                  <c:v>-1.7</c:v>
                </c:pt>
                <c:pt idx="10" formatCode="0.000">
                  <c:v>-1.7</c:v>
                </c:pt>
                <c:pt idx="11" formatCode="0.000">
                  <c:v>-0.45</c:v>
                </c:pt>
                <c:pt idx="12" formatCode="0.000">
                  <c:v>-0.42599999999999999</c:v>
                </c:pt>
                <c:pt idx="13" formatCode="0.000">
                  <c:v>1.224</c:v>
                </c:pt>
                <c:pt idx="14" formatCode="0.000">
                  <c:v>1.214</c:v>
                </c:pt>
                <c:pt idx="15" formatCode="0.000">
                  <c:v>0.28799999999999998</c:v>
                </c:pt>
                <c:pt idx="16" formatCode="0.000">
                  <c:v>0.29399999999999998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2240"/>
        <c:axId val="199812224"/>
      </c:scatterChart>
      <c:valAx>
        <c:axId val="199802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12224"/>
        <c:crosses val="autoZero"/>
        <c:crossBetween val="midCat"/>
      </c:valAx>
      <c:valAx>
        <c:axId val="19981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02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khal-1'!$B$173:$B$194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'Doapura khal-1'!$C$173:$C$194</c:f>
              <c:numCache>
                <c:formatCode>0.000</c:formatCode>
                <c:ptCount val="22"/>
                <c:pt idx="0">
                  <c:v>-1.266</c:v>
                </c:pt>
                <c:pt idx="1">
                  <c:v>-0.86599999999999999</c:v>
                </c:pt>
                <c:pt idx="2">
                  <c:v>-0.56599999999999995</c:v>
                </c:pt>
                <c:pt idx="3">
                  <c:v>-0.17599999999999999</c:v>
                </c:pt>
                <c:pt idx="4">
                  <c:v>-0.127</c:v>
                </c:pt>
                <c:pt idx="5">
                  <c:v>-0.376</c:v>
                </c:pt>
                <c:pt idx="6">
                  <c:v>-0.61699999999999999</c:v>
                </c:pt>
                <c:pt idx="7">
                  <c:v>-0.73599999999999999</c:v>
                </c:pt>
                <c:pt idx="8">
                  <c:v>-0.79600000000000004</c:v>
                </c:pt>
                <c:pt idx="9">
                  <c:v>-0.74199999999999999</c:v>
                </c:pt>
                <c:pt idx="10">
                  <c:v>-0.61799999999999999</c:v>
                </c:pt>
                <c:pt idx="11">
                  <c:v>-0.42699999999999999</c:v>
                </c:pt>
                <c:pt idx="12">
                  <c:v>1.1539999999999999</c:v>
                </c:pt>
                <c:pt idx="13">
                  <c:v>1.149</c:v>
                </c:pt>
                <c:pt idx="14">
                  <c:v>0.29899999999999999</c:v>
                </c:pt>
                <c:pt idx="15">
                  <c:v>-0.52100000000000002</c:v>
                </c:pt>
                <c:pt idx="16">
                  <c:v>-0.52600000000000002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khal-1'!$I$174:$I$195</c:f>
              <c:numCache>
                <c:formatCode>0.00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7.7009999999999996</c:v>
                </c:pt>
                <c:pt idx="3">
                  <c:v>10.201000000000001</c:v>
                </c:pt>
                <c:pt idx="4">
                  <c:v>12.701000000000001</c:v>
                </c:pt>
                <c:pt idx="5">
                  <c:v>14.501000000000001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'Doapura khal-1'!$J$174:$J$195</c:f>
              <c:numCache>
                <c:formatCode>0.000</c:formatCode>
                <c:ptCount val="22"/>
                <c:pt idx="0">
                  <c:v>-0.86599999999999999</c:v>
                </c:pt>
                <c:pt idx="1">
                  <c:v>-0.56599999999999995</c:v>
                </c:pt>
                <c:pt idx="2">
                  <c:v>-1.7</c:v>
                </c:pt>
                <c:pt idx="3">
                  <c:v>-1.7</c:v>
                </c:pt>
                <c:pt idx="4">
                  <c:v>-1.7</c:v>
                </c:pt>
                <c:pt idx="5">
                  <c:v>-0.5</c:v>
                </c:pt>
                <c:pt idx="6">
                  <c:v>-0.42699999999999999</c:v>
                </c:pt>
                <c:pt idx="7">
                  <c:v>1.1539999999999999</c:v>
                </c:pt>
                <c:pt idx="8">
                  <c:v>1.149</c:v>
                </c:pt>
                <c:pt idx="9">
                  <c:v>0.29899999999999999</c:v>
                </c:pt>
                <c:pt idx="10">
                  <c:v>-0.52100000000000002</c:v>
                </c:pt>
                <c:pt idx="11">
                  <c:v>-0.52600000000000002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1664"/>
        <c:axId val="199843200"/>
      </c:scatterChart>
      <c:valAx>
        <c:axId val="199841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43200"/>
        <c:crosses val="autoZero"/>
        <c:crossBetween val="midCat"/>
      </c:valAx>
      <c:valAx>
        <c:axId val="19984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41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khal-1'!$B$199:$B$220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'Doapura khal-1'!$C$199:$C$220</c:f>
              <c:numCache>
                <c:formatCode>0.000</c:formatCode>
                <c:ptCount val="22"/>
                <c:pt idx="0">
                  <c:v>-1.282</c:v>
                </c:pt>
                <c:pt idx="1">
                  <c:v>-1.143</c:v>
                </c:pt>
                <c:pt idx="2">
                  <c:v>-1.0820000000000001</c:v>
                </c:pt>
                <c:pt idx="3">
                  <c:v>-3.6999999999999998E-2</c:v>
                </c:pt>
                <c:pt idx="4">
                  <c:v>4.2999999999999997E-2</c:v>
                </c:pt>
                <c:pt idx="5">
                  <c:v>-0.14799999999999999</c:v>
                </c:pt>
                <c:pt idx="6">
                  <c:v>-0.35199999999999998</c:v>
                </c:pt>
                <c:pt idx="7">
                  <c:v>-0.47199999999999998</c:v>
                </c:pt>
                <c:pt idx="8">
                  <c:v>-0.54200000000000004</c:v>
                </c:pt>
                <c:pt idx="9">
                  <c:v>-0.48199999999999998</c:v>
                </c:pt>
                <c:pt idx="10">
                  <c:v>-0.34300000000000003</c:v>
                </c:pt>
                <c:pt idx="11">
                  <c:v>-0.192</c:v>
                </c:pt>
                <c:pt idx="12">
                  <c:v>0.34799999999999998</c:v>
                </c:pt>
                <c:pt idx="13">
                  <c:v>0.35299999999999998</c:v>
                </c:pt>
                <c:pt idx="14">
                  <c:v>0.35799999999999998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khal-1'!$I$199:$I$220</c:f>
              <c:numCache>
                <c:formatCode>0.00</c:formatCode>
                <c:ptCount val="22"/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9.4945000000000004</c:v>
                </c:pt>
                <c:pt idx="11">
                  <c:v>11.9945</c:v>
                </c:pt>
                <c:pt idx="12">
                  <c:v>14.4945</c:v>
                </c:pt>
                <c:pt idx="13">
                  <c:v>17.566500000000001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'Doapura khal-1'!$J$199:$J$220</c:f>
              <c:numCache>
                <c:formatCode>0.00</c:formatCode>
                <c:ptCount val="22"/>
                <c:pt idx="6" formatCode="0.000">
                  <c:v>-1.282</c:v>
                </c:pt>
                <c:pt idx="7" formatCode="0.000">
                  <c:v>-1.143</c:v>
                </c:pt>
                <c:pt idx="8" formatCode="0.000">
                  <c:v>-1.0820000000000001</c:v>
                </c:pt>
                <c:pt idx="9" formatCode="0.000">
                  <c:v>-3.6999999999999998E-2</c:v>
                </c:pt>
                <c:pt idx="10" formatCode="0.000">
                  <c:v>-1.7</c:v>
                </c:pt>
                <c:pt idx="11" formatCode="0.000">
                  <c:v>-1.7</c:v>
                </c:pt>
                <c:pt idx="12" formatCode="0.000">
                  <c:v>-1.7</c:v>
                </c:pt>
                <c:pt idx="13" formatCode="0.000">
                  <c:v>0.34799999999999998</c:v>
                </c:pt>
                <c:pt idx="14" formatCode="0.000">
                  <c:v>0.35299999999999998</c:v>
                </c:pt>
                <c:pt idx="15" formatCode="0.000">
                  <c:v>0.35799999999999998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9280"/>
        <c:axId val="199890816"/>
      </c:scatterChart>
      <c:valAx>
        <c:axId val="199889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90816"/>
        <c:crosses val="autoZero"/>
        <c:crossBetween val="midCat"/>
      </c:valAx>
      <c:valAx>
        <c:axId val="19989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89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khal-1'!$B$227:$B$248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</c:numCache>
            </c:numRef>
          </c:xVal>
          <c:yVal>
            <c:numRef>
              <c:f>'Doapura khal-1'!$C$227:$C$248</c:f>
              <c:numCache>
                <c:formatCode>0.000</c:formatCode>
                <c:ptCount val="22"/>
                <c:pt idx="0">
                  <c:v>0.29799999999999999</c:v>
                </c:pt>
                <c:pt idx="1">
                  <c:v>0.29299999999999998</c:v>
                </c:pt>
                <c:pt idx="2">
                  <c:v>0.28799999999999998</c:v>
                </c:pt>
                <c:pt idx="3">
                  <c:v>-0.29199999999999998</c:v>
                </c:pt>
                <c:pt idx="4">
                  <c:v>-0.49299999999999999</c:v>
                </c:pt>
                <c:pt idx="5">
                  <c:v>-0.64200000000000002</c:v>
                </c:pt>
                <c:pt idx="6">
                  <c:v>-0.69199999999999995</c:v>
                </c:pt>
                <c:pt idx="7">
                  <c:v>-0.63300000000000001</c:v>
                </c:pt>
                <c:pt idx="8">
                  <c:v>-0.442</c:v>
                </c:pt>
                <c:pt idx="9">
                  <c:v>-0.28199999999999997</c:v>
                </c:pt>
                <c:pt idx="10">
                  <c:v>-0.14299999999999999</c:v>
                </c:pt>
                <c:pt idx="11">
                  <c:v>-0.13300000000000001</c:v>
                </c:pt>
                <c:pt idx="12">
                  <c:v>-0.94299999999999995</c:v>
                </c:pt>
                <c:pt idx="13">
                  <c:v>-1.0820000000000001</c:v>
                </c:pt>
                <c:pt idx="14">
                  <c:v>-1.2430000000000001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khal-1'!$I$227:$I$248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9.8000000000000007</c:v>
                </c:pt>
                <c:pt idx="10">
                  <c:v>12.782</c:v>
                </c:pt>
                <c:pt idx="11">
                  <c:v>15.282</c:v>
                </c:pt>
                <c:pt idx="12">
                  <c:v>17.782</c:v>
                </c:pt>
                <c:pt idx="13">
                  <c:v>20.032</c:v>
                </c:pt>
                <c:pt idx="14">
                  <c:v>22</c:v>
                </c:pt>
                <c:pt idx="15">
                  <c:v>25</c:v>
                </c:pt>
                <c:pt idx="16">
                  <c:v>27</c:v>
                </c:pt>
              </c:numCache>
            </c:numRef>
          </c:xVal>
          <c:yVal>
            <c:numRef>
              <c:f>'Doapura khal-1'!$J$227:$J$248</c:f>
              <c:numCache>
                <c:formatCode>0.00</c:formatCode>
                <c:ptCount val="22"/>
                <c:pt idx="7" formatCode="0.000">
                  <c:v>0.29799999999999999</c:v>
                </c:pt>
                <c:pt idx="8" formatCode="0.000">
                  <c:v>0.29299999999999998</c:v>
                </c:pt>
                <c:pt idx="9" formatCode="0.000">
                  <c:v>0.28799999999999998</c:v>
                </c:pt>
                <c:pt idx="10" formatCode="0.000">
                  <c:v>-1.7</c:v>
                </c:pt>
                <c:pt idx="11" formatCode="0.000">
                  <c:v>-1.7</c:v>
                </c:pt>
                <c:pt idx="12" formatCode="0.000">
                  <c:v>-1.7</c:v>
                </c:pt>
                <c:pt idx="13" formatCode="0.000">
                  <c:v>-0.2</c:v>
                </c:pt>
                <c:pt idx="14" formatCode="0.000">
                  <c:v>-0.94299999999999995</c:v>
                </c:pt>
                <c:pt idx="15" formatCode="0.000">
                  <c:v>-1.0820000000000001</c:v>
                </c:pt>
                <c:pt idx="16" formatCode="0.000">
                  <c:v>-1.2430000000000001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3872"/>
        <c:axId val="199909760"/>
      </c:scatterChart>
      <c:valAx>
        <c:axId val="199903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9760"/>
        <c:crosses val="autoZero"/>
        <c:crossBetween val="midCat"/>
      </c:valAx>
      <c:valAx>
        <c:axId val="19990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3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khal-1'!$B$253:$B$274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'Doapura khal-1'!$C$253:$C$274</c:f>
              <c:numCache>
                <c:formatCode>0.000</c:formatCode>
                <c:ptCount val="22"/>
                <c:pt idx="0">
                  <c:v>-1.421</c:v>
                </c:pt>
                <c:pt idx="1">
                  <c:v>-1.1519999999999999</c:v>
                </c:pt>
                <c:pt idx="2">
                  <c:v>-0.90100000000000002</c:v>
                </c:pt>
                <c:pt idx="3">
                  <c:v>-1E-3</c:v>
                </c:pt>
                <c:pt idx="4">
                  <c:v>4.8000000000000001E-2</c:v>
                </c:pt>
                <c:pt idx="5">
                  <c:v>-9.6000000000000002E-2</c:v>
                </c:pt>
                <c:pt idx="6">
                  <c:v>-0.30599999999999999</c:v>
                </c:pt>
                <c:pt idx="7">
                  <c:v>-0.501</c:v>
                </c:pt>
                <c:pt idx="8">
                  <c:v>-0.54100000000000004</c:v>
                </c:pt>
                <c:pt idx="9">
                  <c:v>-0.60099999999999998</c:v>
                </c:pt>
                <c:pt idx="10">
                  <c:v>-0.55100000000000005</c:v>
                </c:pt>
                <c:pt idx="11">
                  <c:v>-0.45200000000000001</c:v>
                </c:pt>
                <c:pt idx="12">
                  <c:v>-0.28100000000000003</c:v>
                </c:pt>
                <c:pt idx="13">
                  <c:v>-5.1999999999999998E-2</c:v>
                </c:pt>
                <c:pt idx="14">
                  <c:v>0.38900000000000001</c:v>
                </c:pt>
                <c:pt idx="15">
                  <c:v>0.39400000000000002</c:v>
                </c:pt>
                <c:pt idx="16">
                  <c:v>0.39700000000000002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khal-1'!$I$253:$I$274</c:f>
              <c:numCache>
                <c:formatCode>0.00</c:formatCode>
                <c:ptCount val="22"/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10.622</c:v>
                </c:pt>
                <c:pt idx="12">
                  <c:v>13.122</c:v>
                </c:pt>
                <c:pt idx="13">
                  <c:v>15.622</c:v>
                </c:pt>
                <c:pt idx="14">
                  <c:v>18.172000000000001</c:v>
                </c:pt>
                <c:pt idx="15">
                  <c:v>19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'Doapura khal-1'!$J$253:$J$274</c:f>
              <c:numCache>
                <c:formatCode>0.00</c:formatCode>
                <c:ptCount val="22"/>
                <c:pt idx="6" formatCode="0.000">
                  <c:v>-1.421</c:v>
                </c:pt>
                <c:pt idx="7" formatCode="0.000">
                  <c:v>-1.1519999999999999</c:v>
                </c:pt>
                <c:pt idx="8" formatCode="0.000">
                  <c:v>-0.90100000000000002</c:v>
                </c:pt>
                <c:pt idx="9" formatCode="0.000">
                  <c:v>-1E-3</c:v>
                </c:pt>
                <c:pt idx="10" formatCode="0.000">
                  <c:v>4.8000000000000001E-2</c:v>
                </c:pt>
                <c:pt idx="11" formatCode="0.000">
                  <c:v>-1.7</c:v>
                </c:pt>
                <c:pt idx="12" formatCode="0.000">
                  <c:v>-1.7</c:v>
                </c:pt>
                <c:pt idx="13" formatCode="0.000">
                  <c:v>-1.7</c:v>
                </c:pt>
                <c:pt idx="14" formatCode="0.000">
                  <c:v>0</c:v>
                </c:pt>
                <c:pt idx="15" formatCode="0.000">
                  <c:v>0.38900000000000001</c:v>
                </c:pt>
                <c:pt idx="16" formatCode="0.000">
                  <c:v>0.39400000000000002</c:v>
                </c:pt>
                <c:pt idx="17" formatCode="0.000">
                  <c:v>0.39700000000000002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9200"/>
        <c:axId val="199940736"/>
      </c:scatterChart>
      <c:valAx>
        <c:axId val="199939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40736"/>
        <c:crosses val="autoZero"/>
        <c:crossBetween val="midCat"/>
      </c:valAx>
      <c:valAx>
        <c:axId val="19994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39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khal-1'!$B$280:$B$301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'Doapura khal-1'!$C$280:$C$301</c:f>
              <c:numCache>
                <c:formatCode>0.000</c:formatCode>
                <c:ptCount val="22"/>
                <c:pt idx="0">
                  <c:v>0.29399999999999998</c:v>
                </c:pt>
                <c:pt idx="1">
                  <c:v>0.28899999999999998</c:v>
                </c:pt>
                <c:pt idx="2">
                  <c:v>0.28399999999999997</c:v>
                </c:pt>
                <c:pt idx="3">
                  <c:v>-0.11600000000000001</c:v>
                </c:pt>
                <c:pt idx="4">
                  <c:v>-0.26700000000000002</c:v>
                </c:pt>
                <c:pt idx="5">
                  <c:v>-0.47199999999999998</c:v>
                </c:pt>
                <c:pt idx="6">
                  <c:v>-0.54200000000000004</c:v>
                </c:pt>
                <c:pt idx="7">
                  <c:v>-0.46700000000000003</c:v>
                </c:pt>
                <c:pt idx="8">
                  <c:v>-0.32100000000000001</c:v>
                </c:pt>
                <c:pt idx="9">
                  <c:v>-0.124</c:v>
                </c:pt>
                <c:pt idx="10">
                  <c:v>0.30399999999999999</c:v>
                </c:pt>
                <c:pt idx="11">
                  <c:v>0.309</c:v>
                </c:pt>
                <c:pt idx="12">
                  <c:v>0.31900000000000001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khal-1'!$I$280:$I$301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9.5</c:v>
                </c:pt>
                <c:pt idx="9">
                  <c:v>12.475999999999999</c:v>
                </c:pt>
                <c:pt idx="10">
                  <c:v>14.975999999999999</c:v>
                </c:pt>
                <c:pt idx="11">
                  <c:v>17.475999999999999</c:v>
                </c:pt>
                <c:pt idx="12">
                  <c:v>20.481999999999999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'Doapura khal-1'!$J$280:$J$301</c:f>
              <c:numCache>
                <c:formatCode>0.00</c:formatCode>
                <c:ptCount val="22"/>
                <c:pt idx="6" formatCode="0.000">
                  <c:v>0.29399999999999998</c:v>
                </c:pt>
                <c:pt idx="7" formatCode="0.000">
                  <c:v>0.28899999999999998</c:v>
                </c:pt>
                <c:pt idx="8" formatCode="0.000">
                  <c:v>0.28399999999999997</c:v>
                </c:pt>
                <c:pt idx="9" formatCode="0.000">
                  <c:v>-1.7</c:v>
                </c:pt>
                <c:pt idx="10" formatCode="0.000">
                  <c:v>-1.7</c:v>
                </c:pt>
                <c:pt idx="11" formatCode="0.000">
                  <c:v>-1.7</c:v>
                </c:pt>
                <c:pt idx="12" formatCode="0.000">
                  <c:v>0.30399999999999999</c:v>
                </c:pt>
                <c:pt idx="13" formatCode="0.000">
                  <c:v>0.309</c:v>
                </c:pt>
                <c:pt idx="14" formatCode="0.000">
                  <c:v>0.31900000000000001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0656"/>
        <c:axId val="199992448"/>
      </c:scatterChart>
      <c:valAx>
        <c:axId val="199990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92448"/>
        <c:crosses val="autoZero"/>
        <c:crossBetween val="midCat"/>
      </c:valAx>
      <c:valAx>
        <c:axId val="19999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90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khal-1'!$B$306:$B$327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'Doapura khal-1'!$C$306:$C$327</c:f>
              <c:numCache>
                <c:formatCode>0.000</c:formatCode>
                <c:ptCount val="22"/>
                <c:pt idx="0">
                  <c:v>0.34300000000000003</c:v>
                </c:pt>
                <c:pt idx="1">
                  <c:v>0.33300000000000002</c:v>
                </c:pt>
                <c:pt idx="2">
                  <c:v>0.29399999999999998</c:v>
                </c:pt>
                <c:pt idx="3">
                  <c:v>-6.7000000000000004E-2</c:v>
                </c:pt>
                <c:pt idx="4">
                  <c:v>-0.26700000000000002</c:v>
                </c:pt>
                <c:pt idx="5">
                  <c:v>-0.40600000000000003</c:v>
                </c:pt>
                <c:pt idx="6">
                  <c:v>-0.46600000000000003</c:v>
                </c:pt>
                <c:pt idx="7">
                  <c:v>-0.39700000000000002</c:v>
                </c:pt>
                <c:pt idx="8">
                  <c:v>-0.26800000000000002</c:v>
                </c:pt>
                <c:pt idx="9">
                  <c:v>-6.8000000000000005E-2</c:v>
                </c:pt>
                <c:pt idx="10">
                  <c:v>0.25900000000000001</c:v>
                </c:pt>
                <c:pt idx="11">
                  <c:v>0.26400000000000001</c:v>
                </c:pt>
                <c:pt idx="12">
                  <c:v>0.26900000000000002</c:v>
                </c:pt>
                <c:pt idx="13">
                  <c:v>0.27400000000000002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khal-1'!$I$307:$I$328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</c:v>
                </c:pt>
                <c:pt idx="9">
                  <c:v>11.991</c:v>
                </c:pt>
                <c:pt idx="10">
                  <c:v>14.491</c:v>
                </c:pt>
                <c:pt idx="11">
                  <c:v>16.991</c:v>
                </c:pt>
                <c:pt idx="12">
                  <c:v>19.944499999999998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'Doapura khal-1'!$J$307:$J$328</c:f>
              <c:numCache>
                <c:formatCode>0.00</c:formatCode>
                <c:ptCount val="22"/>
                <c:pt idx="6" formatCode="0.000">
                  <c:v>0.34300000000000003</c:v>
                </c:pt>
                <c:pt idx="7" formatCode="0.000">
                  <c:v>0.33300000000000002</c:v>
                </c:pt>
                <c:pt idx="8" formatCode="0.000">
                  <c:v>0.29399999999999998</c:v>
                </c:pt>
                <c:pt idx="9" formatCode="0.000">
                  <c:v>-1.7</c:v>
                </c:pt>
                <c:pt idx="10" formatCode="0.000">
                  <c:v>-1.7</c:v>
                </c:pt>
                <c:pt idx="11" formatCode="0.000">
                  <c:v>-1.7</c:v>
                </c:pt>
                <c:pt idx="12" formatCode="0.000">
                  <c:v>0.26900000000000002</c:v>
                </c:pt>
                <c:pt idx="13" formatCode="0.000">
                  <c:v>0.26900000000000002</c:v>
                </c:pt>
                <c:pt idx="14" formatCode="0.000">
                  <c:v>0.27400000000000002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1888"/>
        <c:axId val="200023424"/>
      </c:scatterChart>
      <c:valAx>
        <c:axId val="200021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23424"/>
        <c:crosses val="autoZero"/>
        <c:crossBetween val="midCat"/>
      </c:valAx>
      <c:valAx>
        <c:axId val="20002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21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khal-1'!$B$333:$B$354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'Doapura khal-1'!$C$333:$C$354</c:f>
              <c:numCache>
                <c:formatCode>0.000</c:formatCode>
                <c:ptCount val="22"/>
                <c:pt idx="0">
                  <c:v>0.43099999999999999</c:v>
                </c:pt>
                <c:pt idx="1">
                  <c:v>0.41599999999999998</c:v>
                </c:pt>
                <c:pt idx="2">
                  <c:v>0.40500000000000003</c:v>
                </c:pt>
                <c:pt idx="3">
                  <c:v>-0.28999999999999998</c:v>
                </c:pt>
                <c:pt idx="4">
                  <c:v>-0.53400000000000003</c:v>
                </c:pt>
                <c:pt idx="5">
                  <c:v>-0.71899999999999997</c:v>
                </c:pt>
                <c:pt idx="6">
                  <c:v>-0.79</c:v>
                </c:pt>
                <c:pt idx="7">
                  <c:v>-0.72399999999999998</c:v>
                </c:pt>
                <c:pt idx="8">
                  <c:v>-0.53900000000000003</c:v>
                </c:pt>
                <c:pt idx="9">
                  <c:v>-0.24399999999999999</c:v>
                </c:pt>
                <c:pt idx="10">
                  <c:v>0.36099999999999999</c:v>
                </c:pt>
                <c:pt idx="11">
                  <c:v>0.36599999999999999</c:v>
                </c:pt>
                <c:pt idx="12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khal-1'!$I$333:$I$354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7.5</c:v>
                </c:pt>
                <c:pt idx="10">
                  <c:v>10.657499999999999</c:v>
                </c:pt>
                <c:pt idx="11">
                  <c:v>13.157499999999999</c:v>
                </c:pt>
                <c:pt idx="12">
                  <c:v>15.657499999999999</c:v>
                </c:pt>
                <c:pt idx="13">
                  <c:v>18.748999999999999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'Doapura khal-1'!$J$333:$J$354</c:f>
              <c:numCache>
                <c:formatCode>0.00</c:formatCode>
                <c:ptCount val="22"/>
                <c:pt idx="7" formatCode="0.000">
                  <c:v>0.43099999999999999</c:v>
                </c:pt>
                <c:pt idx="8" formatCode="0.000">
                  <c:v>0.41599999999999998</c:v>
                </c:pt>
                <c:pt idx="9" formatCode="0.000">
                  <c:v>0.40500000000000003</c:v>
                </c:pt>
                <c:pt idx="10" formatCode="0.000">
                  <c:v>-1.7</c:v>
                </c:pt>
                <c:pt idx="11" formatCode="0.000">
                  <c:v>-1.7</c:v>
                </c:pt>
                <c:pt idx="12" formatCode="0.000">
                  <c:v>-1.7</c:v>
                </c:pt>
                <c:pt idx="13" formatCode="0.000">
                  <c:v>0.36099999999999999</c:v>
                </c:pt>
                <c:pt idx="14" formatCode="0.000">
                  <c:v>0.36599999999999999</c:v>
                </c:pt>
                <c:pt idx="15" formatCode="0.000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73600"/>
        <c:axId val="200075136"/>
      </c:scatterChart>
      <c:valAx>
        <c:axId val="200073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75136"/>
        <c:crosses val="autoZero"/>
        <c:crossBetween val="midCat"/>
      </c:valAx>
      <c:valAx>
        <c:axId val="20007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73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khal'!$B$5:$B$22</c:f>
              <c:numCache>
                <c:formatCode>0.00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'Offtake khal'!$C$5:$C$22</c:f>
              <c:numCache>
                <c:formatCode>0.000</c:formatCode>
                <c:ptCount val="18"/>
                <c:pt idx="0">
                  <c:v>-0.85099999999999998</c:v>
                </c:pt>
                <c:pt idx="1">
                  <c:v>-0.68500000000000005</c:v>
                </c:pt>
                <c:pt idx="2">
                  <c:v>-0.65</c:v>
                </c:pt>
                <c:pt idx="3">
                  <c:v>-0.79900000000000004</c:v>
                </c:pt>
                <c:pt idx="4">
                  <c:v>-0.69599999999999995</c:v>
                </c:pt>
                <c:pt idx="5">
                  <c:v>-0.59099999999999997</c:v>
                </c:pt>
                <c:pt idx="6">
                  <c:v>-0.56000000000000005</c:v>
                </c:pt>
                <c:pt idx="7">
                  <c:v>-0.496</c:v>
                </c:pt>
                <c:pt idx="8">
                  <c:v>-0.29699999999999999</c:v>
                </c:pt>
                <c:pt idx="9">
                  <c:v>-1.4999999999999999E-2</c:v>
                </c:pt>
                <c:pt idx="10">
                  <c:v>0.21099999999999999</c:v>
                </c:pt>
                <c:pt idx="11">
                  <c:v>0.46500000000000002</c:v>
                </c:pt>
                <c:pt idx="12">
                  <c:v>0.46800000000000003</c:v>
                </c:pt>
                <c:pt idx="13">
                  <c:v>0.47199999999999998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khal'!$I$5:$I$26</c:f>
            </c:numRef>
          </c:xVal>
          <c:yVal>
            <c:numRef>
              <c:f>'Outfall khal'!$J$5:$J$26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0624"/>
        <c:axId val="197852160"/>
      </c:scatterChart>
      <c:valAx>
        <c:axId val="197850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52160"/>
        <c:crosses val="autoZero"/>
        <c:crossBetween val="midCat"/>
      </c:valAx>
      <c:valAx>
        <c:axId val="19785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50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khal-1'!$B$359:$B$394</c:f>
              <c:numCache>
                <c:formatCode>0.00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</c:numCache>
            </c:numRef>
          </c:xVal>
          <c:yVal>
            <c:numRef>
              <c:f>'Doapura khal-1'!$C$359:$C$394</c:f>
              <c:numCache>
                <c:formatCode>0.000</c:formatCode>
                <c:ptCount val="36"/>
                <c:pt idx="0">
                  <c:v>0.441</c:v>
                </c:pt>
                <c:pt idx="1">
                  <c:v>0.436</c:v>
                </c:pt>
                <c:pt idx="2">
                  <c:v>0.43099999999999999</c:v>
                </c:pt>
                <c:pt idx="3">
                  <c:v>-0.129</c:v>
                </c:pt>
                <c:pt idx="4">
                  <c:v>-0.39</c:v>
                </c:pt>
                <c:pt idx="5">
                  <c:v>-0.59499999999999997</c:v>
                </c:pt>
                <c:pt idx="6">
                  <c:v>-0.81899999999999995</c:v>
                </c:pt>
                <c:pt idx="7">
                  <c:v>-0.89</c:v>
                </c:pt>
                <c:pt idx="8">
                  <c:v>-0.82</c:v>
                </c:pt>
                <c:pt idx="9">
                  <c:v>-0.61899999999999999</c:v>
                </c:pt>
                <c:pt idx="10">
                  <c:v>-0.40400000000000003</c:v>
                </c:pt>
                <c:pt idx="11">
                  <c:v>-0.129</c:v>
                </c:pt>
                <c:pt idx="12">
                  <c:v>0.71</c:v>
                </c:pt>
                <c:pt idx="13">
                  <c:v>0.70099999999999996</c:v>
                </c:pt>
                <c:pt idx="14">
                  <c:v>-0.34399999999999997</c:v>
                </c:pt>
                <c:pt idx="15">
                  <c:v>-0.64400000000000002</c:v>
                </c:pt>
                <c:pt idx="16">
                  <c:v>-0.79900000000000004</c:v>
                </c:pt>
                <c:pt idx="17">
                  <c:v>-0.86399999999999999</c:v>
                </c:pt>
                <c:pt idx="18">
                  <c:v>-0.80400000000000005</c:v>
                </c:pt>
                <c:pt idx="19">
                  <c:v>-0.63900000000000001</c:v>
                </c:pt>
                <c:pt idx="20">
                  <c:v>-0.33900000000000002</c:v>
                </c:pt>
                <c:pt idx="21">
                  <c:v>0.45600000000000002</c:v>
                </c:pt>
                <c:pt idx="22">
                  <c:v>0.46100000000000002</c:v>
                </c:pt>
                <c:pt idx="23">
                  <c:v>0.47099999999999997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khal-1'!$I$359:$I$394</c:f>
              <c:numCache>
                <c:formatCode>0.00</c:formatCode>
                <c:ptCount val="36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16</c:v>
                </c:pt>
                <c:pt idx="17">
                  <c:v>17.621500000000001</c:v>
                </c:pt>
                <c:pt idx="18">
                  <c:v>20.121500000000001</c:v>
                </c:pt>
                <c:pt idx="19">
                  <c:v>22.621500000000001</c:v>
                </c:pt>
                <c:pt idx="20">
                  <c:v>24.213000000000001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</c:numCache>
            </c:numRef>
          </c:xVal>
          <c:yVal>
            <c:numRef>
              <c:f>'Doapura khal-1'!$J$359:$J$394</c:f>
              <c:numCache>
                <c:formatCode>0.00</c:formatCode>
                <c:ptCount val="36"/>
                <c:pt idx="7" formatCode="0.000">
                  <c:v>0.441</c:v>
                </c:pt>
                <c:pt idx="8" formatCode="0.000">
                  <c:v>0.436</c:v>
                </c:pt>
                <c:pt idx="9" formatCode="0.000">
                  <c:v>0.43099999999999999</c:v>
                </c:pt>
                <c:pt idx="10" formatCode="0.000">
                  <c:v>-0.129</c:v>
                </c:pt>
                <c:pt idx="11" formatCode="0.000">
                  <c:v>-0.39</c:v>
                </c:pt>
                <c:pt idx="12" formatCode="0.000">
                  <c:v>-0.59499999999999997</c:v>
                </c:pt>
                <c:pt idx="13" formatCode="0.000">
                  <c:v>-0.81899999999999995</c:v>
                </c:pt>
                <c:pt idx="14" formatCode="0.000">
                  <c:v>-0.89</c:v>
                </c:pt>
                <c:pt idx="15" formatCode="0.000">
                  <c:v>-0.82</c:v>
                </c:pt>
                <c:pt idx="16" formatCode="0.000">
                  <c:v>-0.61899999999999999</c:v>
                </c:pt>
                <c:pt idx="17" formatCode="0.000">
                  <c:v>-1.7</c:v>
                </c:pt>
                <c:pt idx="18" formatCode="0.000">
                  <c:v>-1.7</c:v>
                </c:pt>
                <c:pt idx="19" formatCode="0.000">
                  <c:v>-1.7</c:v>
                </c:pt>
                <c:pt idx="20" formatCode="0.000">
                  <c:v>-0.63900000000000001</c:v>
                </c:pt>
                <c:pt idx="21" formatCode="0.000">
                  <c:v>-0.79900000000000004</c:v>
                </c:pt>
                <c:pt idx="22" formatCode="0.000">
                  <c:v>-0.86399999999999999</c:v>
                </c:pt>
                <c:pt idx="23" formatCode="0.000">
                  <c:v>-0.80400000000000005</c:v>
                </c:pt>
                <c:pt idx="24" formatCode="0.000">
                  <c:v>-0.63900000000000001</c:v>
                </c:pt>
                <c:pt idx="25" formatCode="0.000">
                  <c:v>-0.33900000000000002</c:v>
                </c:pt>
                <c:pt idx="26" formatCode="0.000">
                  <c:v>0.45600000000000002</c:v>
                </c:pt>
                <c:pt idx="27" formatCode="0.000">
                  <c:v>0.46100000000000002</c:v>
                </c:pt>
                <c:pt idx="28" formatCode="0.000">
                  <c:v>0.47099999999999997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1040"/>
        <c:axId val="199592576"/>
      </c:scatterChart>
      <c:valAx>
        <c:axId val="199591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92576"/>
        <c:crosses val="autoZero"/>
        <c:crossBetween val="midCat"/>
      </c:valAx>
      <c:valAx>
        <c:axId val="19959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91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khal-1'!$B$400:$B$421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'Doapura khal-1'!$C$400:$C$421</c:f>
              <c:numCache>
                <c:formatCode>0.000</c:formatCode>
                <c:ptCount val="22"/>
                <c:pt idx="0">
                  <c:v>0.84099999999999997</c:v>
                </c:pt>
                <c:pt idx="1">
                  <c:v>0.84599999999999997</c:v>
                </c:pt>
                <c:pt idx="2">
                  <c:v>0.85099999999999998</c:v>
                </c:pt>
                <c:pt idx="3">
                  <c:v>-0.129</c:v>
                </c:pt>
                <c:pt idx="4">
                  <c:v>-0.28399999999999997</c:v>
                </c:pt>
                <c:pt idx="5">
                  <c:v>-0.39</c:v>
                </c:pt>
                <c:pt idx="6">
                  <c:v>-0.64900000000000002</c:v>
                </c:pt>
                <c:pt idx="7">
                  <c:v>-0.81899999999999995</c:v>
                </c:pt>
                <c:pt idx="8">
                  <c:v>-0.88</c:v>
                </c:pt>
                <c:pt idx="9">
                  <c:v>-0.82399999999999995</c:v>
                </c:pt>
                <c:pt idx="10">
                  <c:v>-0.64400000000000002</c:v>
                </c:pt>
                <c:pt idx="11">
                  <c:v>-0.45400000000000001</c:v>
                </c:pt>
                <c:pt idx="12">
                  <c:v>-0.24399999999999999</c:v>
                </c:pt>
                <c:pt idx="13">
                  <c:v>0.1</c:v>
                </c:pt>
                <c:pt idx="14">
                  <c:v>0.51</c:v>
                </c:pt>
                <c:pt idx="15">
                  <c:v>0.51600000000000001</c:v>
                </c:pt>
                <c:pt idx="16">
                  <c:v>0.52600000000000002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khal-1'!$I$400:$I$421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13.3565</c:v>
                </c:pt>
                <c:pt idx="12">
                  <c:v>15.8565</c:v>
                </c:pt>
                <c:pt idx="13">
                  <c:v>18.3565</c:v>
                </c:pt>
                <c:pt idx="14">
                  <c:v>21.671500000000002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'Doapura khal-1'!$J$400:$J$421</c:f>
              <c:numCache>
                <c:formatCode>0.00</c:formatCode>
                <c:ptCount val="22"/>
                <c:pt idx="7" formatCode="0.000">
                  <c:v>0.84099999999999997</c:v>
                </c:pt>
                <c:pt idx="8" formatCode="0.000">
                  <c:v>0.84599999999999997</c:v>
                </c:pt>
                <c:pt idx="9" formatCode="0.000">
                  <c:v>0.85099999999999998</c:v>
                </c:pt>
                <c:pt idx="10" formatCode="0.000">
                  <c:v>-0.129</c:v>
                </c:pt>
                <c:pt idx="11" formatCode="0.000">
                  <c:v>-1.7</c:v>
                </c:pt>
                <c:pt idx="12" formatCode="0.000">
                  <c:v>-1.7</c:v>
                </c:pt>
                <c:pt idx="13" formatCode="0.000">
                  <c:v>-1.7</c:v>
                </c:pt>
                <c:pt idx="14" formatCode="0.000">
                  <c:v>0.51</c:v>
                </c:pt>
                <c:pt idx="15" formatCode="0.000">
                  <c:v>0.51600000000000001</c:v>
                </c:pt>
                <c:pt idx="16" formatCode="0.000">
                  <c:v>0.52600000000000002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2384"/>
        <c:axId val="199633920"/>
      </c:scatterChart>
      <c:valAx>
        <c:axId val="199632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33920"/>
        <c:crosses val="autoZero"/>
        <c:crossBetween val="midCat"/>
      </c:valAx>
      <c:valAx>
        <c:axId val="19963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32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(Data)'!$B$5:$B$18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'Doapura khal-1 (Data)'!$C$5:$C$18</c:f>
              <c:numCache>
                <c:formatCode>0.000</c:formatCode>
                <c:ptCount val="14"/>
                <c:pt idx="0">
                  <c:v>0.89300000000000002</c:v>
                </c:pt>
                <c:pt idx="1">
                  <c:v>0.90300000000000002</c:v>
                </c:pt>
                <c:pt idx="2">
                  <c:v>0.94799999999999995</c:v>
                </c:pt>
                <c:pt idx="3">
                  <c:v>-0.25700000000000001</c:v>
                </c:pt>
                <c:pt idx="4">
                  <c:v>-0.60299999999999998</c:v>
                </c:pt>
                <c:pt idx="5">
                  <c:v>-0.80300000000000005</c:v>
                </c:pt>
                <c:pt idx="6">
                  <c:v>-1.004</c:v>
                </c:pt>
                <c:pt idx="7">
                  <c:v>-1.0629999999999999</c:v>
                </c:pt>
                <c:pt idx="8">
                  <c:v>-1.0029999999999999</c:v>
                </c:pt>
                <c:pt idx="9">
                  <c:v>-0.85199999999999998</c:v>
                </c:pt>
                <c:pt idx="10">
                  <c:v>-0.53600000000000003</c:v>
                </c:pt>
                <c:pt idx="11">
                  <c:v>0.95799999999999996</c:v>
                </c:pt>
                <c:pt idx="12">
                  <c:v>0.94799999999999995</c:v>
                </c:pt>
                <c:pt idx="13">
                  <c:v>0.90300000000000002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(Data)'!$I$5:$I$18</c:f>
            </c:numRef>
          </c:xVal>
          <c:yVal>
            <c:numRef>
              <c:f>'Doapura khal-1 (Data)'!$J$5:$J$18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88448"/>
        <c:axId val="200489984"/>
      </c:scatterChart>
      <c:valAx>
        <c:axId val="200488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89984"/>
        <c:crosses val="autoZero"/>
        <c:crossBetween val="midCat"/>
      </c:valAx>
      <c:valAx>
        <c:axId val="20048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(Data)'!$B$22:$B$39</c:f>
              <c:numCache>
                <c:formatCode>0.00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</c:numCache>
            </c:numRef>
          </c:xVal>
          <c:yVal>
            <c:numRef>
              <c:f>'Doapura khal-1 (Data)'!$C$22:$C$39</c:f>
              <c:numCache>
                <c:formatCode>0.000</c:formatCode>
                <c:ptCount val="18"/>
                <c:pt idx="0">
                  <c:v>-0.77600000000000002</c:v>
                </c:pt>
                <c:pt idx="1">
                  <c:v>-0.371</c:v>
                </c:pt>
                <c:pt idx="2">
                  <c:v>-0.106</c:v>
                </c:pt>
                <c:pt idx="3">
                  <c:v>2.0009999999999999</c:v>
                </c:pt>
                <c:pt idx="4">
                  <c:v>2.0089999999999999</c:v>
                </c:pt>
                <c:pt idx="5">
                  <c:v>0.86799999999999999</c:v>
                </c:pt>
                <c:pt idx="6">
                  <c:v>0.86899999999999999</c:v>
                </c:pt>
                <c:pt idx="7">
                  <c:v>-0.38600000000000001</c:v>
                </c:pt>
                <c:pt idx="8">
                  <c:v>-0.63200000000000001</c:v>
                </c:pt>
                <c:pt idx="9">
                  <c:v>-0.95799999999999996</c:v>
                </c:pt>
                <c:pt idx="10">
                  <c:v>-1.0209999999999999</c:v>
                </c:pt>
                <c:pt idx="11">
                  <c:v>-0.96199999999999997</c:v>
                </c:pt>
                <c:pt idx="12">
                  <c:v>-0.68200000000000005</c:v>
                </c:pt>
                <c:pt idx="13">
                  <c:v>-0.371</c:v>
                </c:pt>
                <c:pt idx="14">
                  <c:v>0.86399999999999999</c:v>
                </c:pt>
                <c:pt idx="15">
                  <c:v>0.85899999999999999</c:v>
                </c:pt>
                <c:pt idx="16">
                  <c:v>-0.27100000000000002</c:v>
                </c:pt>
                <c:pt idx="17">
                  <c:v>-0.77100000000000002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(Data)'!$I$23:$I$39</c:f>
            </c:numRef>
          </c:xVal>
          <c:yVal>
            <c:numRef>
              <c:f>'Doapura khal-1 (Data)'!$J$23:$J$39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1968"/>
        <c:axId val="200533504"/>
      </c:scatterChart>
      <c:valAx>
        <c:axId val="200531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33504"/>
        <c:crosses val="autoZero"/>
        <c:crossBetween val="midCat"/>
      </c:valAx>
      <c:valAx>
        <c:axId val="20053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31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(Data)'!$B$43:$B$62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'Doapura khal-1 (Data)'!$C$43:$C$62</c:f>
              <c:numCache>
                <c:formatCode>0.000</c:formatCode>
                <c:ptCount val="20"/>
                <c:pt idx="0">
                  <c:v>0.36699999999999999</c:v>
                </c:pt>
                <c:pt idx="1">
                  <c:v>0.36199999999999999</c:v>
                </c:pt>
                <c:pt idx="2">
                  <c:v>0.35199999999999998</c:v>
                </c:pt>
                <c:pt idx="3">
                  <c:v>-0.57799999999999996</c:v>
                </c:pt>
                <c:pt idx="4">
                  <c:v>-0.79900000000000004</c:v>
                </c:pt>
                <c:pt idx="5">
                  <c:v>-0.92</c:v>
                </c:pt>
                <c:pt idx="6">
                  <c:v>-0.97799999999999998</c:v>
                </c:pt>
                <c:pt idx="7">
                  <c:v>-0.92300000000000004</c:v>
                </c:pt>
                <c:pt idx="8">
                  <c:v>-0.73</c:v>
                </c:pt>
                <c:pt idx="9">
                  <c:v>-0.53400000000000003</c:v>
                </c:pt>
                <c:pt idx="10">
                  <c:v>0.39200000000000002</c:v>
                </c:pt>
                <c:pt idx="11">
                  <c:v>0.40200000000000002</c:v>
                </c:pt>
                <c:pt idx="12">
                  <c:v>0.40600000000000003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(Data)'!$I$43:$I$62</c:f>
            </c:numRef>
          </c:xVal>
          <c:yVal>
            <c:numRef>
              <c:f>'Doapura khal-1 (Data)'!$J$43:$J$62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5312"/>
        <c:axId val="201035776"/>
      </c:scatterChart>
      <c:valAx>
        <c:axId val="2010053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35776"/>
        <c:crosses val="autoZero"/>
        <c:crossBetween val="midCat"/>
      </c:valAx>
      <c:valAx>
        <c:axId val="20103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05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(Data)'!$B$66:$B$79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'Doapura khal-1 (Data)'!$C$66:$C$79</c:f>
              <c:numCache>
                <c:formatCode>0.000</c:formatCode>
                <c:ptCount val="14"/>
                <c:pt idx="0">
                  <c:v>0.193</c:v>
                </c:pt>
                <c:pt idx="1">
                  <c:v>0.186</c:v>
                </c:pt>
                <c:pt idx="2">
                  <c:v>0.183</c:v>
                </c:pt>
                <c:pt idx="3">
                  <c:v>-0.28100000000000003</c:v>
                </c:pt>
                <c:pt idx="4">
                  <c:v>-0.51700000000000002</c:v>
                </c:pt>
                <c:pt idx="5">
                  <c:v>-0.81599999999999995</c:v>
                </c:pt>
                <c:pt idx="6">
                  <c:v>-0.86599999999999999</c:v>
                </c:pt>
                <c:pt idx="7">
                  <c:v>-0.81699999999999995</c:v>
                </c:pt>
                <c:pt idx="8">
                  <c:v>-0.51800000000000002</c:v>
                </c:pt>
                <c:pt idx="9">
                  <c:v>-0.26600000000000001</c:v>
                </c:pt>
                <c:pt idx="10">
                  <c:v>8.3000000000000004E-2</c:v>
                </c:pt>
                <c:pt idx="11">
                  <c:v>8.8999999999999996E-2</c:v>
                </c:pt>
                <c:pt idx="12">
                  <c:v>9.4E-2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(Data)'!$I$66:$I$79</c:f>
            </c:numRef>
          </c:xVal>
          <c:yVal>
            <c:numRef>
              <c:f>'Doapura khal-1 (Data)'!$J$66:$J$79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7024"/>
        <c:axId val="201058560"/>
      </c:scatterChart>
      <c:valAx>
        <c:axId val="201057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58560"/>
        <c:crosses val="autoZero"/>
        <c:crossBetween val="midCat"/>
      </c:valAx>
      <c:valAx>
        <c:axId val="20105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57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(Data)'!$B$82:$B$97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25</c:v>
                </c:pt>
                <c:pt idx="15">
                  <c:v>27</c:v>
                </c:pt>
              </c:numCache>
            </c:numRef>
          </c:xVal>
          <c:yVal>
            <c:numRef>
              <c:f>'Doapura khal-1 (Data)'!$C$82:$C$97</c:f>
              <c:numCache>
                <c:formatCode>0.000</c:formatCode>
                <c:ptCount val="16"/>
                <c:pt idx="0">
                  <c:v>0.35899999999999999</c:v>
                </c:pt>
                <c:pt idx="1">
                  <c:v>0.35299999999999998</c:v>
                </c:pt>
                <c:pt idx="2">
                  <c:v>0.34399999999999997</c:v>
                </c:pt>
                <c:pt idx="3">
                  <c:v>1.5740000000000001</c:v>
                </c:pt>
                <c:pt idx="4">
                  <c:v>1.579</c:v>
                </c:pt>
                <c:pt idx="5">
                  <c:v>-0.41699999999999998</c:v>
                </c:pt>
                <c:pt idx="6">
                  <c:v>-0.751</c:v>
                </c:pt>
                <c:pt idx="7">
                  <c:v>-0.80600000000000005</c:v>
                </c:pt>
                <c:pt idx="8">
                  <c:v>-0.747</c:v>
                </c:pt>
                <c:pt idx="9">
                  <c:v>-0.51800000000000002</c:v>
                </c:pt>
                <c:pt idx="10">
                  <c:v>-0.122</c:v>
                </c:pt>
                <c:pt idx="11">
                  <c:v>8.3000000000000004E-2</c:v>
                </c:pt>
                <c:pt idx="12">
                  <c:v>8.8999999999999996E-2</c:v>
                </c:pt>
                <c:pt idx="13">
                  <c:v>-0.65600000000000003</c:v>
                </c:pt>
                <c:pt idx="14">
                  <c:v>-0.81699999999999995</c:v>
                </c:pt>
                <c:pt idx="15">
                  <c:v>-0.96599999999999997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(Data)'!$I$83:$I$97</c:f>
            </c:numRef>
          </c:xVal>
          <c:yVal>
            <c:numRef>
              <c:f>'Doapura khal-1 (Data)'!$J$83:$J$97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7632"/>
        <c:axId val="201167616"/>
      </c:scatterChart>
      <c:valAx>
        <c:axId val="201157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67616"/>
        <c:crosses val="autoZero"/>
        <c:crossBetween val="midCat"/>
      </c:valAx>
      <c:valAx>
        <c:axId val="20116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57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(Data)'!$B$101:$B$124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30</c:v>
                </c:pt>
              </c:numCache>
            </c:numRef>
          </c:xVal>
          <c:yVal>
            <c:numRef>
              <c:f>'Doapura khal-1 (Data)'!$C$101:$C$124</c:f>
              <c:numCache>
                <c:formatCode>0.000</c:formatCode>
                <c:ptCount val="24"/>
                <c:pt idx="0">
                  <c:v>-2.0259999999999998</c:v>
                </c:pt>
                <c:pt idx="1">
                  <c:v>-1.581</c:v>
                </c:pt>
                <c:pt idx="2">
                  <c:v>-1.4259999999999999</c:v>
                </c:pt>
                <c:pt idx="3">
                  <c:v>-0.11799999999999999</c:v>
                </c:pt>
                <c:pt idx="4">
                  <c:v>-0.11600000000000001</c:v>
                </c:pt>
                <c:pt idx="5">
                  <c:v>-0.43099999999999999</c:v>
                </c:pt>
                <c:pt idx="6">
                  <c:v>-0.58099999999999996</c:v>
                </c:pt>
                <c:pt idx="7">
                  <c:v>-0.77800000000000002</c:v>
                </c:pt>
                <c:pt idx="8">
                  <c:v>-0.84199999999999997</c:v>
                </c:pt>
                <c:pt idx="9">
                  <c:v>-0.77700000000000002</c:v>
                </c:pt>
                <c:pt idx="10">
                  <c:v>-0.626</c:v>
                </c:pt>
                <c:pt idx="11">
                  <c:v>-0.42599999999999999</c:v>
                </c:pt>
                <c:pt idx="12">
                  <c:v>1.224</c:v>
                </c:pt>
                <c:pt idx="13">
                  <c:v>1.214</c:v>
                </c:pt>
                <c:pt idx="14">
                  <c:v>0.28799999999999998</c:v>
                </c:pt>
                <c:pt idx="15">
                  <c:v>0.29399999999999998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(Data)'!$I$101:$I$124</c:f>
            </c:numRef>
          </c:xVal>
          <c:yVal>
            <c:numRef>
              <c:f>'Doapura khal-1 (Data)'!$J$101:$J$124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3728"/>
        <c:axId val="201080832"/>
      </c:scatterChart>
      <c:valAx>
        <c:axId val="201193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80832"/>
        <c:crosses val="autoZero"/>
        <c:crossBetween val="midCat"/>
      </c:valAx>
      <c:valAx>
        <c:axId val="20108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93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(Data)'!$B$129:$B$145</c:f>
              <c:numCache>
                <c:formatCode>0.00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'Doapura khal-1 (Data)'!$C$129:$C$145</c:f>
              <c:numCache>
                <c:formatCode>0.000</c:formatCode>
                <c:ptCount val="17"/>
                <c:pt idx="0">
                  <c:v>-1.266</c:v>
                </c:pt>
                <c:pt idx="1">
                  <c:v>-0.86599999999999999</c:v>
                </c:pt>
                <c:pt idx="2">
                  <c:v>-0.56599999999999995</c:v>
                </c:pt>
                <c:pt idx="3">
                  <c:v>-0.17599999999999999</c:v>
                </c:pt>
                <c:pt idx="4">
                  <c:v>-0.127</c:v>
                </c:pt>
                <c:pt idx="5">
                  <c:v>-0.376</c:v>
                </c:pt>
                <c:pt idx="6">
                  <c:v>-0.61699999999999999</c:v>
                </c:pt>
                <c:pt idx="7">
                  <c:v>-0.73599999999999999</c:v>
                </c:pt>
                <c:pt idx="8">
                  <c:v>-0.79600000000000004</c:v>
                </c:pt>
                <c:pt idx="9">
                  <c:v>-0.74199999999999999</c:v>
                </c:pt>
                <c:pt idx="10">
                  <c:v>-0.61799999999999999</c:v>
                </c:pt>
                <c:pt idx="11">
                  <c:v>-0.42699999999999999</c:v>
                </c:pt>
                <c:pt idx="12">
                  <c:v>1.1539999999999999</c:v>
                </c:pt>
                <c:pt idx="13">
                  <c:v>1.149</c:v>
                </c:pt>
                <c:pt idx="14">
                  <c:v>0.29899999999999999</c:v>
                </c:pt>
                <c:pt idx="15">
                  <c:v>-0.52100000000000002</c:v>
                </c:pt>
                <c:pt idx="16">
                  <c:v>-0.52600000000000002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(Data)'!$I$130:$I$145</c:f>
            </c:numRef>
          </c:xVal>
          <c:yVal>
            <c:numRef>
              <c:f>'Doapura khal-1 (Data)'!$J$130:$J$145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13600"/>
        <c:axId val="201115136"/>
      </c:scatterChart>
      <c:valAx>
        <c:axId val="201113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15136"/>
        <c:crosses val="autoZero"/>
        <c:crossBetween val="midCat"/>
      </c:valAx>
      <c:valAx>
        <c:axId val="20111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13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(Data)'!$B$149:$B$164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'Doapura khal-1 (Data)'!$C$149:$C$164</c:f>
              <c:numCache>
                <c:formatCode>0.000</c:formatCode>
                <c:ptCount val="16"/>
                <c:pt idx="0">
                  <c:v>-1.282</c:v>
                </c:pt>
                <c:pt idx="1">
                  <c:v>-1.143</c:v>
                </c:pt>
                <c:pt idx="2">
                  <c:v>-1.0820000000000001</c:v>
                </c:pt>
                <c:pt idx="3">
                  <c:v>-3.6999999999999998E-2</c:v>
                </c:pt>
                <c:pt idx="4">
                  <c:v>4.2999999999999997E-2</c:v>
                </c:pt>
                <c:pt idx="5">
                  <c:v>-0.14799999999999999</c:v>
                </c:pt>
                <c:pt idx="6">
                  <c:v>-0.35199999999999998</c:v>
                </c:pt>
                <c:pt idx="7">
                  <c:v>-0.47199999999999998</c:v>
                </c:pt>
                <c:pt idx="8">
                  <c:v>-0.54200000000000004</c:v>
                </c:pt>
                <c:pt idx="9">
                  <c:v>-0.48199999999999998</c:v>
                </c:pt>
                <c:pt idx="10">
                  <c:v>-0.34300000000000003</c:v>
                </c:pt>
                <c:pt idx="11">
                  <c:v>-0.192</c:v>
                </c:pt>
                <c:pt idx="12">
                  <c:v>0.34799999999999998</c:v>
                </c:pt>
                <c:pt idx="13">
                  <c:v>0.35299999999999998</c:v>
                </c:pt>
                <c:pt idx="14">
                  <c:v>0.35799999999999998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(Data)'!$I$149:$I$164</c:f>
            </c:numRef>
          </c:xVal>
          <c:yVal>
            <c:numRef>
              <c:f>'Doapura khal-1 (Data)'!$J$149:$J$164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86528"/>
        <c:axId val="200896512"/>
      </c:scatterChart>
      <c:valAx>
        <c:axId val="200886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96512"/>
        <c:crosses val="autoZero"/>
        <c:crossBetween val="midCat"/>
      </c:valAx>
      <c:valAx>
        <c:axId val="20089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86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khal'!$B$23:$B$40</c:f>
              <c:numCache>
                <c:formatCode>0.00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'Offtake khal'!$C$23:$C$40</c:f>
              <c:numCache>
                <c:formatCode>0.000</c:formatCode>
                <c:ptCount val="18"/>
                <c:pt idx="0">
                  <c:v>2.7480000000000002</c:v>
                </c:pt>
                <c:pt idx="1">
                  <c:v>2.746</c:v>
                </c:pt>
                <c:pt idx="2">
                  <c:v>2.7450000000000001</c:v>
                </c:pt>
                <c:pt idx="3">
                  <c:v>0.81799999999999995</c:v>
                </c:pt>
                <c:pt idx="4">
                  <c:v>-0.13500000000000001</c:v>
                </c:pt>
                <c:pt idx="5">
                  <c:v>-0.39</c:v>
                </c:pt>
                <c:pt idx="6">
                  <c:v>-0.46200000000000002</c:v>
                </c:pt>
                <c:pt idx="7">
                  <c:v>-0.39200000000000002</c:v>
                </c:pt>
                <c:pt idx="8">
                  <c:v>-0.215</c:v>
                </c:pt>
                <c:pt idx="9">
                  <c:v>3.9E-2</c:v>
                </c:pt>
                <c:pt idx="10">
                  <c:v>0.19500000000000001</c:v>
                </c:pt>
                <c:pt idx="11">
                  <c:v>0.496</c:v>
                </c:pt>
                <c:pt idx="12">
                  <c:v>0.498</c:v>
                </c:pt>
                <c:pt idx="13">
                  <c:v>0.501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khal'!$I$28:$I$63</c:f>
            </c:numRef>
          </c:xVal>
          <c:yVal>
            <c:numRef>
              <c:f>'Outfall khal'!$J$28:$J$63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6240"/>
        <c:axId val="197387776"/>
      </c:scatterChart>
      <c:valAx>
        <c:axId val="197386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87776"/>
        <c:crosses val="autoZero"/>
        <c:crossBetween val="midCat"/>
      </c:valAx>
      <c:valAx>
        <c:axId val="19738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86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(Data)'!$B$167:$B$188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</c:numCache>
            </c:numRef>
          </c:xVal>
          <c:yVal>
            <c:numRef>
              <c:f>'Doapura khal-1 (Data)'!$C$167:$C$188</c:f>
              <c:numCache>
                <c:formatCode>0.000</c:formatCode>
                <c:ptCount val="22"/>
                <c:pt idx="0">
                  <c:v>0.29799999999999999</c:v>
                </c:pt>
                <c:pt idx="1">
                  <c:v>0.29299999999999998</c:v>
                </c:pt>
                <c:pt idx="2">
                  <c:v>0.28799999999999998</c:v>
                </c:pt>
                <c:pt idx="3">
                  <c:v>-0.29199999999999998</c:v>
                </c:pt>
                <c:pt idx="4">
                  <c:v>-0.49299999999999999</c:v>
                </c:pt>
                <c:pt idx="5">
                  <c:v>-0.64200000000000002</c:v>
                </c:pt>
                <c:pt idx="6">
                  <c:v>-0.69199999999999995</c:v>
                </c:pt>
                <c:pt idx="7">
                  <c:v>-0.63300000000000001</c:v>
                </c:pt>
                <c:pt idx="8">
                  <c:v>-0.442</c:v>
                </c:pt>
                <c:pt idx="9">
                  <c:v>-0.28199999999999997</c:v>
                </c:pt>
                <c:pt idx="10">
                  <c:v>-0.14299999999999999</c:v>
                </c:pt>
                <c:pt idx="11">
                  <c:v>-0.13300000000000001</c:v>
                </c:pt>
                <c:pt idx="12">
                  <c:v>-0.94299999999999995</c:v>
                </c:pt>
                <c:pt idx="13">
                  <c:v>-1.0820000000000001</c:v>
                </c:pt>
                <c:pt idx="14">
                  <c:v>-1.2430000000000001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(Data)'!$I$167:$I$188</c:f>
            </c:numRef>
          </c:xVal>
          <c:yVal>
            <c:numRef>
              <c:f>'Doapura khal-1 (Data)'!$J$167:$J$188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26720"/>
        <c:axId val="200928256"/>
      </c:scatterChart>
      <c:valAx>
        <c:axId val="200926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28256"/>
        <c:crosses val="autoZero"/>
        <c:crossBetween val="midCat"/>
      </c:valAx>
      <c:valAx>
        <c:axId val="20092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26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(Data)'!$B$192:$B$208</c:f>
              <c:numCache>
                <c:formatCode>0.00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'Doapura khal-1 (Data)'!$C$192:$C$208</c:f>
              <c:numCache>
                <c:formatCode>0.000</c:formatCode>
                <c:ptCount val="17"/>
                <c:pt idx="0">
                  <c:v>-1.421</c:v>
                </c:pt>
                <c:pt idx="1">
                  <c:v>-1.1519999999999999</c:v>
                </c:pt>
                <c:pt idx="2">
                  <c:v>-0.90100000000000002</c:v>
                </c:pt>
                <c:pt idx="3">
                  <c:v>-1E-3</c:v>
                </c:pt>
                <c:pt idx="4">
                  <c:v>4.8000000000000001E-2</c:v>
                </c:pt>
                <c:pt idx="5">
                  <c:v>-9.6000000000000002E-2</c:v>
                </c:pt>
                <c:pt idx="6">
                  <c:v>-0.30599999999999999</c:v>
                </c:pt>
                <c:pt idx="7">
                  <c:v>-0.501</c:v>
                </c:pt>
                <c:pt idx="8">
                  <c:v>-0.54100000000000004</c:v>
                </c:pt>
                <c:pt idx="9">
                  <c:v>-0.60099999999999998</c:v>
                </c:pt>
                <c:pt idx="10">
                  <c:v>-0.55100000000000005</c:v>
                </c:pt>
                <c:pt idx="11">
                  <c:v>-0.45200000000000001</c:v>
                </c:pt>
                <c:pt idx="12">
                  <c:v>-0.28100000000000003</c:v>
                </c:pt>
                <c:pt idx="13">
                  <c:v>-5.1999999999999998E-2</c:v>
                </c:pt>
                <c:pt idx="14">
                  <c:v>0.38900000000000001</c:v>
                </c:pt>
                <c:pt idx="15">
                  <c:v>0.39400000000000002</c:v>
                </c:pt>
                <c:pt idx="16">
                  <c:v>0.39700000000000002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(Data)'!$I$192:$I$208</c:f>
            </c:numRef>
          </c:xVal>
          <c:yVal>
            <c:numRef>
              <c:f>'Doapura khal-1 (Data)'!$J$192:$J$208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8144"/>
        <c:axId val="200844032"/>
      </c:scatterChart>
      <c:valAx>
        <c:axId val="200838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44032"/>
        <c:crosses val="autoZero"/>
        <c:crossBetween val="midCat"/>
      </c:valAx>
      <c:valAx>
        <c:axId val="20084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38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(Data)'!$B$211:$B$224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'Doapura khal-1 (Data)'!$C$211:$C$224</c:f>
              <c:numCache>
                <c:formatCode>0.000</c:formatCode>
                <c:ptCount val="14"/>
                <c:pt idx="0">
                  <c:v>0.29399999999999998</c:v>
                </c:pt>
                <c:pt idx="1">
                  <c:v>0.28899999999999998</c:v>
                </c:pt>
                <c:pt idx="2">
                  <c:v>0.28399999999999997</c:v>
                </c:pt>
                <c:pt idx="3">
                  <c:v>-0.11600000000000001</c:v>
                </c:pt>
                <c:pt idx="4">
                  <c:v>-0.26700000000000002</c:v>
                </c:pt>
                <c:pt idx="5">
                  <c:v>-0.47199999999999998</c:v>
                </c:pt>
                <c:pt idx="6">
                  <c:v>-0.54200000000000004</c:v>
                </c:pt>
                <c:pt idx="7">
                  <c:v>-0.46700000000000003</c:v>
                </c:pt>
                <c:pt idx="8">
                  <c:v>-0.32100000000000001</c:v>
                </c:pt>
                <c:pt idx="9">
                  <c:v>-0.124</c:v>
                </c:pt>
                <c:pt idx="10">
                  <c:v>0.30399999999999999</c:v>
                </c:pt>
                <c:pt idx="11">
                  <c:v>0.309</c:v>
                </c:pt>
                <c:pt idx="12">
                  <c:v>0.31900000000000001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(Data)'!$I$211:$I$224</c:f>
            </c:numRef>
          </c:xVal>
          <c:yVal>
            <c:numRef>
              <c:f>'Doapura khal-1 (Data)'!$J$211:$J$224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9008"/>
        <c:axId val="200940544"/>
      </c:scatterChart>
      <c:valAx>
        <c:axId val="200939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40544"/>
        <c:crosses val="autoZero"/>
        <c:crossBetween val="midCat"/>
      </c:valAx>
      <c:valAx>
        <c:axId val="2009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39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(Data)'!$B$226:$B$240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'Doapura khal-1 (Data)'!$C$226:$C$240</c:f>
              <c:numCache>
                <c:formatCode>0.000</c:formatCode>
                <c:ptCount val="15"/>
                <c:pt idx="0">
                  <c:v>0.34300000000000003</c:v>
                </c:pt>
                <c:pt idx="1">
                  <c:v>0.33300000000000002</c:v>
                </c:pt>
                <c:pt idx="2">
                  <c:v>0.29399999999999998</c:v>
                </c:pt>
                <c:pt idx="3">
                  <c:v>-6.7000000000000004E-2</c:v>
                </c:pt>
                <c:pt idx="4">
                  <c:v>-0.26700000000000002</c:v>
                </c:pt>
                <c:pt idx="5">
                  <c:v>-0.40600000000000003</c:v>
                </c:pt>
                <c:pt idx="6">
                  <c:v>-0.46600000000000003</c:v>
                </c:pt>
                <c:pt idx="7">
                  <c:v>-0.39700000000000002</c:v>
                </c:pt>
                <c:pt idx="8">
                  <c:v>-0.26800000000000002</c:v>
                </c:pt>
                <c:pt idx="9">
                  <c:v>-6.8000000000000005E-2</c:v>
                </c:pt>
                <c:pt idx="10">
                  <c:v>0.25900000000000001</c:v>
                </c:pt>
                <c:pt idx="11">
                  <c:v>0.26400000000000001</c:v>
                </c:pt>
                <c:pt idx="12">
                  <c:v>0.26900000000000002</c:v>
                </c:pt>
                <c:pt idx="13">
                  <c:v>0.27400000000000002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(Data)'!$I$227:$I$240</c:f>
            </c:numRef>
          </c:xVal>
          <c:yVal>
            <c:numRef>
              <c:f>'Doapura khal-1 (Data)'!$J$227:$J$240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90720"/>
        <c:axId val="200992256"/>
      </c:scatterChart>
      <c:valAx>
        <c:axId val="200990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92256"/>
        <c:crosses val="autoZero"/>
        <c:crossBetween val="midCat"/>
      </c:valAx>
      <c:valAx>
        <c:axId val="20099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90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(Data)'!$B$242:$B$255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'Doapura khal-1 (Data)'!$C$242:$C$255</c:f>
              <c:numCache>
                <c:formatCode>0.000</c:formatCode>
                <c:ptCount val="14"/>
                <c:pt idx="0">
                  <c:v>0.43099999999999999</c:v>
                </c:pt>
                <c:pt idx="1">
                  <c:v>0.41599999999999998</c:v>
                </c:pt>
                <c:pt idx="2">
                  <c:v>0.40500000000000003</c:v>
                </c:pt>
                <c:pt idx="3">
                  <c:v>-0.28999999999999998</c:v>
                </c:pt>
                <c:pt idx="4">
                  <c:v>-0.53400000000000003</c:v>
                </c:pt>
                <c:pt idx="5">
                  <c:v>-0.71899999999999997</c:v>
                </c:pt>
                <c:pt idx="6">
                  <c:v>-0.79</c:v>
                </c:pt>
                <c:pt idx="7">
                  <c:v>-0.72399999999999998</c:v>
                </c:pt>
                <c:pt idx="8">
                  <c:v>-0.53900000000000003</c:v>
                </c:pt>
                <c:pt idx="9">
                  <c:v>-0.24399999999999999</c:v>
                </c:pt>
                <c:pt idx="10">
                  <c:v>0.36099999999999999</c:v>
                </c:pt>
                <c:pt idx="11">
                  <c:v>0.36599999999999999</c:v>
                </c:pt>
                <c:pt idx="12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(Data)'!$I$242:$I$255</c:f>
            </c:numRef>
          </c:xVal>
          <c:yVal>
            <c:numRef>
              <c:f>'Doapura khal-1 (Data)'!$J$242:$J$255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8160"/>
        <c:axId val="201469952"/>
      </c:scatterChart>
      <c:valAx>
        <c:axId val="201468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69952"/>
        <c:crosses val="autoZero"/>
        <c:crossBetween val="midCat"/>
      </c:valAx>
      <c:valAx>
        <c:axId val="20146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68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(Data)'!$B$258:$B$281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</c:numCache>
            </c:numRef>
          </c:xVal>
          <c:yVal>
            <c:numRef>
              <c:f>'Doapura khal-1 (Data)'!$C$258:$C$281</c:f>
              <c:numCache>
                <c:formatCode>0.000</c:formatCode>
                <c:ptCount val="24"/>
                <c:pt idx="0">
                  <c:v>0.441</c:v>
                </c:pt>
                <c:pt idx="1">
                  <c:v>0.436</c:v>
                </c:pt>
                <c:pt idx="2">
                  <c:v>0.43099999999999999</c:v>
                </c:pt>
                <c:pt idx="3">
                  <c:v>-0.129</c:v>
                </c:pt>
                <c:pt idx="4">
                  <c:v>-0.39</c:v>
                </c:pt>
                <c:pt idx="5">
                  <c:v>-0.59499999999999997</c:v>
                </c:pt>
                <c:pt idx="6">
                  <c:v>-0.81899999999999995</c:v>
                </c:pt>
                <c:pt idx="7">
                  <c:v>-0.89</c:v>
                </c:pt>
                <c:pt idx="8">
                  <c:v>-0.82</c:v>
                </c:pt>
                <c:pt idx="9">
                  <c:v>-0.61899999999999999</c:v>
                </c:pt>
                <c:pt idx="10">
                  <c:v>-0.40400000000000003</c:v>
                </c:pt>
                <c:pt idx="11">
                  <c:v>-0.129</c:v>
                </c:pt>
                <c:pt idx="12">
                  <c:v>0.71</c:v>
                </c:pt>
                <c:pt idx="13">
                  <c:v>0.70099999999999996</c:v>
                </c:pt>
                <c:pt idx="14">
                  <c:v>-0.34399999999999997</c:v>
                </c:pt>
                <c:pt idx="15">
                  <c:v>-0.64400000000000002</c:v>
                </c:pt>
                <c:pt idx="16">
                  <c:v>-0.79900000000000004</c:v>
                </c:pt>
                <c:pt idx="17">
                  <c:v>-0.86399999999999999</c:v>
                </c:pt>
                <c:pt idx="18">
                  <c:v>-0.80400000000000005</c:v>
                </c:pt>
                <c:pt idx="19">
                  <c:v>-0.63900000000000001</c:v>
                </c:pt>
                <c:pt idx="20">
                  <c:v>-0.33900000000000002</c:v>
                </c:pt>
                <c:pt idx="21">
                  <c:v>0.45600000000000002</c:v>
                </c:pt>
                <c:pt idx="22">
                  <c:v>0.46100000000000002</c:v>
                </c:pt>
                <c:pt idx="23">
                  <c:v>0.47099999999999997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(Data)'!$I$258:$I$281</c:f>
            </c:numRef>
          </c:xVal>
          <c:yVal>
            <c:numRef>
              <c:f>'Doapura khal-1 (Data)'!$J$258:$J$281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00160"/>
        <c:axId val="201501696"/>
      </c:scatterChart>
      <c:valAx>
        <c:axId val="201500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01696"/>
        <c:crosses val="autoZero"/>
        <c:crossBetween val="midCat"/>
      </c:valAx>
      <c:valAx>
        <c:axId val="20150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00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 (Data)'!$B$285:$B$306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'Doapura khal-1 (Data)'!$C$285:$C$306</c:f>
              <c:numCache>
                <c:formatCode>0.000</c:formatCode>
                <c:ptCount val="22"/>
                <c:pt idx="0">
                  <c:v>0.84099999999999997</c:v>
                </c:pt>
                <c:pt idx="1">
                  <c:v>0.84599999999999997</c:v>
                </c:pt>
                <c:pt idx="2">
                  <c:v>0.85099999999999998</c:v>
                </c:pt>
                <c:pt idx="3">
                  <c:v>-0.129</c:v>
                </c:pt>
                <c:pt idx="4">
                  <c:v>-0.28399999999999997</c:v>
                </c:pt>
                <c:pt idx="5">
                  <c:v>-0.39</c:v>
                </c:pt>
                <c:pt idx="6">
                  <c:v>-0.64900000000000002</c:v>
                </c:pt>
                <c:pt idx="7">
                  <c:v>-0.81899999999999995</c:v>
                </c:pt>
                <c:pt idx="8">
                  <c:v>-0.88</c:v>
                </c:pt>
                <c:pt idx="9">
                  <c:v>-0.82399999999999995</c:v>
                </c:pt>
                <c:pt idx="10">
                  <c:v>-0.64400000000000002</c:v>
                </c:pt>
                <c:pt idx="11">
                  <c:v>-0.45400000000000001</c:v>
                </c:pt>
                <c:pt idx="12">
                  <c:v>-0.24399999999999999</c:v>
                </c:pt>
                <c:pt idx="13">
                  <c:v>0.1</c:v>
                </c:pt>
                <c:pt idx="14">
                  <c:v>0.51</c:v>
                </c:pt>
                <c:pt idx="15">
                  <c:v>0.51600000000000001</c:v>
                </c:pt>
                <c:pt idx="16">
                  <c:v>0.52600000000000002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 (Data)'!$I$285:$I$306</c:f>
            </c:numRef>
          </c:xVal>
          <c:yVal>
            <c:numRef>
              <c:f>'Doapura khal-1 (Data)'!$J$285:$J$306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7088"/>
        <c:axId val="201418624"/>
      </c:scatterChart>
      <c:valAx>
        <c:axId val="201417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8624"/>
        <c:crosses val="autoZero"/>
        <c:crossBetween val="midCat"/>
      </c:valAx>
      <c:valAx>
        <c:axId val="20141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7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khal'!$B$5:$B$26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56</c:v>
                </c:pt>
                <c:pt idx="17">
                  <c:v>58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</c:numCache>
            </c:numRef>
          </c:xVal>
          <c:yVal>
            <c:numRef>
              <c:f>'Outfall khal'!$C$5:$C$26</c:f>
              <c:numCache>
                <c:formatCode>0.000</c:formatCode>
                <c:ptCount val="22"/>
                <c:pt idx="0">
                  <c:v>-1.0049999999999999</c:v>
                </c:pt>
                <c:pt idx="1">
                  <c:v>-1.0349999999999999</c:v>
                </c:pt>
                <c:pt idx="2">
                  <c:v>-1.044</c:v>
                </c:pt>
                <c:pt idx="3">
                  <c:v>-1.0649999999999999</c:v>
                </c:pt>
                <c:pt idx="4">
                  <c:v>-2.0470000000000002</c:v>
                </c:pt>
                <c:pt idx="5">
                  <c:v>-3.6419999999999999</c:v>
                </c:pt>
                <c:pt idx="6">
                  <c:v>-5.0419999999999998</c:v>
                </c:pt>
                <c:pt idx="7">
                  <c:v>-6.407</c:v>
                </c:pt>
                <c:pt idx="8">
                  <c:v>-6.7030000000000003</c:v>
                </c:pt>
                <c:pt idx="9">
                  <c:v>-7.0039999999999996</c:v>
                </c:pt>
                <c:pt idx="10">
                  <c:v>-7.09</c:v>
                </c:pt>
                <c:pt idx="11">
                  <c:v>-6.9930000000000003</c:v>
                </c:pt>
                <c:pt idx="12">
                  <c:v>-6.718</c:v>
                </c:pt>
                <c:pt idx="13">
                  <c:v>-6.452</c:v>
                </c:pt>
                <c:pt idx="14">
                  <c:v>-6.1420000000000003</c:v>
                </c:pt>
                <c:pt idx="15">
                  <c:v>-5.742</c:v>
                </c:pt>
                <c:pt idx="16">
                  <c:v>-3.1070000000000002</c:v>
                </c:pt>
                <c:pt idx="17">
                  <c:v>1.1279999999999999</c:v>
                </c:pt>
                <c:pt idx="18">
                  <c:v>1.1180000000000001</c:v>
                </c:pt>
                <c:pt idx="19">
                  <c:v>4.2380000000000004</c:v>
                </c:pt>
                <c:pt idx="20">
                  <c:v>4.2300000000000004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khal'!$I$5:$I$26</c:f>
            </c:numRef>
          </c:xVal>
          <c:yVal>
            <c:numRef>
              <c:f>'Outfall khal'!$J$5:$J$26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8400"/>
        <c:axId val="198199936"/>
      </c:scatterChart>
      <c:valAx>
        <c:axId val="198198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99936"/>
        <c:crosses val="autoZero"/>
        <c:crossBetween val="midCat"/>
      </c:valAx>
      <c:valAx>
        <c:axId val="19819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98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khal'!$B$27:$B$63</c:f>
              <c:numCache>
                <c:formatCode>0.00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</c:numCache>
            </c:numRef>
          </c:xVal>
          <c:yVal>
            <c:numRef>
              <c:f>'Outfall khal'!$C$27:$C$63</c:f>
              <c:numCache>
                <c:formatCode>0.000</c:formatCode>
                <c:ptCount val="37"/>
                <c:pt idx="0">
                  <c:v>4.2279999999999998</c:v>
                </c:pt>
                <c:pt idx="1">
                  <c:v>4.2320000000000002</c:v>
                </c:pt>
                <c:pt idx="2">
                  <c:v>0.89200000000000002</c:v>
                </c:pt>
                <c:pt idx="3">
                  <c:v>0.88800000000000001</c:v>
                </c:pt>
                <c:pt idx="4">
                  <c:v>-3.8420000000000001</c:v>
                </c:pt>
                <c:pt idx="5">
                  <c:v>-4.4420000000000002</c:v>
                </c:pt>
                <c:pt idx="6">
                  <c:v>-5.8419999999999996</c:v>
                </c:pt>
                <c:pt idx="7">
                  <c:v>-6.242</c:v>
                </c:pt>
                <c:pt idx="8">
                  <c:v>-6.6029999999999998</c:v>
                </c:pt>
                <c:pt idx="9">
                  <c:v>-6.8819999999999997</c:v>
                </c:pt>
                <c:pt idx="10">
                  <c:v>-6.96</c:v>
                </c:pt>
                <c:pt idx="11">
                  <c:v>-6.8769999999999998</c:v>
                </c:pt>
                <c:pt idx="12">
                  <c:v>-6.657</c:v>
                </c:pt>
                <c:pt idx="13">
                  <c:v>-6.327</c:v>
                </c:pt>
                <c:pt idx="14">
                  <c:v>-6.0419999999999998</c:v>
                </c:pt>
                <c:pt idx="15">
                  <c:v>-4.6420000000000003</c:v>
                </c:pt>
                <c:pt idx="16">
                  <c:v>-2.8420000000000001</c:v>
                </c:pt>
                <c:pt idx="17">
                  <c:v>0.997</c:v>
                </c:pt>
                <c:pt idx="18">
                  <c:v>1.0029999999999999</c:v>
                </c:pt>
                <c:pt idx="19">
                  <c:v>4.1580000000000004</c:v>
                </c:pt>
                <c:pt idx="20">
                  <c:v>4.1630000000000003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khal'!$I$28:$I$63</c:f>
            </c:numRef>
          </c:xVal>
          <c:yVal>
            <c:numRef>
              <c:f>'Outfall khal'!$J$28:$J$63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3088"/>
        <c:axId val="198234880"/>
      </c:scatterChart>
      <c:valAx>
        <c:axId val="198233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34880"/>
        <c:crosses val="autoZero"/>
        <c:crossBetween val="midCat"/>
      </c:valAx>
      <c:valAx>
        <c:axId val="19823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33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khal'!$B$65:$B$85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64</c:v>
                </c:pt>
                <c:pt idx="19">
                  <c:v>70</c:v>
                </c:pt>
                <c:pt idx="20">
                  <c:v>75</c:v>
                </c:pt>
              </c:numCache>
            </c:numRef>
          </c:xVal>
          <c:yVal>
            <c:numRef>
              <c:f>'Outfall khal'!$C$65:$C$85</c:f>
              <c:numCache>
                <c:formatCode>0.000</c:formatCode>
                <c:ptCount val="21"/>
                <c:pt idx="0">
                  <c:v>3.6280000000000001</c:v>
                </c:pt>
                <c:pt idx="1">
                  <c:v>3.6230000000000002</c:v>
                </c:pt>
                <c:pt idx="2">
                  <c:v>1.107</c:v>
                </c:pt>
                <c:pt idx="3">
                  <c:v>1.097</c:v>
                </c:pt>
                <c:pt idx="4">
                  <c:v>-2.8519999999999999</c:v>
                </c:pt>
                <c:pt idx="5">
                  <c:v>-4.1420000000000003</c:v>
                </c:pt>
                <c:pt idx="6">
                  <c:v>-5.7519999999999998</c:v>
                </c:pt>
                <c:pt idx="7">
                  <c:v>-6.2770000000000001</c:v>
                </c:pt>
                <c:pt idx="8">
                  <c:v>-6.8029999999999999</c:v>
                </c:pt>
                <c:pt idx="9">
                  <c:v>-7.2830000000000004</c:v>
                </c:pt>
                <c:pt idx="10">
                  <c:v>-7.3419999999999996</c:v>
                </c:pt>
                <c:pt idx="11">
                  <c:v>-7.28</c:v>
                </c:pt>
                <c:pt idx="12">
                  <c:v>-6.8159999999999998</c:v>
                </c:pt>
                <c:pt idx="13">
                  <c:v>-6.2569999999999997</c:v>
                </c:pt>
                <c:pt idx="14">
                  <c:v>-5.7030000000000003</c:v>
                </c:pt>
                <c:pt idx="15">
                  <c:v>-4.157</c:v>
                </c:pt>
                <c:pt idx="16">
                  <c:v>-2.8570000000000002</c:v>
                </c:pt>
                <c:pt idx="17">
                  <c:v>1.3580000000000001</c:v>
                </c:pt>
                <c:pt idx="18">
                  <c:v>1.3420000000000001</c:v>
                </c:pt>
                <c:pt idx="19">
                  <c:v>4.1970000000000001</c:v>
                </c:pt>
                <c:pt idx="20">
                  <c:v>4.1929999999999996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khal'!$I$65:$I$81</c:f>
            </c:numRef>
          </c:xVal>
          <c:yVal>
            <c:numRef>
              <c:f>'Outfall khal'!$J$65:$J$81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6864"/>
        <c:axId val="198598656"/>
      </c:scatterChart>
      <c:valAx>
        <c:axId val="198596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98656"/>
        <c:crosses val="autoZero"/>
        <c:crossBetween val="midCat"/>
      </c:valAx>
      <c:valAx>
        <c:axId val="19859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96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'Doapura khal-1'!$C$5:$C$26</c:f>
              <c:numCache>
                <c:formatCode>0.000</c:formatCode>
                <c:ptCount val="22"/>
                <c:pt idx="0">
                  <c:v>0.89300000000000002</c:v>
                </c:pt>
                <c:pt idx="1">
                  <c:v>0.90300000000000002</c:v>
                </c:pt>
                <c:pt idx="2">
                  <c:v>0.94799999999999995</c:v>
                </c:pt>
                <c:pt idx="3">
                  <c:v>-0.25700000000000001</c:v>
                </c:pt>
                <c:pt idx="4">
                  <c:v>-0.60299999999999998</c:v>
                </c:pt>
                <c:pt idx="5">
                  <c:v>-0.80300000000000005</c:v>
                </c:pt>
                <c:pt idx="6">
                  <c:v>-1.004</c:v>
                </c:pt>
                <c:pt idx="7">
                  <c:v>-1.0629999999999999</c:v>
                </c:pt>
                <c:pt idx="8">
                  <c:v>-1.0029999999999999</c:v>
                </c:pt>
                <c:pt idx="9">
                  <c:v>-0.85199999999999998</c:v>
                </c:pt>
                <c:pt idx="10">
                  <c:v>-0.53600000000000003</c:v>
                </c:pt>
                <c:pt idx="11">
                  <c:v>0.95799999999999996</c:v>
                </c:pt>
                <c:pt idx="12">
                  <c:v>0.94799999999999995</c:v>
                </c:pt>
                <c:pt idx="13">
                  <c:v>0.90300000000000002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13.6455</c:v>
                </c:pt>
                <c:pt idx="7">
                  <c:v>16.145499999999998</c:v>
                </c:pt>
                <c:pt idx="8">
                  <c:v>18.645499999999998</c:v>
                </c:pt>
                <c:pt idx="9">
                  <c:v>20.220499999999998</c:v>
                </c:pt>
                <c:pt idx="10">
                  <c:v>21</c:v>
                </c:pt>
                <c:pt idx="11">
                  <c:v>23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'Doapura khal-1'!$J$5:$J$26</c:f>
              <c:numCache>
                <c:formatCode>0.000</c:formatCode>
                <c:ptCount val="22"/>
                <c:pt idx="1">
                  <c:v>0.89300000000000002</c:v>
                </c:pt>
                <c:pt idx="2">
                  <c:v>0.90300000000000002</c:v>
                </c:pt>
                <c:pt idx="3">
                  <c:v>0.94799999999999995</c:v>
                </c:pt>
                <c:pt idx="4">
                  <c:v>-0.25700000000000001</c:v>
                </c:pt>
                <c:pt idx="5">
                  <c:v>-0.60299999999999998</c:v>
                </c:pt>
                <c:pt idx="6">
                  <c:v>-1.7</c:v>
                </c:pt>
                <c:pt idx="7">
                  <c:v>-1.7</c:v>
                </c:pt>
                <c:pt idx="8">
                  <c:v>-1.7</c:v>
                </c:pt>
                <c:pt idx="9">
                  <c:v>-0.65</c:v>
                </c:pt>
                <c:pt idx="10">
                  <c:v>-0.53600000000000003</c:v>
                </c:pt>
                <c:pt idx="11">
                  <c:v>0.95799999999999996</c:v>
                </c:pt>
                <c:pt idx="12">
                  <c:v>0.94799999999999995</c:v>
                </c:pt>
                <c:pt idx="13">
                  <c:v>0.90300000000000002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0528"/>
        <c:axId val="197912064"/>
      </c:scatterChart>
      <c:valAx>
        <c:axId val="197910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12064"/>
        <c:crosses val="autoZero"/>
        <c:crossBetween val="midCat"/>
      </c:valAx>
      <c:valAx>
        <c:axId val="19791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10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khal-1'!$B$36:$B$57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</c:numCache>
            </c:numRef>
          </c:xVal>
          <c:yVal>
            <c:numRef>
              <c:f>'Doapura khal-1'!$C$36:$C$57</c:f>
              <c:numCache>
                <c:formatCode>0.000</c:formatCode>
                <c:ptCount val="22"/>
                <c:pt idx="0">
                  <c:v>-0.77600000000000002</c:v>
                </c:pt>
                <c:pt idx="1">
                  <c:v>-0.371</c:v>
                </c:pt>
                <c:pt idx="2">
                  <c:v>-0.106</c:v>
                </c:pt>
                <c:pt idx="3">
                  <c:v>2.0009999999999999</c:v>
                </c:pt>
                <c:pt idx="4">
                  <c:v>2.0089999999999999</c:v>
                </c:pt>
                <c:pt idx="5">
                  <c:v>0.86799999999999999</c:v>
                </c:pt>
                <c:pt idx="6">
                  <c:v>0.86899999999999999</c:v>
                </c:pt>
                <c:pt idx="7">
                  <c:v>-0.38600000000000001</c:v>
                </c:pt>
                <c:pt idx="8">
                  <c:v>-0.63200000000000001</c:v>
                </c:pt>
                <c:pt idx="9">
                  <c:v>-0.95799999999999996</c:v>
                </c:pt>
                <c:pt idx="10">
                  <c:v>-1.0209999999999999</c:v>
                </c:pt>
                <c:pt idx="11">
                  <c:v>-0.96199999999999997</c:v>
                </c:pt>
                <c:pt idx="12">
                  <c:v>-0.68200000000000005</c:v>
                </c:pt>
                <c:pt idx="13">
                  <c:v>-0.371</c:v>
                </c:pt>
                <c:pt idx="14">
                  <c:v>0.86399999999999999</c:v>
                </c:pt>
                <c:pt idx="15">
                  <c:v>0.85899999999999999</c:v>
                </c:pt>
                <c:pt idx="16">
                  <c:v>-0.27100000000000002</c:v>
                </c:pt>
                <c:pt idx="17">
                  <c:v>-0.77100000000000002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khal-1'!$I$37:$I$58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12.852</c:v>
                </c:pt>
                <c:pt idx="7">
                  <c:v>15.352</c:v>
                </c:pt>
                <c:pt idx="8">
                  <c:v>17.852</c:v>
                </c:pt>
                <c:pt idx="9">
                  <c:v>21.302</c:v>
                </c:pt>
                <c:pt idx="10">
                  <c:v>22</c:v>
                </c:pt>
                <c:pt idx="11">
                  <c:v>25</c:v>
                </c:pt>
              </c:numCache>
            </c:numRef>
          </c:xVal>
          <c:yVal>
            <c:numRef>
              <c:f>'Doapura khal-1'!$J$37:$J$58</c:f>
              <c:numCache>
                <c:formatCode>0.000</c:formatCode>
                <c:ptCount val="22"/>
                <c:pt idx="0">
                  <c:v>-0.77600000000000002</c:v>
                </c:pt>
                <c:pt idx="1">
                  <c:v>-0.371</c:v>
                </c:pt>
                <c:pt idx="2">
                  <c:v>-0.106</c:v>
                </c:pt>
                <c:pt idx="3">
                  <c:v>2.0009999999999999</c:v>
                </c:pt>
                <c:pt idx="4">
                  <c:v>2.0089999999999999</c:v>
                </c:pt>
                <c:pt idx="5">
                  <c:v>0.86799999999999999</c:v>
                </c:pt>
                <c:pt idx="6">
                  <c:v>-1.7</c:v>
                </c:pt>
                <c:pt idx="7">
                  <c:v>-1.7</c:v>
                </c:pt>
                <c:pt idx="8">
                  <c:v>-1.7</c:v>
                </c:pt>
                <c:pt idx="9">
                  <c:v>0.6</c:v>
                </c:pt>
                <c:pt idx="10">
                  <c:v>-0.27100000000000002</c:v>
                </c:pt>
                <c:pt idx="11">
                  <c:v>-0.77100000000000002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2016"/>
        <c:axId val="198663552"/>
      </c:scatterChart>
      <c:valAx>
        <c:axId val="198662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63552"/>
        <c:crosses val="autoZero"/>
        <c:crossBetween val="midCat"/>
      </c:valAx>
      <c:valAx>
        <c:axId val="19866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62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'Doapura khal-1'!$B$67:$B$88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'Doapura khal-1'!$C$67:$C$88</c:f>
              <c:numCache>
                <c:formatCode>0.000</c:formatCode>
                <c:ptCount val="22"/>
                <c:pt idx="0">
                  <c:v>0.36699999999999999</c:v>
                </c:pt>
                <c:pt idx="1">
                  <c:v>0.36199999999999999</c:v>
                </c:pt>
                <c:pt idx="2">
                  <c:v>0.35199999999999998</c:v>
                </c:pt>
                <c:pt idx="3">
                  <c:v>-0.57799999999999996</c:v>
                </c:pt>
                <c:pt idx="4">
                  <c:v>-0.79900000000000004</c:v>
                </c:pt>
                <c:pt idx="5">
                  <c:v>-0.92</c:v>
                </c:pt>
                <c:pt idx="6">
                  <c:v>-0.97799999999999998</c:v>
                </c:pt>
                <c:pt idx="7">
                  <c:v>-0.92300000000000004</c:v>
                </c:pt>
                <c:pt idx="8">
                  <c:v>-0.73</c:v>
                </c:pt>
                <c:pt idx="9">
                  <c:v>-0.53400000000000003</c:v>
                </c:pt>
                <c:pt idx="10">
                  <c:v>0.39200000000000002</c:v>
                </c:pt>
                <c:pt idx="11">
                  <c:v>0.40200000000000002</c:v>
                </c:pt>
                <c:pt idx="12">
                  <c:v>0.40600000000000003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'Doapura khal-1'!$I$67:$I$88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7.5</c:v>
                </c:pt>
                <c:pt idx="9">
                  <c:v>10.577999999999999</c:v>
                </c:pt>
                <c:pt idx="10">
                  <c:v>13.077999999999999</c:v>
                </c:pt>
                <c:pt idx="11">
                  <c:v>15.577999999999999</c:v>
                </c:pt>
                <c:pt idx="12">
                  <c:v>18.730999999999998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'Doapura khal-1'!$J$67:$J$88</c:f>
              <c:numCache>
                <c:formatCode>0.00</c:formatCode>
                <c:ptCount val="22"/>
                <c:pt idx="6" formatCode="0.000">
                  <c:v>0.36699999999999999</c:v>
                </c:pt>
                <c:pt idx="7" formatCode="0.000">
                  <c:v>0.36199999999999999</c:v>
                </c:pt>
                <c:pt idx="8" formatCode="0.000">
                  <c:v>0.35199999999999998</c:v>
                </c:pt>
                <c:pt idx="9" formatCode="0.000">
                  <c:v>-1.7</c:v>
                </c:pt>
                <c:pt idx="10" formatCode="0.000">
                  <c:v>-1.7</c:v>
                </c:pt>
                <c:pt idx="11" formatCode="0.000">
                  <c:v>-1.7</c:v>
                </c:pt>
                <c:pt idx="12" formatCode="0.000">
                  <c:v>0.40200000000000002</c:v>
                </c:pt>
                <c:pt idx="13" formatCode="0.000">
                  <c:v>0.40200000000000002</c:v>
                </c:pt>
                <c:pt idx="14" formatCode="0.000">
                  <c:v>0.40600000000000003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8016"/>
        <c:axId val="199239552"/>
      </c:scatterChart>
      <c:valAx>
        <c:axId val="199238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39552"/>
        <c:crosses val="autoZero"/>
        <c:crossBetween val="midCat"/>
      </c:valAx>
      <c:valAx>
        <c:axId val="19923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38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127001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396875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23</xdr:row>
      <xdr:rowOff>30481</xdr:rowOff>
    </xdr:from>
    <xdr:to>
      <xdr:col>19</xdr:col>
      <xdr:colOff>381000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22861</xdr:rowOff>
    </xdr:from>
    <xdr:to>
      <xdr:col>19</xdr:col>
      <xdr:colOff>476251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27</xdr:row>
      <xdr:rowOff>30481</xdr:rowOff>
    </xdr:from>
    <xdr:to>
      <xdr:col>19</xdr:col>
      <xdr:colOff>444500</xdr:colOff>
      <xdr:row>41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65</xdr:row>
      <xdr:rowOff>1</xdr:rowOff>
    </xdr:from>
    <xdr:to>
      <xdr:col>19</xdr:col>
      <xdr:colOff>396875</xdr:colOff>
      <xdr:row>79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253</xdr:row>
      <xdr:rowOff>38817</xdr:rowOff>
    </xdr:from>
    <xdr:to>
      <xdr:col>19</xdr:col>
      <xdr:colOff>163973</xdr:colOff>
      <xdr:row>267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306</xdr:row>
      <xdr:rowOff>38817</xdr:rowOff>
    </xdr:from>
    <xdr:to>
      <xdr:col>19</xdr:col>
      <xdr:colOff>163973</xdr:colOff>
      <xdr:row>320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333</xdr:row>
      <xdr:rowOff>38817</xdr:rowOff>
    </xdr:from>
    <xdr:to>
      <xdr:col>19</xdr:col>
      <xdr:colOff>163973</xdr:colOff>
      <xdr:row>347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359</xdr:row>
      <xdr:rowOff>38817</xdr:rowOff>
    </xdr:from>
    <xdr:to>
      <xdr:col>19</xdr:col>
      <xdr:colOff>163973</xdr:colOff>
      <xdr:row>373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400</xdr:row>
      <xdr:rowOff>38817</xdr:rowOff>
    </xdr:from>
    <xdr:to>
      <xdr:col>19</xdr:col>
      <xdr:colOff>163973</xdr:colOff>
      <xdr:row>414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26</xdr:row>
      <xdr:rowOff>0</xdr:rowOff>
    </xdr:from>
    <xdr:to>
      <xdr:col>8</xdr:col>
      <xdr:colOff>161926</xdr:colOff>
      <xdr:row>33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26</xdr:row>
      <xdr:rowOff>27046</xdr:rowOff>
    </xdr:from>
    <xdr:to>
      <xdr:col>4</xdr:col>
      <xdr:colOff>543984</xdr:colOff>
      <xdr:row>33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26</xdr:row>
      <xdr:rowOff>27045</xdr:rowOff>
    </xdr:from>
    <xdr:to>
      <xdr:col>2</xdr:col>
      <xdr:colOff>349958</xdr:colOff>
      <xdr:row>33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215542</xdr:colOff>
      <xdr:row>3</xdr:row>
      <xdr:rowOff>29098</xdr:rowOff>
    </xdr:from>
    <xdr:to>
      <xdr:col>19</xdr:col>
      <xdr:colOff>115376</xdr:colOff>
      <xdr:row>16</xdr:row>
      <xdr:rowOff>155511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22</xdr:row>
      <xdr:rowOff>38817</xdr:rowOff>
    </xdr:from>
    <xdr:to>
      <xdr:col>19</xdr:col>
      <xdr:colOff>163973</xdr:colOff>
      <xdr:row>36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43</xdr:row>
      <xdr:rowOff>38817</xdr:rowOff>
    </xdr:from>
    <xdr:to>
      <xdr:col>19</xdr:col>
      <xdr:colOff>163973</xdr:colOff>
      <xdr:row>57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248510</xdr:colOff>
      <xdr:row>64</xdr:row>
      <xdr:rowOff>70074</xdr:rowOff>
    </xdr:from>
    <xdr:to>
      <xdr:col>19</xdr:col>
      <xdr:colOff>167394</xdr:colOff>
      <xdr:row>78</xdr:row>
      <xdr:rowOff>33668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82</xdr:row>
      <xdr:rowOff>38817</xdr:rowOff>
    </xdr:from>
    <xdr:to>
      <xdr:col>19</xdr:col>
      <xdr:colOff>163973</xdr:colOff>
      <xdr:row>96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101</xdr:row>
      <xdr:rowOff>38817</xdr:rowOff>
    </xdr:from>
    <xdr:to>
      <xdr:col>19</xdr:col>
      <xdr:colOff>163973</xdr:colOff>
      <xdr:row>115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129</xdr:row>
      <xdr:rowOff>38817</xdr:rowOff>
    </xdr:from>
    <xdr:to>
      <xdr:col>19</xdr:col>
      <xdr:colOff>163973</xdr:colOff>
      <xdr:row>143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149</xdr:row>
      <xdr:rowOff>38817</xdr:rowOff>
    </xdr:from>
    <xdr:to>
      <xdr:col>19</xdr:col>
      <xdr:colOff>163973</xdr:colOff>
      <xdr:row>163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167</xdr:row>
      <xdr:rowOff>38817</xdr:rowOff>
    </xdr:from>
    <xdr:to>
      <xdr:col>19</xdr:col>
      <xdr:colOff>163973</xdr:colOff>
      <xdr:row>181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192</xdr:row>
      <xdr:rowOff>38817</xdr:rowOff>
    </xdr:from>
    <xdr:to>
      <xdr:col>19</xdr:col>
      <xdr:colOff>163973</xdr:colOff>
      <xdr:row>206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244701</xdr:colOff>
      <xdr:row>208</xdr:row>
      <xdr:rowOff>67975</xdr:rowOff>
    </xdr:from>
    <xdr:to>
      <xdr:col>19</xdr:col>
      <xdr:colOff>144535</xdr:colOff>
      <xdr:row>220</xdr:row>
      <xdr:rowOff>165229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244700</xdr:colOff>
      <xdr:row>224</xdr:row>
      <xdr:rowOff>184609</xdr:rowOff>
    </xdr:from>
    <xdr:to>
      <xdr:col>19</xdr:col>
      <xdr:colOff>144534</xdr:colOff>
      <xdr:row>238</xdr:row>
      <xdr:rowOff>116633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205823</xdr:colOff>
      <xdr:row>240</xdr:row>
      <xdr:rowOff>136010</xdr:rowOff>
    </xdr:from>
    <xdr:to>
      <xdr:col>19</xdr:col>
      <xdr:colOff>105657</xdr:colOff>
      <xdr:row>254</xdr:row>
      <xdr:rowOff>68035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166945</xdr:colOff>
      <xdr:row>258</xdr:row>
      <xdr:rowOff>38817</xdr:rowOff>
    </xdr:from>
    <xdr:to>
      <xdr:col>19</xdr:col>
      <xdr:colOff>66779</xdr:colOff>
      <xdr:row>272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186384</xdr:colOff>
      <xdr:row>285</xdr:row>
      <xdr:rowOff>38817</xdr:rowOff>
    </xdr:from>
    <xdr:to>
      <xdr:col>19</xdr:col>
      <xdr:colOff>86218</xdr:colOff>
      <xdr:row>299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view="pageBreakPreview" zoomScale="106" zoomScaleNormal="100" zoomScaleSheetLayoutView="106" workbookViewId="0">
      <selection activeCell="R34" sqref="R34:AB37"/>
    </sheetView>
  </sheetViews>
  <sheetFormatPr defaultRowHeight="12.75" x14ac:dyDescent="0.2"/>
  <cols>
    <col min="1" max="1" width="7.85546875" style="110" customWidth="1"/>
    <col min="2" max="16" width="4.7109375" style="110" customWidth="1"/>
    <col min="17" max="17" width="4.140625" style="110" customWidth="1"/>
    <col min="18" max="18" width="4.7109375" style="110" customWidth="1"/>
    <col min="19" max="19" width="6.42578125" style="110" customWidth="1"/>
    <col min="20" max="20" width="4.42578125" style="110" customWidth="1"/>
    <col min="21" max="21" width="5.28515625" style="110" customWidth="1"/>
    <col min="22" max="22" width="4.42578125" style="110" customWidth="1"/>
    <col min="23" max="23" width="5.7109375" style="110" customWidth="1"/>
    <col min="24" max="24" width="4.42578125" style="110" customWidth="1"/>
    <col min="25" max="25" width="4.7109375" style="110" customWidth="1"/>
    <col min="26" max="26" width="5.140625" style="110" customWidth="1"/>
    <col min="27" max="27" width="4.28515625" style="110" customWidth="1"/>
    <col min="28" max="28" width="4.42578125" style="110" customWidth="1"/>
    <col min="29" max="45" width="4.7109375" style="110" customWidth="1"/>
    <col min="46" max="255" width="9.140625" style="110"/>
    <col min="256" max="256" width="7.85546875" style="110" customWidth="1"/>
    <col min="257" max="283" width="4.7109375" style="110" customWidth="1"/>
    <col min="284" max="284" width="8.85546875" style="110" customWidth="1"/>
    <col min="285" max="301" width="4.7109375" style="110" customWidth="1"/>
    <col min="302" max="511" width="9.140625" style="110"/>
    <col min="512" max="512" width="7.85546875" style="110" customWidth="1"/>
    <col min="513" max="539" width="4.7109375" style="110" customWidth="1"/>
    <col min="540" max="540" width="8.85546875" style="110" customWidth="1"/>
    <col min="541" max="557" width="4.7109375" style="110" customWidth="1"/>
    <col min="558" max="767" width="9.140625" style="110"/>
    <col min="768" max="768" width="7.85546875" style="110" customWidth="1"/>
    <col min="769" max="795" width="4.7109375" style="110" customWidth="1"/>
    <col min="796" max="796" width="8.85546875" style="110" customWidth="1"/>
    <col min="797" max="813" width="4.7109375" style="110" customWidth="1"/>
    <col min="814" max="1023" width="9.140625" style="110"/>
    <col min="1024" max="1024" width="7.85546875" style="110" customWidth="1"/>
    <col min="1025" max="1051" width="4.7109375" style="110" customWidth="1"/>
    <col min="1052" max="1052" width="8.85546875" style="110" customWidth="1"/>
    <col min="1053" max="1069" width="4.7109375" style="110" customWidth="1"/>
    <col min="1070" max="1279" width="9.140625" style="110"/>
    <col min="1280" max="1280" width="7.85546875" style="110" customWidth="1"/>
    <col min="1281" max="1307" width="4.7109375" style="110" customWidth="1"/>
    <col min="1308" max="1308" width="8.85546875" style="110" customWidth="1"/>
    <col min="1309" max="1325" width="4.7109375" style="110" customWidth="1"/>
    <col min="1326" max="1535" width="9.140625" style="110"/>
    <col min="1536" max="1536" width="7.85546875" style="110" customWidth="1"/>
    <col min="1537" max="1563" width="4.7109375" style="110" customWidth="1"/>
    <col min="1564" max="1564" width="8.85546875" style="110" customWidth="1"/>
    <col min="1565" max="1581" width="4.7109375" style="110" customWidth="1"/>
    <col min="1582" max="1791" width="9.140625" style="110"/>
    <col min="1792" max="1792" width="7.85546875" style="110" customWidth="1"/>
    <col min="1793" max="1819" width="4.7109375" style="110" customWidth="1"/>
    <col min="1820" max="1820" width="8.85546875" style="110" customWidth="1"/>
    <col min="1821" max="1837" width="4.7109375" style="110" customWidth="1"/>
    <col min="1838" max="2047" width="9.140625" style="110"/>
    <col min="2048" max="2048" width="7.85546875" style="110" customWidth="1"/>
    <col min="2049" max="2075" width="4.7109375" style="110" customWidth="1"/>
    <col min="2076" max="2076" width="8.85546875" style="110" customWidth="1"/>
    <col min="2077" max="2093" width="4.7109375" style="110" customWidth="1"/>
    <col min="2094" max="2303" width="9.140625" style="110"/>
    <col min="2304" max="2304" width="7.85546875" style="110" customWidth="1"/>
    <col min="2305" max="2331" width="4.7109375" style="110" customWidth="1"/>
    <col min="2332" max="2332" width="8.85546875" style="110" customWidth="1"/>
    <col min="2333" max="2349" width="4.7109375" style="110" customWidth="1"/>
    <col min="2350" max="2559" width="9.140625" style="110"/>
    <col min="2560" max="2560" width="7.85546875" style="110" customWidth="1"/>
    <col min="2561" max="2587" width="4.7109375" style="110" customWidth="1"/>
    <col min="2588" max="2588" width="8.85546875" style="110" customWidth="1"/>
    <col min="2589" max="2605" width="4.7109375" style="110" customWidth="1"/>
    <col min="2606" max="2815" width="9.140625" style="110"/>
    <col min="2816" max="2816" width="7.85546875" style="110" customWidth="1"/>
    <col min="2817" max="2843" width="4.7109375" style="110" customWidth="1"/>
    <col min="2844" max="2844" width="8.85546875" style="110" customWidth="1"/>
    <col min="2845" max="2861" width="4.7109375" style="110" customWidth="1"/>
    <col min="2862" max="3071" width="9.140625" style="110"/>
    <col min="3072" max="3072" width="7.85546875" style="110" customWidth="1"/>
    <col min="3073" max="3099" width="4.7109375" style="110" customWidth="1"/>
    <col min="3100" max="3100" width="8.85546875" style="110" customWidth="1"/>
    <col min="3101" max="3117" width="4.7109375" style="110" customWidth="1"/>
    <col min="3118" max="3327" width="9.140625" style="110"/>
    <col min="3328" max="3328" width="7.85546875" style="110" customWidth="1"/>
    <col min="3329" max="3355" width="4.7109375" style="110" customWidth="1"/>
    <col min="3356" max="3356" width="8.85546875" style="110" customWidth="1"/>
    <col min="3357" max="3373" width="4.7109375" style="110" customWidth="1"/>
    <col min="3374" max="3583" width="9.140625" style="110"/>
    <col min="3584" max="3584" width="7.85546875" style="110" customWidth="1"/>
    <col min="3585" max="3611" width="4.7109375" style="110" customWidth="1"/>
    <col min="3612" max="3612" width="8.85546875" style="110" customWidth="1"/>
    <col min="3613" max="3629" width="4.7109375" style="110" customWidth="1"/>
    <col min="3630" max="3839" width="9.140625" style="110"/>
    <col min="3840" max="3840" width="7.85546875" style="110" customWidth="1"/>
    <col min="3841" max="3867" width="4.7109375" style="110" customWidth="1"/>
    <col min="3868" max="3868" width="8.85546875" style="110" customWidth="1"/>
    <col min="3869" max="3885" width="4.7109375" style="110" customWidth="1"/>
    <col min="3886" max="4095" width="9.140625" style="110"/>
    <col min="4096" max="4096" width="7.85546875" style="110" customWidth="1"/>
    <col min="4097" max="4123" width="4.7109375" style="110" customWidth="1"/>
    <col min="4124" max="4124" width="8.85546875" style="110" customWidth="1"/>
    <col min="4125" max="4141" width="4.7109375" style="110" customWidth="1"/>
    <col min="4142" max="4351" width="9.140625" style="110"/>
    <col min="4352" max="4352" width="7.85546875" style="110" customWidth="1"/>
    <col min="4353" max="4379" width="4.7109375" style="110" customWidth="1"/>
    <col min="4380" max="4380" width="8.85546875" style="110" customWidth="1"/>
    <col min="4381" max="4397" width="4.7109375" style="110" customWidth="1"/>
    <col min="4398" max="4607" width="9.140625" style="110"/>
    <col min="4608" max="4608" width="7.85546875" style="110" customWidth="1"/>
    <col min="4609" max="4635" width="4.7109375" style="110" customWidth="1"/>
    <col min="4636" max="4636" width="8.85546875" style="110" customWidth="1"/>
    <col min="4637" max="4653" width="4.7109375" style="110" customWidth="1"/>
    <col min="4654" max="4863" width="9.140625" style="110"/>
    <col min="4864" max="4864" width="7.85546875" style="110" customWidth="1"/>
    <col min="4865" max="4891" width="4.7109375" style="110" customWidth="1"/>
    <col min="4892" max="4892" width="8.85546875" style="110" customWidth="1"/>
    <col min="4893" max="4909" width="4.7109375" style="110" customWidth="1"/>
    <col min="4910" max="5119" width="9.140625" style="110"/>
    <col min="5120" max="5120" width="7.85546875" style="110" customWidth="1"/>
    <col min="5121" max="5147" width="4.7109375" style="110" customWidth="1"/>
    <col min="5148" max="5148" width="8.85546875" style="110" customWidth="1"/>
    <col min="5149" max="5165" width="4.7109375" style="110" customWidth="1"/>
    <col min="5166" max="5375" width="9.140625" style="110"/>
    <col min="5376" max="5376" width="7.85546875" style="110" customWidth="1"/>
    <col min="5377" max="5403" width="4.7109375" style="110" customWidth="1"/>
    <col min="5404" max="5404" width="8.85546875" style="110" customWidth="1"/>
    <col min="5405" max="5421" width="4.7109375" style="110" customWidth="1"/>
    <col min="5422" max="5631" width="9.140625" style="110"/>
    <col min="5632" max="5632" width="7.85546875" style="110" customWidth="1"/>
    <col min="5633" max="5659" width="4.7109375" style="110" customWidth="1"/>
    <col min="5660" max="5660" width="8.85546875" style="110" customWidth="1"/>
    <col min="5661" max="5677" width="4.7109375" style="110" customWidth="1"/>
    <col min="5678" max="5887" width="9.140625" style="110"/>
    <col min="5888" max="5888" width="7.85546875" style="110" customWidth="1"/>
    <col min="5889" max="5915" width="4.7109375" style="110" customWidth="1"/>
    <col min="5916" max="5916" width="8.85546875" style="110" customWidth="1"/>
    <col min="5917" max="5933" width="4.7109375" style="110" customWidth="1"/>
    <col min="5934" max="6143" width="9.140625" style="110"/>
    <col min="6144" max="6144" width="7.85546875" style="110" customWidth="1"/>
    <col min="6145" max="6171" width="4.7109375" style="110" customWidth="1"/>
    <col min="6172" max="6172" width="8.85546875" style="110" customWidth="1"/>
    <col min="6173" max="6189" width="4.7109375" style="110" customWidth="1"/>
    <col min="6190" max="6399" width="9.140625" style="110"/>
    <col min="6400" max="6400" width="7.85546875" style="110" customWidth="1"/>
    <col min="6401" max="6427" width="4.7109375" style="110" customWidth="1"/>
    <col min="6428" max="6428" width="8.85546875" style="110" customWidth="1"/>
    <col min="6429" max="6445" width="4.7109375" style="110" customWidth="1"/>
    <col min="6446" max="6655" width="9.140625" style="110"/>
    <col min="6656" max="6656" width="7.85546875" style="110" customWidth="1"/>
    <col min="6657" max="6683" width="4.7109375" style="110" customWidth="1"/>
    <col min="6684" max="6684" width="8.85546875" style="110" customWidth="1"/>
    <col min="6685" max="6701" width="4.7109375" style="110" customWidth="1"/>
    <col min="6702" max="6911" width="9.140625" style="110"/>
    <col min="6912" max="6912" width="7.85546875" style="110" customWidth="1"/>
    <col min="6913" max="6939" width="4.7109375" style="110" customWidth="1"/>
    <col min="6940" max="6940" width="8.85546875" style="110" customWidth="1"/>
    <col min="6941" max="6957" width="4.7109375" style="110" customWidth="1"/>
    <col min="6958" max="7167" width="9.140625" style="110"/>
    <col min="7168" max="7168" width="7.85546875" style="110" customWidth="1"/>
    <col min="7169" max="7195" width="4.7109375" style="110" customWidth="1"/>
    <col min="7196" max="7196" width="8.85546875" style="110" customWidth="1"/>
    <col min="7197" max="7213" width="4.7109375" style="110" customWidth="1"/>
    <col min="7214" max="7423" width="9.140625" style="110"/>
    <col min="7424" max="7424" width="7.85546875" style="110" customWidth="1"/>
    <col min="7425" max="7451" width="4.7109375" style="110" customWidth="1"/>
    <col min="7452" max="7452" width="8.85546875" style="110" customWidth="1"/>
    <col min="7453" max="7469" width="4.7109375" style="110" customWidth="1"/>
    <col min="7470" max="7679" width="9.140625" style="110"/>
    <col min="7680" max="7680" width="7.85546875" style="110" customWidth="1"/>
    <col min="7681" max="7707" width="4.7109375" style="110" customWidth="1"/>
    <col min="7708" max="7708" width="8.85546875" style="110" customWidth="1"/>
    <col min="7709" max="7725" width="4.7109375" style="110" customWidth="1"/>
    <col min="7726" max="7935" width="9.140625" style="110"/>
    <col min="7936" max="7936" width="7.85546875" style="110" customWidth="1"/>
    <col min="7937" max="7963" width="4.7109375" style="110" customWidth="1"/>
    <col min="7964" max="7964" width="8.85546875" style="110" customWidth="1"/>
    <col min="7965" max="7981" width="4.7109375" style="110" customWidth="1"/>
    <col min="7982" max="8191" width="9.140625" style="110"/>
    <col min="8192" max="8192" width="7.85546875" style="110" customWidth="1"/>
    <col min="8193" max="8219" width="4.7109375" style="110" customWidth="1"/>
    <col min="8220" max="8220" width="8.85546875" style="110" customWidth="1"/>
    <col min="8221" max="8237" width="4.7109375" style="110" customWidth="1"/>
    <col min="8238" max="8447" width="9.140625" style="110"/>
    <col min="8448" max="8448" width="7.85546875" style="110" customWidth="1"/>
    <col min="8449" max="8475" width="4.7109375" style="110" customWidth="1"/>
    <col min="8476" max="8476" width="8.85546875" style="110" customWidth="1"/>
    <col min="8477" max="8493" width="4.7109375" style="110" customWidth="1"/>
    <col min="8494" max="8703" width="9.140625" style="110"/>
    <col min="8704" max="8704" width="7.85546875" style="110" customWidth="1"/>
    <col min="8705" max="8731" width="4.7109375" style="110" customWidth="1"/>
    <col min="8732" max="8732" width="8.85546875" style="110" customWidth="1"/>
    <col min="8733" max="8749" width="4.7109375" style="110" customWidth="1"/>
    <col min="8750" max="8959" width="9.140625" style="110"/>
    <col min="8960" max="8960" width="7.85546875" style="110" customWidth="1"/>
    <col min="8961" max="8987" width="4.7109375" style="110" customWidth="1"/>
    <col min="8988" max="8988" width="8.85546875" style="110" customWidth="1"/>
    <col min="8989" max="9005" width="4.7109375" style="110" customWidth="1"/>
    <col min="9006" max="9215" width="9.140625" style="110"/>
    <col min="9216" max="9216" width="7.85546875" style="110" customWidth="1"/>
    <col min="9217" max="9243" width="4.7109375" style="110" customWidth="1"/>
    <col min="9244" max="9244" width="8.85546875" style="110" customWidth="1"/>
    <col min="9245" max="9261" width="4.7109375" style="110" customWidth="1"/>
    <col min="9262" max="9471" width="9.140625" style="110"/>
    <col min="9472" max="9472" width="7.85546875" style="110" customWidth="1"/>
    <col min="9473" max="9499" width="4.7109375" style="110" customWidth="1"/>
    <col min="9500" max="9500" width="8.85546875" style="110" customWidth="1"/>
    <col min="9501" max="9517" width="4.7109375" style="110" customWidth="1"/>
    <col min="9518" max="9727" width="9.140625" style="110"/>
    <col min="9728" max="9728" width="7.85546875" style="110" customWidth="1"/>
    <col min="9729" max="9755" width="4.7109375" style="110" customWidth="1"/>
    <col min="9756" max="9756" width="8.85546875" style="110" customWidth="1"/>
    <col min="9757" max="9773" width="4.7109375" style="110" customWidth="1"/>
    <col min="9774" max="9983" width="9.140625" style="110"/>
    <col min="9984" max="9984" width="7.85546875" style="110" customWidth="1"/>
    <col min="9985" max="10011" width="4.7109375" style="110" customWidth="1"/>
    <col min="10012" max="10012" width="8.85546875" style="110" customWidth="1"/>
    <col min="10013" max="10029" width="4.7109375" style="110" customWidth="1"/>
    <col min="10030" max="10239" width="9.140625" style="110"/>
    <col min="10240" max="10240" width="7.85546875" style="110" customWidth="1"/>
    <col min="10241" max="10267" width="4.7109375" style="110" customWidth="1"/>
    <col min="10268" max="10268" width="8.85546875" style="110" customWidth="1"/>
    <col min="10269" max="10285" width="4.7109375" style="110" customWidth="1"/>
    <col min="10286" max="10495" width="9.140625" style="110"/>
    <col min="10496" max="10496" width="7.85546875" style="110" customWidth="1"/>
    <col min="10497" max="10523" width="4.7109375" style="110" customWidth="1"/>
    <col min="10524" max="10524" width="8.85546875" style="110" customWidth="1"/>
    <col min="10525" max="10541" width="4.7109375" style="110" customWidth="1"/>
    <col min="10542" max="10751" width="9.140625" style="110"/>
    <col min="10752" max="10752" width="7.85546875" style="110" customWidth="1"/>
    <col min="10753" max="10779" width="4.7109375" style="110" customWidth="1"/>
    <col min="10780" max="10780" width="8.85546875" style="110" customWidth="1"/>
    <col min="10781" max="10797" width="4.7109375" style="110" customWidth="1"/>
    <col min="10798" max="11007" width="9.140625" style="110"/>
    <col min="11008" max="11008" width="7.85546875" style="110" customWidth="1"/>
    <col min="11009" max="11035" width="4.7109375" style="110" customWidth="1"/>
    <col min="11036" max="11036" width="8.85546875" style="110" customWidth="1"/>
    <col min="11037" max="11053" width="4.7109375" style="110" customWidth="1"/>
    <col min="11054" max="11263" width="9.140625" style="110"/>
    <col min="11264" max="11264" width="7.85546875" style="110" customWidth="1"/>
    <col min="11265" max="11291" width="4.7109375" style="110" customWidth="1"/>
    <col min="11292" max="11292" width="8.85546875" style="110" customWidth="1"/>
    <col min="11293" max="11309" width="4.7109375" style="110" customWidth="1"/>
    <col min="11310" max="11519" width="9.140625" style="110"/>
    <col min="11520" max="11520" width="7.85546875" style="110" customWidth="1"/>
    <col min="11521" max="11547" width="4.7109375" style="110" customWidth="1"/>
    <col min="11548" max="11548" width="8.85546875" style="110" customWidth="1"/>
    <col min="11549" max="11565" width="4.7109375" style="110" customWidth="1"/>
    <col min="11566" max="11775" width="9.140625" style="110"/>
    <col min="11776" max="11776" width="7.85546875" style="110" customWidth="1"/>
    <col min="11777" max="11803" width="4.7109375" style="110" customWidth="1"/>
    <col min="11804" max="11804" width="8.85546875" style="110" customWidth="1"/>
    <col min="11805" max="11821" width="4.7109375" style="110" customWidth="1"/>
    <col min="11822" max="12031" width="9.140625" style="110"/>
    <col min="12032" max="12032" width="7.85546875" style="110" customWidth="1"/>
    <col min="12033" max="12059" width="4.7109375" style="110" customWidth="1"/>
    <col min="12060" max="12060" width="8.85546875" style="110" customWidth="1"/>
    <col min="12061" max="12077" width="4.7109375" style="110" customWidth="1"/>
    <col min="12078" max="12287" width="9.140625" style="110"/>
    <col min="12288" max="12288" width="7.85546875" style="110" customWidth="1"/>
    <col min="12289" max="12315" width="4.7109375" style="110" customWidth="1"/>
    <col min="12316" max="12316" width="8.85546875" style="110" customWidth="1"/>
    <col min="12317" max="12333" width="4.7109375" style="110" customWidth="1"/>
    <col min="12334" max="12543" width="9.140625" style="110"/>
    <col min="12544" max="12544" width="7.85546875" style="110" customWidth="1"/>
    <col min="12545" max="12571" width="4.7109375" style="110" customWidth="1"/>
    <col min="12572" max="12572" width="8.85546875" style="110" customWidth="1"/>
    <col min="12573" max="12589" width="4.7109375" style="110" customWidth="1"/>
    <col min="12590" max="12799" width="9.140625" style="110"/>
    <col min="12800" max="12800" width="7.85546875" style="110" customWidth="1"/>
    <col min="12801" max="12827" width="4.7109375" style="110" customWidth="1"/>
    <col min="12828" max="12828" width="8.85546875" style="110" customWidth="1"/>
    <col min="12829" max="12845" width="4.7109375" style="110" customWidth="1"/>
    <col min="12846" max="13055" width="9.140625" style="110"/>
    <col min="13056" max="13056" width="7.85546875" style="110" customWidth="1"/>
    <col min="13057" max="13083" width="4.7109375" style="110" customWidth="1"/>
    <col min="13084" max="13084" width="8.85546875" style="110" customWidth="1"/>
    <col min="13085" max="13101" width="4.7109375" style="110" customWidth="1"/>
    <col min="13102" max="13311" width="9.140625" style="110"/>
    <col min="13312" max="13312" width="7.85546875" style="110" customWidth="1"/>
    <col min="13313" max="13339" width="4.7109375" style="110" customWidth="1"/>
    <col min="13340" max="13340" width="8.85546875" style="110" customWidth="1"/>
    <col min="13341" max="13357" width="4.7109375" style="110" customWidth="1"/>
    <col min="13358" max="13567" width="9.140625" style="110"/>
    <col min="13568" max="13568" width="7.85546875" style="110" customWidth="1"/>
    <col min="13569" max="13595" width="4.7109375" style="110" customWidth="1"/>
    <col min="13596" max="13596" width="8.85546875" style="110" customWidth="1"/>
    <col min="13597" max="13613" width="4.7109375" style="110" customWidth="1"/>
    <col min="13614" max="13823" width="9.140625" style="110"/>
    <col min="13824" max="13824" width="7.85546875" style="110" customWidth="1"/>
    <col min="13825" max="13851" width="4.7109375" style="110" customWidth="1"/>
    <col min="13852" max="13852" width="8.85546875" style="110" customWidth="1"/>
    <col min="13853" max="13869" width="4.7109375" style="110" customWidth="1"/>
    <col min="13870" max="14079" width="9.140625" style="110"/>
    <col min="14080" max="14080" width="7.85546875" style="110" customWidth="1"/>
    <col min="14081" max="14107" width="4.7109375" style="110" customWidth="1"/>
    <col min="14108" max="14108" width="8.85546875" style="110" customWidth="1"/>
    <col min="14109" max="14125" width="4.7109375" style="110" customWidth="1"/>
    <col min="14126" max="14335" width="9.140625" style="110"/>
    <col min="14336" max="14336" width="7.85546875" style="110" customWidth="1"/>
    <col min="14337" max="14363" width="4.7109375" style="110" customWidth="1"/>
    <col min="14364" max="14364" width="8.85546875" style="110" customWidth="1"/>
    <col min="14365" max="14381" width="4.7109375" style="110" customWidth="1"/>
    <col min="14382" max="14591" width="9.140625" style="110"/>
    <col min="14592" max="14592" width="7.85546875" style="110" customWidth="1"/>
    <col min="14593" max="14619" width="4.7109375" style="110" customWidth="1"/>
    <col min="14620" max="14620" width="8.85546875" style="110" customWidth="1"/>
    <col min="14621" max="14637" width="4.7109375" style="110" customWidth="1"/>
    <col min="14638" max="14847" width="9.140625" style="110"/>
    <col min="14848" max="14848" width="7.85546875" style="110" customWidth="1"/>
    <col min="14849" max="14875" width="4.7109375" style="110" customWidth="1"/>
    <col min="14876" max="14876" width="8.85546875" style="110" customWidth="1"/>
    <col min="14877" max="14893" width="4.7109375" style="110" customWidth="1"/>
    <col min="14894" max="15103" width="9.140625" style="110"/>
    <col min="15104" max="15104" width="7.85546875" style="110" customWidth="1"/>
    <col min="15105" max="15131" width="4.7109375" style="110" customWidth="1"/>
    <col min="15132" max="15132" width="8.85546875" style="110" customWidth="1"/>
    <col min="15133" max="15149" width="4.7109375" style="110" customWidth="1"/>
    <col min="15150" max="15359" width="9.140625" style="110"/>
    <col min="15360" max="15360" width="7.85546875" style="110" customWidth="1"/>
    <col min="15361" max="15387" width="4.7109375" style="110" customWidth="1"/>
    <col min="15388" max="15388" width="8.85546875" style="110" customWidth="1"/>
    <col min="15389" max="15405" width="4.7109375" style="110" customWidth="1"/>
    <col min="15406" max="15615" width="9.140625" style="110"/>
    <col min="15616" max="15616" width="7.85546875" style="110" customWidth="1"/>
    <col min="15617" max="15643" width="4.7109375" style="110" customWidth="1"/>
    <col min="15644" max="15644" width="8.85546875" style="110" customWidth="1"/>
    <col min="15645" max="15661" width="4.7109375" style="110" customWidth="1"/>
    <col min="15662" max="15871" width="9.140625" style="110"/>
    <col min="15872" max="15872" width="7.85546875" style="110" customWidth="1"/>
    <col min="15873" max="15899" width="4.7109375" style="110" customWidth="1"/>
    <col min="15900" max="15900" width="8.85546875" style="110" customWidth="1"/>
    <col min="15901" max="15917" width="4.7109375" style="110" customWidth="1"/>
    <col min="15918" max="16127" width="9.140625" style="110"/>
    <col min="16128" max="16128" width="7.85546875" style="110" customWidth="1"/>
    <col min="16129" max="16155" width="4.7109375" style="110" customWidth="1"/>
    <col min="16156" max="16156" width="8.85546875" style="110" customWidth="1"/>
    <col min="16157" max="16173" width="4.7109375" style="110" customWidth="1"/>
    <col min="16174" max="16384" width="9.140625" style="110"/>
  </cols>
  <sheetData>
    <row r="1" spans="1:39" s="97" customFormat="1" ht="12.75" customHeight="1" x14ac:dyDescent="0.25">
      <c r="A1" s="94" t="s">
        <v>40</v>
      </c>
      <c r="B1" s="127" t="s">
        <v>41</v>
      </c>
      <c r="C1" s="128"/>
      <c r="D1" s="128"/>
      <c r="E1" s="128"/>
      <c r="F1" s="128"/>
      <c r="G1" s="128"/>
      <c r="H1" s="128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6"/>
    </row>
    <row r="2" spans="1:39" s="97" customFormat="1" ht="9" x14ac:dyDescent="0.15">
      <c r="A2" s="98" t="s">
        <v>42</v>
      </c>
      <c r="B2" s="99">
        <v>0</v>
      </c>
      <c r="C2" s="99">
        <v>0.1</v>
      </c>
      <c r="D2" s="99">
        <v>0.2</v>
      </c>
      <c r="E2" s="99">
        <v>0.3</v>
      </c>
      <c r="F2" s="99">
        <v>0.4</v>
      </c>
      <c r="G2" s="99">
        <v>0.5</v>
      </c>
      <c r="H2" s="99">
        <v>0.6</v>
      </c>
      <c r="I2" s="99">
        <v>0.7</v>
      </c>
      <c r="J2" s="99">
        <v>0.8</v>
      </c>
      <c r="K2" s="99">
        <v>0.9</v>
      </c>
      <c r="L2" s="99">
        <v>1</v>
      </c>
      <c r="M2" s="99">
        <v>1.1000000000000001</v>
      </c>
      <c r="N2" s="99">
        <v>1.2</v>
      </c>
      <c r="O2" s="99">
        <v>1.3</v>
      </c>
      <c r="P2" s="99">
        <v>1.4039999999999999</v>
      </c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/>
      <c r="AC2" s="99"/>
      <c r="AD2" s="99"/>
      <c r="AE2" s="99"/>
      <c r="AF2" s="99"/>
      <c r="AG2" s="101"/>
      <c r="AH2" s="102"/>
      <c r="AI2" s="102"/>
      <c r="AJ2" s="102"/>
      <c r="AK2" s="102"/>
      <c r="AL2" s="102"/>
      <c r="AM2" s="102"/>
    </row>
    <row r="3" spans="1:39" s="97" customFormat="1" ht="9" x14ac:dyDescent="0.15">
      <c r="A3" s="98" t="s">
        <v>43</v>
      </c>
      <c r="B3" s="103">
        <v>-1.0629999999999999</v>
      </c>
      <c r="C3" s="103">
        <v>-1.0209999999999999</v>
      </c>
      <c r="D3" s="103">
        <v>-0.97799999999999998</v>
      </c>
      <c r="E3" s="103">
        <v>-0.86599999999999999</v>
      </c>
      <c r="F3" s="103">
        <v>-0.80600000000000005</v>
      </c>
      <c r="G3" s="103">
        <v>-0.84199999999999997</v>
      </c>
      <c r="H3" s="103">
        <v>-0.79600000000000004</v>
      </c>
      <c r="I3" s="103">
        <v>-0.54200000000000004</v>
      </c>
      <c r="J3" s="103">
        <v>-0.69199999999999995</v>
      </c>
      <c r="K3" s="103">
        <v>-0.60099999999999998</v>
      </c>
      <c r="L3" s="103">
        <v>-0.54200000000000004</v>
      </c>
      <c r="M3" s="103">
        <v>-0.46600000000000003</v>
      </c>
      <c r="N3" s="104">
        <v>-0.79</v>
      </c>
      <c r="O3" s="104">
        <v>-0.89</v>
      </c>
      <c r="P3" s="104">
        <v>-0.88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5"/>
      <c r="AC3" s="104"/>
      <c r="AD3" s="104"/>
      <c r="AE3" s="104"/>
      <c r="AF3" s="104"/>
    </row>
    <row r="4" spans="1:39" s="97" customFormat="1" ht="9" x14ac:dyDescent="0.15">
      <c r="A4" s="98" t="s">
        <v>44</v>
      </c>
      <c r="B4" s="103">
        <v>0.94799999999999995</v>
      </c>
      <c r="C4" s="103">
        <v>0.86899999999999999</v>
      </c>
      <c r="D4" s="103">
        <v>0.35199999999999998</v>
      </c>
      <c r="E4" s="103">
        <v>0.183</v>
      </c>
      <c r="F4" s="103">
        <v>1.579</v>
      </c>
      <c r="G4" s="103">
        <v>-0.11600000000000001</v>
      </c>
      <c r="H4" s="103">
        <v>-0.127</v>
      </c>
      <c r="I4" s="103">
        <v>-4.2999999999999997E-2</v>
      </c>
      <c r="J4" s="103">
        <v>0.28799999999999998</v>
      </c>
      <c r="K4" s="103">
        <v>4.8000000000000001E-2</v>
      </c>
      <c r="L4" s="103">
        <v>0.28399999999999997</v>
      </c>
      <c r="M4" s="103">
        <v>0.29399999999999998</v>
      </c>
      <c r="N4" s="104">
        <v>0.40500000000000003</v>
      </c>
      <c r="O4" s="104">
        <v>0.43099999999999999</v>
      </c>
      <c r="P4" s="104">
        <v>0.85099999999999998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5"/>
      <c r="AC4" s="104"/>
      <c r="AD4" s="104"/>
      <c r="AE4" s="104"/>
      <c r="AF4" s="104"/>
    </row>
    <row r="5" spans="1:39" s="97" customFormat="1" ht="9" x14ac:dyDescent="0.15">
      <c r="A5" s="98" t="s">
        <v>45</v>
      </c>
      <c r="B5" s="103">
        <v>0.95799999999999996</v>
      </c>
      <c r="C5" s="103">
        <v>0.86399999999999999</v>
      </c>
      <c r="D5" s="103">
        <v>0.39200000000000002</v>
      </c>
      <c r="E5" s="103">
        <v>8.3000000000000004E-2</v>
      </c>
      <c r="F5" s="103">
        <v>8.3000000000000004E-2</v>
      </c>
      <c r="G5" s="103">
        <v>1.224</v>
      </c>
      <c r="H5" s="103">
        <v>1.1539999999999999</v>
      </c>
      <c r="I5" s="103">
        <v>0.34799999999999998</v>
      </c>
      <c r="J5" s="103">
        <v>-0.14299999999999999</v>
      </c>
      <c r="K5" s="103">
        <v>0.38900000000000001</v>
      </c>
      <c r="L5" s="103">
        <v>0.30399999999999999</v>
      </c>
      <c r="M5" s="103">
        <v>0.25900000000000001</v>
      </c>
      <c r="N5" s="104">
        <v>0.36099999999999999</v>
      </c>
      <c r="O5" s="104">
        <v>0.71</v>
      </c>
      <c r="P5" s="104">
        <v>0.51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5"/>
      <c r="AC5" s="104"/>
      <c r="AD5" s="104"/>
      <c r="AE5" s="104"/>
      <c r="AF5" s="104"/>
    </row>
    <row r="6" spans="1:39" s="108" customFormat="1" ht="9" x14ac:dyDescent="0.15">
      <c r="A6" s="9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97"/>
      <c r="O6" s="97"/>
      <c r="P6" s="97"/>
      <c r="Q6" s="97"/>
      <c r="R6" s="97"/>
      <c r="S6" s="106"/>
      <c r="T6" s="106"/>
      <c r="U6" s="106"/>
      <c r="V6" s="106"/>
      <c r="W6" s="106"/>
      <c r="X6" s="106"/>
      <c r="Y6" s="106"/>
      <c r="Z6" s="97"/>
      <c r="AA6" s="97"/>
      <c r="AB6" s="107"/>
    </row>
    <row r="7" spans="1:39" ht="15" x14ac:dyDescent="0.2">
      <c r="A7" s="109"/>
      <c r="F7" s="129" t="s">
        <v>46</v>
      </c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AB7" s="111"/>
    </row>
    <row r="8" spans="1:39" x14ac:dyDescent="0.2">
      <c r="A8" s="109"/>
      <c r="AB8" s="111"/>
    </row>
    <row r="9" spans="1:39" x14ac:dyDescent="0.2">
      <c r="A9" s="109"/>
      <c r="AB9" s="111"/>
      <c r="AF9" s="112"/>
    </row>
    <row r="10" spans="1:39" x14ac:dyDescent="0.2">
      <c r="A10" s="109"/>
      <c r="AB10" s="111"/>
    </row>
    <row r="11" spans="1:39" x14ac:dyDescent="0.2">
      <c r="A11" s="109"/>
      <c r="AB11" s="111"/>
    </row>
    <row r="12" spans="1:39" x14ac:dyDescent="0.2">
      <c r="A12" s="109"/>
      <c r="AB12" s="111"/>
    </row>
    <row r="13" spans="1:39" x14ac:dyDescent="0.2">
      <c r="A13" s="109"/>
      <c r="AB13" s="111"/>
    </row>
    <row r="14" spans="1:39" x14ac:dyDescent="0.2">
      <c r="A14" s="109"/>
      <c r="AB14" s="111"/>
    </row>
    <row r="15" spans="1:39" x14ac:dyDescent="0.2">
      <c r="A15" s="109"/>
      <c r="AB15" s="111"/>
    </row>
    <row r="16" spans="1:39" x14ac:dyDescent="0.2">
      <c r="A16" s="109"/>
      <c r="AB16" s="111"/>
    </row>
    <row r="17" spans="1:28" x14ac:dyDescent="0.2">
      <c r="A17" s="109"/>
      <c r="AB17" s="111"/>
    </row>
    <row r="18" spans="1:28" x14ac:dyDescent="0.2">
      <c r="A18" s="109"/>
      <c r="AB18" s="111"/>
    </row>
    <row r="19" spans="1:28" x14ac:dyDescent="0.2">
      <c r="A19" s="109"/>
      <c r="AB19" s="111"/>
    </row>
    <row r="20" spans="1:28" x14ac:dyDescent="0.2">
      <c r="A20" s="109"/>
      <c r="AB20" s="111"/>
    </row>
    <row r="21" spans="1:28" x14ac:dyDescent="0.2">
      <c r="A21" s="109"/>
      <c r="AB21" s="111"/>
    </row>
    <row r="22" spans="1:28" x14ac:dyDescent="0.2">
      <c r="A22" s="109"/>
      <c r="AB22" s="111"/>
    </row>
    <row r="23" spans="1:28" x14ac:dyDescent="0.2">
      <c r="A23" s="109"/>
      <c r="AB23" s="111"/>
    </row>
    <row r="24" spans="1:28" x14ac:dyDescent="0.2">
      <c r="A24" s="109"/>
      <c r="AB24" s="111"/>
    </row>
    <row r="25" spans="1:28" x14ac:dyDescent="0.2">
      <c r="A25" s="109"/>
      <c r="AB25" s="111"/>
    </row>
    <row r="26" spans="1:28" x14ac:dyDescent="0.2">
      <c r="A26" s="109"/>
      <c r="AB26" s="111"/>
    </row>
    <row r="27" spans="1:28" x14ac:dyDescent="0.2">
      <c r="A27" s="109"/>
      <c r="AB27" s="111"/>
    </row>
    <row r="28" spans="1:28" x14ac:dyDescent="0.2">
      <c r="A28" s="109"/>
      <c r="AB28" s="111"/>
    </row>
    <row r="29" spans="1:28" x14ac:dyDescent="0.2">
      <c r="A29" s="109"/>
      <c r="AB29" s="111"/>
    </row>
    <row r="30" spans="1:28" x14ac:dyDescent="0.2">
      <c r="A30" s="109"/>
      <c r="AB30" s="111"/>
    </row>
    <row r="31" spans="1:28" x14ac:dyDescent="0.2">
      <c r="A31" s="109"/>
      <c r="AB31" s="111"/>
    </row>
    <row r="32" spans="1:28" x14ac:dyDescent="0.2">
      <c r="A32" s="109"/>
      <c r="AB32" s="111"/>
    </row>
    <row r="33" spans="1:29" x14ac:dyDescent="0.2">
      <c r="A33" s="109"/>
      <c r="R33" s="130" t="s">
        <v>47</v>
      </c>
      <c r="S33" s="131"/>
      <c r="T33" s="131"/>
      <c r="U33" s="131"/>
      <c r="V33" s="131"/>
      <c r="W33" s="131"/>
      <c r="X33" s="131"/>
      <c r="Y33" s="131"/>
      <c r="Z33" s="131"/>
      <c r="AA33" s="131"/>
      <c r="AB33" s="132"/>
    </row>
    <row r="34" spans="1:29" ht="12.75" customHeight="1" x14ac:dyDescent="0.2">
      <c r="A34" s="109"/>
      <c r="R34" s="133" t="s">
        <v>58</v>
      </c>
      <c r="S34" s="134"/>
      <c r="T34" s="134"/>
      <c r="U34" s="134"/>
      <c r="V34" s="134"/>
      <c r="W34" s="134"/>
      <c r="X34" s="134"/>
      <c r="Y34" s="134"/>
      <c r="Z34" s="134"/>
      <c r="AA34" s="134"/>
      <c r="AB34" s="135"/>
    </row>
    <row r="35" spans="1:29" x14ac:dyDescent="0.2">
      <c r="A35" s="109"/>
      <c r="R35" s="136"/>
      <c r="S35" s="137"/>
      <c r="T35" s="137"/>
      <c r="U35" s="137"/>
      <c r="V35" s="137"/>
      <c r="W35" s="137"/>
      <c r="X35" s="137"/>
      <c r="Y35" s="137"/>
      <c r="Z35" s="137"/>
      <c r="AA35" s="137"/>
      <c r="AB35" s="138"/>
    </row>
    <row r="36" spans="1:29" x14ac:dyDescent="0.2">
      <c r="A36" s="109"/>
      <c r="R36" s="136"/>
      <c r="S36" s="137"/>
      <c r="T36" s="137"/>
      <c r="U36" s="137"/>
      <c r="V36" s="137"/>
      <c r="W36" s="137"/>
      <c r="X36" s="137"/>
      <c r="Y36" s="137"/>
      <c r="Z36" s="137"/>
      <c r="AA36" s="137"/>
      <c r="AB36" s="138"/>
    </row>
    <row r="37" spans="1:29" x14ac:dyDescent="0.2">
      <c r="A37" s="109"/>
      <c r="R37" s="139"/>
      <c r="S37" s="140"/>
      <c r="T37" s="140"/>
      <c r="U37" s="140"/>
      <c r="V37" s="140"/>
      <c r="W37" s="140"/>
      <c r="X37" s="140"/>
      <c r="Y37" s="140"/>
      <c r="Z37" s="140"/>
      <c r="AA37" s="140"/>
      <c r="AB37" s="141"/>
    </row>
    <row r="38" spans="1:29" x14ac:dyDescent="0.2">
      <c r="A38" s="109"/>
      <c r="R38" s="113"/>
      <c r="S38" s="114"/>
      <c r="T38" s="114"/>
      <c r="U38" s="115"/>
      <c r="V38" s="113"/>
      <c r="W38" s="114"/>
      <c r="X38" s="114"/>
      <c r="Y38" s="115"/>
      <c r="Z38" s="113"/>
      <c r="AA38" s="114"/>
      <c r="AB38" s="115"/>
    </row>
    <row r="39" spans="1:29" x14ac:dyDescent="0.2">
      <c r="A39" s="109"/>
      <c r="R39" s="116"/>
      <c r="S39" s="117"/>
      <c r="T39" s="117"/>
      <c r="U39" s="118"/>
      <c r="V39" s="116"/>
      <c r="W39" s="117"/>
      <c r="X39" s="117"/>
      <c r="Y39" s="118"/>
      <c r="Z39" s="116"/>
      <c r="AA39" s="117"/>
      <c r="AB39" s="118"/>
    </row>
    <row r="40" spans="1:29" x14ac:dyDescent="0.2">
      <c r="A40" s="109"/>
      <c r="R40" s="116"/>
      <c r="S40" s="117"/>
      <c r="T40" s="117"/>
      <c r="U40" s="118"/>
      <c r="V40" s="116"/>
      <c r="W40" s="117"/>
      <c r="X40" s="117"/>
      <c r="Y40" s="118"/>
      <c r="Z40" s="116"/>
      <c r="AA40" s="117"/>
      <c r="AB40" s="118"/>
    </row>
    <row r="41" spans="1:29" x14ac:dyDescent="0.2">
      <c r="A41" s="109"/>
      <c r="R41" s="119"/>
      <c r="S41" s="120"/>
      <c r="T41" s="120"/>
      <c r="U41" s="121"/>
      <c r="V41" s="119"/>
      <c r="W41" s="120"/>
      <c r="X41" s="120"/>
      <c r="Y41" s="121"/>
      <c r="Z41" s="119"/>
      <c r="AA41" s="120"/>
      <c r="AB41" s="121"/>
    </row>
    <row r="42" spans="1:29" ht="11.1" customHeight="1" x14ac:dyDescent="0.2">
      <c r="A42" s="109"/>
      <c r="R42" s="142" t="s">
        <v>48</v>
      </c>
      <c r="S42" s="143"/>
      <c r="T42" s="143"/>
      <c r="U42" s="144"/>
      <c r="V42" s="142" t="s">
        <v>49</v>
      </c>
      <c r="W42" s="143"/>
      <c r="X42" s="143"/>
      <c r="Y42" s="144"/>
      <c r="Z42" s="142" t="s">
        <v>57</v>
      </c>
      <c r="AA42" s="143"/>
      <c r="AB42" s="144"/>
    </row>
    <row r="43" spans="1:29" ht="11.1" customHeight="1" x14ac:dyDescent="0.2">
      <c r="A43" s="109"/>
      <c r="R43" s="145" t="s">
        <v>50</v>
      </c>
      <c r="S43" s="146"/>
      <c r="T43" s="146"/>
      <c r="U43" s="147"/>
      <c r="V43" s="145" t="s">
        <v>51</v>
      </c>
      <c r="W43" s="146"/>
      <c r="X43" s="146"/>
      <c r="Y43" s="147"/>
      <c r="Z43" s="145" t="s">
        <v>52</v>
      </c>
      <c r="AA43" s="146"/>
      <c r="AB43" s="147"/>
    </row>
    <row r="44" spans="1:29" ht="11.1" customHeight="1" x14ac:dyDescent="0.2">
      <c r="A44" s="109"/>
      <c r="R44" s="145" t="s">
        <v>53</v>
      </c>
      <c r="S44" s="146"/>
      <c r="T44" s="146"/>
      <c r="U44" s="147"/>
      <c r="V44" s="145" t="s">
        <v>53</v>
      </c>
      <c r="W44" s="146"/>
      <c r="X44" s="146"/>
      <c r="Y44" s="147"/>
      <c r="Z44" s="145" t="s">
        <v>53</v>
      </c>
      <c r="AA44" s="146"/>
      <c r="AB44" s="147"/>
      <c r="AC44" s="122"/>
    </row>
    <row r="45" spans="1:29" ht="11.1" customHeight="1" x14ac:dyDescent="0.2">
      <c r="A45" s="109"/>
      <c r="R45" s="145" t="s">
        <v>54</v>
      </c>
      <c r="S45" s="146"/>
      <c r="T45" s="146"/>
      <c r="U45" s="147"/>
      <c r="V45" s="145" t="s">
        <v>54</v>
      </c>
      <c r="W45" s="146"/>
      <c r="X45" s="146"/>
      <c r="Y45" s="147"/>
      <c r="Z45" s="145" t="s">
        <v>54</v>
      </c>
      <c r="AA45" s="146"/>
      <c r="AB45" s="147"/>
      <c r="AC45" s="122"/>
    </row>
    <row r="46" spans="1:29" ht="11.1" customHeight="1" x14ac:dyDescent="0.2">
      <c r="A46" s="123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48" t="s">
        <v>55</v>
      </c>
      <c r="S46" s="149"/>
      <c r="T46" s="149"/>
      <c r="U46" s="150"/>
      <c r="V46" s="148" t="s">
        <v>55</v>
      </c>
      <c r="W46" s="149"/>
      <c r="X46" s="149"/>
      <c r="Y46" s="150"/>
      <c r="Z46" s="148" t="s">
        <v>55</v>
      </c>
      <c r="AA46" s="149"/>
      <c r="AB46" s="150"/>
      <c r="AC46" s="125"/>
    </row>
    <row r="52" spans="18:28" x14ac:dyDescent="0.2"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</row>
    <row r="53" spans="18:28" x14ac:dyDescent="0.2"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</row>
    <row r="54" spans="18:28" x14ac:dyDescent="0.2"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</row>
  </sheetData>
  <mergeCells count="19">
    <mergeCell ref="R45:U45"/>
    <mergeCell ref="V45:Y45"/>
    <mergeCell ref="Z45:AB45"/>
    <mergeCell ref="R46:U46"/>
    <mergeCell ref="V46:Y46"/>
    <mergeCell ref="Z46:AB46"/>
    <mergeCell ref="R43:U43"/>
    <mergeCell ref="V43:Y43"/>
    <mergeCell ref="Z43:AB43"/>
    <mergeCell ref="R44:U44"/>
    <mergeCell ref="V44:Y44"/>
    <mergeCell ref="Z44:AB44"/>
    <mergeCell ref="B1:H1"/>
    <mergeCell ref="F7:R7"/>
    <mergeCell ref="R33:AB33"/>
    <mergeCell ref="R34:AB37"/>
    <mergeCell ref="R42:U42"/>
    <mergeCell ref="V42:Y42"/>
    <mergeCell ref="Z42:AB42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1"/>
  <sheetViews>
    <sheetView view="pageBreakPreview" zoomScale="106" zoomScaleNormal="100" zoomScaleSheetLayoutView="106" workbookViewId="0">
      <selection activeCell="T3" sqref="T3"/>
    </sheetView>
  </sheetViews>
  <sheetFormatPr defaultRowHeight="12.75" x14ac:dyDescent="0.2"/>
  <cols>
    <col min="1" max="1" width="3.85546875" style="5" customWidth="1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0.42578125" style="5" customWidth="1"/>
    <col min="14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51" t="s">
        <v>59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52"/>
      <c r="P1" s="152"/>
      <c r="Q1" s="152"/>
      <c r="R1" s="152"/>
      <c r="S1" s="152"/>
      <c r="T1" s="152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53" t="s">
        <v>30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59"/>
      <c r="S3" s="59"/>
      <c r="T3" s="50"/>
    </row>
    <row r="4" spans="1:22" x14ac:dyDescent="0.2">
      <c r="A4" s="59"/>
      <c r="B4" s="153" t="s">
        <v>8</v>
      </c>
      <c r="C4" s="153"/>
      <c r="D4" s="153"/>
      <c r="E4" s="153"/>
      <c r="F4" s="153"/>
      <c r="G4" s="59"/>
      <c r="H4" s="153" t="s">
        <v>9</v>
      </c>
      <c r="I4" s="153"/>
      <c r="J4" s="153"/>
      <c r="K4" s="153"/>
      <c r="L4" s="153"/>
      <c r="M4" s="60" t="s">
        <v>18</v>
      </c>
      <c r="N4" s="61"/>
      <c r="O4" s="61"/>
      <c r="P4" s="61"/>
      <c r="Q4" s="59"/>
      <c r="R4" s="59"/>
      <c r="S4" s="59"/>
      <c r="T4" s="50"/>
    </row>
    <row r="5" spans="1:22" x14ac:dyDescent="0.2">
      <c r="A5" s="59"/>
      <c r="B5" s="62">
        <v>0</v>
      </c>
      <c r="C5" s="63">
        <v>-0.85099999999999998</v>
      </c>
      <c r="D5" s="62"/>
      <c r="E5" s="62"/>
      <c r="F5" s="62"/>
      <c r="G5" s="62"/>
      <c r="H5" s="64"/>
      <c r="I5" s="65"/>
      <c r="J5" s="63"/>
      <c r="K5" s="62"/>
      <c r="L5" s="63"/>
      <c r="M5" s="63"/>
      <c r="N5" s="66"/>
      <c r="O5" s="66"/>
      <c r="P5" s="66"/>
      <c r="Q5" s="59"/>
      <c r="R5" s="67"/>
      <c r="S5" s="59"/>
      <c r="T5" s="50"/>
    </row>
    <row r="6" spans="1:22" x14ac:dyDescent="0.2">
      <c r="A6" s="59"/>
      <c r="B6" s="62">
        <v>3</v>
      </c>
      <c r="C6" s="63">
        <v>-0.68500000000000005</v>
      </c>
      <c r="D6" s="63">
        <f>(C5+C6)/2</f>
        <v>-0.76800000000000002</v>
      </c>
      <c r="E6" s="62">
        <f t="shared" ref="E6:E18" si="0">B6-B5</f>
        <v>3</v>
      </c>
      <c r="F6" s="63">
        <f>D6*E6</f>
        <v>-2.3040000000000003</v>
      </c>
      <c r="G6" s="62"/>
      <c r="H6" s="62">
        <v>0</v>
      </c>
      <c r="I6" s="62">
        <v>2.1709999999999998</v>
      </c>
      <c r="J6" s="63"/>
      <c r="K6" s="62"/>
      <c r="L6" s="63"/>
      <c r="M6" s="63"/>
      <c r="N6" s="66"/>
      <c r="O6" s="66"/>
      <c r="P6" s="66"/>
      <c r="Q6" s="68"/>
      <c r="R6" s="67"/>
      <c r="S6" s="59"/>
      <c r="T6" s="50"/>
    </row>
    <row r="7" spans="1:22" x14ac:dyDescent="0.2">
      <c r="A7" s="59"/>
      <c r="B7" s="62">
        <v>5</v>
      </c>
      <c r="C7" s="63">
        <v>-0.65</v>
      </c>
      <c r="D7" s="63">
        <f t="shared" ref="D7:D18" si="1">(C6+C7)/2</f>
        <v>-0.66749999999999998</v>
      </c>
      <c r="E7" s="62">
        <f t="shared" si="0"/>
        <v>2</v>
      </c>
      <c r="F7" s="63">
        <f t="shared" ref="F7:F18" si="2">D7*E7</f>
        <v>-1.335</v>
      </c>
      <c r="G7" s="62"/>
      <c r="H7" s="62">
        <v>5</v>
      </c>
      <c r="I7" s="62">
        <v>2.1840000000000002</v>
      </c>
      <c r="J7" s="63">
        <f t="shared" ref="J7:J12" si="3">AVERAGE(I6,I7)</f>
        <v>2.1775000000000002</v>
      </c>
      <c r="K7" s="62">
        <f t="shared" ref="K7:K12" si="4">H7-H6</f>
        <v>5</v>
      </c>
      <c r="L7" s="63">
        <f t="shared" ref="L7:L18" si="5">K7*J7</f>
        <v>10.887500000000001</v>
      </c>
      <c r="M7" s="63" t="s">
        <v>19</v>
      </c>
      <c r="N7" s="66"/>
      <c r="O7" s="66"/>
      <c r="P7" s="66"/>
      <c r="Q7" s="68"/>
      <c r="R7" s="67"/>
      <c r="S7" s="59"/>
      <c r="T7" s="50"/>
    </row>
    <row r="8" spans="1:22" x14ac:dyDescent="0.2">
      <c r="A8" s="59"/>
      <c r="B8" s="62">
        <v>7</v>
      </c>
      <c r="C8" s="63">
        <v>-0.79900000000000004</v>
      </c>
      <c r="D8" s="63">
        <f t="shared" si="1"/>
        <v>-0.72450000000000003</v>
      </c>
      <c r="E8" s="62">
        <f t="shared" si="0"/>
        <v>2</v>
      </c>
      <c r="F8" s="63">
        <f t="shared" si="2"/>
        <v>-1.4490000000000001</v>
      </c>
      <c r="G8" s="62"/>
      <c r="H8" s="62">
        <v>10</v>
      </c>
      <c r="I8" s="62">
        <v>2.1960000000000002</v>
      </c>
      <c r="J8" s="63">
        <f t="shared" si="3"/>
        <v>2.1900000000000004</v>
      </c>
      <c r="K8" s="62">
        <f t="shared" si="4"/>
        <v>5</v>
      </c>
      <c r="L8" s="63">
        <f t="shared" si="5"/>
        <v>10.950000000000003</v>
      </c>
      <c r="M8" s="63"/>
      <c r="N8" s="66"/>
      <c r="O8" s="66"/>
      <c r="P8" s="66"/>
      <c r="Q8" s="68"/>
      <c r="R8" s="67"/>
      <c r="S8" s="59"/>
      <c r="T8" s="50"/>
    </row>
    <row r="9" spans="1:22" x14ac:dyDescent="0.2">
      <c r="A9" s="59"/>
      <c r="B9" s="62">
        <v>9</v>
      </c>
      <c r="C9" s="63">
        <v>-0.69599999999999995</v>
      </c>
      <c r="D9" s="63">
        <f t="shared" si="1"/>
        <v>-0.74750000000000005</v>
      </c>
      <c r="E9" s="62">
        <f t="shared" si="0"/>
        <v>2</v>
      </c>
      <c r="F9" s="63">
        <f t="shared" si="2"/>
        <v>-1.4950000000000001</v>
      </c>
      <c r="G9" s="62"/>
      <c r="H9" s="62">
        <v>12</v>
      </c>
      <c r="I9" s="62">
        <v>1.306</v>
      </c>
      <c r="J9" s="63">
        <f t="shared" si="3"/>
        <v>1.7510000000000001</v>
      </c>
      <c r="K9" s="62">
        <f t="shared" si="4"/>
        <v>2</v>
      </c>
      <c r="L9" s="63">
        <f t="shared" si="5"/>
        <v>3.5020000000000002</v>
      </c>
      <c r="M9" s="63"/>
      <c r="N9" s="66"/>
      <c r="O9" s="66"/>
      <c r="P9" s="66"/>
      <c r="Q9" s="68"/>
      <c r="R9" s="67"/>
      <c r="S9" s="59"/>
      <c r="T9" s="50"/>
    </row>
    <row r="10" spans="1:22" x14ac:dyDescent="0.2">
      <c r="A10" s="59"/>
      <c r="B10" s="62">
        <v>11</v>
      </c>
      <c r="C10" s="63">
        <v>-0.59099999999999997</v>
      </c>
      <c r="D10" s="63">
        <f t="shared" si="1"/>
        <v>-0.64349999999999996</v>
      </c>
      <c r="E10" s="62">
        <f t="shared" si="0"/>
        <v>2</v>
      </c>
      <c r="F10" s="63">
        <f t="shared" si="2"/>
        <v>-1.2869999999999999</v>
      </c>
      <c r="G10" s="62"/>
      <c r="H10" s="62">
        <v>15</v>
      </c>
      <c r="I10" s="62">
        <v>0.70899999999999996</v>
      </c>
      <c r="J10" s="63">
        <f t="shared" si="3"/>
        <v>1.0075000000000001</v>
      </c>
      <c r="K10" s="62">
        <f t="shared" si="4"/>
        <v>3</v>
      </c>
      <c r="L10" s="63">
        <f t="shared" si="5"/>
        <v>3.0225</v>
      </c>
      <c r="M10" s="63"/>
      <c r="N10" s="66"/>
      <c r="O10" s="66"/>
      <c r="P10" s="66"/>
      <c r="Q10" s="68"/>
      <c r="R10" s="67"/>
      <c r="S10" s="59"/>
      <c r="T10" s="50"/>
    </row>
    <row r="11" spans="1:22" x14ac:dyDescent="0.2">
      <c r="A11" s="59"/>
      <c r="B11" s="62">
        <v>12</v>
      </c>
      <c r="C11" s="63">
        <v>-0.56000000000000005</v>
      </c>
      <c r="D11" s="63">
        <f t="shared" si="1"/>
        <v>-0.57550000000000001</v>
      </c>
      <c r="E11" s="62">
        <f t="shared" si="0"/>
        <v>1</v>
      </c>
      <c r="F11" s="63">
        <f t="shared" si="2"/>
        <v>-0.57550000000000001</v>
      </c>
      <c r="G11" s="62"/>
      <c r="H11" s="62">
        <v>18</v>
      </c>
      <c r="I11" s="62">
        <v>-0.20799999999999999</v>
      </c>
      <c r="J11" s="63">
        <f t="shared" si="3"/>
        <v>0.2505</v>
      </c>
      <c r="K11" s="62">
        <f t="shared" si="4"/>
        <v>3</v>
      </c>
      <c r="L11" s="63">
        <f t="shared" si="5"/>
        <v>0.75150000000000006</v>
      </c>
      <c r="M11" s="63"/>
      <c r="N11" s="66"/>
      <c r="O11" s="66"/>
      <c r="P11" s="66"/>
      <c r="Q11" s="68"/>
      <c r="R11" s="67"/>
      <c r="S11" s="59"/>
      <c r="T11" s="50"/>
    </row>
    <row r="12" spans="1:22" x14ac:dyDescent="0.2">
      <c r="A12" s="59"/>
      <c r="B12" s="62">
        <v>13</v>
      </c>
      <c r="C12" s="63">
        <v>-0.496</v>
      </c>
      <c r="D12" s="63">
        <f t="shared" si="1"/>
        <v>-0.52800000000000002</v>
      </c>
      <c r="E12" s="62">
        <f t="shared" si="0"/>
        <v>1</v>
      </c>
      <c r="F12" s="63">
        <f t="shared" si="2"/>
        <v>-0.52800000000000002</v>
      </c>
      <c r="G12" s="62"/>
      <c r="H12" s="62">
        <v>21</v>
      </c>
      <c r="I12" s="62">
        <v>-0.69599999999999995</v>
      </c>
      <c r="J12" s="63">
        <f t="shared" si="3"/>
        <v>-0.45199999999999996</v>
      </c>
      <c r="K12" s="62">
        <f t="shared" si="4"/>
        <v>3</v>
      </c>
      <c r="L12" s="63">
        <f t="shared" si="5"/>
        <v>-1.3559999999999999</v>
      </c>
      <c r="M12" s="63"/>
      <c r="N12" s="66"/>
      <c r="O12" s="66"/>
      <c r="P12" s="66"/>
      <c r="Q12" s="68"/>
      <c r="R12" s="67"/>
      <c r="S12" s="59"/>
      <c r="T12" s="50"/>
    </row>
    <row r="13" spans="1:22" x14ac:dyDescent="0.2">
      <c r="A13" s="59"/>
      <c r="B13" s="62">
        <v>15</v>
      </c>
      <c r="C13" s="63">
        <v>-0.29699999999999999</v>
      </c>
      <c r="D13" s="63">
        <f t="shared" si="1"/>
        <v>-0.39649999999999996</v>
      </c>
      <c r="E13" s="62">
        <f t="shared" si="0"/>
        <v>2</v>
      </c>
      <c r="F13" s="63">
        <f t="shared" si="2"/>
        <v>-0.79299999999999993</v>
      </c>
      <c r="G13" s="62"/>
      <c r="H13" s="62">
        <f>H14-(I13-I14)*2</f>
        <v>23.2</v>
      </c>
      <c r="I13" s="62">
        <v>-1.1000000000000001</v>
      </c>
      <c r="J13" s="63">
        <f>AVERAGE(I12,I13)</f>
        <v>-0.89800000000000002</v>
      </c>
      <c r="K13" s="62">
        <f>H13-H12</f>
        <v>2.1999999999999993</v>
      </c>
      <c r="L13" s="63">
        <f t="shared" si="5"/>
        <v>-1.9755999999999994</v>
      </c>
      <c r="M13" s="63"/>
      <c r="N13" s="69"/>
      <c r="O13" s="69"/>
      <c r="P13" s="69"/>
      <c r="Q13" s="68"/>
      <c r="R13" s="67"/>
      <c r="S13" s="59"/>
      <c r="T13" s="50"/>
    </row>
    <row r="14" spans="1:22" x14ac:dyDescent="0.2">
      <c r="A14" s="59"/>
      <c r="B14" s="62">
        <v>17</v>
      </c>
      <c r="C14" s="63">
        <v>-1.4999999999999999E-2</v>
      </c>
      <c r="D14" s="63">
        <f t="shared" si="1"/>
        <v>-0.156</v>
      </c>
      <c r="E14" s="62">
        <f t="shared" si="0"/>
        <v>2</v>
      </c>
      <c r="F14" s="63">
        <f t="shared" si="2"/>
        <v>-0.312</v>
      </c>
      <c r="G14" s="62"/>
      <c r="H14" s="67">
        <f>H15-9</f>
        <v>27</v>
      </c>
      <c r="I14" s="67">
        <f>I15</f>
        <v>-3</v>
      </c>
      <c r="J14" s="63">
        <f t="shared" ref="J14:J18" si="6">AVERAGE(I13,I14)</f>
        <v>-2.0499999999999998</v>
      </c>
      <c r="K14" s="62">
        <f t="shared" ref="K14:K18" si="7">H14-H13</f>
        <v>3.8000000000000007</v>
      </c>
      <c r="L14" s="63">
        <f t="shared" si="5"/>
        <v>-7.7900000000000009</v>
      </c>
      <c r="M14" s="63"/>
      <c r="N14" s="66"/>
      <c r="O14" s="66"/>
      <c r="P14" s="66"/>
      <c r="Q14" s="68"/>
      <c r="R14" s="67"/>
      <c r="S14" s="59"/>
      <c r="T14" s="50"/>
    </row>
    <row r="15" spans="1:22" x14ac:dyDescent="0.2">
      <c r="A15" s="59"/>
      <c r="B15" s="62">
        <v>18</v>
      </c>
      <c r="C15" s="63">
        <v>0.21099999999999999</v>
      </c>
      <c r="D15" s="63">
        <f t="shared" si="1"/>
        <v>9.8000000000000004E-2</v>
      </c>
      <c r="E15" s="62">
        <f t="shared" si="0"/>
        <v>1</v>
      </c>
      <c r="F15" s="63">
        <f t="shared" si="2"/>
        <v>9.8000000000000004E-2</v>
      </c>
      <c r="G15" s="70"/>
      <c r="H15" s="67">
        <v>36</v>
      </c>
      <c r="I15" s="67">
        <v>-3</v>
      </c>
      <c r="J15" s="63">
        <f t="shared" si="6"/>
        <v>-3</v>
      </c>
      <c r="K15" s="62">
        <f t="shared" si="7"/>
        <v>9</v>
      </c>
      <c r="L15" s="63">
        <f t="shared" si="5"/>
        <v>-27</v>
      </c>
      <c r="M15" s="63"/>
      <c r="N15" s="69"/>
      <c r="O15" s="69"/>
      <c r="P15" s="69"/>
      <c r="Q15" s="68"/>
      <c r="R15" s="67"/>
      <c r="S15" s="59"/>
      <c r="T15" s="50"/>
    </row>
    <row r="16" spans="1:22" x14ac:dyDescent="0.2">
      <c r="A16" s="59"/>
      <c r="B16" s="62">
        <v>19</v>
      </c>
      <c r="C16" s="63">
        <v>0.46500000000000002</v>
      </c>
      <c r="D16" s="63">
        <f t="shared" si="1"/>
        <v>0.33800000000000002</v>
      </c>
      <c r="E16" s="62">
        <f t="shared" si="0"/>
        <v>1</v>
      </c>
      <c r="F16" s="63">
        <f t="shared" si="2"/>
        <v>0.33800000000000002</v>
      </c>
      <c r="G16" s="70"/>
      <c r="H16" s="62">
        <f>H15+9</f>
        <v>45</v>
      </c>
      <c r="I16" s="62">
        <f>I15</f>
        <v>-3</v>
      </c>
      <c r="J16" s="63">
        <f t="shared" si="6"/>
        <v>-3</v>
      </c>
      <c r="K16" s="62">
        <f t="shared" si="7"/>
        <v>9</v>
      </c>
      <c r="L16" s="63">
        <f t="shared" si="5"/>
        <v>-27</v>
      </c>
      <c r="M16" s="63" t="s">
        <v>20</v>
      </c>
      <c r="N16" s="69"/>
      <c r="O16" s="69"/>
      <c r="P16" s="69"/>
      <c r="Q16" s="68"/>
      <c r="R16" s="67"/>
      <c r="S16" s="59"/>
      <c r="T16" s="50"/>
    </row>
    <row r="17" spans="1:20" x14ac:dyDescent="0.2">
      <c r="A17" s="59"/>
      <c r="B17" s="62">
        <v>25</v>
      </c>
      <c r="C17" s="63">
        <v>0.46800000000000003</v>
      </c>
      <c r="D17" s="63">
        <f t="shared" si="1"/>
        <v>0.46650000000000003</v>
      </c>
      <c r="E17" s="62">
        <f t="shared" si="0"/>
        <v>6</v>
      </c>
      <c r="F17" s="63">
        <f t="shared" si="2"/>
        <v>2.7990000000000004</v>
      </c>
      <c r="G17" s="70"/>
      <c r="H17" s="62">
        <f>H16+(I17-I16)*2</f>
        <v>49</v>
      </c>
      <c r="I17" s="62">
        <v>-1</v>
      </c>
      <c r="J17" s="63">
        <f t="shared" si="6"/>
        <v>-2</v>
      </c>
      <c r="K17" s="62">
        <f t="shared" si="7"/>
        <v>4</v>
      </c>
      <c r="L17" s="63">
        <f t="shared" si="5"/>
        <v>-8</v>
      </c>
      <c r="M17" s="63"/>
      <c r="N17" s="66"/>
      <c r="O17" s="66"/>
      <c r="P17" s="66"/>
      <c r="Q17" s="59"/>
      <c r="R17" s="67"/>
      <c r="S17" s="59"/>
      <c r="T17" s="50"/>
    </row>
    <row r="18" spans="1:20" x14ac:dyDescent="0.2">
      <c r="A18" s="59"/>
      <c r="B18" s="62">
        <v>30</v>
      </c>
      <c r="C18" s="63">
        <v>0.47199999999999998</v>
      </c>
      <c r="D18" s="63">
        <f t="shared" si="1"/>
        <v>0.47</v>
      </c>
      <c r="E18" s="62">
        <f t="shared" si="0"/>
        <v>5</v>
      </c>
      <c r="F18" s="63">
        <f t="shared" si="2"/>
        <v>2.3499999999999996</v>
      </c>
      <c r="G18" s="70"/>
      <c r="H18" s="62">
        <v>50</v>
      </c>
      <c r="I18" s="71">
        <v>-0.69399999999999995</v>
      </c>
      <c r="J18" s="63">
        <f t="shared" si="6"/>
        <v>-0.84699999999999998</v>
      </c>
      <c r="K18" s="62">
        <f t="shared" si="7"/>
        <v>1</v>
      </c>
      <c r="L18" s="63">
        <f t="shared" si="5"/>
        <v>-0.84699999999999998</v>
      </c>
      <c r="M18" s="63" t="s">
        <v>21</v>
      </c>
      <c r="N18" s="66"/>
      <c r="O18" s="66"/>
      <c r="P18" s="66"/>
      <c r="Q18" s="59"/>
      <c r="R18" s="67"/>
      <c r="S18" s="59"/>
      <c r="T18" s="50"/>
    </row>
    <row r="19" spans="1:20" x14ac:dyDescent="0.2">
      <c r="A19" s="59"/>
      <c r="B19" s="62"/>
      <c r="C19" s="63"/>
      <c r="D19" s="63"/>
      <c r="E19" s="62"/>
      <c r="F19" s="63"/>
      <c r="G19" s="70"/>
      <c r="H19" s="64"/>
      <c r="I19" s="64"/>
      <c r="J19" s="63"/>
      <c r="K19" s="62"/>
      <c r="L19" s="63"/>
      <c r="M19" s="63"/>
      <c r="N19" s="66"/>
      <c r="O19" s="66"/>
      <c r="P19" s="66"/>
      <c r="Q19" s="59"/>
      <c r="R19" s="67"/>
      <c r="S19" s="59"/>
      <c r="T19" s="50"/>
    </row>
    <row r="20" spans="1:20" x14ac:dyDescent="0.2">
      <c r="A20" s="59"/>
      <c r="B20" s="64"/>
      <c r="C20" s="72"/>
      <c r="D20" s="63"/>
      <c r="E20" s="62"/>
      <c r="F20" s="63"/>
      <c r="G20" s="59"/>
      <c r="H20" s="64"/>
      <c r="I20" s="64"/>
      <c r="J20" s="63"/>
      <c r="K20" s="62"/>
      <c r="L20" s="63"/>
      <c r="M20" s="63"/>
      <c r="N20" s="66"/>
      <c r="O20" s="66"/>
      <c r="P20" s="66"/>
      <c r="Q20" s="59"/>
      <c r="R20" s="67"/>
      <c r="S20" s="59"/>
      <c r="T20" s="50"/>
    </row>
    <row r="21" spans="1:20" x14ac:dyDescent="0.2">
      <c r="A21" s="59"/>
      <c r="B21" s="64"/>
      <c r="C21" s="72"/>
      <c r="D21" s="63"/>
      <c r="E21" s="62"/>
      <c r="F21" s="63"/>
      <c r="G21" s="59"/>
      <c r="H21" s="64"/>
      <c r="I21" s="64"/>
      <c r="J21" s="63"/>
      <c r="K21" s="62"/>
      <c r="L21" s="63"/>
      <c r="M21" s="63"/>
      <c r="N21" s="59"/>
      <c r="O21" s="69"/>
      <c r="P21" s="69"/>
      <c r="Q21" s="59"/>
      <c r="R21" s="59"/>
      <c r="S21" s="59"/>
      <c r="T21" s="50"/>
    </row>
    <row r="22" spans="1:20" ht="15" x14ac:dyDescent="0.25">
      <c r="A22" s="153" t="s">
        <v>31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50"/>
    </row>
    <row r="23" spans="1:20" x14ac:dyDescent="0.2">
      <c r="A23" s="59"/>
      <c r="B23" s="62">
        <v>0</v>
      </c>
      <c r="C23" s="63">
        <v>2.7480000000000002</v>
      </c>
      <c r="D23" s="62"/>
      <c r="E23" s="62"/>
      <c r="F23" s="62"/>
      <c r="G23" s="62"/>
      <c r="H23" s="64"/>
      <c r="I23" s="65"/>
      <c r="J23" s="63"/>
      <c r="K23" s="62"/>
      <c r="L23" s="63"/>
      <c r="M23" s="63" t="s">
        <v>25</v>
      </c>
      <c r="N23" s="66"/>
      <c r="O23" s="66"/>
      <c r="P23" s="66"/>
      <c r="Q23" s="59"/>
      <c r="R23" s="67"/>
      <c r="S23" s="59"/>
      <c r="T23" s="50"/>
    </row>
    <row r="24" spans="1:20" x14ac:dyDescent="0.2">
      <c r="A24" s="59"/>
      <c r="B24" s="62">
        <v>3</v>
      </c>
      <c r="C24" s="63">
        <v>2.746</v>
      </c>
      <c r="D24" s="63">
        <f>(C23+C24)/2</f>
        <v>2.7469999999999999</v>
      </c>
      <c r="E24" s="62">
        <f t="shared" ref="E24:E40" si="8">B24-B23</f>
        <v>3</v>
      </c>
      <c r="F24" s="63">
        <f>D24*E24</f>
        <v>8.2409999999999997</v>
      </c>
      <c r="G24" s="62"/>
      <c r="H24" s="62">
        <v>0</v>
      </c>
      <c r="I24" s="62">
        <v>1.8839999999999999</v>
      </c>
      <c r="J24" s="63"/>
      <c r="K24" s="62"/>
      <c r="L24" s="63"/>
      <c r="M24" s="59"/>
      <c r="N24" s="66"/>
      <c r="O24" s="66"/>
      <c r="P24" s="66"/>
      <c r="Q24" s="68"/>
      <c r="R24" s="67"/>
      <c r="S24" s="59"/>
      <c r="T24" s="50"/>
    </row>
    <row r="25" spans="1:20" x14ac:dyDescent="0.2">
      <c r="A25" s="59"/>
      <c r="B25" s="62">
        <v>5</v>
      </c>
      <c r="C25" s="63">
        <v>2.7450000000000001</v>
      </c>
      <c r="D25" s="63">
        <f t="shared" ref="D25:D40" si="9">(C24+C25)/2</f>
        <v>2.7454999999999998</v>
      </c>
      <c r="E25" s="62">
        <f t="shared" si="8"/>
        <v>2</v>
      </c>
      <c r="F25" s="63">
        <f t="shared" ref="F25:F40" si="10">D25*E25</f>
        <v>5.4909999999999997</v>
      </c>
      <c r="G25" s="62"/>
      <c r="H25" s="62">
        <v>5</v>
      </c>
      <c r="I25" s="62">
        <v>1.861</v>
      </c>
      <c r="J25" s="63">
        <f t="shared" ref="J25:J30" si="11">AVERAGE(I24,I25)</f>
        <v>1.8725000000000001</v>
      </c>
      <c r="K25" s="62">
        <f t="shared" ref="K25:K30" si="12">H25-H24</f>
        <v>5</v>
      </c>
      <c r="L25" s="63">
        <f t="shared" ref="L25:L40" si="13">K25*J25</f>
        <v>9.3625000000000007</v>
      </c>
      <c r="M25" s="63"/>
      <c r="N25" s="66"/>
      <c r="O25" s="66"/>
      <c r="P25" s="66"/>
      <c r="Q25" s="68"/>
      <c r="R25" s="67"/>
      <c r="S25" s="59"/>
      <c r="T25" s="50"/>
    </row>
    <row r="26" spans="1:20" x14ac:dyDescent="0.2">
      <c r="A26" s="59"/>
      <c r="B26" s="62">
        <v>7</v>
      </c>
      <c r="C26" s="63">
        <v>0.81799999999999995</v>
      </c>
      <c r="D26" s="63">
        <f t="shared" si="9"/>
        <v>1.7815000000000001</v>
      </c>
      <c r="E26" s="62">
        <f t="shared" si="8"/>
        <v>2</v>
      </c>
      <c r="F26" s="63">
        <f t="shared" si="10"/>
        <v>3.5630000000000002</v>
      </c>
      <c r="G26" s="62"/>
      <c r="H26" s="62">
        <v>10</v>
      </c>
      <c r="I26" s="62">
        <v>1.8089999999999999</v>
      </c>
      <c r="J26" s="63">
        <f t="shared" si="11"/>
        <v>1.835</v>
      </c>
      <c r="K26" s="62">
        <f t="shared" si="12"/>
        <v>5</v>
      </c>
      <c r="L26" s="63">
        <f t="shared" si="13"/>
        <v>9.1750000000000007</v>
      </c>
      <c r="M26" s="63"/>
      <c r="N26" s="66"/>
      <c r="O26" s="66"/>
      <c r="P26" s="66"/>
      <c r="Q26" s="68"/>
      <c r="R26" s="67"/>
      <c r="S26" s="59"/>
      <c r="T26" s="50"/>
    </row>
    <row r="27" spans="1:20" x14ac:dyDescent="0.2">
      <c r="A27" s="59"/>
      <c r="B27" s="62">
        <v>9</v>
      </c>
      <c r="C27" s="63">
        <v>-0.13500000000000001</v>
      </c>
      <c r="D27" s="63">
        <f t="shared" si="9"/>
        <v>0.34149999999999997</v>
      </c>
      <c r="E27" s="62">
        <f t="shared" si="8"/>
        <v>2</v>
      </c>
      <c r="F27" s="63">
        <f t="shared" si="10"/>
        <v>0.68299999999999994</v>
      </c>
      <c r="G27" s="62"/>
      <c r="H27" s="62">
        <v>12</v>
      </c>
      <c r="I27" s="62">
        <v>1.129</v>
      </c>
      <c r="J27" s="63">
        <f t="shared" si="11"/>
        <v>1.4689999999999999</v>
      </c>
      <c r="K27" s="62">
        <f t="shared" si="12"/>
        <v>2</v>
      </c>
      <c r="L27" s="63">
        <f t="shared" si="13"/>
        <v>2.9379999999999997</v>
      </c>
      <c r="M27" s="63" t="s">
        <v>19</v>
      </c>
      <c r="N27" s="66"/>
      <c r="O27" s="66"/>
      <c r="P27" s="66"/>
      <c r="Q27" s="68"/>
      <c r="R27" s="67"/>
      <c r="S27" s="59"/>
      <c r="T27" s="50"/>
    </row>
    <row r="28" spans="1:20" x14ac:dyDescent="0.2">
      <c r="A28" s="59"/>
      <c r="B28" s="62">
        <v>11</v>
      </c>
      <c r="C28" s="63">
        <v>-0.39</v>
      </c>
      <c r="D28" s="63">
        <f t="shared" si="9"/>
        <v>-0.26250000000000001</v>
      </c>
      <c r="E28" s="62">
        <f t="shared" si="8"/>
        <v>2</v>
      </c>
      <c r="F28" s="63">
        <f t="shared" si="10"/>
        <v>-0.52500000000000002</v>
      </c>
      <c r="G28" s="62"/>
      <c r="H28" s="62">
        <v>15</v>
      </c>
      <c r="I28" s="62">
        <v>0.308</v>
      </c>
      <c r="J28" s="63">
        <f t="shared" si="11"/>
        <v>0.71850000000000003</v>
      </c>
      <c r="K28" s="62">
        <f t="shared" si="12"/>
        <v>3</v>
      </c>
      <c r="L28" s="63">
        <f t="shared" si="13"/>
        <v>2.1555</v>
      </c>
      <c r="M28" s="63"/>
      <c r="N28" s="66"/>
      <c r="O28" s="66"/>
      <c r="P28" s="66"/>
      <c r="Q28" s="68"/>
      <c r="R28" s="67"/>
      <c r="S28" s="59"/>
      <c r="T28" s="50"/>
    </row>
    <row r="29" spans="1:20" x14ac:dyDescent="0.2">
      <c r="A29" s="59"/>
      <c r="B29" s="62">
        <v>12</v>
      </c>
      <c r="C29" s="63">
        <v>-0.46200000000000002</v>
      </c>
      <c r="D29" s="63">
        <f t="shared" si="9"/>
        <v>-0.42600000000000005</v>
      </c>
      <c r="E29" s="62">
        <f t="shared" si="8"/>
        <v>1</v>
      </c>
      <c r="F29" s="63">
        <f t="shared" si="10"/>
        <v>-0.42600000000000005</v>
      </c>
      <c r="G29" s="62"/>
      <c r="H29" s="62">
        <v>20</v>
      </c>
      <c r="I29" s="62">
        <v>-0.28100000000000003</v>
      </c>
      <c r="J29" s="63">
        <f t="shared" si="11"/>
        <v>1.3499999999999984E-2</v>
      </c>
      <c r="K29" s="62">
        <f t="shared" si="12"/>
        <v>5</v>
      </c>
      <c r="L29" s="63">
        <f t="shared" si="13"/>
        <v>6.7499999999999921E-2</v>
      </c>
      <c r="M29" s="63"/>
      <c r="N29" s="66"/>
      <c r="O29" s="66"/>
      <c r="P29" s="66"/>
      <c r="Q29" s="68"/>
      <c r="R29" s="67"/>
      <c r="S29" s="59"/>
      <c r="T29" s="50"/>
    </row>
    <row r="30" spans="1:20" x14ac:dyDescent="0.2">
      <c r="A30" s="59"/>
      <c r="B30" s="62">
        <v>13</v>
      </c>
      <c r="C30" s="63">
        <v>-0.39200000000000002</v>
      </c>
      <c r="D30" s="63">
        <f t="shared" si="9"/>
        <v>-0.42700000000000005</v>
      </c>
      <c r="E30" s="62">
        <f t="shared" si="8"/>
        <v>1</v>
      </c>
      <c r="F30" s="63">
        <f t="shared" si="10"/>
        <v>-0.42700000000000005</v>
      </c>
      <c r="G30" s="62"/>
      <c r="H30" s="62">
        <v>25</v>
      </c>
      <c r="I30" s="62">
        <v>-0.95099999999999996</v>
      </c>
      <c r="J30" s="63">
        <f t="shared" si="11"/>
        <v>-0.61599999999999999</v>
      </c>
      <c r="K30" s="62">
        <f t="shared" si="12"/>
        <v>5</v>
      </c>
      <c r="L30" s="63">
        <f t="shared" si="13"/>
        <v>-3.08</v>
      </c>
      <c r="M30" s="63"/>
      <c r="N30" s="66"/>
      <c r="O30" s="66"/>
      <c r="P30" s="66"/>
      <c r="Q30" s="68"/>
      <c r="R30" s="67"/>
      <c r="S30" s="59"/>
      <c r="T30" s="50"/>
    </row>
    <row r="31" spans="1:20" x14ac:dyDescent="0.2">
      <c r="A31" s="59"/>
      <c r="B31" s="62">
        <v>15</v>
      </c>
      <c r="C31" s="63">
        <v>-0.215</v>
      </c>
      <c r="D31" s="63">
        <f t="shared" si="9"/>
        <v>-0.30349999999999999</v>
      </c>
      <c r="E31" s="62">
        <f t="shared" si="8"/>
        <v>2</v>
      </c>
      <c r="F31" s="63">
        <f t="shared" si="10"/>
        <v>-0.60699999999999998</v>
      </c>
      <c r="G31" s="62"/>
      <c r="H31" s="62">
        <f>H32-(I31-I32)*2</f>
        <v>25.22</v>
      </c>
      <c r="I31" s="62">
        <v>-1.1000000000000001</v>
      </c>
      <c r="J31" s="63">
        <f>AVERAGE(I30,I31)</f>
        <v>-1.0255000000000001</v>
      </c>
      <c r="K31" s="62">
        <f>H31-H30</f>
        <v>0.21999999999999886</v>
      </c>
      <c r="L31" s="63">
        <f t="shared" si="13"/>
        <v>-0.22560999999999884</v>
      </c>
      <c r="M31" s="63"/>
      <c r="N31" s="69"/>
      <c r="O31" s="69"/>
      <c r="P31" s="69"/>
      <c r="Q31" s="68"/>
      <c r="R31" s="67"/>
      <c r="S31" s="59"/>
      <c r="T31" s="50"/>
    </row>
    <row r="32" spans="1:20" x14ac:dyDescent="0.2">
      <c r="A32" s="59"/>
      <c r="B32" s="62">
        <v>17</v>
      </c>
      <c r="C32" s="63">
        <v>3.9E-2</v>
      </c>
      <c r="D32" s="63">
        <f t="shared" si="9"/>
        <v>-8.7999999999999995E-2</v>
      </c>
      <c r="E32" s="62">
        <f t="shared" si="8"/>
        <v>2</v>
      </c>
      <c r="F32" s="63">
        <f t="shared" si="10"/>
        <v>-0.17599999999999999</v>
      </c>
      <c r="G32" s="62"/>
      <c r="H32" s="67">
        <f>H33-9</f>
        <v>29</v>
      </c>
      <c r="I32" s="67">
        <f>I33</f>
        <v>-2.99</v>
      </c>
      <c r="J32" s="63">
        <f t="shared" ref="J32:J40" si="14">AVERAGE(I31,I32)</f>
        <v>-2.0449999999999999</v>
      </c>
      <c r="K32" s="62">
        <f t="shared" ref="K32:K40" si="15">H32-H31</f>
        <v>3.7800000000000011</v>
      </c>
      <c r="L32" s="63">
        <f t="shared" si="13"/>
        <v>-7.730100000000002</v>
      </c>
      <c r="M32" s="63"/>
      <c r="N32" s="66"/>
      <c r="O32" s="66"/>
      <c r="P32" s="66"/>
      <c r="Q32" s="68"/>
      <c r="R32" s="67"/>
      <c r="S32" s="59"/>
      <c r="T32" s="50"/>
    </row>
    <row r="33" spans="1:20" x14ac:dyDescent="0.2">
      <c r="A33" s="59"/>
      <c r="B33" s="62">
        <v>18</v>
      </c>
      <c r="C33" s="63">
        <v>0.19500000000000001</v>
      </c>
      <c r="D33" s="63">
        <f t="shared" si="9"/>
        <v>0.11700000000000001</v>
      </c>
      <c r="E33" s="62">
        <f t="shared" si="8"/>
        <v>1</v>
      </c>
      <c r="F33" s="63">
        <f t="shared" si="10"/>
        <v>0.11700000000000001</v>
      </c>
      <c r="G33" s="70"/>
      <c r="H33" s="67">
        <v>38</v>
      </c>
      <c r="I33" s="67">
        <v>-2.99</v>
      </c>
      <c r="J33" s="63">
        <f t="shared" si="14"/>
        <v>-2.99</v>
      </c>
      <c r="K33" s="62">
        <f t="shared" si="15"/>
        <v>9</v>
      </c>
      <c r="L33" s="63">
        <f t="shared" si="13"/>
        <v>-26.910000000000004</v>
      </c>
      <c r="M33" s="63"/>
      <c r="N33" s="69"/>
      <c r="O33" s="69"/>
      <c r="P33" s="69"/>
      <c r="Q33" s="68"/>
      <c r="R33" s="67"/>
      <c r="S33" s="59"/>
      <c r="T33" s="50"/>
    </row>
    <row r="34" spans="1:20" x14ac:dyDescent="0.2">
      <c r="A34" s="59"/>
      <c r="B34" s="62">
        <v>19</v>
      </c>
      <c r="C34" s="63">
        <v>0.496</v>
      </c>
      <c r="D34" s="63">
        <f t="shared" si="9"/>
        <v>0.34550000000000003</v>
      </c>
      <c r="E34" s="62">
        <f t="shared" si="8"/>
        <v>1</v>
      </c>
      <c r="F34" s="63">
        <f t="shared" si="10"/>
        <v>0.34550000000000003</v>
      </c>
      <c r="G34" s="70"/>
      <c r="H34" s="62">
        <f>H33+9</f>
        <v>47</v>
      </c>
      <c r="I34" s="62">
        <f>I33</f>
        <v>-2.99</v>
      </c>
      <c r="J34" s="63">
        <f t="shared" si="14"/>
        <v>-2.99</v>
      </c>
      <c r="K34" s="62">
        <f t="shared" si="15"/>
        <v>9</v>
      </c>
      <c r="L34" s="63">
        <f t="shared" si="13"/>
        <v>-26.910000000000004</v>
      </c>
      <c r="M34" s="63"/>
      <c r="N34" s="69"/>
      <c r="O34" s="69"/>
      <c r="P34" s="69"/>
      <c r="Q34" s="68"/>
      <c r="R34" s="67"/>
      <c r="S34" s="59"/>
      <c r="T34" s="50"/>
    </row>
    <row r="35" spans="1:20" x14ac:dyDescent="0.2">
      <c r="A35" s="59"/>
      <c r="B35" s="62">
        <v>25</v>
      </c>
      <c r="C35" s="63">
        <v>0.498</v>
      </c>
      <c r="D35" s="63">
        <f t="shared" si="9"/>
        <v>0.497</v>
      </c>
      <c r="E35" s="62">
        <f t="shared" si="8"/>
        <v>6</v>
      </c>
      <c r="F35" s="63">
        <f t="shared" si="10"/>
        <v>2.9820000000000002</v>
      </c>
      <c r="G35" s="70"/>
      <c r="H35" s="62">
        <f>H34+(I35-I34)*2</f>
        <v>51.38</v>
      </c>
      <c r="I35" s="62">
        <v>-0.8</v>
      </c>
      <c r="J35" s="63">
        <f t="shared" si="14"/>
        <v>-1.895</v>
      </c>
      <c r="K35" s="62">
        <f t="shared" si="15"/>
        <v>4.3800000000000026</v>
      </c>
      <c r="L35" s="63">
        <f t="shared" si="13"/>
        <v>-8.3001000000000058</v>
      </c>
      <c r="M35" s="63" t="s">
        <v>20</v>
      </c>
      <c r="N35" s="66"/>
      <c r="O35" s="66"/>
      <c r="P35" s="66"/>
      <c r="Q35" s="59"/>
      <c r="R35" s="67"/>
      <c r="S35" s="59"/>
      <c r="T35" s="50"/>
    </row>
    <row r="36" spans="1:20" x14ac:dyDescent="0.2">
      <c r="A36" s="59"/>
      <c r="B36" s="62">
        <v>30</v>
      </c>
      <c r="C36" s="63">
        <v>0.501</v>
      </c>
      <c r="D36" s="63">
        <f t="shared" si="9"/>
        <v>0.4995</v>
      </c>
      <c r="E36" s="62">
        <f t="shared" si="8"/>
        <v>5</v>
      </c>
      <c r="F36" s="63">
        <f t="shared" si="10"/>
        <v>2.4975000000000001</v>
      </c>
      <c r="G36" s="70"/>
      <c r="H36" s="62">
        <v>55</v>
      </c>
      <c r="I36" s="71">
        <v>-0.29099999999999998</v>
      </c>
      <c r="J36" s="63">
        <f t="shared" si="14"/>
        <v>-0.54549999999999998</v>
      </c>
      <c r="K36" s="62">
        <f t="shared" si="15"/>
        <v>3.6199999999999974</v>
      </c>
      <c r="L36" s="63">
        <f t="shared" si="13"/>
        <v>-1.9747099999999986</v>
      </c>
      <c r="M36" s="63" t="s">
        <v>21</v>
      </c>
      <c r="N36" s="66"/>
      <c r="O36" s="66"/>
      <c r="P36" s="66"/>
      <c r="Q36" s="59"/>
      <c r="R36" s="67"/>
      <c r="S36" s="59"/>
      <c r="T36" s="50"/>
    </row>
    <row r="37" spans="1:20" x14ac:dyDescent="0.2">
      <c r="A37" s="59"/>
      <c r="B37" s="62"/>
      <c r="C37" s="63"/>
      <c r="D37" s="63">
        <f t="shared" si="9"/>
        <v>0.2505</v>
      </c>
      <c r="E37" s="62">
        <f t="shared" si="8"/>
        <v>-30</v>
      </c>
      <c r="F37" s="63">
        <f t="shared" si="10"/>
        <v>-7.5149999999999997</v>
      </c>
      <c r="G37" s="70"/>
      <c r="H37" s="64">
        <v>58</v>
      </c>
      <c r="I37" s="64">
        <v>-9.1999999999999998E-2</v>
      </c>
      <c r="J37" s="63">
        <f t="shared" si="14"/>
        <v>-0.1915</v>
      </c>
      <c r="K37" s="62">
        <f t="shared" si="15"/>
        <v>3</v>
      </c>
      <c r="L37" s="63">
        <f t="shared" si="13"/>
        <v>-0.57450000000000001</v>
      </c>
      <c r="M37" s="63"/>
      <c r="N37" s="66"/>
      <c r="O37" s="66"/>
      <c r="P37" s="66"/>
      <c r="Q37" s="59"/>
      <c r="R37" s="67"/>
      <c r="S37" s="59"/>
      <c r="T37" s="50"/>
    </row>
    <row r="38" spans="1:20" x14ac:dyDescent="0.2">
      <c r="A38" s="50"/>
      <c r="B38" s="48"/>
      <c r="C38" s="52"/>
      <c r="D38" s="47">
        <f t="shared" si="9"/>
        <v>0</v>
      </c>
      <c r="E38" s="34">
        <f t="shared" si="8"/>
        <v>0</v>
      </c>
      <c r="F38" s="47">
        <f t="shared" si="10"/>
        <v>0</v>
      </c>
      <c r="G38" s="50"/>
      <c r="H38" s="48">
        <v>60</v>
      </c>
      <c r="I38" s="48">
        <v>0.70099999999999996</v>
      </c>
      <c r="J38" s="47">
        <f t="shared" si="14"/>
        <v>0.30449999999999999</v>
      </c>
      <c r="K38" s="34">
        <f t="shared" si="15"/>
        <v>2</v>
      </c>
      <c r="L38" s="47">
        <f t="shared" si="13"/>
        <v>0.60899999999999999</v>
      </c>
      <c r="M38" s="47"/>
      <c r="N38" s="49"/>
      <c r="O38" s="49"/>
      <c r="P38" s="49"/>
      <c r="Q38" s="50"/>
      <c r="R38" s="33"/>
      <c r="S38" s="50"/>
      <c r="T38" s="50"/>
    </row>
    <row r="39" spans="1:20" x14ac:dyDescent="0.2">
      <c r="A39" s="50"/>
      <c r="B39" s="48"/>
      <c r="C39" s="52"/>
      <c r="D39" s="47">
        <f t="shared" si="9"/>
        <v>0</v>
      </c>
      <c r="E39" s="34">
        <f t="shared" si="8"/>
        <v>0</v>
      </c>
      <c r="F39" s="47">
        <f t="shared" si="10"/>
        <v>0</v>
      </c>
      <c r="G39" s="50"/>
      <c r="H39" s="48">
        <v>62</v>
      </c>
      <c r="I39" s="48">
        <v>1.4590000000000001</v>
      </c>
      <c r="J39" s="47">
        <f t="shared" si="14"/>
        <v>1.08</v>
      </c>
      <c r="K39" s="34">
        <f t="shared" si="15"/>
        <v>2</v>
      </c>
      <c r="L39" s="47">
        <f t="shared" si="13"/>
        <v>2.16</v>
      </c>
      <c r="M39" s="47"/>
      <c r="N39" s="50"/>
      <c r="O39" s="51"/>
      <c r="P39" s="51"/>
      <c r="Q39" s="50"/>
      <c r="R39" s="50"/>
      <c r="S39" s="50"/>
      <c r="T39" s="50"/>
    </row>
    <row r="40" spans="1:20" x14ac:dyDescent="0.2">
      <c r="A40" s="50"/>
      <c r="B40" s="48"/>
      <c r="C40" s="52"/>
      <c r="D40" s="47">
        <f t="shared" si="9"/>
        <v>0</v>
      </c>
      <c r="E40" s="34">
        <f t="shared" si="8"/>
        <v>0</v>
      </c>
      <c r="F40" s="47">
        <f t="shared" si="10"/>
        <v>0</v>
      </c>
      <c r="G40" s="50"/>
      <c r="H40" s="48">
        <v>65</v>
      </c>
      <c r="I40" s="48">
        <v>1.45</v>
      </c>
      <c r="J40" s="47">
        <f t="shared" si="14"/>
        <v>1.4544999999999999</v>
      </c>
      <c r="K40" s="34">
        <f t="shared" si="15"/>
        <v>3</v>
      </c>
      <c r="L40" s="47">
        <f t="shared" si="13"/>
        <v>4.3635000000000002</v>
      </c>
      <c r="M40" s="47"/>
      <c r="N40" s="50"/>
      <c r="O40" s="53"/>
      <c r="P40" s="53"/>
      <c r="Q40" s="50"/>
      <c r="R40" s="50"/>
      <c r="S40" s="50"/>
      <c r="T40" s="50"/>
    </row>
    <row r="41" spans="1:20" x14ac:dyDescent="0.2">
      <c r="B41" s="17"/>
      <c r="C41" s="44"/>
      <c r="D41" s="19"/>
      <c r="E41" s="16"/>
      <c r="F41" s="19"/>
      <c r="H41" s="17"/>
      <c r="I41" s="17"/>
      <c r="J41" s="19"/>
      <c r="K41" s="16"/>
      <c r="L41" s="19"/>
      <c r="M41" s="19"/>
      <c r="O41" s="14"/>
      <c r="P41" s="14"/>
    </row>
  </sheetData>
  <mergeCells count="5">
    <mergeCell ref="A1:T1"/>
    <mergeCell ref="A3:Q3"/>
    <mergeCell ref="B4:F4"/>
    <mergeCell ref="H4:L4"/>
    <mergeCell ref="A22:S2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5"/>
  <sheetViews>
    <sheetView view="pageBreakPreview" topLeftCell="A22" zoomScale="60" zoomScaleNormal="100" workbookViewId="0">
      <selection activeCell="AE54" sqref="AE54"/>
    </sheetView>
  </sheetViews>
  <sheetFormatPr defaultRowHeight="12.75" x14ac:dyDescent="0.2"/>
  <cols>
    <col min="1" max="1" width="2.85546875" style="5" customWidth="1"/>
    <col min="2" max="2" width="8.140625" style="22" customWidth="1"/>
    <col min="3" max="3" width="8.5703125" style="46" customWidth="1"/>
    <col min="4" max="4" width="10.7109375" style="46" customWidth="1"/>
    <col min="5" max="5" width="4.5703125" style="5" hidden="1" customWidth="1"/>
    <col min="6" max="6" width="3.42578125" style="5" hidden="1" customWidth="1"/>
    <col min="7" max="7" width="3.85546875" style="5" hidden="1" customWidth="1"/>
    <col min="8" max="8" width="4.28515625" style="5" hidden="1" customWidth="1"/>
    <col min="9" max="9" width="12.7109375" style="5" hidden="1" customWidth="1"/>
    <col min="10" max="10" width="18.28515625" style="25" hidden="1" customWidth="1"/>
    <col min="11" max="11" width="20.7109375" style="5" hidden="1" customWidth="1"/>
    <col min="12" max="12" width="19" style="5" hidden="1" customWidth="1"/>
    <col min="13" max="13" width="9.7109375" style="5" hidden="1" customWidth="1"/>
    <col min="14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51" t="s">
        <v>56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52"/>
      <c r="P1" s="152"/>
      <c r="Q1" s="152"/>
      <c r="R1" s="152"/>
      <c r="S1" s="152"/>
      <c r="T1" s="15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55" t="s">
        <v>24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</row>
    <row r="4" spans="1:22" x14ac:dyDescent="0.2">
      <c r="B4" s="155"/>
      <c r="C4" s="155"/>
      <c r="D4" s="155"/>
      <c r="E4" s="155"/>
      <c r="F4" s="155"/>
      <c r="G4" s="155"/>
      <c r="I4" s="155" t="s">
        <v>9</v>
      </c>
      <c r="J4" s="155"/>
      <c r="K4" s="155"/>
      <c r="L4" s="155"/>
      <c r="M4" s="155"/>
      <c r="N4" s="15"/>
      <c r="O4" s="15"/>
      <c r="P4" s="15"/>
    </row>
    <row r="5" spans="1:22" x14ac:dyDescent="0.2">
      <c r="B5" s="2">
        <v>0</v>
      </c>
      <c r="C5" s="3">
        <v>-1.0049999999999999</v>
      </c>
      <c r="D5" s="3" t="s">
        <v>18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3</v>
      </c>
      <c r="C6" s="3">
        <v>-1.0349999999999999</v>
      </c>
      <c r="D6" s="3"/>
      <c r="E6" s="19">
        <f>(C5+C6)/2</f>
        <v>-1.02</v>
      </c>
      <c r="F6" s="16">
        <f>B6-B5</f>
        <v>3</v>
      </c>
      <c r="G6" s="19">
        <f>E6*F6</f>
        <v>-3.06</v>
      </c>
      <c r="H6" s="16"/>
      <c r="I6" s="2">
        <v>0</v>
      </c>
      <c r="J6" s="2">
        <v>2.1709999999999998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5</v>
      </c>
      <c r="C7" s="3">
        <v>-1.044</v>
      </c>
      <c r="E7" s="19">
        <f t="shared" ref="E7:E18" si="0">(C6+C7)/2</f>
        <v>-1.0394999999999999</v>
      </c>
      <c r="F7" s="16">
        <f t="shared" ref="F7:F18" si="1">B7-B6</f>
        <v>2</v>
      </c>
      <c r="G7" s="19">
        <f t="shared" ref="G7:G18" si="2">E7*F7</f>
        <v>-2.0789999999999997</v>
      </c>
      <c r="H7" s="16"/>
      <c r="I7" s="2">
        <v>5</v>
      </c>
      <c r="J7" s="2">
        <v>2.1840000000000002</v>
      </c>
      <c r="K7" s="19">
        <f t="shared" ref="K7:K12" si="3">AVERAGE(J6,J7)</f>
        <v>2.1775000000000002</v>
      </c>
      <c r="L7" s="16">
        <f t="shared" ref="L7:L12" si="4">I7-I6</f>
        <v>5</v>
      </c>
      <c r="M7" s="19">
        <f t="shared" ref="M7:M18" si="5">L7*K7</f>
        <v>10.887500000000001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-1.0649999999999999</v>
      </c>
      <c r="D8" s="3" t="s">
        <v>19</v>
      </c>
      <c r="E8" s="19">
        <f t="shared" si="0"/>
        <v>-1.0545</v>
      </c>
      <c r="F8" s="16">
        <f t="shared" si="1"/>
        <v>5</v>
      </c>
      <c r="G8" s="19">
        <f t="shared" si="2"/>
        <v>-5.2725</v>
      </c>
      <c r="H8" s="16"/>
      <c r="I8" s="2">
        <v>10</v>
      </c>
      <c r="J8" s="2">
        <v>2.1960000000000002</v>
      </c>
      <c r="K8" s="19">
        <f t="shared" si="3"/>
        <v>2.1900000000000004</v>
      </c>
      <c r="L8" s="16">
        <f t="shared" si="4"/>
        <v>5</v>
      </c>
      <c r="M8" s="19">
        <f t="shared" si="5"/>
        <v>10.950000000000003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-2.0470000000000002</v>
      </c>
      <c r="D9" s="3"/>
      <c r="E9" s="19">
        <f t="shared" si="0"/>
        <v>-1.556</v>
      </c>
      <c r="F9" s="16">
        <f t="shared" si="1"/>
        <v>2</v>
      </c>
      <c r="G9" s="19">
        <f t="shared" si="2"/>
        <v>-3.1120000000000001</v>
      </c>
      <c r="H9" s="16"/>
      <c r="I9" s="2">
        <v>12</v>
      </c>
      <c r="J9" s="2">
        <v>1.306</v>
      </c>
      <c r="K9" s="19">
        <f t="shared" si="3"/>
        <v>1.7510000000000001</v>
      </c>
      <c r="L9" s="16">
        <f t="shared" si="4"/>
        <v>2</v>
      </c>
      <c r="M9" s="19">
        <f t="shared" si="5"/>
        <v>3.5020000000000002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-3.6419999999999999</v>
      </c>
      <c r="D10" s="3"/>
      <c r="E10" s="19">
        <f t="shared" si="0"/>
        <v>-2.8445</v>
      </c>
      <c r="F10" s="16">
        <f t="shared" si="1"/>
        <v>2</v>
      </c>
      <c r="G10" s="19">
        <f t="shared" si="2"/>
        <v>-5.6890000000000001</v>
      </c>
      <c r="H10" s="16"/>
      <c r="I10" s="2">
        <v>15</v>
      </c>
      <c r="J10" s="2">
        <v>0.70899999999999996</v>
      </c>
      <c r="K10" s="19">
        <f t="shared" si="3"/>
        <v>1.0075000000000001</v>
      </c>
      <c r="L10" s="16">
        <f t="shared" si="4"/>
        <v>3</v>
      </c>
      <c r="M10" s="19">
        <f t="shared" si="5"/>
        <v>3.0225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-5.0419999999999998</v>
      </c>
      <c r="D11" s="3"/>
      <c r="E11" s="19">
        <f t="shared" si="0"/>
        <v>-4.3419999999999996</v>
      </c>
      <c r="F11" s="16">
        <f t="shared" si="1"/>
        <v>4</v>
      </c>
      <c r="G11" s="19">
        <f t="shared" si="2"/>
        <v>-17.367999999999999</v>
      </c>
      <c r="H11" s="16"/>
      <c r="I11" s="2">
        <v>18</v>
      </c>
      <c r="J11" s="2">
        <v>-0.20799999999999999</v>
      </c>
      <c r="K11" s="19">
        <f t="shared" si="3"/>
        <v>0.2505</v>
      </c>
      <c r="L11" s="16">
        <f t="shared" si="4"/>
        <v>3</v>
      </c>
      <c r="M11" s="19">
        <f t="shared" si="5"/>
        <v>0.75150000000000006</v>
      </c>
      <c r="N11" s="20"/>
      <c r="O11" s="20"/>
      <c r="P11" s="20"/>
      <c r="Q11" s="22"/>
      <c r="R11" s="21"/>
    </row>
    <row r="12" spans="1:22" x14ac:dyDescent="0.2">
      <c r="B12" s="2">
        <v>22</v>
      </c>
      <c r="C12" s="3">
        <v>-6.407</v>
      </c>
      <c r="D12" s="3"/>
      <c r="E12" s="19">
        <f t="shared" si="0"/>
        <v>-5.7244999999999999</v>
      </c>
      <c r="F12" s="16">
        <f t="shared" si="1"/>
        <v>4</v>
      </c>
      <c r="G12" s="19">
        <f t="shared" si="2"/>
        <v>-22.898</v>
      </c>
      <c r="H12" s="16"/>
      <c r="I12" s="2">
        <v>21</v>
      </c>
      <c r="J12" s="2">
        <v>-0.69599999999999995</v>
      </c>
      <c r="K12" s="19">
        <f t="shared" si="3"/>
        <v>-0.45199999999999996</v>
      </c>
      <c r="L12" s="16">
        <f t="shared" si="4"/>
        <v>3</v>
      </c>
      <c r="M12" s="19">
        <f t="shared" si="5"/>
        <v>-1.3559999999999999</v>
      </c>
      <c r="N12" s="20"/>
      <c r="O12" s="20"/>
      <c r="P12" s="20"/>
      <c r="Q12" s="22"/>
      <c r="R12" s="21"/>
    </row>
    <row r="13" spans="1:22" x14ac:dyDescent="0.2">
      <c r="B13" s="2">
        <v>26</v>
      </c>
      <c r="C13" s="3">
        <v>-6.7030000000000003</v>
      </c>
      <c r="D13" s="3"/>
      <c r="E13" s="19">
        <f t="shared" si="0"/>
        <v>-6.5549999999999997</v>
      </c>
      <c r="F13" s="16">
        <f t="shared" si="1"/>
        <v>4</v>
      </c>
      <c r="G13" s="19">
        <f t="shared" si="2"/>
        <v>-26.22</v>
      </c>
      <c r="H13" s="16"/>
      <c r="I13" s="16">
        <f>I14-(J13-J14)*2</f>
        <v>23.2</v>
      </c>
      <c r="J13" s="16">
        <v>-1.1000000000000001</v>
      </c>
      <c r="K13" s="19">
        <f>AVERAGE(J12,J13)</f>
        <v>-0.89800000000000002</v>
      </c>
      <c r="L13" s="16">
        <f>I13-I12</f>
        <v>2.1999999999999993</v>
      </c>
      <c r="M13" s="19">
        <f t="shared" si="5"/>
        <v>-1.9755999999999994</v>
      </c>
      <c r="N13" s="24"/>
      <c r="O13" s="24"/>
      <c r="P13" s="24"/>
      <c r="Q13" s="22"/>
      <c r="R13" s="21"/>
    </row>
    <row r="14" spans="1:22" x14ac:dyDescent="0.2">
      <c r="B14" s="2">
        <v>30</v>
      </c>
      <c r="C14" s="3">
        <v>-7.0039999999999996</v>
      </c>
      <c r="D14" s="3"/>
      <c r="E14" s="19">
        <f t="shared" si="0"/>
        <v>-6.8535000000000004</v>
      </c>
      <c r="F14" s="16">
        <f t="shared" si="1"/>
        <v>4</v>
      </c>
      <c r="G14" s="19">
        <f t="shared" si="2"/>
        <v>-27.414000000000001</v>
      </c>
      <c r="H14" s="16"/>
      <c r="I14" s="21">
        <f>I15-9</f>
        <v>27</v>
      </c>
      <c r="J14" s="21">
        <f>J15</f>
        <v>-3</v>
      </c>
      <c r="K14" s="19">
        <f t="shared" ref="K14:K18" si="6">AVERAGE(J13,J14)</f>
        <v>-2.0499999999999998</v>
      </c>
      <c r="L14" s="16">
        <f t="shared" ref="L14:L18" si="7">I14-I13</f>
        <v>3.8000000000000007</v>
      </c>
      <c r="M14" s="19">
        <f t="shared" si="5"/>
        <v>-7.7900000000000009</v>
      </c>
      <c r="N14" s="20"/>
      <c r="O14" s="20"/>
      <c r="P14" s="20"/>
      <c r="Q14" s="22"/>
      <c r="R14" s="21"/>
    </row>
    <row r="15" spans="1:22" x14ac:dyDescent="0.2">
      <c r="B15" s="2">
        <v>34</v>
      </c>
      <c r="C15" s="3">
        <v>-7.09</v>
      </c>
      <c r="D15" s="3"/>
      <c r="E15" s="19">
        <f t="shared" si="0"/>
        <v>-7.0469999999999997</v>
      </c>
      <c r="F15" s="16">
        <f t="shared" si="1"/>
        <v>4</v>
      </c>
      <c r="G15" s="19">
        <f t="shared" si="2"/>
        <v>-28.187999999999999</v>
      </c>
      <c r="H15" s="1"/>
      <c r="I15" s="21">
        <v>36</v>
      </c>
      <c r="J15" s="21">
        <v>-3</v>
      </c>
      <c r="K15" s="19">
        <f t="shared" si="6"/>
        <v>-3</v>
      </c>
      <c r="L15" s="16">
        <f t="shared" si="7"/>
        <v>9</v>
      </c>
      <c r="M15" s="19">
        <f t="shared" si="5"/>
        <v>-27</v>
      </c>
      <c r="N15" s="24"/>
      <c r="O15" s="24"/>
      <c r="P15" s="24"/>
      <c r="Q15" s="22"/>
      <c r="R15" s="21"/>
    </row>
    <row r="16" spans="1:22" x14ac:dyDescent="0.2">
      <c r="B16" s="2">
        <v>38</v>
      </c>
      <c r="C16" s="3">
        <v>-6.9930000000000003</v>
      </c>
      <c r="D16" s="3"/>
      <c r="E16" s="19">
        <f t="shared" si="0"/>
        <v>-7.0415000000000001</v>
      </c>
      <c r="F16" s="16">
        <f t="shared" si="1"/>
        <v>4</v>
      </c>
      <c r="G16" s="19">
        <f t="shared" si="2"/>
        <v>-28.166</v>
      </c>
      <c r="H16" s="1"/>
      <c r="I16" s="16">
        <f>I15+9</f>
        <v>45</v>
      </c>
      <c r="J16" s="16">
        <f>J15</f>
        <v>-3</v>
      </c>
      <c r="K16" s="19">
        <f t="shared" si="6"/>
        <v>-3</v>
      </c>
      <c r="L16" s="16">
        <f t="shared" si="7"/>
        <v>9</v>
      </c>
      <c r="M16" s="19">
        <f t="shared" si="5"/>
        <v>-27</v>
      </c>
      <c r="N16" s="24"/>
      <c r="O16" s="24"/>
      <c r="P16" s="24"/>
      <c r="Q16" s="22"/>
      <c r="R16" s="21"/>
    </row>
    <row r="17" spans="1:19" x14ac:dyDescent="0.2">
      <c r="B17" s="2">
        <v>42</v>
      </c>
      <c r="C17" s="3">
        <v>-6.718</v>
      </c>
      <c r="D17" s="3"/>
      <c r="E17" s="19">
        <f t="shared" si="0"/>
        <v>-6.8555000000000001</v>
      </c>
      <c r="F17" s="16">
        <f t="shared" si="1"/>
        <v>4</v>
      </c>
      <c r="G17" s="19">
        <f t="shared" si="2"/>
        <v>-27.422000000000001</v>
      </c>
      <c r="H17" s="1"/>
      <c r="I17" s="16">
        <f>I16+(J17-J16)*2</f>
        <v>49</v>
      </c>
      <c r="J17" s="16">
        <v>-1</v>
      </c>
      <c r="K17" s="19">
        <f t="shared" si="6"/>
        <v>-2</v>
      </c>
      <c r="L17" s="16">
        <f t="shared" si="7"/>
        <v>4</v>
      </c>
      <c r="M17" s="19">
        <f t="shared" si="5"/>
        <v>-8</v>
      </c>
      <c r="N17" s="20"/>
      <c r="O17" s="20"/>
      <c r="P17" s="20"/>
      <c r="R17" s="21"/>
    </row>
    <row r="18" spans="1:19" x14ac:dyDescent="0.2">
      <c r="B18" s="2">
        <v>46</v>
      </c>
      <c r="C18" s="3">
        <v>-6.452</v>
      </c>
      <c r="D18" s="3"/>
      <c r="E18" s="19">
        <f t="shared" si="0"/>
        <v>-6.585</v>
      </c>
      <c r="F18" s="16">
        <f t="shared" si="1"/>
        <v>4</v>
      </c>
      <c r="G18" s="19">
        <f t="shared" si="2"/>
        <v>-26.34</v>
      </c>
      <c r="H18" s="1"/>
      <c r="I18" s="2">
        <v>50</v>
      </c>
      <c r="J18" s="28">
        <v>-0.69399999999999995</v>
      </c>
      <c r="K18" s="19">
        <f t="shared" si="6"/>
        <v>-0.84699999999999998</v>
      </c>
      <c r="L18" s="16">
        <f t="shared" si="7"/>
        <v>1</v>
      </c>
      <c r="M18" s="19">
        <f t="shared" si="5"/>
        <v>-0.84699999999999998</v>
      </c>
      <c r="N18" s="20"/>
      <c r="O18" s="20"/>
      <c r="P18" s="20"/>
      <c r="R18" s="21"/>
    </row>
    <row r="19" spans="1:19" x14ac:dyDescent="0.2">
      <c r="B19" s="2">
        <v>50</v>
      </c>
      <c r="C19" s="3">
        <v>-6.1420000000000003</v>
      </c>
      <c r="D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1:19" x14ac:dyDescent="0.2">
      <c r="B20" s="17">
        <v>54</v>
      </c>
      <c r="C20" s="44">
        <v>-5.742</v>
      </c>
      <c r="D20" s="44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1:19" x14ac:dyDescent="0.2">
      <c r="B21" s="17">
        <v>56</v>
      </c>
      <c r="C21" s="44">
        <v>-3.1070000000000002</v>
      </c>
      <c r="E21" s="19"/>
      <c r="F21" s="16"/>
      <c r="G21" s="19"/>
      <c r="I21" s="17"/>
      <c r="J21" s="17"/>
      <c r="K21" s="19"/>
      <c r="L21" s="16"/>
      <c r="M21" s="19"/>
      <c r="N21" s="20"/>
      <c r="O21" s="20"/>
      <c r="P21" s="20"/>
      <c r="R21" s="21"/>
    </row>
    <row r="22" spans="1:19" x14ac:dyDescent="0.2">
      <c r="B22" s="17">
        <v>58</v>
      </c>
      <c r="C22" s="44">
        <v>1.1279999999999999</v>
      </c>
      <c r="D22" s="44" t="s">
        <v>20</v>
      </c>
      <c r="E22" s="19"/>
      <c r="F22" s="16"/>
      <c r="G22" s="19"/>
      <c r="I22" s="17"/>
      <c r="J22" s="17"/>
      <c r="K22" s="19"/>
      <c r="L22" s="16"/>
      <c r="M22" s="19"/>
      <c r="N22" s="20"/>
      <c r="O22" s="20"/>
      <c r="P22" s="20"/>
      <c r="R22" s="21"/>
    </row>
    <row r="23" spans="1:19" x14ac:dyDescent="0.2">
      <c r="B23" s="17">
        <v>65</v>
      </c>
      <c r="C23" s="44">
        <v>1.1180000000000001</v>
      </c>
      <c r="D23" s="44"/>
      <c r="E23" s="19"/>
      <c r="F23" s="16"/>
      <c r="G23" s="19"/>
      <c r="I23" s="17"/>
      <c r="J23" s="17"/>
      <c r="K23" s="19"/>
      <c r="L23" s="16"/>
      <c r="M23" s="19"/>
      <c r="N23" s="20"/>
      <c r="O23" s="20"/>
      <c r="P23" s="20"/>
      <c r="R23" s="21"/>
    </row>
    <row r="24" spans="1:19" x14ac:dyDescent="0.2">
      <c r="B24" s="17">
        <v>70</v>
      </c>
      <c r="C24" s="44">
        <v>4.2380000000000004</v>
      </c>
      <c r="D24" s="44"/>
      <c r="E24" s="19"/>
      <c r="F24" s="16"/>
      <c r="G24" s="19"/>
      <c r="I24" s="17"/>
      <c r="J24" s="17"/>
      <c r="K24" s="19"/>
      <c r="L24" s="16"/>
      <c r="M24" s="19"/>
      <c r="N24" s="20"/>
      <c r="O24" s="20"/>
      <c r="P24" s="20"/>
      <c r="R24" s="21"/>
    </row>
    <row r="25" spans="1:19" x14ac:dyDescent="0.2">
      <c r="B25" s="17">
        <v>75</v>
      </c>
      <c r="C25" s="44">
        <v>4.2300000000000004</v>
      </c>
      <c r="D25" s="44" t="s">
        <v>25</v>
      </c>
      <c r="E25" s="19"/>
      <c r="F25" s="16"/>
      <c r="G25" s="19"/>
      <c r="I25" s="17"/>
      <c r="J25" s="17"/>
      <c r="K25" s="19"/>
      <c r="L25" s="16"/>
      <c r="M25" s="19"/>
      <c r="O25" s="24"/>
      <c r="P25" s="24"/>
    </row>
    <row r="26" spans="1:19" ht="15" x14ac:dyDescent="0.25">
      <c r="A26" s="155" t="s">
        <v>22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</row>
    <row r="27" spans="1:19" x14ac:dyDescent="0.2">
      <c r="B27" s="2">
        <v>0</v>
      </c>
      <c r="C27" s="3">
        <v>4.2279999999999998</v>
      </c>
      <c r="D27" s="3" t="s">
        <v>26</v>
      </c>
      <c r="E27" s="16"/>
      <c r="F27" s="16"/>
      <c r="G27" s="16"/>
      <c r="H27" s="16"/>
      <c r="I27" s="17"/>
      <c r="J27" s="18"/>
      <c r="K27" s="19"/>
      <c r="L27" s="16"/>
      <c r="M27" s="19"/>
      <c r="N27" s="20"/>
      <c r="O27" s="20"/>
      <c r="P27" s="20"/>
      <c r="R27" s="21"/>
    </row>
    <row r="28" spans="1:19" x14ac:dyDescent="0.2">
      <c r="B28" s="2">
        <v>3</v>
      </c>
      <c r="C28" s="3">
        <v>4.2320000000000002</v>
      </c>
      <c r="D28" s="3"/>
      <c r="E28" s="19">
        <f>(C27+C28)/2</f>
        <v>4.2300000000000004</v>
      </c>
      <c r="F28" s="16">
        <f>B28-B27</f>
        <v>3</v>
      </c>
      <c r="G28" s="19">
        <f>E28*F28</f>
        <v>12.690000000000001</v>
      </c>
      <c r="H28" s="16"/>
      <c r="I28" s="2">
        <v>0</v>
      </c>
      <c r="J28" s="2">
        <v>1.8839999999999999</v>
      </c>
      <c r="K28" s="19"/>
      <c r="L28" s="16"/>
      <c r="M28" s="19"/>
      <c r="N28" s="20"/>
      <c r="O28" s="20"/>
      <c r="P28" s="20"/>
      <c r="Q28" s="22"/>
      <c r="R28" s="21"/>
    </row>
    <row r="29" spans="1:19" x14ac:dyDescent="0.2">
      <c r="B29" s="2">
        <v>5</v>
      </c>
      <c r="C29" s="3">
        <v>0.89200000000000002</v>
      </c>
      <c r="D29" s="5"/>
      <c r="E29" s="19">
        <f t="shared" ref="E29:E42" si="8">(C28+C29)/2</f>
        <v>2.5620000000000003</v>
      </c>
      <c r="F29" s="16">
        <f t="shared" ref="F29:F42" si="9">B29-B28</f>
        <v>2</v>
      </c>
      <c r="G29" s="19">
        <f t="shared" ref="G29:G42" si="10">E29*F29</f>
        <v>5.1240000000000006</v>
      </c>
      <c r="H29" s="16"/>
      <c r="I29" s="2">
        <v>5</v>
      </c>
      <c r="J29" s="2">
        <v>1.861</v>
      </c>
      <c r="K29" s="19">
        <f t="shared" ref="K29:K34" si="11">AVERAGE(J28,J29)</f>
        <v>1.8725000000000001</v>
      </c>
      <c r="L29" s="16">
        <f t="shared" ref="L29:L34" si="12">I29-I28</f>
        <v>5</v>
      </c>
      <c r="M29" s="19">
        <f t="shared" ref="M29:M42" si="13">L29*K29</f>
        <v>9.3625000000000007</v>
      </c>
      <c r="N29" s="20"/>
      <c r="O29" s="20"/>
      <c r="P29" s="20"/>
      <c r="Q29" s="22"/>
      <c r="R29" s="21"/>
    </row>
    <row r="30" spans="1:19" x14ac:dyDescent="0.2">
      <c r="B30" s="2">
        <v>8</v>
      </c>
      <c r="C30" s="3">
        <v>0.88800000000000001</v>
      </c>
      <c r="D30" s="3" t="s">
        <v>19</v>
      </c>
      <c r="E30" s="19">
        <f t="shared" si="8"/>
        <v>0.89</v>
      </c>
      <c r="F30" s="16">
        <f t="shared" si="9"/>
        <v>3</v>
      </c>
      <c r="G30" s="19">
        <f t="shared" si="10"/>
        <v>2.67</v>
      </c>
      <c r="H30" s="16"/>
      <c r="I30" s="2">
        <v>10</v>
      </c>
      <c r="J30" s="2">
        <v>1.8089999999999999</v>
      </c>
      <c r="K30" s="19">
        <f t="shared" si="11"/>
        <v>1.835</v>
      </c>
      <c r="L30" s="16">
        <f t="shared" si="12"/>
        <v>5</v>
      </c>
      <c r="M30" s="19">
        <f t="shared" si="13"/>
        <v>9.1750000000000007</v>
      </c>
      <c r="N30" s="20"/>
      <c r="O30" s="20"/>
      <c r="P30" s="20"/>
      <c r="Q30" s="22"/>
      <c r="R30" s="21"/>
    </row>
    <row r="31" spans="1:19" x14ac:dyDescent="0.2">
      <c r="B31" s="2">
        <v>10</v>
      </c>
      <c r="C31" s="3">
        <v>-3.8420000000000001</v>
      </c>
      <c r="D31" s="3"/>
      <c r="E31" s="19">
        <f t="shared" si="8"/>
        <v>-1.4770000000000001</v>
      </c>
      <c r="F31" s="16">
        <f t="shared" si="9"/>
        <v>2</v>
      </c>
      <c r="G31" s="19">
        <f t="shared" si="10"/>
        <v>-2.9540000000000002</v>
      </c>
      <c r="H31" s="16"/>
      <c r="I31" s="2">
        <v>12</v>
      </c>
      <c r="J31" s="2">
        <v>1.129</v>
      </c>
      <c r="K31" s="19">
        <f t="shared" si="11"/>
        <v>1.4689999999999999</v>
      </c>
      <c r="L31" s="16">
        <f t="shared" si="12"/>
        <v>2</v>
      </c>
      <c r="M31" s="19">
        <f t="shared" si="13"/>
        <v>2.9379999999999997</v>
      </c>
      <c r="N31" s="20"/>
      <c r="O31" s="20"/>
      <c r="P31" s="20"/>
      <c r="Q31" s="22"/>
      <c r="R31" s="21"/>
    </row>
    <row r="32" spans="1:19" x14ac:dyDescent="0.2">
      <c r="B32" s="2">
        <v>12</v>
      </c>
      <c r="C32" s="3">
        <v>-4.4420000000000002</v>
      </c>
      <c r="D32" s="3"/>
      <c r="E32" s="19">
        <f t="shared" si="8"/>
        <v>-4.1420000000000003</v>
      </c>
      <c r="F32" s="16">
        <f t="shared" si="9"/>
        <v>2</v>
      </c>
      <c r="G32" s="19">
        <f t="shared" si="10"/>
        <v>-8.2840000000000007</v>
      </c>
      <c r="H32" s="16"/>
      <c r="I32" s="2">
        <v>15</v>
      </c>
      <c r="J32" s="2">
        <v>0.308</v>
      </c>
      <c r="K32" s="19">
        <f t="shared" si="11"/>
        <v>0.71850000000000003</v>
      </c>
      <c r="L32" s="16">
        <f t="shared" si="12"/>
        <v>3</v>
      </c>
      <c r="M32" s="19">
        <f t="shared" si="13"/>
        <v>2.1555</v>
      </c>
      <c r="N32" s="20"/>
      <c r="O32" s="20"/>
      <c r="P32" s="20"/>
      <c r="Q32" s="22"/>
      <c r="R32" s="21"/>
    </row>
    <row r="33" spans="2:18" x14ac:dyDescent="0.2">
      <c r="B33" s="2">
        <v>16</v>
      </c>
      <c r="C33" s="3">
        <v>-5.8419999999999996</v>
      </c>
      <c r="D33" s="3"/>
      <c r="E33" s="19">
        <f t="shared" si="8"/>
        <v>-5.1419999999999995</v>
      </c>
      <c r="F33" s="16">
        <f t="shared" si="9"/>
        <v>4</v>
      </c>
      <c r="G33" s="19">
        <f t="shared" si="10"/>
        <v>-20.567999999999998</v>
      </c>
      <c r="H33" s="16"/>
      <c r="I33" s="2">
        <v>20</v>
      </c>
      <c r="J33" s="2">
        <v>-0.28100000000000003</v>
      </c>
      <c r="K33" s="19">
        <f t="shared" si="11"/>
        <v>1.3499999999999984E-2</v>
      </c>
      <c r="L33" s="16">
        <f t="shared" si="12"/>
        <v>5</v>
      </c>
      <c r="M33" s="19">
        <f t="shared" si="13"/>
        <v>6.7499999999999921E-2</v>
      </c>
      <c r="N33" s="20"/>
      <c r="O33" s="20"/>
      <c r="P33" s="20"/>
      <c r="Q33" s="22"/>
      <c r="R33" s="21"/>
    </row>
    <row r="34" spans="2:18" x14ac:dyDescent="0.2">
      <c r="B34" s="2">
        <v>20</v>
      </c>
      <c r="C34" s="3">
        <v>-6.242</v>
      </c>
      <c r="D34" s="3"/>
      <c r="E34" s="19">
        <f t="shared" si="8"/>
        <v>-6.0419999999999998</v>
      </c>
      <c r="F34" s="16">
        <f t="shared" si="9"/>
        <v>4</v>
      </c>
      <c r="G34" s="19">
        <f t="shared" si="10"/>
        <v>-24.167999999999999</v>
      </c>
      <c r="H34" s="16"/>
      <c r="I34" s="2">
        <v>25</v>
      </c>
      <c r="J34" s="2">
        <v>-0.95099999999999996</v>
      </c>
      <c r="K34" s="19">
        <f t="shared" si="11"/>
        <v>-0.61599999999999999</v>
      </c>
      <c r="L34" s="16">
        <f t="shared" si="12"/>
        <v>5</v>
      </c>
      <c r="M34" s="19">
        <f t="shared" si="13"/>
        <v>-3.08</v>
      </c>
      <c r="N34" s="20"/>
      <c r="O34" s="20"/>
      <c r="P34" s="20"/>
      <c r="Q34" s="22"/>
      <c r="R34" s="21"/>
    </row>
    <row r="35" spans="2:18" x14ac:dyDescent="0.2">
      <c r="B35" s="2">
        <v>24</v>
      </c>
      <c r="C35" s="3">
        <v>-6.6029999999999998</v>
      </c>
      <c r="D35" s="3"/>
      <c r="E35" s="19">
        <f t="shared" si="8"/>
        <v>-6.4224999999999994</v>
      </c>
      <c r="F35" s="16">
        <f t="shared" si="9"/>
        <v>4</v>
      </c>
      <c r="G35" s="19">
        <f t="shared" si="10"/>
        <v>-25.689999999999998</v>
      </c>
      <c r="H35" s="16"/>
      <c r="I35" s="16">
        <f>I36-(J35-J36)*2</f>
        <v>25.22</v>
      </c>
      <c r="J35" s="16">
        <v>-1.1000000000000001</v>
      </c>
      <c r="K35" s="19">
        <f>AVERAGE(J34,J35)</f>
        <v>-1.0255000000000001</v>
      </c>
      <c r="L35" s="16">
        <f>I35-I34</f>
        <v>0.21999999999999886</v>
      </c>
      <c r="M35" s="19">
        <f t="shared" si="13"/>
        <v>-0.22560999999999884</v>
      </c>
      <c r="N35" s="24"/>
      <c r="O35" s="24"/>
      <c r="P35" s="24"/>
      <c r="Q35" s="22"/>
      <c r="R35" s="21"/>
    </row>
    <row r="36" spans="2:18" x14ac:dyDescent="0.2">
      <c r="B36" s="2">
        <v>28</v>
      </c>
      <c r="C36" s="3">
        <v>-6.8819999999999997</v>
      </c>
      <c r="D36" s="3"/>
      <c r="E36" s="19">
        <f t="shared" si="8"/>
        <v>-6.7424999999999997</v>
      </c>
      <c r="F36" s="16">
        <f t="shared" si="9"/>
        <v>4</v>
      </c>
      <c r="G36" s="19">
        <f t="shared" si="10"/>
        <v>-26.97</v>
      </c>
      <c r="H36" s="16"/>
      <c r="I36" s="21">
        <f>I37-9</f>
        <v>29</v>
      </c>
      <c r="J36" s="21">
        <f>J37</f>
        <v>-2.99</v>
      </c>
      <c r="K36" s="19">
        <f t="shared" ref="K36:K42" si="14">AVERAGE(J35,J36)</f>
        <v>-2.0449999999999999</v>
      </c>
      <c r="L36" s="16">
        <f t="shared" ref="L36:L42" si="15">I36-I35</f>
        <v>3.7800000000000011</v>
      </c>
      <c r="M36" s="19">
        <f t="shared" si="13"/>
        <v>-7.730100000000002</v>
      </c>
      <c r="N36" s="20"/>
      <c r="O36" s="20"/>
      <c r="P36" s="20"/>
      <c r="Q36" s="22"/>
      <c r="R36" s="21"/>
    </row>
    <row r="37" spans="2:18" x14ac:dyDescent="0.2">
      <c r="B37" s="2">
        <v>32</v>
      </c>
      <c r="C37" s="3">
        <v>-6.96</v>
      </c>
      <c r="D37" s="3"/>
      <c r="E37" s="19">
        <f t="shared" si="8"/>
        <v>-6.9209999999999994</v>
      </c>
      <c r="F37" s="16">
        <f t="shared" si="9"/>
        <v>4</v>
      </c>
      <c r="G37" s="19">
        <f t="shared" si="10"/>
        <v>-27.683999999999997</v>
      </c>
      <c r="H37" s="1"/>
      <c r="I37" s="21">
        <v>38</v>
      </c>
      <c r="J37" s="21">
        <v>-2.99</v>
      </c>
      <c r="K37" s="19">
        <f t="shared" si="14"/>
        <v>-2.99</v>
      </c>
      <c r="L37" s="16">
        <f t="shared" si="15"/>
        <v>9</v>
      </c>
      <c r="M37" s="19">
        <f t="shared" si="13"/>
        <v>-26.910000000000004</v>
      </c>
      <c r="N37" s="24"/>
      <c r="O37" s="24"/>
      <c r="P37" s="24"/>
      <c r="Q37" s="22"/>
      <c r="R37" s="21"/>
    </row>
    <row r="38" spans="2:18" x14ac:dyDescent="0.2">
      <c r="B38" s="2">
        <v>36</v>
      </c>
      <c r="C38" s="3">
        <v>-6.8769999999999998</v>
      </c>
      <c r="D38" s="3"/>
      <c r="E38" s="19">
        <f t="shared" si="8"/>
        <v>-6.9184999999999999</v>
      </c>
      <c r="F38" s="16">
        <f t="shared" si="9"/>
        <v>4</v>
      </c>
      <c r="G38" s="19">
        <f t="shared" si="10"/>
        <v>-27.673999999999999</v>
      </c>
      <c r="H38" s="1"/>
      <c r="I38" s="16">
        <f>I37+9</f>
        <v>47</v>
      </c>
      <c r="J38" s="16">
        <f>J37</f>
        <v>-2.99</v>
      </c>
      <c r="K38" s="19">
        <f t="shared" si="14"/>
        <v>-2.99</v>
      </c>
      <c r="L38" s="16">
        <f t="shared" si="15"/>
        <v>9</v>
      </c>
      <c r="M38" s="19">
        <f t="shared" si="13"/>
        <v>-26.910000000000004</v>
      </c>
      <c r="N38" s="24"/>
      <c r="O38" s="24"/>
      <c r="P38" s="24"/>
      <c r="Q38" s="22"/>
      <c r="R38" s="21"/>
    </row>
    <row r="39" spans="2:18" x14ac:dyDescent="0.2">
      <c r="B39" s="2">
        <v>40</v>
      </c>
      <c r="C39" s="3">
        <v>-6.657</v>
      </c>
      <c r="D39" s="3"/>
      <c r="E39" s="19">
        <f t="shared" si="8"/>
        <v>-6.7669999999999995</v>
      </c>
      <c r="F39" s="16">
        <f t="shared" si="9"/>
        <v>4</v>
      </c>
      <c r="G39" s="19">
        <f t="shared" si="10"/>
        <v>-27.067999999999998</v>
      </c>
      <c r="H39" s="1"/>
      <c r="I39" s="16">
        <f>I38+(J39-J38)*2</f>
        <v>51.38</v>
      </c>
      <c r="J39" s="16">
        <v>-0.8</v>
      </c>
      <c r="K39" s="19">
        <f t="shared" si="14"/>
        <v>-1.895</v>
      </c>
      <c r="L39" s="16">
        <f t="shared" si="15"/>
        <v>4.3800000000000026</v>
      </c>
      <c r="M39" s="19">
        <f t="shared" si="13"/>
        <v>-8.3001000000000058</v>
      </c>
      <c r="N39" s="20"/>
      <c r="O39" s="20"/>
      <c r="P39" s="20"/>
      <c r="R39" s="21"/>
    </row>
    <row r="40" spans="2:18" x14ac:dyDescent="0.2">
      <c r="B40" s="2">
        <v>44</v>
      </c>
      <c r="C40" s="3">
        <v>-6.327</v>
      </c>
      <c r="D40" s="3"/>
      <c r="E40" s="19">
        <f t="shared" si="8"/>
        <v>-6.492</v>
      </c>
      <c r="F40" s="16">
        <f t="shared" si="9"/>
        <v>4</v>
      </c>
      <c r="G40" s="19">
        <f t="shared" si="10"/>
        <v>-25.968</v>
      </c>
      <c r="H40" s="1"/>
      <c r="I40" s="2">
        <v>55</v>
      </c>
      <c r="J40" s="28">
        <v>-0.29099999999999998</v>
      </c>
      <c r="K40" s="19">
        <f t="shared" si="14"/>
        <v>-0.54549999999999998</v>
      </c>
      <c r="L40" s="16">
        <f t="shared" si="15"/>
        <v>3.6199999999999974</v>
      </c>
      <c r="M40" s="19">
        <f t="shared" si="13"/>
        <v>-1.9747099999999986</v>
      </c>
      <c r="N40" s="20"/>
      <c r="O40" s="20"/>
      <c r="P40" s="20"/>
      <c r="R40" s="21"/>
    </row>
    <row r="41" spans="2:18" x14ac:dyDescent="0.2">
      <c r="B41" s="2">
        <v>48</v>
      </c>
      <c r="C41" s="3">
        <v>-6.0419999999999998</v>
      </c>
      <c r="D41" s="5"/>
      <c r="E41" s="19">
        <f t="shared" si="8"/>
        <v>-6.1844999999999999</v>
      </c>
      <c r="F41" s="16">
        <f t="shared" si="9"/>
        <v>4</v>
      </c>
      <c r="G41" s="19">
        <f t="shared" si="10"/>
        <v>-24.738</v>
      </c>
      <c r="H41" s="1"/>
      <c r="I41" s="17">
        <v>58</v>
      </c>
      <c r="J41" s="17">
        <v>-9.1999999999999998E-2</v>
      </c>
      <c r="K41" s="19">
        <f t="shared" si="14"/>
        <v>-0.1915</v>
      </c>
      <c r="L41" s="16">
        <f t="shared" si="15"/>
        <v>3</v>
      </c>
      <c r="M41" s="19">
        <f t="shared" si="13"/>
        <v>-0.57450000000000001</v>
      </c>
      <c r="N41" s="20"/>
      <c r="O41" s="20"/>
      <c r="P41" s="20"/>
      <c r="R41" s="21"/>
    </row>
    <row r="42" spans="2:18" x14ac:dyDescent="0.2">
      <c r="B42" s="17">
        <v>52</v>
      </c>
      <c r="C42" s="44">
        <v>-4.6420000000000003</v>
      </c>
      <c r="D42" s="44"/>
      <c r="E42" s="19">
        <f t="shared" si="8"/>
        <v>-5.3420000000000005</v>
      </c>
      <c r="F42" s="16">
        <f t="shared" si="9"/>
        <v>4</v>
      </c>
      <c r="G42" s="19">
        <f t="shared" si="10"/>
        <v>-21.368000000000002</v>
      </c>
      <c r="I42" s="17">
        <v>60</v>
      </c>
      <c r="J42" s="17">
        <v>0.70099999999999996</v>
      </c>
      <c r="K42" s="19">
        <f t="shared" si="14"/>
        <v>0.30449999999999999</v>
      </c>
      <c r="L42" s="16">
        <f t="shared" si="15"/>
        <v>2</v>
      </c>
      <c r="M42" s="19">
        <f t="shared" si="13"/>
        <v>0.60899999999999999</v>
      </c>
      <c r="N42" s="20"/>
      <c r="O42" s="20"/>
      <c r="P42" s="20"/>
      <c r="R42" s="21"/>
    </row>
    <row r="43" spans="2:18" x14ac:dyDescent="0.2">
      <c r="B43" s="17">
        <v>54</v>
      </c>
      <c r="C43" s="44">
        <v>-2.8420000000000001</v>
      </c>
      <c r="D43" s="44"/>
      <c r="E43" s="19"/>
      <c r="F43" s="16"/>
      <c r="G43" s="19"/>
      <c r="I43" s="17"/>
      <c r="J43" s="17"/>
      <c r="K43" s="19"/>
      <c r="L43" s="16"/>
      <c r="M43" s="19"/>
      <c r="N43" s="20"/>
      <c r="O43" s="20"/>
      <c r="P43" s="20"/>
      <c r="R43" s="21"/>
    </row>
    <row r="44" spans="2:18" x14ac:dyDescent="0.2">
      <c r="B44" s="17">
        <v>56</v>
      </c>
      <c r="C44" s="44">
        <v>0.997</v>
      </c>
      <c r="D44" s="3" t="s">
        <v>20</v>
      </c>
      <c r="E44" s="19"/>
      <c r="F44" s="16"/>
      <c r="G44" s="19"/>
      <c r="I44" s="17"/>
      <c r="J44" s="17"/>
      <c r="K44" s="19"/>
      <c r="L44" s="16"/>
      <c r="M44" s="19"/>
      <c r="N44" s="20"/>
      <c r="O44" s="20"/>
      <c r="P44" s="20"/>
      <c r="R44" s="21"/>
    </row>
    <row r="45" spans="2:18" x14ac:dyDescent="0.2">
      <c r="B45" s="17">
        <v>60</v>
      </c>
      <c r="C45" s="44">
        <v>1.0029999999999999</v>
      </c>
      <c r="D45" s="44"/>
      <c r="E45" s="19"/>
      <c r="F45" s="16"/>
      <c r="G45" s="19"/>
      <c r="I45" s="17"/>
      <c r="J45" s="17"/>
      <c r="K45" s="19"/>
      <c r="L45" s="16"/>
      <c r="M45" s="19"/>
      <c r="N45" s="20"/>
      <c r="O45" s="20"/>
      <c r="P45" s="20"/>
      <c r="R45" s="21"/>
    </row>
    <row r="46" spans="2:18" x14ac:dyDescent="0.2">
      <c r="B46" s="17">
        <v>65</v>
      </c>
      <c r="C46" s="44">
        <v>4.1580000000000004</v>
      </c>
      <c r="D46" s="44"/>
      <c r="E46" s="19"/>
      <c r="F46" s="16"/>
      <c r="G46" s="19"/>
      <c r="I46" s="17"/>
      <c r="J46" s="17"/>
      <c r="K46" s="19"/>
      <c r="L46" s="16"/>
      <c r="M46" s="19"/>
      <c r="N46" s="20"/>
      <c r="O46" s="20"/>
      <c r="P46" s="20"/>
      <c r="R46" s="21"/>
    </row>
    <row r="47" spans="2:18" x14ac:dyDescent="0.2">
      <c r="B47" s="17">
        <v>70</v>
      </c>
      <c r="C47" s="44">
        <v>4.1630000000000003</v>
      </c>
      <c r="D47" s="44" t="s">
        <v>25</v>
      </c>
      <c r="E47" s="19"/>
      <c r="F47" s="16"/>
      <c r="G47" s="19"/>
      <c r="I47" s="17"/>
      <c r="J47" s="17"/>
      <c r="K47" s="19"/>
      <c r="L47" s="16"/>
      <c r="M47" s="19"/>
      <c r="N47" s="20"/>
      <c r="O47" s="20"/>
      <c r="P47" s="20"/>
      <c r="R47" s="21"/>
    </row>
    <row r="48" spans="2:18" x14ac:dyDescent="0.2">
      <c r="B48" s="17"/>
      <c r="C48" s="44"/>
      <c r="D48" s="44"/>
      <c r="E48" s="92"/>
      <c r="F48" s="93"/>
      <c r="G48" s="92"/>
      <c r="I48" s="17"/>
      <c r="J48" s="17"/>
      <c r="K48" s="92"/>
      <c r="L48" s="93"/>
      <c r="M48" s="92"/>
      <c r="N48" s="20"/>
      <c r="O48" s="20"/>
      <c r="P48" s="20"/>
      <c r="R48" s="21"/>
    </row>
    <row r="49" spans="1:19" x14ac:dyDescent="0.2">
      <c r="B49" s="17"/>
      <c r="C49" s="44"/>
      <c r="D49" s="44"/>
      <c r="E49" s="92"/>
      <c r="F49" s="93"/>
      <c r="G49" s="92"/>
      <c r="I49" s="17"/>
      <c r="J49" s="17"/>
      <c r="K49" s="92"/>
      <c r="L49" s="93"/>
      <c r="M49" s="92"/>
      <c r="N49" s="20"/>
      <c r="O49" s="20"/>
      <c r="P49" s="20"/>
      <c r="R49" s="21"/>
    </row>
    <row r="50" spans="1:19" x14ac:dyDescent="0.2">
      <c r="B50" s="17"/>
      <c r="C50" s="44"/>
      <c r="D50" s="44"/>
      <c r="E50" s="92"/>
      <c r="F50" s="93"/>
      <c r="G50" s="92"/>
      <c r="I50" s="17"/>
      <c r="J50" s="17"/>
      <c r="K50" s="92"/>
      <c r="L50" s="93"/>
      <c r="M50" s="92"/>
      <c r="N50" s="20"/>
      <c r="O50" s="20"/>
      <c r="P50" s="20"/>
      <c r="R50" s="21"/>
    </row>
    <row r="51" spans="1:19" x14ac:dyDescent="0.2">
      <c r="B51" s="17"/>
      <c r="C51" s="44"/>
      <c r="D51" s="44"/>
      <c r="E51" s="92"/>
      <c r="F51" s="93"/>
      <c r="G51" s="92"/>
      <c r="I51" s="17"/>
      <c r="J51" s="17"/>
      <c r="K51" s="92"/>
      <c r="L51" s="93"/>
      <c r="M51" s="92"/>
      <c r="N51" s="20"/>
      <c r="O51" s="20"/>
      <c r="P51" s="20"/>
      <c r="R51" s="21"/>
    </row>
    <row r="52" spans="1:19" x14ac:dyDescent="0.2">
      <c r="B52" s="17"/>
      <c r="C52" s="44"/>
      <c r="D52" s="44"/>
      <c r="E52" s="92"/>
      <c r="F52" s="93"/>
      <c r="G52" s="92"/>
      <c r="I52" s="17"/>
      <c r="J52" s="17"/>
      <c r="K52" s="92"/>
      <c r="L52" s="93"/>
      <c r="M52" s="92"/>
      <c r="N52" s="20"/>
      <c r="O52" s="20"/>
      <c r="P52" s="20"/>
      <c r="R52" s="21"/>
    </row>
    <row r="53" spans="1:19" x14ac:dyDescent="0.2">
      <c r="B53" s="17"/>
      <c r="C53" s="44"/>
      <c r="D53" s="44"/>
      <c r="E53" s="92"/>
      <c r="F53" s="93"/>
      <c r="G53" s="92"/>
      <c r="I53" s="17"/>
      <c r="J53" s="17"/>
      <c r="K53" s="92"/>
      <c r="L53" s="93"/>
      <c r="M53" s="92"/>
      <c r="N53" s="20"/>
      <c r="O53" s="20"/>
      <c r="P53" s="20"/>
      <c r="R53" s="21"/>
    </row>
    <row r="54" spans="1:19" x14ac:dyDescent="0.2">
      <c r="B54" s="17"/>
      <c r="C54" s="44"/>
      <c r="D54" s="44"/>
      <c r="E54" s="92"/>
      <c r="F54" s="93"/>
      <c r="G54" s="92"/>
      <c r="I54" s="17"/>
      <c r="J54" s="17"/>
      <c r="K54" s="92"/>
      <c r="L54" s="93"/>
      <c r="M54" s="92"/>
      <c r="N54" s="20"/>
      <c r="O54" s="20"/>
      <c r="P54" s="20"/>
      <c r="R54" s="21"/>
    </row>
    <row r="55" spans="1:19" x14ac:dyDescent="0.2">
      <c r="B55" s="17"/>
      <c r="C55" s="44"/>
      <c r="D55" s="44"/>
      <c r="E55" s="92"/>
      <c r="F55" s="93"/>
      <c r="G55" s="92"/>
      <c r="I55" s="17"/>
      <c r="J55" s="17"/>
      <c r="K55" s="92"/>
      <c r="L55" s="93"/>
      <c r="M55" s="92"/>
      <c r="N55" s="20"/>
      <c r="O55" s="20"/>
      <c r="P55" s="20"/>
      <c r="R55" s="21"/>
    </row>
    <row r="56" spans="1:19" x14ac:dyDescent="0.2">
      <c r="B56" s="17"/>
      <c r="C56" s="44"/>
      <c r="D56" s="44"/>
      <c r="E56" s="92"/>
      <c r="F56" s="93"/>
      <c r="G56" s="92"/>
      <c r="I56" s="17"/>
      <c r="J56" s="17"/>
      <c r="K56" s="92"/>
      <c r="L56" s="93"/>
      <c r="M56" s="92"/>
      <c r="N56" s="20"/>
      <c r="O56" s="20"/>
      <c r="P56" s="20"/>
      <c r="R56" s="21"/>
    </row>
    <row r="57" spans="1:19" x14ac:dyDescent="0.2">
      <c r="B57" s="17"/>
      <c r="C57" s="44"/>
      <c r="D57" s="44"/>
      <c r="E57" s="92"/>
      <c r="F57" s="93"/>
      <c r="G57" s="92"/>
      <c r="I57" s="17"/>
      <c r="J57" s="17"/>
      <c r="K57" s="92"/>
      <c r="L57" s="93"/>
      <c r="M57" s="92"/>
      <c r="N57" s="20"/>
      <c r="O57" s="20"/>
      <c r="P57" s="20"/>
      <c r="R57" s="21"/>
    </row>
    <row r="58" spans="1:19" x14ac:dyDescent="0.2">
      <c r="B58" s="17"/>
      <c r="C58" s="44"/>
      <c r="D58" s="44"/>
      <c r="E58" s="92"/>
      <c r="F58" s="93"/>
      <c r="G58" s="92"/>
      <c r="I58" s="17"/>
      <c r="J58" s="17"/>
      <c r="K58" s="92"/>
      <c r="L58" s="93"/>
      <c r="M58" s="92"/>
      <c r="N58" s="20"/>
      <c r="O58" s="20"/>
      <c r="P58" s="20"/>
      <c r="R58" s="21"/>
    </row>
    <row r="59" spans="1:19" x14ac:dyDescent="0.2">
      <c r="B59" s="17"/>
      <c r="C59" s="44"/>
      <c r="D59" s="44"/>
      <c r="E59" s="92"/>
      <c r="F59" s="93"/>
      <c r="G59" s="92"/>
      <c r="I59" s="17"/>
      <c r="J59" s="17"/>
      <c r="K59" s="92"/>
      <c r="L59" s="93"/>
      <c r="M59" s="92"/>
      <c r="N59" s="20"/>
      <c r="O59" s="20"/>
      <c r="P59" s="20"/>
      <c r="R59" s="21"/>
    </row>
    <row r="60" spans="1:19" x14ac:dyDescent="0.2">
      <c r="B60" s="17"/>
      <c r="C60" s="44"/>
      <c r="D60" s="44"/>
      <c r="E60" s="92"/>
      <c r="F60" s="93"/>
      <c r="G60" s="92"/>
      <c r="I60" s="17"/>
      <c r="J60" s="17"/>
      <c r="K60" s="92"/>
      <c r="L60" s="93"/>
      <c r="M60" s="92"/>
      <c r="N60" s="20"/>
      <c r="O60" s="20"/>
      <c r="P60" s="20"/>
      <c r="R60" s="21"/>
    </row>
    <row r="61" spans="1:19" x14ac:dyDescent="0.2">
      <c r="B61" s="17"/>
      <c r="C61" s="44"/>
      <c r="D61" s="44"/>
      <c r="E61" s="92"/>
      <c r="F61" s="93"/>
      <c r="G61" s="92"/>
      <c r="I61" s="17"/>
      <c r="J61" s="17"/>
      <c r="K61" s="92"/>
      <c r="L61" s="93"/>
      <c r="M61" s="92"/>
      <c r="N61" s="20"/>
      <c r="O61" s="20"/>
      <c r="P61" s="20"/>
      <c r="R61" s="21"/>
    </row>
    <row r="62" spans="1:19" x14ac:dyDescent="0.2">
      <c r="B62" s="17"/>
      <c r="C62" s="44"/>
      <c r="D62" s="44"/>
      <c r="E62" s="92"/>
      <c r="F62" s="93"/>
      <c r="G62" s="92"/>
      <c r="I62" s="17"/>
      <c r="J62" s="17"/>
      <c r="K62" s="92"/>
      <c r="L62" s="93"/>
      <c r="M62" s="92"/>
      <c r="N62" s="20"/>
      <c r="O62" s="20"/>
      <c r="P62" s="20"/>
      <c r="R62" s="21"/>
    </row>
    <row r="63" spans="1:19" ht="15" x14ac:dyDescent="0.25">
      <c r="A63" s="155" t="s">
        <v>23</v>
      </c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</row>
    <row r="64" spans="1:19" x14ac:dyDescent="0.2">
      <c r="B64" s="155"/>
      <c r="C64" s="155"/>
      <c r="D64" s="155"/>
      <c r="E64" s="155"/>
      <c r="F64" s="155"/>
      <c r="G64" s="155"/>
      <c r="H64" s="5" t="s">
        <v>5</v>
      </c>
      <c r="I64" s="155" t="s">
        <v>9</v>
      </c>
      <c r="J64" s="155"/>
      <c r="K64" s="155"/>
      <c r="L64" s="155"/>
      <c r="M64" s="155"/>
      <c r="N64" s="15"/>
      <c r="O64" s="15"/>
      <c r="P64" s="15"/>
    </row>
    <row r="65" spans="2:18" x14ac:dyDescent="0.2">
      <c r="B65" s="2">
        <v>0</v>
      </c>
      <c r="C65" s="3">
        <v>3.6280000000000001</v>
      </c>
      <c r="D65" s="3" t="s">
        <v>17</v>
      </c>
      <c r="E65" s="16"/>
      <c r="F65" s="16"/>
      <c r="G65" s="16"/>
      <c r="H65" s="16"/>
      <c r="I65" s="17"/>
      <c r="J65" s="18"/>
      <c r="K65" s="19"/>
      <c r="L65" s="16"/>
      <c r="M65" s="19"/>
      <c r="N65" s="20"/>
      <c r="O65" s="20"/>
      <c r="P65" s="20"/>
      <c r="R65" s="21"/>
    </row>
    <row r="66" spans="2:18" x14ac:dyDescent="0.2">
      <c r="B66" s="2">
        <v>3</v>
      </c>
      <c r="C66" s="3">
        <v>3.6230000000000002</v>
      </c>
      <c r="D66" s="3"/>
      <c r="E66" s="19">
        <f>(C65+C66)/2</f>
        <v>3.6255000000000002</v>
      </c>
      <c r="F66" s="16">
        <f>B66-B65</f>
        <v>3</v>
      </c>
      <c r="G66" s="19">
        <f>E66*F66</f>
        <v>10.8765</v>
      </c>
      <c r="H66" s="16"/>
      <c r="I66" s="2"/>
      <c r="J66" s="2"/>
      <c r="K66" s="19"/>
      <c r="L66" s="16"/>
      <c r="M66" s="19"/>
      <c r="N66" s="20"/>
      <c r="O66" s="20"/>
      <c r="P66" s="20"/>
      <c r="Q66" s="22"/>
      <c r="R66" s="21"/>
    </row>
    <row r="67" spans="2:18" x14ac:dyDescent="0.2">
      <c r="B67" s="2">
        <v>5</v>
      </c>
      <c r="C67" s="3">
        <v>1.107</v>
      </c>
      <c r="D67" s="3" t="s">
        <v>19</v>
      </c>
      <c r="E67" s="19">
        <f t="shared" ref="E67:E77" si="16">(C66+C67)/2</f>
        <v>2.3650000000000002</v>
      </c>
      <c r="F67" s="16">
        <f t="shared" ref="F67:F77" si="17">B67-B66</f>
        <v>2</v>
      </c>
      <c r="G67" s="19">
        <f t="shared" ref="G67:G77" si="18">E67*F67</f>
        <v>4.7300000000000004</v>
      </c>
      <c r="H67" s="16"/>
      <c r="I67" s="2"/>
      <c r="J67" s="2"/>
      <c r="K67" s="19"/>
      <c r="L67" s="16"/>
      <c r="M67" s="19"/>
      <c r="N67" s="20"/>
      <c r="O67" s="20"/>
      <c r="P67" s="20"/>
      <c r="Q67" s="22"/>
      <c r="R67" s="21"/>
    </row>
    <row r="68" spans="2:18" x14ac:dyDescent="0.2">
      <c r="B68" s="2">
        <v>10</v>
      </c>
      <c r="C68" s="3">
        <v>1.097</v>
      </c>
      <c r="D68" s="3"/>
      <c r="E68" s="19">
        <f t="shared" si="16"/>
        <v>1.1019999999999999</v>
      </c>
      <c r="F68" s="16">
        <f t="shared" si="17"/>
        <v>5</v>
      </c>
      <c r="G68" s="19">
        <f t="shared" si="18"/>
        <v>5.51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12</v>
      </c>
      <c r="C69" s="3">
        <v>-2.8519999999999999</v>
      </c>
      <c r="D69" s="3"/>
      <c r="E69" s="19">
        <f t="shared" si="16"/>
        <v>-0.87749999999999995</v>
      </c>
      <c r="F69" s="16">
        <f t="shared" si="17"/>
        <v>2</v>
      </c>
      <c r="G69" s="19">
        <f t="shared" si="18"/>
        <v>-1.7549999999999999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14</v>
      </c>
      <c r="C70" s="3">
        <v>-4.1420000000000003</v>
      </c>
      <c r="D70" s="3"/>
      <c r="E70" s="19">
        <f t="shared" si="16"/>
        <v>-3.4969999999999999</v>
      </c>
      <c r="F70" s="16">
        <f t="shared" si="17"/>
        <v>2</v>
      </c>
      <c r="G70" s="19">
        <f t="shared" si="18"/>
        <v>-6.9939999999999998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18</v>
      </c>
      <c r="C71" s="3">
        <v>-5.7519999999999998</v>
      </c>
      <c r="D71" s="3"/>
      <c r="E71" s="19">
        <f t="shared" si="16"/>
        <v>-4.9470000000000001</v>
      </c>
      <c r="F71" s="16">
        <f t="shared" si="17"/>
        <v>4</v>
      </c>
      <c r="G71" s="19">
        <f t="shared" si="18"/>
        <v>-19.788</v>
      </c>
      <c r="H71" s="16"/>
      <c r="I71" s="2">
        <v>0</v>
      </c>
      <c r="J71" s="2">
        <v>1.925</v>
      </c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22</v>
      </c>
      <c r="C72" s="3">
        <v>-6.2770000000000001</v>
      </c>
      <c r="D72" s="3"/>
      <c r="E72" s="19">
        <f t="shared" si="16"/>
        <v>-6.0145</v>
      </c>
      <c r="F72" s="16">
        <f t="shared" si="17"/>
        <v>4</v>
      </c>
      <c r="G72" s="19">
        <f t="shared" si="18"/>
        <v>-24.058</v>
      </c>
      <c r="H72" s="16"/>
      <c r="I72" s="2">
        <v>5</v>
      </c>
      <c r="J72" s="2">
        <v>1.9119999999999999</v>
      </c>
      <c r="K72" s="19">
        <f t="shared" ref="K72" si="19">AVERAGE(J71,J72)</f>
        <v>1.9184999999999999</v>
      </c>
      <c r="L72" s="16">
        <f t="shared" ref="L72" si="20">I72-I71</f>
        <v>5</v>
      </c>
      <c r="M72" s="19">
        <f t="shared" ref="M72:M79" si="21">L72*K72</f>
        <v>9.5924999999999994</v>
      </c>
      <c r="N72" s="20"/>
      <c r="O72" s="20"/>
      <c r="P72" s="20"/>
      <c r="Q72" s="22"/>
      <c r="R72" s="21"/>
    </row>
    <row r="73" spans="2:18" x14ac:dyDescent="0.2">
      <c r="B73" s="2">
        <v>26</v>
      </c>
      <c r="C73" s="3">
        <v>-6.8029999999999999</v>
      </c>
      <c r="D73" s="3"/>
      <c r="E73" s="19">
        <f t="shared" si="16"/>
        <v>-6.54</v>
      </c>
      <c r="F73" s="16">
        <f t="shared" si="17"/>
        <v>4</v>
      </c>
      <c r="G73" s="19">
        <f t="shared" si="18"/>
        <v>-26.16</v>
      </c>
      <c r="H73" s="16"/>
      <c r="I73" s="16">
        <f>I74-(J73-J74)*2</f>
        <v>6.2200000000000006</v>
      </c>
      <c r="J73" s="16">
        <v>1.91</v>
      </c>
      <c r="K73" s="19">
        <f>AVERAGE(J72,J73)</f>
        <v>1.911</v>
      </c>
      <c r="L73" s="16">
        <f>I73-I72</f>
        <v>1.2200000000000006</v>
      </c>
      <c r="M73" s="19">
        <f t="shared" si="21"/>
        <v>2.3314200000000014</v>
      </c>
      <c r="N73" s="24"/>
      <c r="O73" s="24"/>
      <c r="P73" s="24"/>
      <c r="Q73" s="22"/>
      <c r="R73" s="21"/>
    </row>
    <row r="74" spans="2:18" x14ac:dyDescent="0.2">
      <c r="B74" s="2">
        <v>30</v>
      </c>
      <c r="C74" s="3">
        <v>-7.2830000000000004</v>
      </c>
      <c r="D74" s="3"/>
      <c r="E74" s="19">
        <f t="shared" si="16"/>
        <v>-7.0430000000000001</v>
      </c>
      <c r="F74" s="16">
        <f t="shared" si="17"/>
        <v>4</v>
      </c>
      <c r="G74" s="19">
        <f t="shared" si="18"/>
        <v>-28.172000000000001</v>
      </c>
      <c r="H74" s="16"/>
      <c r="I74" s="21">
        <f>I75-9</f>
        <v>16</v>
      </c>
      <c r="J74" s="21">
        <f>J75</f>
        <v>-2.98</v>
      </c>
      <c r="K74" s="19">
        <f t="shared" ref="K74:K79" si="22">AVERAGE(J73,J74)</f>
        <v>-0.53500000000000003</v>
      </c>
      <c r="L74" s="16">
        <f t="shared" ref="L74:L79" si="23">I74-I73</f>
        <v>9.7799999999999994</v>
      </c>
      <c r="M74" s="19">
        <f t="shared" si="21"/>
        <v>-5.2323000000000004</v>
      </c>
      <c r="N74" s="20"/>
      <c r="O74" s="20"/>
      <c r="P74" s="20"/>
      <c r="Q74" s="22"/>
      <c r="R74" s="21"/>
    </row>
    <row r="75" spans="2:18" x14ac:dyDescent="0.2">
      <c r="B75" s="2">
        <v>35</v>
      </c>
      <c r="C75" s="3">
        <v>-7.3419999999999996</v>
      </c>
      <c r="D75" s="3"/>
      <c r="E75" s="19">
        <f t="shared" si="16"/>
        <v>-7.3125</v>
      </c>
      <c r="F75" s="16">
        <f t="shared" si="17"/>
        <v>5</v>
      </c>
      <c r="G75" s="19">
        <f t="shared" si="18"/>
        <v>-36.5625</v>
      </c>
      <c r="H75" s="1"/>
      <c r="I75" s="21">
        <v>25</v>
      </c>
      <c r="J75" s="21">
        <v>-2.98</v>
      </c>
      <c r="K75" s="19">
        <f t="shared" si="22"/>
        <v>-2.98</v>
      </c>
      <c r="L75" s="16">
        <f t="shared" si="23"/>
        <v>9</v>
      </c>
      <c r="M75" s="19">
        <f t="shared" si="21"/>
        <v>-26.82</v>
      </c>
      <c r="N75" s="24"/>
      <c r="O75" s="24"/>
      <c r="P75" s="24"/>
      <c r="Q75" s="22"/>
      <c r="R75" s="21"/>
    </row>
    <row r="76" spans="2:18" x14ac:dyDescent="0.2">
      <c r="B76" s="2">
        <v>40</v>
      </c>
      <c r="C76" s="3">
        <v>-7.28</v>
      </c>
      <c r="D76" s="3"/>
      <c r="E76" s="19">
        <f t="shared" si="16"/>
        <v>-7.3109999999999999</v>
      </c>
      <c r="F76" s="16">
        <f t="shared" si="17"/>
        <v>5</v>
      </c>
      <c r="G76" s="19">
        <f t="shared" si="18"/>
        <v>-36.555</v>
      </c>
      <c r="H76" s="1"/>
      <c r="I76" s="16">
        <f>I75+9</f>
        <v>34</v>
      </c>
      <c r="J76" s="16">
        <f>J75</f>
        <v>-2.98</v>
      </c>
      <c r="K76" s="19">
        <f t="shared" si="22"/>
        <v>-2.98</v>
      </c>
      <c r="L76" s="16">
        <f t="shared" si="23"/>
        <v>9</v>
      </c>
      <c r="M76" s="19">
        <f t="shared" si="21"/>
        <v>-26.82</v>
      </c>
      <c r="N76" s="24"/>
      <c r="O76" s="24"/>
      <c r="P76" s="24"/>
      <c r="Q76" s="22"/>
      <c r="R76" s="21"/>
    </row>
    <row r="77" spans="2:18" x14ac:dyDescent="0.2">
      <c r="B77" s="2">
        <v>44</v>
      </c>
      <c r="C77" s="3">
        <v>-6.8159999999999998</v>
      </c>
      <c r="D77" s="3"/>
      <c r="E77" s="19">
        <f t="shared" si="16"/>
        <v>-7.048</v>
      </c>
      <c r="F77" s="16">
        <f t="shared" si="17"/>
        <v>4</v>
      </c>
      <c r="G77" s="19">
        <f t="shared" si="18"/>
        <v>-28.192</v>
      </c>
      <c r="H77" s="1"/>
      <c r="I77" s="16">
        <f>I76+(J77-J76)*2</f>
        <v>44.06</v>
      </c>
      <c r="J77" s="16">
        <v>2.0499999999999998</v>
      </c>
      <c r="K77" s="19">
        <f t="shared" si="22"/>
        <v>-0.46500000000000008</v>
      </c>
      <c r="L77" s="16">
        <f t="shared" si="23"/>
        <v>10.060000000000002</v>
      </c>
      <c r="M77" s="19">
        <f t="shared" si="21"/>
        <v>-4.6779000000000019</v>
      </c>
      <c r="N77" s="20"/>
      <c r="O77" s="20"/>
      <c r="P77" s="20"/>
      <c r="R77" s="21"/>
    </row>
    <row r="78" spans="2:18" x14ac:dyDescent="0.2">
      <c r="B78" s="2">
        <v>48</v>
      </c>
      <c r="C78" s="3">
        <v>-6.2569999999999997</v>
      </c>
      <c r="D78" s="3"/>
      <c r="E78" s="19"/>
      <c r="F78" s="16"/>
      <c r="G78" s="19"/>
      <c r="H78" s="1"/>
      <c r="I78" s="2">
        <v>45</v>
      </c>
      <c r="J78" s="28">
        <v>2.0379999999999998</v>
      </c>
      <c r="K78" s="19">
        <f t="shared" si="22"/>
        <v>2.0439999999999996</v>
      </c>
      <c r="L78" s="16">
        <f t="shared" si="23"/>
        <v>0.93999999999999773</v>
      </c>
      <c r="M78" s="19">
        <f t="shared" si="21"/>
        <v>1.9213599999999951</v>
      </c>
      <c r="N78" s="20"/>
      <c r="O78" s="20"/>
      <c r="P78" s="20"/>
      <c r="R78" s="21"/>
    </row>
    <row r="79" spans="2:18" x14ac:dyDescent="0.2">
      <c r="B79" s="2">
        <v>52</v>
      </c>
      <c r="C79" s="3">
        <v>-5.7030000000000003</v>
      </c>
      <c r="E79" s="19"/>
      <c r="F79" s="16"/>
      <c r="G79" s="19"/>
      <c r="H79" s="1"/>
      <c r="I79" s="17">
        <v>50</v>
      </c>
      <c r="J79" s="17">
        <v>2.0249999999999999</v>
      </c>
      <c r="K79" s="19">
        <f t="shared" si="22"/>
        <v>2.0314999999999999</v>
      </c>
      <c r="L79" s="16">
        <f t="shared" si="23"/>
        <v>5</v>
      </c>
      <c r="M79" s="19">
        <f t="shared" si="21"/>
        <v>10.157499999999999</v>
      </c>
      <c r="N79" s="20"/>
      <c r="O79" s="20"/>
      <c r="P79" s="20"/>
      <c r="R79" s="21"/>
    </row>
    <row r="80" spans="2:18" x14ac:dyDescent="0.2">
      <c r="B80" s="17">
        <v>56</v>
      </c>
      <c r="C80" s="44">
        <v>-4.157</v>
      </c>
      <c r="D80" s="3"/>
      <c r="E80" s="19"/>
      <c r="F80" s="16"/>
      <c r="G80" s="19"/>
      <c r="I80" s="17"/>
      <c r="J80" s="17"/>
      <c r="K80" s="19"/>
      <c r="L80" s="16"/>
      <c r="M80" s="19"/>
      <c r="N80" s="20"/>
      <c r="O80" s="20"/>
      <c r="P80" s="20"/>
      <c r="R80" s="21"/>
    </row>
    <row r="81" spans="2:16" x14ac:dyDescent="0.2">
      <c r="B81" s="17">
        <v>58</v>
      </c>
      <c r="C81" s="44">
        <v>-2.8570000000000002</v>
      </c>
      <c r="D81" s="44"/>
      <c r="E81" s="19"/>
      <c r="F81" s="16"/>
      <c r="G81" s="19"/>
      <c r="I81" s="17"/>
      <c r="J81" s="17"/>
      <c r="K81" s="19"/>
      <c r="L81" s="16"/>
      <c r="M81" s="19"/>
      <c r="O81" s="14"/>
      <c r="P81" s="14"/>
    </row>
    <row r="82" spans="2:16" x14ac:dyDescent="0.2">
      <c r="B82" s="21">
        <v>60</v>
      </c>
      <c r="C82" s="58">
        <v>1.3580000000000001</v>
      </c>
      <c r="D82" s="3" t="s">
        <v>20</v>
      </c>
    </row>
    <row r="83" spans="2:16" x14ac:dyDescent="0.2">
      <c r="B83" s="21">
        <v>64</v>
      </c>
      <c r="C83" s="58">
        <v>1.3420000000000001</v>
      </c>
    </row>
    <row r="84" spans="2:16" x14ac:dyDescent="0.2">
      <c r="B84" s="21">
        <v>70</v>
      </c>
      <c r="C84" s="58">
        <v>4.1970000000000001</v>
      </c>
    </row>
    <row r="85" spans="2:16" x14ac:dyDescent="0.2">
      <c r="B85" s="21">
        <v>75</v>
      </c>
      <c r="C85" s="58">
        <v>4.1929999999999996</v>
      </c>
      <c r="D85" s="44" t="s">
        <v>25</v>
      </c>
    </row>
  </sheetData>
  <mergeCells count="8">
    <mergeCell ref="A1:T1"/>
    <mergeCell ref="A3:Q3"/>
    <mergeCell ref="A26:S26"/>
    <mergeCell ref="B64:G64"/>
    <mergeCell ref="I64:M64"/>
    <mergeCell ref="A63:S63"/>
    <mergeCell ref="B4:G4"/>
    <mergeCell ref="I4:M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23"/>
  <sheetViews>
    <sheetView zoomScale="96" zoomScaleNormal="96" workbookViewId="0">
      <selection activeCell="B398" sqref="B398:E398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11.140625" style="46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10.425781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6" t="s">
        <v>32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13"/>
      <c r="K3" s="13"/>
      <c r="L3" s="13"/>
      <c r="M3" s="13"/>
      <c r="N3" s="14"/>
      <c r="O3" s="14"/>
      <c r="P3" s="14"/>
    </row>
    <row r="4" spans="1:22" x14ac:dyDescent="0.2">
      <c r="B4" s="155" t="s">
        <v>8</v>
      </c>
      <c r="C4" s="155"/>
      <c r="D4" s="155"/>
      <c r="E4" s="155"/>
      <c r="F4" s="155"/>
      <c r="G4" s="155"/>
      <c r="I4" s="155" t="s">
        <v>9</v>
      </c>
      <c r="J4" s="155"/>
      <c r="K4" s="155"/>
      <c r="L4" s="155"/>
      <c r="M4" s="155"/>
      <c r="N4" s="15"/>
      <c r="O4" s="15"/>
      <c r="P4" s="15"/>
    </row>
    <row r="5" spans="1:22" x14ac:dyDescent="0.2">
      <c r="B5" s="2">
        <v>0</v>
      </c>
      <c r="C5" s="3">
        <v>0.89300000000000002</v>
      </c>
      <c r="D5" s="19" t="s">
        <v>27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0.90300000000000002</v>
      </c>
      <c r="D6" s="3"/>
      <c r="E6" s="19">
        <f>(C5+C6)/2</f>
        <v>0.89800000000000002</v>
      </c>
      <c r="F6" s="16">
        <f>B6-B5</f>
        <v>5</v>
      </c>
      <c r="G6" s="19">
        <f>E6*F6</f>
        <v>4.49</v>
      </c>
      <c r="H6" s="16"/>
      <c r="I6" s="2">
        <v>0</v>
      </c>
      <c r="J6" s="3">
        <v>0.89300000000000002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0.94799999999999995</v>
      </c>
      <c r="D7" s="3" t="s">
        <v>19</v>
      </c>
      <c r="E7" s="19">
        <f t="shared" ref="E7:E18" si="0">(C6+C7)/2</f>
        <v>0.92549999999999999</v>
      </c>
      <c r="F7" s="16">
        <f t="shared" ref="F7:F18" si="1">B7-B6</f>
        <v>5</v>
      </c>
      <c r="G7" s="19">
        <f t="shared" ref="G7:G18" si="2">E7*F7</f>
        <v>4.6274999999999995</v>
      </c>
      <c r="H7" s="16"/>
      <c r="I7" s="2">
        <v>5</v>
      </c>
      <c r="J7" s="3">
        <v>0.90300000000000002</v>
      </c>
      <c r="K7" s="19">
        <f t="shared" ref="K7:K9" si="3">AVERAGE(J6,J7)</f>
        <v>0.89800000000000002</v>
      </c>
      <c r="L7" s="16">
        <f t="shared" ref="L7:L9" si="4">I7-I6</f>
        <v>5</v>
      </c>
      <c r="M7" s="19">
        <f t="shared" ref="M7:M9" si="5">L7*K7</f>
        <v>4.49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-0.25700000000000001</v>
      </c>
      <c r="D8" s="3"/>
      <c r="E8" s="19">
        <f t="shared" si="0"/>
        <v>0.34549999999999997</v>
      </c>
      <c r="F8" s="16">
        <f t="shared" si="1"/>
        <v>1</v>
      </c>
      <c r="G8" s="19">
        <f t="shared" si="2"/>
        <v>0.34549999999999997</v>
      </c>
      <c r="H8" s="16"/>
      <c r="I8" s="2">
        <v>10</v>
      </c>
      <c r="J8" s="3">
        <v>0.94799999999999995</v>
      </c>
      <c r="K8" s="19">
        <f t="shared" si="3"/>
        <v>0.92549999999999999</v>
      </c>
      <c r="L8" s="16">
        <f t="shared" si="4"/>
        <v>5</v>
      </c>
      <c r="M8" s="19">
        <f t="shared" si="5"/>
        <v>4.6274999999999995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-0.60299999999999998</v>
      </c>
      <c r="D9" s="3"/>
      <c r="E9" s="19">
        <f t="shared" si="0"/>
        <v>-0.43</v>
      </c>
      <c r="F9" s="16">
        <f t="shared" si="1"/>
        <v>1</v>
      </c>
      <c r="G9" s="19">
        <f t="shared" si="2"/>
        <v>-0.43</v>
      </c>
      <c r="H9" s="16"/>
      <c r="I9" s="2">
        <v>11</v>
      </c>
      <c r="J9" s="3">
        <v>-0.25700000000000001</v>
      </c>
      <c r="K9" s="19">
        <f t="shared" si="3"/>
        <v>0.34549999999999997</v>
      </c>
      <c r="L9" s="16">
        <f t="shared" si="4"/>
        <v>1</v>
      </c>
      <c r="M9" s="19">
        <f t="shared" si="5"/>
        <v>0.34549999999999997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-0.80300000000000005</v>
      </c>
      <c r="D10" s="3"/>
      <c r="E10" s="19">
        <f t="shared" si="0"/>
        <v>-0.70300000000000007</v>
      </c>
      <c r="F10" s="16">
        <f t="shared" si="1"/>
        <v>2</v>
      </c>
      <c r="G10" s="19">
        <f t="shared" si="2"/>
        <v>-1.4060000000000001</v>
      </c>
      <c r="H10" s="16"/>
      <c r="I10" s="2">
        <v>12</v>
      </c>
      <c r="J10" s="3">
        <v>-0.60299999999999998</v>
      </c>
      <c r="K10" s="19">
        <f t="shared" ref="K10:K12" si="6">AVERAGE(J9,J10)</f>
        <v>-0.43</v>
      </c>
      <c r="L10" s="16">
        <f t="shared" ref="L10:L12" si="7">I10-I9</f>
        <v>1</v>
      </c>
      <c r="M10" s="19">
        <f t="shared" ref="M10:M17" si="8">L10*K10</f>
        <v>-0.43</v>
      </c>
      <c r="N10" s="20"/>
      <c r="O10" s="20"/>
      <c r="P10" s="20"/>
      <c r="Q10" s="22"/>
      <c r="R10" s="21"/>
    </row>
    <row r="11" spans="1:22" x14ac:dyDescent="0.2">
      <c r="B11" s="2">
        <v>16</v>
      </c>
      <c r="C11" s="3">
        <v>-1.004</v>
      </c>
      <c r="D11" s="3"/>
      <c r="E11" s="19">
        <f t="shared" si="0"/>
        <v>-0.90349999999999997</v>
      </c>
      <c r="F11" s="16">
        <f t="shared" si="1"/>
        <v>2</v>
      </c>
      <c r="G11" s="19">
        <f t="shared" si="2"/>
        <v>-1.8069999999999999</v>
      </c>
      <c r="H11" s="16"/>
      <c r="I11" s="82">
        <f>I10+(J10-J11)*1.5</f>
        <v>13.6455</v>
      </c>
      <c r="J11" s="83">
        <v>-1.7</v>
      </c>
      <c r="K11" s="19">
        <f t="shared" si="6"/>
        <v>-1.1515</v>
      </c>
      <c r="L11" s="16">
        <f t="shared" si="7"/>
        <v>1.6455000000000002</v>
      </c>
      <c r="M11" s="19">
        <f t="shared" si="8"/>
        <v>-1.8947932500000002</v>
      </c>
      <c r="N11" s="20"/>
      <c r="O11" s="20"/>
      <c r="P11" s="20"/>
      <c r="Q11" s="22"/>
      <c r="R11" s="21"/>
    </row>
    <row r="12" spans="1:22" x14ac:dyDescent="0.2">
      <c r="B12" s="2">
        <v>16.5</v>
      </c>
      <c r="C12" s="3">
        <v>-1.0629999999999999</v>
      </c>
      <c r="D12" s="3"/>
      <c r="E12" s="19">
        <f t="shared" si="0"/>
        <v>-1.0335000000000001</v>
      </c>
      <c r="F12" s="16">
        <f t="shared" si="1"/>
        <v>0.5</v>
      </c>
      <c r="G12" s="19">
        <f t="shared" si="2"/>
        <v>-0.51675000000000004</v>
      </c>
      <c r="H12" s="16"/>
      <c r="I12" s="84">
        <f>I11+2.5</f>
        <v>16.145499999999998</v>
      </c>
      <c r="J12" s="85">
        <f>J11</f>
        <v>-1.7</v>
      </c>
      <c r="K12" s="19">
        <f t="shared" si="6"/>
        <v>-1.7</v>
      </c>
      <c r="L12" s="16">
        <f t="shared" si="7"/>
        <v>2.4999999999999982</v>
      </c>
      <c r="M12" s="19">
        <f t="shared" si="8"/>
        <v>-4.2499999999999964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-1.0029999999999999</v>
      </c>
      <c r="D13" s="3"/>
      <c r="E13" s="19">
        <f t="shared" si="0"/>
        <v>-1.0329999999999999</v>
      </c>
      <c r="F13" s="16">
        <f t="shared" si="1"/>
        <v>0.5</v>
      </c>
      <c r="G13" s="19">
        <f t="shared" si="2"/>
        <v>-0.51649999999999996</v>
      </c>
      <c r="H13" s="16"/>
      <c r="I13" s="82">
        <f>I12+2.5</f>
        <v>18.645499999999998</v>
      </c>
      <c r="J13" s="83">
        <f>J11</f>
        <v>-1.7</v>
      </c>
      <c r="K13" s="19">
        <f>AVERAGE(J12,J13)</f>
        <v>-1.7</v>
      </c>
      <c r="L13" s="16">
        <f>I13-I12</f>
        <v>2.5</v>
      </c>
      <c r="M13" s="19">
        <f t="shared" si="8"/>
        <v>-4.25</v>
      </c>
      <c r="N13" s="24"/>
      <c r="O13" s="24"/>
      <c r="P13" s="24"/>
      <c r="Q13" s="22"/>
      <c r="R13" s="21"/>
    </row>
    <row r="14" spans="1:22" x14ac:dyDescent="0.2">
      <c r="B14" s="2">
        <v>19</v>
      </c>
      <c r="C14" s="3">
        <v>-0.85199999999999998</v>
      </c>
      <c r="D14" s="3"/>
      <c r="E14" s="19">
        <f t="shared" si="0"/>
        <v>-0.92749999999999999</v>
      </c>
      <c r="F14" s="16">
        <f t="shared" si="1"/>
        <v>2</v>
      </c>
      <c r="G14" s="19">
        <f t="shared" si="2"/>
        <v>-1.855</v>
      </c>
      <c r="H14" s="16"/>
      <c r="I14" s="82">
        <f>I13+(J14-J13)*1.5</f>
        <v>20.220499999999998</v>
      </c>
      <c r="J14" s="86">
        <v>-0.65</v>
      </c>
      <c r="K14" s="19">
        <f t="shared" ref="K14:K17" si="9">AVERAGE(J13,J14)</f>
        <v>-1.175</v>
      </c>
      <c r="L14" s="16">
        <f t="shared" ref="L14:L17" si="10">I14-I13</f>
        <v>1.5749999999999993</v>
      </c>
      <c r="M14" s="19">
        <f t="shared" si="8"/>
        <v>-1.8506249999999993</v>
      </c>
      <c r="N14" s="20"/>
      <c r="O14" s="20"/>
      <c r="P14" s="20"/>
      <c r="Q14" s="22"/>
      <c r="R14" s="21"/>
    </row>
    <row r="15" spans="1:22" x14ac:dyDescent="0.2">
      <c r="B15" s="2">
        <v>21</v>
      </c>
      <c r="C15" s="3">
        <v>-0.53600000000000003</v>
      </c>
      <c r="E15" s="19">
        <f t="shared" si="0"/>
        <v>-0.69399999999999995</v>
      </c>
      <c r="F15" s="16">
        <f t="shared" si="1"/>
        <v>2</v>
      </c>
      <c r="G15" s="19">
        <f t="shared" si="2"/>
        <v>-1.3879999999999999</v>
      </c>
      <c r="H15" s="1"/>
      <c r="I15" s="2">
        <v>21</v>
      </c>
      <c r="J15" s="3">
        <v>-0.53600000000000003</v>
      </c>
      <c r="K15" s="19">
        <f t="shared" si="9"/>
        <v>-0.59299999999999997</v>
      </c>
      <c r="L15" s="16">
        <f t="shared" si="10"/>
        <v>0.7795000000000023</v>
      </c>
      <c r="M15" s="19">
        <f t="shared" si="8"/>
        <v>-0.46224350000000136</v>
      </c>
      <c r="N15" s="24"/>
      <c r="O15" s="24"/>
      <c r="P15" s="24"/>
      <c r="Q15" s="22"/>
      <c r="R15" s="21"/>
    </row>
    <row r="16" spans="1:22" x14ac:dyDescent="0.2">
      <c r="B16" s="2">
        <v>23</v>
      </c>
      <c r="C16" s="3">
        <v>0.95799999999999996</v>
      </c>
      <c r="D16" s="3" t="s">
        <v>20</v>
      </c>
      <c r="E16" s="19">
        <f t="shared" si="0"/>
        <v>0.21099999999999997</v>
      </c>
      <c r="F16" s="16">
        <f t="shared" si="1"/>
        <v>2</v>
      </c>
      <c r="G16" s="19">
        <f t="shared" si="2"/>
        <v>0.42199999999999993</v>
      </c>
      <c r="H16" s="1"/>
      <c r="I16" s="2">
        <v>23</v>
      </c>
      <c r="J16" s="3">
        <v>0.95799999999999996</v>
      </c>
      <c r="K16" s="19">
        <f t="shared" si="9"/>
        <v>0.21099999999999997</v>
      </c>
      <c r="L16" s="16">
        <f t="shared" si="10"/>
        <v>2</v>
      </c>
      <c r="M16" s="19">
        <f t="shared" si="8"/>
        <v>0.42199999999999993</v>
      </c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0.94799999999999995</v>
      </c>
      <c r="E17" s="19">
        <f t="shared" si="0"/>
        <v>0.95299999999999996</v>
      </c>
      <c r="F17" s="16">
        <f t="shared" si="1"/>
        <v>7</v>
      </c>
      <c r="G17" s="19">
        <f t="shared" si="2"/>
        <v>6.6709999999999994</v>
      </c>
      <c r="H17" s="1"/>
      <c r="I17" s="2">
        <v>30</v>
      </c>
      <c r="J17" s="3">
        <v>0.94799999999999995</v>
      </c>
      <c r="K17" s="19">
        <f t="shared" si="9"/>
        <v>0.95299999999999996</v>
      </c>
      <c r="L17" s="16">
        <f t="shared" si="10"/>
        <v>7</v>
      </c>
      <c r="M17" s="19">
        <f t="shared" si="8"/>
        <v>6.6709999999999994</v>
      </c>
      <c r="N17" s="20"/>
      <c r="O17" s="20"/>
      <c r="P17" s="20"/>
      <c r="R17" s="21"/>
    </row>
    <row r="18" spans="2:18" x14ac:dyDescent="0.2">
      <c r="B18" s="2">
        <v>35</v>
      </c>
      <c r="C18" s="3">
        <v>0.90300000000000002</v>
      </c>
      <c r="D18" s="19" t="s">
        <v>27</v>
      </c>
      <c r="E18" s="19">
        <f t="shared" si="0"/>
        <v>0.92549999999999999</v>
      </c>
      <c r="F18" s="16">
        <f t="shared" si="1"/>
        <v>5</v>
      </c>
      <c r="G18" s="19">
        <f t="shared" si="2"/>
        <v>4.6274999999999995</v>
      </c>
      <c r="H18" s="1"/>
      <c r="I18" s="2">
        <v>35</v>
      </c>
      <c r="J18" s="3">
        <v>0.90300000000000002</v>
      </c>
      <c r="K18" s="73">
        <f t="shared" ref="K18" si="11">AVERAGE(J17,J18)</f>
        <v>0.92549999999999999</v>
      </c>
      <c r="L18" s="74">
        <f t="shared" ref="L18" si="12">I18-I17</f>
        <v>5</v>
      </c>
      <c r="M18" s="73">
        <f t="shared" ref="M18" si="13">L18*K18</f>
        <v>4.6274999999999995</v>
      </c>
      <c r="N18" s="20"/>
      <c r="O18" s="20"/>
      <c r="P18" s="20"/>
      <c r="R18" s="21"/>
    </row>
    <row r="19" spans="2:18" x14ac:dyDescent="0.2">
      <c r="B19" s="2"/>
      <c r="C19" s="3"/>
      <c r="D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x14ac:dyDescent="0.2">
      <c r="B20" s="17"/>
      <c r="C20" s="44"/>
      <c r="D20" s="44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ht="13.5" thickBot="1" x14ac:dyDescent="0.25">
      <c r="B21" s="17"/>
      <c r="C21" s="44"/>
      <c r="D21" s="44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4"/>
      <c r="D22" s="44"/>
      <c r="E22" s="19"/>
      <c r="F22" s="16"/>
      <c r="G22" s="19"/>
      <c r="I22" s="17"/>
      <c r="J22" s="17"/>
      <c r="K22" s="19"/>
      <c r="L22" s="16"/>
      <c r="M22" s="19"/>
      <c r="O22" s="160" t="s">
        <v>33</v>
      </c>
      <c r="P22" s="161"/>
      <c r="Q22" s="162"/>
    </row>
    <row r="23" spans="2:18" x14ac:dyDescent="0.2">
      <c r="B23" s="17"/>
      <c r="C23" s="44"/>
      <c r="D23" s="44"/>
      <c r="E23" s="19"/>
      <c r="F23" s="16"/>
      <c r="G23" s="19"/>
      <c r="I23" s="17"/>
      <c r="J23" s="17"/>
      <c r="K23" s="19"/>
      <c r="L23" s="16"/>
      <c r="M23" s="19"/>
      <c r="O23" s="76" t="s">
        <v>34</v>
      </c>
      <c r="P23" s="77" t="s">
        <v>35</v>
      </c>
      <c r="Q23" s="78" t="s">
        <v>36</v>
      </c>
    </row>
    <row r="24" spans="2:18" x14ac:dyDescent="0.2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79" t="s">
        <v>37</v>
      </c>
      <c r="P24" s="80">
        <v>5</v>
      </c>
      <c r="Q24" s="81">
        <v>-1.7</v>
      </c>
    </row>
    <row r="25" spans="2:18" ht="13.5" thickBot="1" x14ac:dyDescent="0.25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63" t="s">
        <v>38</v>
      </c>
      <c r="P25" s="164"/>
      <c r="Q25" s="165"/>
    </row>
    <row r="26" spans="2:18" x14ac:dyDescent="0.2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13.264249999999997</v>
      </c>
      <c r="H27" s="19"/>
      <c r="I27" s="19"/>
      <c r="J27" s="13"/>
      <c r="K27" s="13"/>
      <c r="L27" s="29">
        <f>SUM(L7:L26)</f>
        <v>35</v>
      </c>
      <c r="M27" s="30">
        <f>SUM(M7:M26)</f>
        <v>8.045838250000001</v>
      </c>
      <c r="N27" s="14"/>
      <c r="O27" s="82">
        <f>O26+(P26-P27)*1.5</f>
        <v>2.5499999999999998</v>
      </c>
      <c r="P27" s="83">
        <v>-1.7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4">
        <f>O27+2.5</f>
        <v>5.05</v>
      </c>
      <c r="P28" s="85">
        <f>P27</f>
        <v>-1.7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2">
        <f>O28+2.5</f>
        <v>7.55</v>
      </c>
      <c r="P29" s="83">
        <f>P27</f>
        <v>-1.7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82">
        <f>O29+(P30-P29)*1.5</f>
        <v>13.3775</v>
      </c>
      <c r="P30" s="86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57" t="s">
        <v>10</v>
      </c>
      <c r="I33" s="157"/>
      <c r="J33" s="19">
        <f>G27</f>
        <v>13.264249999999997</v>
      </c>
      <c r="K33" s="19" t="s">
        <v>11</v>
      </c>
      <c r="L33" s="16">
        <f>M27</f>
        <v>8.045838250000001</v>
      </c>
      <c r="M33" s="19">
        <f>J33-L33</f>
        <v>5.218411749999996</v>
      </c>
      <c r="N33" s="24"/>
      <c r="O33" s="14"/>
      <c r="P33" s="14"/>
    </row>
    <row r="34" spans="2:18" ht="15" x14ac:dyDescent="0.2">
      <c r="B34" s="1" t="s">
        <v>7</v>
      </c>
      <c r="C34" s="1"/>
      <c r="D34" s="158">
        <v>0.1</v>
      </c>
      <c r="E34" s="158"/>
      <c r="J34" s="13"/>
      <c r="K34" s="13"/>
      <c r="L34" s="13"/>
      <c r="M34" s="13"/>
      <c r="N34" s="14"/>
      <c r="O34" s="14"/>
      <c r="P34" s="14"/>
    </row>
    <row r="35" spans="2:18" x14ac:dyDescent="0.2">
      <c r="B35" s="155" t="s">
        <v>8</v>
      </c>
      <c r="C35" s="155"/>
      <c r="D35" s="155"/>
      <c r="E35" s="155"/>
      <c r="F35" s="155"/>
      <c r="G35" s="155"/>
      <c r="H35" s="5" t="s">
        <v>5</v>
      </c>
      <c r="I35" s="155" t="s">
        <v>9</v>
      </c>
      <c r="J35" s="155"/>
      <c r="K35" s="155"/>
      <c r="L35" s="155"/>
      <c r="M35" s="155"/>
      <c r="N35" s="15"/>
      <c r="O35" s="15"/>
      <c r="P35" s="15"/>
    </row>
    <row r="36" spans="2:18" x14ac:dyDescent="0.2">
      <c r="B36" s="2">
        <v>0</v>
      </c>
      <c r="C36" s="3">
        <v>-0.77600000000000002</v>
      </c>
      <c r="D36" s="19" t="s">
        <v>28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3</v>
      </c>
      <c r="C37" s="3">
        <v>-0.371</v>
      </c>
      <c r="D37" s="3"/>
      <c r="E37" s="19">
        <f>(C36+C37)/2</f>
        <v>-0.57350000000000001</v>
      </c>
      <c r="F37" s="16">
        <f>B37-B36</f>
        <v>3</v>
      </c>
      <c r="G37" s="19">
        <f>E37*F37</f>
        <v>-1.7204999999999999</v>
      </c>
      <c r="H37" s="16"/>
      <c r="I37" s="2">
        <v>0</v>
      </c>
      <c r="J37" s="3">
        <v>-0.77600000000000002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5</v>
      </c>
      <c r="C38" s="3">
        <v>-0.106</v>
      </c>
      <c r="D38" s="3" t="s">
        <v>19</v>
      </c>
      <c r="E38" s="19">
        <f t="shared" ref="E38:E53" si="14">(C37+C38)/2</f>
        <v>-0.23849999999999999</v>
      </c>
      <c r="F38" s="16">
        <f t="shared" ref="F38:F53" si="15">B38-B37</f>
        <v>2</v>
      </c>
      <c r="G38" s="19">
        <f t="shared" ref="G38:G53" si="16">E38*F38</f>
        <v>-0.47699999999999998</v>
      </c>
      <c r="H38" s="16"/>
      <c r="I38" s="2">
        <v>3</v>
      </c>
      <c r="J38" s="3">
        <v>-0.371</v>
      </c>
      <c r="K38" s="19">
        <f t="shared" ref="K38:K43" si="17">AVERAGE(J37,J38)</f>
        <v>-0.57350000000000001</v>
      </c>
      <c r="L38" s="16">
        <f t="shared" ref="L38:L43" si="18">I38-I37</f>
        <v>3</v>
      </c>
      <c r="M38" s="19">
        <f t="shared" ref="M38:M48" si="19">L38*K38</f>
        <v>-1.7204999999999999</v>
      </c>
      <c r="N38" s="20"/>
      <c r="O38" s="20"/>
      <c r="P38" s="20"/>
      <c r="Q38" s="22"/>
      <c r="R38" s="21"/>
    </row>
    <row r="39" spans="2:18" x14ac:dyDescent="0.2">
      <c r="B39" s="2">
        <v>6</v>
      </c>
      <c r="C39" s="3">
        <v>2.0009999999999999</v>
      </c>
      <c r="D39" s="3"/>
      <c r="E39" s="19">
        <f t="shared" si="14"/>
        <v>0.9474999999999999</v>
      </c>
      <c r="F39" s="16">
        <f t="shared" si="15"/>
        <v>1</v>
      </c>
      <c r="G39" s="19">
        <f t="shared" si="16"/>
        <v>0.9474999999999999</v>
      </c>
      <c r="H39" s="16"/>
      <c r="I39" s="2">
        <v>5</v>
      </c>
      <c r="J39" s="3">
        <v>-0.106</v>
      </c>
      <c r="K39" s="19">
        <f t="shared" si="17"/>
        <v>-0.23849999999999999</v>
      </c>
      <c r="L39" s="16">
        <f t="shared" si="18"/>
        <v>2</v>
      </c>
      <c r="M39" s="19">
        <f t="shared" si="19"/>
        <v>-0.47699999999999998</v>
      </c>
      <c r="N39" s="20"/>
      <c r="O39" s="20"/>
      <c r="P39" s="20"/>
      <c r="Q39" s="22"/>
      <c r="R39" s="21"/>
    </row>
    <row r="40" spans="2:18" x14ac:dyDescent="0.2">
      <c r="B40" s="2">
        <v>8</v>
      </c>
      <c r="C40" s="3">
        <v>2.0089999999999999</v>
      </c>
      <c r="D40" s="3"/>
      <c r="E40" s="19">
        <f t="shared" si="14"/>
        <v>2.0049999999999999</v>
      </c>
      <c r="F40" s="16">
        <f t="shared" si="15"/>
        <v>2</v>
      </c>
      <c r="G40" s="19">
        <f t="shared" si="16"/>
        <v>4.01</v>
      </c>
      <c r="H40" s="16"/>
      <c r="I40" s="2">
        <v>6</v>
      </c>
      <c r="J40" s="3">
        <v>2.0009999999999999</v>
      </c>
      <c r="K40" s="19">
        <f t="shared" si="17"/>
        <v>0.9474999999999999</v>
      </c>
      <c r="L40" s="16">
        <f t="shared" si="18"/>
        <v>1</v>
      </c>
      <c r="M40" s="19">
        <f t="shared" si="19"/>
        <v>0.9474999999999999</v>
      </c>
      <c r="N40" s="20"/>
      <c r="O40" s="20"/>
      <c r="P40" s="20"/>
      <c r="Q40" s="22"/>
      <c r="R40" s="21"/>
    </row>
    <row r="41" spans="2:18" x14ac:dyDescent="0.2">
      <c r="B41" s="2">
        <v>9</v>
      </c>
      <c r="C41" s="3">
        <v>0.86799999999999999</v>
      </c>
      <c r="D41" s="3"/>
      <c r="E41" s="19">
        <f t="shared" si="14"/>
        <v>1.4384999999999999</v>
      </c>
      <c r="F41" s="16">
        <f t="shared" si="15"/>
        <v>1</v>
      </c>
      <c r="G41" s="19">
        <f t="shared" si="16"/>
        <v>1.4384999999999999</v>
      </c>
      <c r="H41" s="16"/>
      <c r="I41" s="2">
        <v>8</v>
      </c>
      <c r="J41" s="3">
        <v>2.0089999999999999</v>
      </c>
      <c r="K41" s="19">
        <f t="shared" si="17"/>
        <v>2.0049999999999999</v>
      </c>
      <c r="L41" s="16">
        <f t="shared" si="18"/>
        <v>2</v>
      </c>
      <c r="M41" s="19">
        <f t="shared" si="19"/>
        <v>4.01</v>
      </c>
      <c r="N41" s="20"/>
      <c r="O41" s="20"/>
      <c r="P41" s="20"/>
      <c r="Q41" s="22"/>
      <c r="R41" s="21"/>
    </row>
    <row r="42" spans="2:18" x14ac:dyDescent="0.2">
      <c r="B42" s="2">
        <v>10</v>
      </c>
      <c r="C42" s="3">
        <v>0.86899999999999999</v>
      </c>
      <c r="D42" s="3"/>
      <c r="E42" s="19">
        <f t="shared" si="14"/>
        <v>0.86850000000000005</v>
      </c>
      <c r="F42" s="16">
        <f t="shared" si="15"/>
        <v>1</v>
      </c>
      <c r="G42" s="19">
        <f t="shared" si="16"/>
        <v>0.86850000000000005</v>
      </c>
      <c r="H42" s="16"/>
      <c r="I42" s="2">
        <v>9</v>
      </c>
      <c r="J42" s="3">
        <v>0.86799999999999999</v>
      </c>
      <c r="K42" s="19">
        <f t="shared" si="17"/>
        <v>1.4384999999999999</v>
      </c>
      <c r="L42" s="16">
        <f t="shared" si="18"/>
        <v>1</v>
      </c>
      <c r="M42" s="19">
        <f t="shared" si="19"/>
        <v>1.4384999999999999</v>
      </c>
      <c r="N42" s="20"/>
      <c r="O42" s="20"/>
      <c r="P42" s="20"/>
      <c r="Q42" s="22"/>
      <c r="R42" s="21"/>
    </row>
    <row r="43" spans="2:18" x14ac:dyDescent="0.2">
      <c r="B43" s="2">
        <v>11</v>
      </c>
      <c r="C43" s="3">
        <v>-0.38600000000000001</v>
      </c>
      <c r="D43" s="3"/>
      <c r="E43" s="19">
        <f t="shared" si="14"/>
        <v>0.24149999999999999</v>
      </c>
      <c r="F43" s="16">
        <f t="shared" si="15"/>
        <v>1</v>
      </c>
      <c r="G43" s="19">
        <f t="shared" si="16"/>
        <v>0.24149999999999999</v>
      </c>
      <c r="H43" s="16"/>
      <c r="I43" s="82">
        <f>I42+(J42-J43)*1.5</f>
        <v>12.852</v>
      </c>
      <c r="J43" s="83">
        <v>-1.7</v>
      </c>
      <c r="K43" s="19">
        <f t="shared" si="17"/>
        <v>-0.41599999999999998</v>
      </c>
      <c r="L43" s="16">
        <f t="shared" si="18"/>
        <v>3.8520000000000003</v>
      </c>
      <c r="M43" s="19">
        <f t="shared" si="19"/>
        <v>-1.6024320000000001</v>
      </c>
      <c r="N43" s="20"/>
      <c r="O43" s="20"/>
      <c r="P43" s="20"/>
      <c r="Q43" s="22"/>
      <c r="R43" s="21"/>
    </row>
    <row r="44" spans="2:18" x14ac:dyDescent="0.2">
      <c r="B44" s="2">
        <v>12</v>
      </c>
      <c r="C44" s="3">
        <v>-0.63200000000000001</v>
      </c>
      <c r="D44" s="3"/>
      <c r="E44" s="19">
        <f t="shared" si="14"/>
        <v>-0.50900000000000001</v>
      </c>
      <c r="F44" s="16">
        <f t="shared" si="15"/>
        <v>1</v>
      </c>
      <c r="G44" s="19">
        <f t="shared" si="16"/>
        <v>-0.50900000000000001</v>
      </c>
      <c r="H44" s="16"/>
      <c r="I44" s="84">
        <f>I43+2.5</f>
        <v>15.352</v>
      </c>
      <c r="J44" s="85">
        <f>J43</f>
        <v>-1.7</v>
      </c>
      <c r="K44" s="19">
        <f>AVERAGE(J43,J44)</f>
        <v>-1.7</v>
      </c>
      <c r="L44" s="16">
        <f>I44-I43</f>
        <v>2.5</v>
      </c>
      <c r="M44" s="19">
        <f t="shared" si="19"/>
        <v>-4.25</v>
      </c>
      <c r="N44" s="24"/>
      <c r="O44" s="24"/>
      <c r="P44" s="24"/>
      <c r="Q44" s="22"/>
      <c r="R44" s="21"/>
    </row>
    <row r="45" spans="2:18" x14ac:dyDescent="0.2">
      <c r="B45" s="2">
        <v>13</v>
      </c>
      <c r="C45" s="3">
        <v>-0.95799999999999996</v>
      </c>
      <c r="D45" s="3"/>
      <c r="E45" s="19">
        <f t="shared" si="14"/>
        <v>-0.79499999999999993</v>
      </c>
      <c r="F45" s="16">
        <f t="shared" si="15"/>
        <v>1</v>
      </c>
      <c r="G45" s="19">
        <f t="shared" si="16"/>
        <v>-0.79499999999999993</v>
      </c>
      <c r="H45" s="16"/>
      <c r="I45" s="82">
        <f>I44+2.5</f>
        <v>17.852</v>
      </c>
      <c r="J45" s="83">
        <f>J43</f>
        <v>-1.7</v>
      </c>
      <c r="K45" s="19">
        <f t="shared" ref="K45:K48" si="20">AVERAGE(J44,J45)</f>
        <v>-1.7</v>
      </c>
      <c r="L45" s="16">
        <f t="shared" ref="L45:L48" si="21">I45-I44</f>
        <v>2.5</v>
      </c>
      <c r="M45" s="19">
        <f t="shared" si="19"/>
        <v>-4.25</v>
      </c>
      <c r="N45" s="20"/>
      <c r="O45" s="20"/>
      <c r="P45" s="20"/>
      <c r="Q45" s="22"/>
      <c r="R45" s="21"/>
    </row>
    <row r="46" spans="2:18" x14ac:dyDescent="0.2">
      <c r="B46" s="2">
        <v>14</v>
      </c>
      <c r="C46" s="3">
        <v>-1.0209999999999999</v>
      </c>
      <c r="E46" s="19">
        <f t="shared" si="14"/>
        <v>-0.98949999999999994</v>
      </c>
      <c r="F46" s="16">
        <f t="shared" si="15"/>
        <v>1</v>
      </c>
      <c r="G46" s="19">
        <f t="shared" si="16"/>
        <v>-0.98949999999999994</v>
      </c>
      <c r="H46" s="1"/>
      <c r="I46" s="82">
        <f>I45+(J46-J45)*1.5</f>
        <v>21.302</v>
      </c>
      <c r="J46" s="86">
        <v>0.6</v>
      </c>
      <c r="K46" s="19">
        <f t="shared" si="20"/>
        <v>-0.55000000000000004</v>
      </c>
      <c r="L46" s="16">
        <f t="shared" si="21"/>
        <v>3.4499999999999993</v>
      </c>
      <c r="M46" s="19">
        <f t="shared" si="19"/>
        <v>-1.8974999999999997</v>
      </c>
      <c r="N46" s="24"/>
      <c r="O46" s="24"/>
      <c r="P46" s="24"/>
      <c r="Q46" s="22"/>
      <c r="R46" s="21"/>
    </row>
    <row r="47" spans="2:18" x14ac:dyDescent="0.2">
      <c r="B47" s="2">
        <v>15</v>
      </c>
      <c r="C47" s="3">
        <v>-0.96199999999999997</v>
      </c>
      <c r="D47" s="3"/>
      <c r="E47" s="19">
        <f t="shared" si="14"/>
        <v>-0.99149999999999994</v>
      </c>
      <c r="F47" s="16">
        <f t="shared" si="15"/>
        <v>1</v>
      </c>
      <c r="G47" s="19">
        <f t="shared" si="16"/>
        <v>-0.99149999999999994</v>
      </c>
      <c r="H47" s="1"/>
      <c r="I47" s="17">
        <v>22</v>
      </c>
      <c r="J47" s="44">
        <v>-0.27100000000000002</v>
      </c>
      <c r="K47" s="19">
        <f t="shared" si="20"/>
        <v>0.16449999999999998</v>
      </c>
      <c r="L47" s="16">
        <f t="shared" si="21"/>
        <v>0.6980000000000004</v>
      </c>
      <c r="M47" s="19">
        <f t="shared" si="19"/>
        <v>0.11482100000000005</v>
      </c>
      <c r="N47" s="24"/>
      <c r="O47" s="24"/>
      <c r="P47" s="24"/>
      <c r="Q47" s="22"/>
      <c r="R47" s="21"/>
    </row>
    <row r="48" spans="2:18" x14ac:dyDescent="0.2">
      <c r="B48" s="2">
        <v>16</v>
      </c>
      <c r="C48" s="3">
        <v>-0.68200000000000005</v>
      </c>
      <c r="D48" s="3"/>
      <c r="E48" s="19">
        <f t="shared" si="14"/>
        <v>-0.82200000000000006</v>
      </c>
      <c r="F48" s="16">
        <f t="shared" si="15"/>
        <v>1</v>
      </c>
      <c r="G48" s="19">
        <f t="shared" si="16"/>
        <v>-0.82200000000000006</v>
      </c>
      <c r="H48" s="1"/>
      <c r="I48" s="17">
        <v>25</v>
      </c>
      <c r="J48" s="44">
        <v>-0.77100000000000002</v>
      </c>
      <c r="K48" s="19">
        <f t="shared" si="20"/>
        <v>-0.52100000000000002</v>
      </c>
      <c r="L48" s="16">
        <f t="shared" si="21"/>
        <v>3</v>
      </c>
      <c r="M48" s="19">
        <f t="shared" si="19"/>
        <v>-1.5630000000000002</v>
      </c>
      <c r="N48" s="20"/>
      <c r="O48" s="20"/>
      <c r="P48" s="20"/>
      <c r="R48" s="21"/>
    </row>
    <row r="49" spans="2:18" x14ac:dyDescent="0.2">
      <c r="B49" s="2">
        <v>17</v>
      </c>
      <c r="C49" s="3">
        <v>-0.371</v>
      </c>
      <c r="D49" s="3"/>
      <c r="E49" s="19">
        <f t="shared" si="14"/>
        <v>-0.52649999999999997</v>
      </c>
      <c r="F49" s="16">
        <f t="shared" si="15"/>
        <v>1</v>
      </c>
      <c r="G49" s="19">
        <f t="shared" si="16"/>
        <v>-0.52649999999999997</v>
      </c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18</v>
      </c>
      <c r="C50" s="3">
        <v>0.86399999999999999</v>
      </c>
      <c r="D50" s="3" t="s">
        <v>20</v>
      </c>
      <c r="E50" s="19">
        <f t="shared" si="14"/>
        <v>0.2465</v>
      </c>
      <c r="F50" s="16">
        <f t="shared" si="15"/>
        <v>1</v>
      </c>
      <c r="G50" s="19">
        <f t="shared" si="16"/>
        <v>0.2465</v>
      </c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>
        <v>21</v>
      </c>
      <c r="C51" s="44">
        <v>0.85899999999999999</v>
      </c>
      <c r="D51" s="44"/>
      <c r="E51" s="19">
        <f t="shared" si="14"/>
        <v>0.86149999999999993</v>
      </c>
      <c r="F51" s="16">
        <f t="shared" si="15"/>
        <v>3</v>
      </c>
      <c r="G51" s="19">
        <f t="shared" si="16"/>
        <v>2.5844999999999998</v>
      </c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>
        <v>22</v>
      </c>
      <c r="C52" s="44">
        <v>-0.27100000000000002</v>
      </c>
      <c r="D52" s="44"/>
      <c r="E52" s="19">
        <f t="shared" si="14"/>
        <v>0.29399999999999998</v>
      </c>
      <c r="F52" s="16">
        <f t="shared" si="15"/>
        <v>1</v>
      </c>
      <c r="G52" s="19">
        <f t="shared" si="16"/>
        <v>0.29399999999999998</v>
      </c>
      <c r="I52" s="17"/>
      <c r="J52" s="17"/>
      <c r="K52" s="19"/>
      <c r="L52" s="16"/>
      <c r="M52" s="19"/>
      <c r="O52" s="24"/>
      <c r="P52" s="24"/>
    </row>
    <row r="53" spans="2:18" x14ac:dyDescent="0.2">
      <c r="B53" s="17">
        <v>25</v>
      </c>
      <c r="C53" s="44">
        <v>-0.77100000000000002</v>
      </c>
      <c r="D53" s="44" t="s">
        <v>29</v>
      </c>
      <c r="E53" s="19">
        <f t="shared" si="14"/>
        <v>-0.52100000000000002</v>
      </c>
      <c r="F53" s="16">
        <f t="shared" si="15"/>
        <v>3</v>
      </c>
      <c r="G53" s="19">
        <f t="shared" si="16"/>
        <v>-1.5630000000000002</v>
      </c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D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D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D56" s="44"/>
      <c r="E56" s="19"/>
      <c r="F56" s="16"/>
      <c r="G56" s="19"/>
      <c r="H56" s="19"/>
      <c r="I56" s="17"/>
      <c r="J56" s="17"/>
      <c r="K56" s="19"/>
      <c r="L56" s="16">
        <f>SUM(L38:L55)</f>
        <v>25</v>
      </c>
      <c r="M56" s="19">
        <f>SUM(M38:M55)</f>
        <v>-9.2496110000000016</v>
      </c>
      <c r="N56" s="14"/>
      <c r="O56" s="14"/>
      <c r="P56" s="14"/>
    </row>
    <row r="57" spans="2:18" x14ac:dyDescent="0.2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25</v>
      </c>
      <c r="G58" s="27">
        <f>SUM(G37:G57)</f>
        <v>2.2369999999999992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57" t="s">
        <v>10</v>
      </c>
      <c r="I64" s="157"/>
      <c r="J64" s="19">
        <f>G58</f>
        <v>2.2369999999999992</v>
      </c>
      <c r="K64" s="19" t="s">
        <v>11</v>
      </c>
      <c r="L64" s="16">
        <f>M56</f>
        <v>-9.2496110000000016</v>
      </c>
      <c r="M64" s="19">
        <f>J64-L64</f>
        <v>11.486611</v>
      </c>
      <c r="N64" s="24"/>
      <c r="O64" s="14"/>
      <c r="P64" s="14"/>
    </row>
    <row r="65" spans="2:18" ht="15" x14ac:dyDescent="0.2">
      <c r="B65" s="1" t="s">
        <v>7</v>
      </c>
      <c r="C65" s="1"/>
      <c r="D65" s="158">
        <v>0.2</v>
      </c>
      <c r="E65" s="158"/>
      <c r="J65" s="13"/>
      <c r="K65" s="13"/>
      <c r="L65" s="13"/>
      <c r="M65" s="13"/>
      <c r="N65" s="14"/>
      <c r="O65" s="14"/>
      <c r="P65" s="31">
        <f>I78-I76</f>
        <v>5</v>
      </c>
    </row>
    <row r="66" spans="2:18" x14ac:dyDescent="0.2">
      <c r="B66" s="155" t="s">
        <v>8</v>
      </c>
      <c r="C66" s="155"/>
      <c r="D66" s="155"/>
      <c r="E66" s="155"/>
      <c r="F66" s="155"/>
      <c r="G66" s="155"/>
      <c r="H66" s="5" t="s">
        <v>5</v>
      </c>
      <c r="I66" s="155" t="s">
        <v>9</v>
      </c>
      <c r="J66" s="155"/>
      <c r="K66" s="155"/>
      <c r="L66" s="155"/>
      <c r="M66" s="155"/>
      <c r="N66" s="15"/>
      <c r="O66" s="15"/>
      <c r="P66" s="15"/>
    </row>
    <row r="67" spans="2:18" x14ac:dyDescent="0.2">
      <c r="B67" s="2">
        <v>0</v>
      </c>
      <c r="C67" s="3">
        <v>0.36699999999999999</v>
      </c>
      <c r="D67" s="3" t="s">
        <v>21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0.36199999999999999</v>
      </c>
      <c r="D68" s="3"/>
      <c r="E68" s="19">
        <f>(C67+C68)/2</f>
        <v>0.36449999999999999</v>
      </c>
      <c r="F68" s="16">
        <f>B68-B67</f>
        <v>5</v>
      </c>
      <c r="G68" s="19">
        <f>E68*F68</f>
        <v>1.8225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0.35199999999999998</v>
      </c>
      <c r="D69" s="3" t="s">
        <v>19</v>
      </c>
      <c r="E69" s="19">
        <f t="shared" ref="E69:E79" si="22">(C68+C69)/2</f>
        <v>0.35699999999999998</v>
      </c>
      <c r="F69" s="16">
        <f t="shared" ref="F69:F79" si="23">B69-B68</f>
        <v>5</v>
      </c>
      <c r="G69" s="19">
        <f t="shared" ref="G69:G79" si="24">E69*F69</f>
        <v>1.7849999999999999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11</v>
      </c>
      <c r="C70" s="3">
        <v>-0.57799999999999996</v>
      </c>
      <c r="D70" s="3"/>
      <c r="E70" s="19">
        <f t="shared" si="22"/>
        <v>-0.11299999999999999</v>
      </c>
      <c r="F70" s="16">
        <f t="shared" si="23"/>
        <v>1</v>
      </c>
      <c r="G70" s="19">
        <f t="shared" si="24"/>
        <v>-0.11299999999999999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12</v>
      </c>
      <c r="C71" s="3">
        <v>-0.79900000000000004</v>
      </c>
      <c r="D71" s="3"/>
      <c r="E71" s="19">
        <f t="shared" si="22"/>
        <v>-0.6885</v>
      </c>
      <c r="F71" s="16">
        <f t="shared" si="23"/>
        <v>1</v>
      </c>
      <c r="G71" s="19">
        <f t="shared" si="24"/>
        <v>-0.6885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12.5</v>
      </c>
      <c r="C72" s="3">
        <v>-0.92</v>
      </c>
      <c r="D72" s="3"/>
      <c r="E72" s="19">
        <f t="shared" si="22"/>
        <v>-0.85950000000000004</v>
      </c>
      <c r="F72" s="16">
        <f t="shared" si="23"/>
        <v>0.5</v>
      </c>
      <c r="G72" s="19">
        <f t="shared" si="24"/>
        <v>-0.42975000000000002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13</v>
      </c>
      <c r="C73" s="3">
        <v>-0.97799999999999998</v>
      </c>
      <c r="D73" s="3"/>
      <c r="E73" s="19">
        <f t="shared" si="22"/>
        <v>-0.94900000000000007</v>
      </c>
      <c r="F73" s="16">
        <f t="shared" si="23"/>
        <v>0.5</v>
      </c>
      <c r="G73" s="19">
        <f t="shared" si="24"/>
        <v>-0.47450000000000003</v>
      </c>
      <c r="H73" s="16"/>
      <c r="I73" s="2">
        <v>0</v>
      </c>
      <c r="J73" s="3">
        <v>0.36699999999999999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13.5</v>
      </c>
      <c r="C74" s="3">
        <v>-0.92300000000000004</v>
      </c>
      <c r="D74" s="3"/>
      <c r="E74" s="19">
        <f t="shared" si="22"/>
        <v>-0.95050000000000001</v>
      </c>
      <c r="F74" s="16">
        <f t="shared" si="23"/>
        <v>0.5</v>
      </c>
      <c r="G74" s="19">
        <f t="shared" si="24"/>
        <v>-0.47525000000000001</v>
      </c>
      <c r="H74" s="16"/>
      <c r="I74" s="2">
        <v>5</v>
      </c>
      <c r="J74" s="3">
        <v>0.36199999999999999</v>
      </c>
      <c r="K74" s="19">
        <f t="shared" ref="K74" si="25">AVERAGE(J73,J74)</f>
        <v>0.36449999999999999</v>
      </c>
      <c r="L74" s="16">
        <f t="shared" ref="L74" si="26">I74-I73</f>
        <v>5</v>
      </c>
      <c r="M74" s="19">
        <f t="shared" ref="M74:M81" si="27">L74*K74</f>
        <v>1.8225</v>
      </c>
      <c r="N74" s="20"/>
      <c r="O74" s="20"/>
      <c r="P74" s="20"/>
      <c r="Q74" s="22"/>
      <c r="R74" s="21"/>
    </row>
    <row r="75" spans="2:18" x14ac:dyDescent="0.2">
      <c r="B75" s="2">
        <v>14</v>
      </c>
      <c r="C75" s="3">
        <v>-0.73</v>
      </c>
      <c r="D75" s="3"/>
      <c r="E75" s="19">
        <f t="shared" si="22"/>
        <v>-0.82650000000000001</v>
      </c>
      <c r="F75" s="16">
        <f t="shared" si="23"/>
        <v>0.5</v>
      </c>
      <c r="G75" s="19">
        <f t="shared" si="24"/>
        <v>-0.41325000000000001</v>
      </c>
      <c r="H75" s="16"/>
      <c r="I75" s="2">
        <v>7.5</v>
      </c>
      <c r="J75" s="3">
        <v>0.35199999999999998</v>
      </c>
      <c r="K75" s="19">
        <f>AVERAGE(J74,J75)</f>
        <v>0.35699999999999998</v>
      </c>
      <c r="L75" s="16">
        <f>I75-I74</f>
        <v>2.5</v>
      </c>
      <c r="M75" s="19">
        <f t="shared" si="27"/>
        <v>0.89249999999999996</v>
      </c>
      <c r="N75" s="24"/>
      <c r="O75" s="24"/>
      <c r="P75" s="24"/>
      <c r="Q75" s="22"/>
      <c r="R75" s="21"/>
    </row>
    <row r="76" spans="2:18" x14ac:dyDescent="0.2">
      <c r="B76" s="2">
        <v>15</v>
      </c>
      <c r="C76" s="3">
        <v>-0.53400000000000003</v>
      </c>
      <c r="D76" s="3"/>
      <c r="E76" s="19">
        <f t="shared" si="22"/>
        <v>-0.63200000000000001</v>
      </c>
      <c r="F76" s="16">
        <f t="shared" si="23"/>
        <v>1</v>
      </c>
      <c r="G76" s="19">
        <f t="shared" si="24"/>
        <v>-0.63200000000000001</v>
      </c>
      <c r="H76" s="16"/>
      <c r="I76" s="82">
        <f>I75+(J75-J76)*1.5</f>
        <v>10.577999999999999</v>
      </c>
      <c r="J76" s="83">
        <v>-1.7</v>
      </c>
      <c r="K76" s="19">
        <f t="shared" ref="K76:K81" si="28">AVERAGE(J75,J76)</f>
        <v>-0.67399999999999993</v>
      </c>
      <c r="L76" s="16">
        <f t="shared" ref="L76:L81" si="29">I76-I75</f>
        <v>3.0779999999999994</v>
      </c>
      <c r="M76" s="19">
        <f t="shared" si="27"/>
        <v>-2.0745719999999994</v>
      </c>
      <c r="N76" s="20"/>
      <c r="O76" s="20"/>
      <c r="P76" s="20"/>
      <c r="Q76" s="22"/>
      <c r="R76" s="21"/>
    </row>
    <row r="77" spans="2:18" x14ac:dyDescent="0.2">
      <c r="B77" s="2">
        <v>16</v>
      </c>
      <c r="C77" s="3">
        <v>0.39200000000000002</v>
      </c>
      <c r="D77" s="3" t="s">
        <v>20</v>
      </c>
      <c r="E77" s="19">
        <f t="shared" si="22"/>
        <v>-7.1000000000000008E-2</v>
      </c>
      <c r="F77" s="16">
        <f t="shared" si="23"/>
        <v>1</v>
      </c>
      <c r="G77" s="19">
        <f t="shared" si="24"/>
        <v>-7.1000000000000008E-2</v>
      </c>
      <c r="H77" s="1"/>
      <c r="I77" s="84">
        <f>I76+2.5</f>
        <v>13.077999999999999</v>
      </c>
      <c r="J77" s="85">
        <f>J76</f>
        <v>-1.7</v>
      </c>
      <c r="K77" s="19">
        <f t="shared" si="28"/>
        <v>-1.7</v>
      </c>
      <c r="L77" s="16">
        <f t="shared" si="29"/>
        <v>2.5</v>
      </c>
      <c r="M77" s="19">
        <f t="shared" si="27"/>
        <v>-4.25</v>
      </c>
      <c r="N77" s="24"/>
      <c r="O77" s="24"/>
      <c r="P77" s="24"/>
      <c r="Q77" s="22"/>
      <c r="R77" s="21"/>
    </row>
    <row r="78" spans="2:18" x14ac:dyDescent="0.2">
      <c r="B78" s="2">
        <v>20</v>
      </c>
      <c r="C78" s="3">
        <v>0.40200000000000002</v>
      </c>
      <c r="D78" s="3"/>
      <c r="E78" s="19">
        <f t="shared" si="22"/>
        <v>0.39700000000000002</v>
      </c>
      <c r="F78" s="16">
        <f t="shared" si="23"/>
        <v>4</v>
      </c>
      <c r="G78" s="19">
        <f t="shared" si="24"/>
        <v>1.5880000000000001</v>
      </c>
      <c r="H78" s="1"/>
      <c r="I78" s="82">
        <f>I77+2.5</f>
        <v>15.577999999999999</v>
      </c>
      <c r="J78" s="83">
        <f>J76</f>
        <v>-1.7</v>
      </c>
      <c r="K78" s="19">
        <f t="shared" si="28"/>
        <v>-1.7</v>
      </c>
      <c r="L78" s="16">
        <f t="shared" si="29"/>
        <v>2.5</v>
      </c>
      <c r="M78" s="19">
        <f t="shared" si="27"/>
        <v>-4.25</v>
      </c>
      <c r="N78" s="24"/>
      <c r="O78" s="24"/>
      <c r="P78" s="24"/>
      <c r="Q78" s="22"/>
      <c r="R78" s="21"/>
    </row>
    <row r="79" spans="2:18" x14ac:dyDescent="0.2">
      <c r="B79" s="2">
        <v>25</v>
      </c>
      <c r="C79" s="3">
        <v>0.40600000000000003</v>
      </c>
      <c r="D79" s="3" t="s">
        <v>21</v>
      </c>
      <c r="E79" s="19">
        <f t="shared" si="22"/>
        <v>0.40400000000000003</v>
      </c>
      <c r="F79" s="16">
        <f t="shared" si="23"/>
        <v>5</v>
      </c>
      <c r="G79" s="19">
        <f t="shared" si="24"/>
        <v>2.02</v>
      </c>
      <c r="H79" s="1"/>
      <c r="I79" s="82">
        <f>I78+(J79-J78)*1.5</f>
        <v>18.730999999999998</v>
      </c>
      <c r="J79" s="86">
        <v>0.40200000000000002</v>
      </c>
      <c r="K79" s="19">
        <f t="shared" si="28"/>
        <v>-0.64900000000000002</v>
      </c>
      <c r="L79" s="16">
        <f t="shared" si="29"/>
        <v>3.1529999999999987</v>
      </c>
      <c r="M79" s="19">
        <f t="shared" si="27"/>
        <v>-2.0462969999999991</v>
      </c>
      <c r="N79" s="20"/>
      <c r="O79" s="20"/>
      <c r="P79" s="20"/>
      <c r="R79" s="21"/>
    </row>
    <row r="80" spans="2:18" x14ac:dyDescent="0.2">
      <c r="B80" s="2"/>
      <c r="C80" s="3"/>
      <c r="E80" s="19"/>
      <c r="F80" s="16"/>
      <c r="G80" s="19"/>
      <c r="H80" s="1"/>
      <c r="I80" s="2">
        <v>20</v>
      </c>
      <c r="J80" s="3">
        <v>0.40200000000000002</v>
      </c>
      <c r="K80" s="19">
        <f t="shared" si="28"/>
        <v>0.40200000000000002</v>
      </c>
      <c r="L80" s="16">
        <f t="shared" si="29"/>
        <v>1.2690000000000019</v>
      </c>
      <c r="M80" s="19">
        <f t="shared" si="27"/>
        <v>0.51013800000000076</v>
      </c>
      <c r="N80" s="20"/>
      <c r="O80" s="20"/>
      <c r="P80" s="20"/>
      <c r="R80" s="21"/>
    </row>
    <row r="81" spans="2:18" x14ac:dyDescent="0.2">
      <c r="B81" s="2"/>
      <c r="C81" s="3"/>
      <c r="D81" s="3"/>
      <c r="E81" s="19"/>
      <c r="F81" s="16"/>
      <c r="G81" s="19"/>
      <c r="H81" s="1"/>
      <c r="I81" s="2">
        <v>25</v>
      </c>
      <c r="J81" s="3">
        <v>0.40600000000000003</v>
      </c>
      <c r="K81" s="19">
        <f t="shared" si="28"/>
        <v>0.40400000000000003</v>
      </c>
      <c r="L81" s="16">
        <f t="shared" si="29"/>
        <v>5</v>
      </c>
      <c r="M81" s="19">
        <f t="shared" si="27"/>
        <v>2.02</v>
      </c>
      <c r="N81" s="20"/>
      <c r="O81" s="20"/>
      <c r="P81" s="20"/>
      <c r="R81" s="21"/>
    </row>
    <row r="82" spans="2:18" x14ac:dyDescent="0.2">
      <c r="B82" s="17"/>
      <c r="C82" s="44"/>
      <c r="D82" s="44"/>
      <c r="E82" s="19"/>
      <c r="F82" s="16"/>
      <c r="G82" s="19"/>
      <c r="I82" s="17"/>
      <c r="J82" s="17"/>
      <c r="K82" s="19"/>
      <c r="L82" s="16"/>
      <c r="M82" s="19"/>
      <c r="N82" s="20"/>
      <c r="O82" s="20"/>
      <c r="P82" s="20"/>
      <c r="R82" s="21"/>
    </row>
    <row r="83" spans="2:18" x14ac:dyDescent="0.2">
      <c r="B83" s="17"/>
      <c r="C83" s="44"/>
      <c r="D83" s="44"/>
      <c r="E83" s="19"/>
      <c r="F83" s="16"/>
      <c r="G83" s="19"/>
      <c r="I83" s="17"/>
      <c r="J83" s="17"/>
      <c r="K83" s="19"/>
      <c r="L83" s="16"/>
      <c r="M83" s="19"/>
      <c r="O83" s="24"/>
      <c r="P83" s="24"/>
    </row>
    <row r="84" spans="2:18" x14ac:dyDescent="0.2">
      <c r="B84" s="17"/>
      <c r="C84" s="44"/>
      <c r="D84" s="44"/>
      <c r="E84" s="19"/>
      <c r="F84" s="16"/>
      <c r="G84" s="19"/>
      <c r="I84" s="17"/>
      <c r="J84" s="17"/>
      <c r="K84" s="19"/>
      <c r="L84" s="16"/>
      <c r="M84" s="19"/>
      <c r="O84" s="14"/>
      <c r="P84" s="14"/>
    </row>
    <row r="85" spans="2:18" x14ac:dyDescent="0.2">
      <c r="B85" s="17"/>
      <c r="C85" s="44"/>
      <c r="D85" s="44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">
      <c r="B86" s="17"/>
      <c r="C86" s="44"/>
      <c r="D86" s="44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">
      <c r="B87" s="17"/>
      <c r="C87" s="44"/>
      <c r="D87" s="44"/>
      <c r="E87" s="19"/>
      <c r="F87" s="16"/>
      <c r="G87" s="19"/>
      <c r="H87" s="19"/>
      <c r="I87" s="17"/>
      <c r="J87" s="17"/>
      <c r="K87" s="19"/>
      <c r="L87" s="16">
        <f>SUM(L69:L86)</f>
        <v>25</v>
      </c>
      <c r="M87" s="19">
        <f>SUM(M69:M86)</f>
        <v>-7.3757309999999983</v>
      </c>
      <c r="N87" s="14"/>
      <c r="O87" s="14"/>
      <c r="P87" s="14"/>
    </row>
    <row r="88" spans="2:18" x14ac:dyDescent="0.2">
      <c r="B88" s="17"/>
      <c r="C88" s="44"/>
      <c r="D88" s="44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25</v>
      </c>
      <c r="G89" s="27">
        <f>SUM(G68:G88)</f>
        <v>3.9182500000000005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57" t="s">
        <v>10</v>
      </c>
      <c r="I90" s="157"/>
      <c r="J90" s="19">
        <f>G89</f>
        <v>3.9182500000000005</v>
      </c>
      <c r="K90" s="19" t="s">
        <v>11</v>
      </c>
      <c r="L90" s="16">
        <f>M87</f>
        <v>-7.3757309999999983</v>
      </c>
      <c r="M90" s="19">
        <f>J90-L90</f>
        <v>11.293980999999999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58">
        <v>0.3</v>
      </c>
      <c r="E92" s="158"/>
      <c r="J92" s="13"/>
      <c r="K92" s="13"/>
      <c r="L92" s="13"/>
      <c r="M92" s="13"/>
      <c r="N92" s="14"/>
      <c r="O92" s="14"/>
      <c r="P92" s="31">
        <f>I105-I103</f>
        <v>5</v>
      </c>
    </row>
    <row r="93" spans="2:18" x14ac:dyDescent="0.2">
      <c r="B93" s="155" t="s">
        <v>8</v>
      </c>
      <c r="C93" s="155"/>
      <c r="D93" s="155"/>
      <c r="E93" s="155"/>
      <c r="F93" s="155"/>
      <c r="G93" s="155"/>
      <c r="H93" s="5" t="s">
        <v>5</v>
      </c>
      <c r="I93" s="155" t="s">
        <v>9</v>
      </c>
      <c r="J93" s="155"/>
      <c r="K93" s="155"/>
      <c r="L93" s="155"/>
      <c r="M93" s="155"/>
      <c r="N93" s="15"/>
      <c r="O93" s="15"/>
      <c r="P93" s="15"/>
    </row>
    <row r="94" spans="2:18" x14ac:dyDescent="0.2">
      <c r="B94" s="2">
        <v>0</v>
      </c>
      <c r="C94" s="3">
        <v>0.193</v>
      </c>
      <c r="D94" s="3" t="s">
        <v>21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5</v>
      </c>
      <c r="C95" s="3">
        <v>0.186</v>
      </c>
      <c r="D95" s="3"/>
      <c r="E95" s="19">
        <f>(C94+C95)/2</f>
        <v>0.1895</v>
      </c>
      <c r="F95" s="16">
        <f>B95-B94</f>
        <v>5</v>
      </c>
      <c r="G95" s="19">
        <f>E95*F95</f>
        <v>0.94750000000000001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10</v>
      </c>
      <c r="C96" s="3">
        <v>0.183</v>
      </c>
      <c r="D96" s="3" t="s">
        <v>19</v>
      </c>
      <c r="E96" s="19">
        <f t="shared" ref="E96:E106" si="30">(C95+C96)/2</f>
        <v>0.1845</v>
      </c>
      <c r="F96" s="16">
        <f t="shared" ref="F96:F106" si="31">B96-B95</f>
        <v>5</v>
      </c>
      <c r="G96" s="19">
        <f t="shared" ref="G96:G106" si="32">E96*F96</f>
        <v>0.92249999999999999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11</v>
      </c>
      <c r="C97" s="3">
        <v>-0.28100000000000003</v>
      </c>
      <c r="D97" s="3"/>
      <c r="E97" s="19">
        <f t="shared" si="30"/>
        <v>-4.9000000000000016E-2</v>
      </c>
      <c r="F97" s="16">
        <f t="shared" si="31"/>
        <v>1</v>
      </c>
      <c r="G97" s="19">
        <f t="shared" si="32"/>
        <v>-4.9000000000000016E-2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12</v>
      </c>
      <c r="C98" s="3">
        <v>-0.51700000000000002</v>
      </c>
      <c r="D98" s="3"/>
      <c r="E98" s="19">
        <f t="shared" si="30"/>
        <v>-0.39900000000000002</v>
      </c>
      <c r="F98" s="16">
        <f t="shared" si="31"/>
        <v>1</v>
      </c>
      <c r="G98" s="19">
        <f t="shared" si="32"/>
        <v>-0.39900000000000002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13</v>
      </c>
      <c r="C99" s="3">
        <v>-0.81599999999999995</v>
      </c>
      <c r="D99" s="3"/>
      <c r="E99" s="19">
        <f t="shared" si="30"/>
        <v>-0.66649999999999998</v>
      </c>
      <c r="F99" s="16">
        <f t="shared" si="31"/>
        <v>1</v>
      </c>
      <c r="G99" s="19">
        <f t="shared" si="32"/>
        <v>-0.66649999999999998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14</v>
      </c>
      <c r="C100" s="3">
        <v>-0.86599999999999999</v>
      </c>
      <c r="D100" s="3"/>
      <c r="E100" s="19">
        <f t="shared" si="30"/>
        <v>-0.84099999999999997</v>
      </c>
      <c r="F100" s="16">
        <f t="shared" si="31"/>
        <v>1</v>
      </c>
      <c r="G100" s="19">
        <f t="shared" si="32"/>
        <v>-0.84099999999999997</v>
      </c>
      <c r="H100" s="16"/>
      <c r="I100" s="2">
        <v>0</v>
      </c>
      <c r="J100" s="3">
        <v>0.193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15</v>
      </c>
      <c r="C101" s="3">
        <v>-0.81699999999999995</v>
      </c>
      <c r="D101" s="3"/>
      <c r="E101" s="19">
        <f t="shared" si="30"/>
        <v>-0.84149999999999991</v>
      </c>
      <c r="F101" s="16">
        <f t="shared" si="31"/>
        <v>1</v>
      </c>
      <c r="G101" s="19">
        <f t="shared" si="32"/>
        <v>-0.84149999999999991</v>
      </c>
      <c r="H101" s="16"/>
      <c r="I101" s="2">
        <v>5</v>
      </c>
      <c r="J101" s="3">
        <v>0.186</v>
      </c>
      <c r="K101" s="19">
        <f t="shared" ref="K101" si="33">AVERAGE(J100,J101)</f>
        <v>0.1895</v>
      </c>
      <c r="L101" s="16">
        <f t="shared" ref="L101" si="34">I101-I100</f>
        <v>5</v>
      </c>
      <c r="M101" s="19">
        <f t="shared" ref="M101:M108" si="35">L101*K101</f>
        <v>0.94750000000000001</v>
      </c>
      <c r="N101" s="20"/>
      <c r="O101" s="20"/>
      <c r="P101" s="20"/>
      <c r="Q101" s="22"/>
      <c r="R101" s="21"/>
    </row>
    <row r="102" spans="2:18" x14ac:dyDescent="0.2">
      <c r="B102" s="2">
        <v>16</v>
      </c>
      <c r="C102" s="3">
        <v>-0.51800000000000002</v>
      </c>
      <c r="D102" s="3"/>
      <c r="E102" s="19">
        <f t="shared" si="30"/>
        <v>-0.66749999999999998</v>
      </c>
      <c r="F102" s="16">
        <f t="shared" si="31"/>
        <v>1</v>
      </c>
      <c r="G102" s="19">
        <f t="shared" si="32"/>
        <v>-0.66749999999999998</v>
      </c>
      <c r="H102" s="16"/>
      <c r="I102" s="2">
        <v>9</v>
      </c>
      <c r="J102" s="3">
        <v>0.183</v>
      </c>
      <c r="K102" s="19">
        <f>AVERAGE(J101,J102)</f>
        <v>0.1845</v>
      </c>
      <c r="L102" s="16">
        <f>I102-I101</f>
        <v>4</v>
      </c>
      <c r="M102" s="19">
        <f t="shared" si="35"/>
        <v>0.73799999999999999</v>
      </c>
      <c r="N102" s="24"/>
      <c r="O102" s="24"/>
      <c r="P102" s="24"/>
      <c r="Q102" s="22"/>
      <c r="R102" s="21"/>
    </row>
    <row r="103" spans="2:18" x14ac:dyDescent="0.2">
      <c r="B103" s="2">
        <v>17</v>
      </c>
      <c r="C103" s="3">
        <v>-0.26600000000000001</v>
      </c>
      <c r="D103" s="3"/>
      <c r="E103" s="19">
        <f t="shared" si="30"/>
        <v>-0.39200000000000002</v>
      </c>
      <c r="F103" s="16">
        <f t="shared" si="31"/>
        <v>1</v>
      </c>
      <c r="G103" s="19">
        <f t="shared" si="32"/>
        <v>-0.39200000000000002</v>
      </c>
      <c r="H103" s="16"/>
      <c r="I103" s="82">
        <f>I102+(J102-J103)*1.5</f>
        <v>11.8245</v>
      </c>
      <c r="J103" s="83">
        <v>-1.7</v>
      </c>
      <c r="K103" s="19">
        <f t="shared" ref="K103:K108" si="36">AVERAGE(J102,J103)</f>
        <v>-0.75849999999999995</v>
      </c>
      <c r="L103" s="16">
        <f t="shared" ref="L103:L108" si="37">I103-I102</f>
        <v>2.8245000000000005</v>
      </c>
      <c r="M103" s="19">
        <f t="shared" si="35"/>
        <v>-2.1423832500000004</v>
      </c>
      <c r="N103" s="20"/>
      <c r="O103" s="20"/>
      <c r="P103" s="20"/>
      <c r="Q103" s="22"/>
      <c r="R103" s="21"/>
    </row>
    <row r="104" spans="2:18" x14ac:dyDescent="0.2">
      <c r="B104" s="2">
        <v>18</v>
      </c>
      <c r="C104" s="3">
        <v>8.3000000000000004E-2</v>
      </c>
      <c r="D104" s="3" t="s">
        <v>20</v>
      </c>
      <c r="E104" s="19">
        <f t="shared" si="30"/>
        <v>-9.1499999999999998E-2</v>
      </c>
      <c r="F104" s="16">
        <f t="shared" si="31"/>
        <v>1</v>
      </c>
      <c r="G104" s="19">
        <f t="shared" si="32"/>
        <v>-9.1499999999999998E-2</v>
      </c>
      <c r="H104" s="1"/>
      <c r="I104" s="84">
        <f>I103+2.5</f>
        <v>14.3245</v>
      </c>
      <c r="J104" s="85">
        <f>J103</f>
        <v>-1.7</v>
      </c>
      <c r="K104" s="19">
        <f t="shared" si="36"/>
        <v>-1.7</v>
      </c>
      <c r="L104" s="16">
        <f t="shared" si="37"/>
        <v>2.5</v>
      </c>
      <c r="M104" s="19">
        <f t="shared" si="35"/>
        <v>-4.25</v>
      </c>
      <c r="N104" s="24"/>
      <c r="O104" s="24"/>
      <c r="P104" s="24"/>
      <c r="Q104" s="22"/>
      <c r="R104" s="21"/>
    </row>
    <row r="105" spans="2:18" x14ac:dyDescent="0.2">
      <c r="B105" s="2">
        <v>25</v>
      </c>
      <c r="C105" s="3">
        <v>8.8999999999999996E-2</v>
      </c>
      <c r="D105" s="3"/>
      <c r="E105" s="19">
        <f t="shared" si="30"/>
        <v>8.5999999999999993E-2</v>
      </c>
      <c r="F105" s="16">
        <f t="shared" si="31"/>
        <v>7</v>
      </c>
      <c r="G105" s="19">
        <f t="shared" si="32"/>
        <v>0.60199999999999998</v>
      </c>
      <c r="H105" s="1"/>
      <c r="I105" s="82">
        <f>I104+2.5</f>
        <v>16.8245</v>
      </c>
      <c r="J105" s="83">
        <f>J103</f>
        <v>-1.7</v>
      </c>
      <c r="K105" s="19">
        <f t="shared" si="36"/>
        <v>-1.7</v>
      </c>
      <c r="L105" s="16">
        <f t="shared" si="37"/>
        <v>2.5</v>
      </c>
      <c r="M105" s="19">
        <f t="shared" si="35"/>
        <v>-4.25</v>
      </c>
      <c r="N105" s="24"/>
      <c r="O105" s="24"/>
      <c r="P105" s="24"/>
      <c r="Q105" s="22"/>
      <c r="R105" s="21"/>
    </row>
    <row r="106" spans="2:18" x14ac:dyDescent="0.2">
      <c r="B106" s="2">
        <v>30</v>
      </c>
      <c r="C106" s="3">
        <v>9.4E-2</v>
      </c>
      <c r="D106" s="3" t="s">
        <v>21</v>
      </c>
      <c r="E106" s="19">
        <f t="shared" si="30"/>
        <v>9.1499999999999998E-2</v>
      </c>
      <c r="F106" s="16">
        <f t="shared" si="31"/>
        <v>5</v>
      </c>
      <c r="G106" s="19">
        <f t="shared" si="32"/>
        <v>0.45750000000000002</v>
      </c>
      <c r="H106" s="1"/>
      <c r="I106" s="82">
        <f>I105+(J106-J105)*1.5</f>
        <v>19.503500000000003</v>
      </c>
      <c r="J106" s="86">
        <v>8.5999999999999993E-2</v>
      </c>
      <c r="K106" s="19">
        <f t="shared" si="36"/>
        <v>-0.80699999999999994</v>
      </c>
      <c r="L106" s="16">
        <f t="shared" si="37"/>
        <v>2.679000000000002</v>
      </c>
      <c r="M106" s="19">
        <f t="shared" si="35"/>
        <v>-2.1619530000000013</v>
      </c>
      <c r="N106" s="20"/>
      <c r="O106" s="20"/>
      <c r="P106" s="20"/>
      <c r="R106" s="21"/>
    </row>
    <row r="107" spans="2:18" x14ac:dyDescent="0.2">
      <c r="B107" s="2"/>
      <c r="C107" s="3"/>
      <c r="D107" s="3"/>
      <c r="E107" s="19"/>
      <c r="F107" s="16"/>
      <c r="G107" s="19"/>
      <c r="H107" s="1"/>
      <c r="I107" s="2">
        <v>25</v>
      </c>
      <c r="J107" s="3">
        <v>8.8999999999999996E-2</v>
      </c>
      <c r="K107" s="19">
        <f t="shared" si="36"/>
        <v>8.7499999999999994E-2</v>
      </c>
      <c r="L107" s="16">
        <f t="shared" si="37"/>
        <v>5.4964999999999975</v>
      </c>
      <c r="M107" s="19">
        <f t="shared" si="35"/>
        <v>0.48094374999999973</v>
      </c>
      <c r="N107" s="20"/>
      <c r="O107" s="20"/>
      <c r="P107" s="20"/>
      <c r="R107" s="21"/>
    </row>
    <row r="108" spans="2:18" x14ac:dyDescent="0.2">
      <c r="B108" s="2"/>
      <c r="C108" s="3"/>
      <c r="D108" s="3"/>
      <c r="E108" s="19"/>
      <c r="F108" s="16"/>
      <c r="G108" s="19"/>
      <c r="H108" s="1"/>
      <c r="I108" s="2">
        <v>30</v>
      </c>
      <c r="J108" s="3">
        <v>9.4E-2</v>
      </c>
      <c r="K108" s="19">
        <f t="shared" si="36"/>
        <v>9.1499999999999998E-2</v>
      </c>
      <c r="L108" s="16">
        <f t="shared" si="37"/>
        <v>5</v>
      </c>
      <c r="M108" s="19">
        <f t="shared" si="35"/>
        <v>0.45750000000000002</v>
      </c>
      <c r="N108" s="20"/>
      <c r="O108" s="20"/>
      <c r="P108" s="20"/>
      <c r="R108" s="21"/>
    </row>
    <row r="109" spans="2:18" x14ac:dyDescent="0.2">
      <c r="B109" s="17"/>
      <c r="C109" s="44"/>
      <c r="D109" s="44"/>
      <c r="E109" s="19"/>
      <c r="F109" s="16"/>
      <c r="G109" s="19"/>
      <c r="I109" s="2"/>
      <c r="J109" s="3"/>
      <c r="K109" s="19"/>
      <c r="L109" s="16"/>
      <c r="M109" s="19"/>
      <c r="N109" s="20"/>
      <c r="O109" s="20"/>
      <c r="P109" s="20"/>
      <c r="R109" s="21"/>
    </row>
    <row r="110" spans="2:18" x14ac:dyDescent="0.2">
      <c r="B110" s="17"/>
      <c r="C110" s="44"/>
      <c r="D110" s="44"/>
      <c r="E110" s="19"/>
      <c r="F110" s="16"/>
      <c r="G110" s="19"/>
      <c r="I110" s="17"/>
      <c r="J110" s="17"/>
      <c r="K110" s="19"/>
      <c r="L110" s="16"/>
      <c r="M110" s="19"/>
      <c r="O110" s="24"/>
      <c r="P110" s="24"/>
    </row>
    <row r="111" spans="2:18" x14ac:dyDescent="0.2">
      <c r="B111" s="17"/>
      <c r="C111" s="44"/>
      <c r="D111" s="44"/>
      <c r="E111" s="19"/>
      <c r="F111" s="16"/>
      <c r="G111" s="19"/>
      <c r="I111" s="17"/>
      <c r="J111" s="17"/>
      <c r="K111" s="19"/>
      <c r="L111" s="16"/>
      <c r="M111" s="19"/>
      <c r="O111" s="14"/>
      <c r="P111" s="14"/>
    </row>
    <row r="112" spans="2:18" x14ac:dyDescent="0.2">
      <c r="B112" s="17"/>
      <c r="C112" s="44"/>
      <c r="D112" s="44"/>
      <c r="E112" s="19"/>
      <c r="F112" s="16"/>
      <c r="G112" s="19"/>
      <c r="I112" s="17"/>
      <c r="J112" s="17"/>
      <c r="K112" s="19"/>
      <c r="L112" s="16"/>
      <c r="M112" s="19"/>
      <c r="O112" s="14"/>
      <c r="P112" s="14"/>
    </row>
    <row r="113" spans="2:18" x14ac:dyDescent="0.2">
      <c r="B113" s="17"/>
      <c r="C113" s="44"/>
      <c r="D113" s="44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">
      <c r="B114" s="17"/>
      <c r="C114" s="44"/>
      <c r="D114" s="44"/>
      <c r="E114" s="19"/>
      <c r="F114" s="16"/>
      <c r="G114" s="19"/>
      <c r="H114" s="19"/>
      <c r="I114" s="17"/>
      <c r="J114" s="17"/>
      <c r="K114" s="19"/>
      <c r="L114" s="16">
        <f>SUM(L96:L113)</f>
        <v>30</v>
      </c>
      <c r="M114" s="19">
        <f>SUM(M96:M113)</f>
        <v>-10.180392500000002</v>
      </c>
      <c r="N114" s="14"/>
      <c r="O114" s="14"/>
      <c r="P114" s="14"/>
    </row>
    <row r="115" spans="2:18" x14ac:dyDescent="0.2">
      <c r="B115" s="17"/>
      <c r="C115" s="44"/>
      <c r="D115" s="44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30</v>
      </c>
      <c r="G116" s="27">
        <f>SUM(G95:G115)</f>
        <v>-1.0184999999999995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57" t="s">
        <v>10</v>
      </c>
      <c r="I117" s="157"/>
      <c r="J117" s="19">
        <f>G116</f>
        <v>-1.0184999999999995</v>
      </c>
      <c r="K117" s="19" t="s">
        <v>11</v>
      </c>
      <c r="L117" s="16">
        <f>M114</f>
        <v>-10.180392500000002</v>
      </c>
      <c r="M117" s="19">
        <f>J117-L117</f>
        <v>9.1618925000000022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58">
        <v>0.4</v>
      </c>
      <c r="E119" s="158"/>
      <c r="J119" s="13"/>
      <c r="K119" s="13"/>
      <c r="L119" s="13"/>
      <c r="M119" s="13"/>
      <c r="N119" s="14"/>
      <c r="O119" s="14"/>
      <c r="P119" s="14"/>
    </row>
    <row r="120" spans="2:18" x14ac:dyDescent="0.2">
      <c r="B120" s="155" t="s">
        <v>8</v>
      </c>
      <c r="C120" s="155"/>
      <c r="D120" s="155"/>
      <c r="E120" s="155"/>
      <c r="F120" s="155"/>
      <c r="G120" s="155"/>
      <c r="H120" s="5" t="s">
        <v>5</v>
      </c>
      <c r="I120" s="155" t="s">
        <v>9</v>
      </c>
      <c r="J120" s="155"/>
      <c r="K120" s="155"/>
      <c r="L120" s="155"/>
      <c r="M120" s="155"/>
      <c r="N120" s="15"/>
      <c r="O120" s="15"/>
      <c r="P120" s="20">
        <f>I132-I130</f>
        <v>-25</v>
      </c>
    </row>
    <row r="121" spans="2:18" x14ac:dyDescent="0.2">
      <c r="B121" s="2">
        <v>0</v>
      </c>
      <c r="C121" s="3">
        <v>0.35899999999999999</v>
      </c>
      <c r="D121" s="3" t="s">
        <v>21</v>
      </c>
      <c r="E121" s="16"/>
      <c r="F121" s="16"/>
      <c r="G121" s="16"/>
      <c r="H121" s="16"/>
      <c r="I121" s="2">
        <v>0</v>
      </c>
      <c r="J121" s="3">
        <v>0.35899999999999999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3</v>
      </c>
      <c r="C122" s="3">
        <v>0.35299999999999998</v>
      </c>
      <c r="D122" s="3"/>
      <c r="E122" s="19">
        <f>(C121+C122)/2</f>
        <v>0.35599999999999998</v>
      </c>
      <c r="F122" s="16">
        <f>B122-B121</f>
        <v>3</v>
      </c>
      <c r="G122" s="19">
        <f>E122*F122</f>
        <v>1.0680000000000001</v>
      </c>
      <c r="H122" s="16"/>
      <c r="I122" s="2">
        <v>3</v>
      </c>
      <c r="J122" s="3">
        <v>0.35299999999999998</v>
      </c>
      <c r="K122" s="19">
        <f t="shared" ref="K122:K124" si="38">AVERAGE(J121,J122)</f>
        <v>0.35599999999999998</v>
      </c>
      <c r="L122" s="16">
        <f t="shared" ref="L122:L124" si="39">I122-I121</f>
        <v>3</v>
      </c>
      <c r="M122" s="19">
        <f t="shared" ref="M122:M124" si="40">L122*K122</f>
        <v>1.0680000000000001</v>
      </c>
      <c r="N122" s="20"/>
      <c r="O122" s="20"/>
      <c r="P122" s="20"/>
      <c r="Q122" s="22"/>
      <c r="R122" s="21"/>
    </row>
    <row r="123" spans="2:18" x14ac:dyDescent="0.2">
      <c r="B123" s="2">
        <v>6</v>
      </c>
      <c r="C123" s="3">
        <v>0.34399999999999997</v>
      </c>
      <c r="D123" s="3" t="s">
        <v>19</v>
      </c>
      <c r="E123" s="19">
        <f t="shared" ref="E123:E136" si="41">(C122+C123)/2</f>
        <v>0.34849999999999998</v>
      </c>
      <c r="F123" s="16">
        <f t="shared" ref="F123:F136" si="42">B123-B122</f>
        <v>3</v>
      </c>
      <c r="G123" s="19">
        <f t="shared" ref="G123:G136" si="43">E123*F123</f>
        <v>1.0454999999999999</v>
      </c>
      <c r="H123" s="16"/>
      <c r="I123" s="2">
        <v>6</v>
      </c>
      <c r="J123" s="3">
        <v>0.34399999999999997</v>
      </c>
      <c r="K123" s="19">
        <f t="shared" si="38"/>
        <v>0.34849999999999998</v>
      </c>
      <c r="L123" s="16">
        <f t="shared" si="39"/>
        <v>3</v>
      </c>
      <c r="M123" s="19">
        <f t="shared" si="40"/>
        <v>1.0454999999999999</v>
      </c>
      <c r="N123" s="20"/>
      <c r="O123" s="20"/>
      <c r="P123" s="20"/>
      <c r="Q123" s="22"/>
      <c r="R123" s="21"/>
    </row>
    <row r="124" spans="2:18" x14ac:dyDescent="0.2">
      <c r="B124" s="2">
        <v>8</v>
      </c>
      <c r="C124" s="3">
        <v>1.5740000000000001</v>
      </c>
      <c r="D124" s="3"/>
      <c r="E124" s="19">
        <f t="shared" si="41"/>
        <v>0.95900000000000007</v>
      </c>
      <c r="F124" s="16">
        <f t="shared" si="42"/>
        <v>2</v>
      </c>
      <c r="G124" s="19">
        <f t="shared" si="43"/>
        <v>1.9180000000000001</v>
      </c>
      <c r="H124" s="16"/>
      <c r="I124" s="2">
        <v>8</v>
      </c>
      <c r="J124" s="3">
        <v>1.5740000000000001</v>
      </c>
      <c r="K124" s="19">
        <f t="shared" si="38"/>
        <v>0.95900000000000007</v>
      </c>
      <c r="L124" s="16">
        <f t="shared" si="39"/>
        <v>2</v>
      </c>
      <c r="M124" s="19">
        <f t="shared" si="40"/>
        <v>1.9180000000000001</v>
      </c>
      <c r="N124" s="20"/>
      <c r="O124" s="20"/>
      <c r="P124" s="20"/>
      <c r="Q124" s="22"/>
      <c r="R124" s="21"/>
    </row>
    <row r="125" spans="2:18" x14ac:dyDescent="0.2">
      <c r="B125" s="2">
        <v>10</v>
      </c>
      <c r="C125" s="3">
        <v>1.579</v>
      </c>
      <c r="D125" s="3"/>
      <c r="E125" s="19">
        <f t="shared" si="41"/>
        <v>1.5765</v>
      </c>
      <c r="F125" s="16">
        <f t="shared" si="42"/>
        <v>2</v>
      </c>
      <c r="G125" s="19">
        <f t="shared" si="43"/>
        <v>3.153</v>
      </c>
      <c r="H125" s="16"/>
      <c r="I125" s="82">
        <f>I124+(J124-J125)*1.5</f>
        <v>12.911</v>
      </c>
      <c r="J125" s="83">
        <v>-1.7</v>
      </c>
      <c r="K125" s="19">
        <f t="shared" ref="K125:K128" si="44">AVERAGE(J124,J125)</f>
        <v>-6.2999999999999945E-2</v>
      </c>
      <c r="L125" s="16">
        <f t="shared" ref="L125:L128" si="45">I125-I124</f>
        <v>4.9109999999999996</v>
      </c>
      <c r="M125" s="19">
        <f t="shared" ref="M125:M131" si="46">L125*K125</f>
        <v>-0.3093929999999997</v>
      </c>
      <c r="N125" s="20"/>
      <c r="O125" s="20"/>
      <c r="P125" s="20"/>
      <c r="Q125" s="22"/>
      <c r="R125" s="21"/>
    </row>
    <row r="126" spans="2:18" x14ac:dyDescent="0.2">
      <c r="B126" s="2">
        <v>12</v>
      </c>
      <c r="C126" s="3">
        <v>-0.41699999999999998</v>
      </c>
      <c r="D126" s="3"/>
      <c r="E126" s="19">
        <f t="shared" si="41"/>
        <v>0.58099999999999996</v>
      </c>
      <c r="F126" s="16">
        <f t="shared" si="42"/>
        <v>2</v>
      </c>
      <c r="G126" s="19">
        <f t="shared" si="43"/>
        <v>1.1619999999999999</v>
      </c>
      <c r="H126" s="16"/>
      <c r="I126" s="84">
        <f>I125+2.5</f>
        <v>15.411</v>
      </c>
      <c r="J126" s="85">
        <f>J125</f>
        <v>-1.7</v>
      </c>
      <c r="K126" s="19">
        <f t="shared" si="44"/>
        <v>-1.7</v>
      </c>
      <c r="L126" s="16">
        <f t="shared" si="45"/>
        <v>2.5</v>
      </c>
      <c r="M126" s="19">
        <f t="shared" si="46"/>
        <v>-4.25</v>
      </c>
      <c r="N126" s="20"/>
      <c r="O126" s="20"/>
      <c r="P126" s="20"/>
      <c r="Q126" s="22"/>
      <c r="R126" s="21"/>
    </row>
    <row r="127" spans="2:18" x14ac:dyDescent="0.2">
      <c r="B127" s="2">
        <v>13</v>
      </c>
      <c r="C127" s="3">
        <v>-0.751</v>
      </c>
      <c r="D127" s="3"/>
      <c r="E127" s="19">
        <f t="shared" si="41"/>
        <v>-0.58399999999999996</v>
      </c>
      <c r="F127" s="16">
        <f t="shared" si="42"/>
        <v>1</v>
      </c>
      <c r="G127" s="19">
        <f t="shared" si="43"/>
        <v>-0.58399999999999996</v>
      </c>
      <c r="H127" s="16"/>
      <c r="I127" s="82">
        <f>I126+2.5</f>
        <v>17.911000000000001</v>
      </c>
      <c r="J127" s="83">
        <f>J125</f>
        <v>-1.7</v>
      </c>
      <c r="K127" s="19">
        <f t="shared" si="44"/>
        <v>-1.7</v>
      </c>
      <c r="L127" s="16">
        <f t="shared" si="45"/>
        <v>2.5000000000000018</v>
      </c>
      <c r="M127" s="19">
        <f t="shared" si="46"/>
        <v>-4.2500000000000027</v>
      </c>
      <c r="N127" s="20"/>
      <c r="O127" s="20"/>
      <c r="P127" s="20"/>
      <c r="Q127" s="22"/>
      <c r="R127" s="21"/>
    </row>
    <row r="128" spans="2:18" x14ac:dyDescent="0.2">
      <c r="B128" s="2">
        <v>14</v>
      </c>
      <c r="C128" s="3">
        <v>-0.80600000000000005</v>
      </c>
      <c r="D128" s="3"/>
      <c r="E128" s="19">
        <f t="shared" si="41"/>
        <v>-0.77849999999999997</v>
      </c>
      <c r="F128" s="16">
        <f t="shared" si="42"/>
        <v>1</v>
      </c>
      <c r="G128" s="19">
        <f t="shared" si="43"/>
        <v>-0.77849999999999997</v>
      </c>
      <c r="H128" s="16"/>
      <c r="I128" s="82">
        <f>I127+(J128-J127)*1.5</f>
        <v>20.386000000000003</v>
      </c>
      <c r="J128" s="86">
        <v>-0.05</v>
      </c>
      <c r="K128" s="19">
        <f t="shared" si="44"/>
        <v>-0.875</v>
      </c>
      <c r="L128" s="16">
        <f t="shared" si="45"/>
        <v>2.4750000000000014</v>
      </c>
      <c r="M128" s="19">
        <f t="shared" si="46"/>
        <v>-2.1656250000000012</v>
      </c>
      <c r="N128" s="20"/>
      <c r="O128" s="20"/>
      <c r="P128" s="20"/>
      <c r="Q128" s="22"/>
      <c r="R128" s="21"/>
    </row>
    <row r="129" spans="2:18" x14ac:dyDescent="0.2">
      <c r="B129" s="2">
        <v>15</v>
      </c>
      <c r="C129" s="3">
        <v>-0.747</v>
      </c>
      <c r="D129" s="3"/>
      <c r="E129" s="19">
        <f t="shared" si="41"/>
        <v>-0.77649999999999997</v>
      </c>
      <c r="F129" s="16">
        <f t="shared" si="42"/>
        <v>1</v>
      </c>
      <c r="G129" s="19">
        <f t="shared" si="43"/>
        <v>-0.77649999999999997</v>
      </c>
      <c r="H129" s="16"/>
      <c r="I129" s="2">
        <v>22</v>
      </c>
      <c r="J129" s="3">
        <v>-0.65600000000000003</v>
      </c>
      <c r="K129" s="19">
        <f>AVERAGE(J128,J129)</f>
        <v>-0.35300000000000004</v>
      </c>
      <c r="L129" s="16">
        <f>I129-I128</f>
        <v>1.6139999999999972</v>
      </c>
      <c r="M129" s="19">
        <f t="shared" si="46"/>
        <v>-0.56974199999999908</v>
      </c>
      <c r="N129" s="24"/>
      <c r="O129" s="24"/>
      <c r="P129" s="24"/>
      <c r="Q129" s="22"/>
      <c r="R129" s="21"/>
    </row>
    <row r="130" spans="2:18" x14ac:dyDescent="0.2">
      <c r="B130" s="2">
        <v>16</v>
      </c>
      <c r="C130" s="3">
        <v>-0.51800000000000002</v>
      </c>
      <c r="D130" s="3"/>
      <c r="E130" s="19">
        <f t="shared" si="41"/>
        <v>-0.63250000000000006</v>
      </c>
      <c r="F130" s="16">
        <f t="shared" si="42"/>
        <v>1</v>
      </c>
      <c r="G130" s="19">
        <f t="shared" si="43"/>
        <v>-0.63250000000000006</v>
      </c>
      <c r="H130" s="16"/>
      <c r="I130" s="2">
        <v>25</v>
      </c>
      <c r="J130" s="3">
        <v>-0.81699999999999995</v>
      </c>
      <c r="K130" s="19">
        <f t="shared" ref="K130:K131" si="47">AVERAGE(J129,J130)</f>
        <v>-0.73649999999999993</v>
      </c>
      <c r="L130" s="16">
        <f t="shared" ref="L130:L131" si="48">I130-I129</f>
        <v>3</v>
      </c>
      <c r="M130" s="19">
        <f t="shared" si="46"/>
        <v>-2.2094999999999998</v>
      </c>
      <c r="N130" s="20"/>
      <c r="O130" s="20"/>
      <c r="P130" s="20"/>
      <c r="Q130" s="22"/>
      <c r="R130" s="21"/>
    </row>
    <row r="131" spans="2:18" x14ac:dyDescent="0.2">
      <c r="B131" s="2">
        <v>17</v>
      </c>
      <c r="C131" s="3">
        <v>-0.122</v>
      </c>
      <c r="D131" s="3" t="s">
        <v>20</v>
      </c>
      <c r="E131" s="19">
        <f t="shared" si="41"/>
        <v>-0.32</v>
      </c>
      <c r="F131" s="16">
        <f t="shared" si="42"/>
        <v>1</v>
      </c>
      <c r="G131" s="19">
        <f t="shared" si="43"/>
        <v>-0.32</v>
      </c>
      <c r="H131" s="1"/>
      <c r="I131" s="17">
        <v>27</v>
      </c>
      <c r="J131" s="44">
        <v>-0.96599999999999997</v>
      </c>
      <c r="K131" s="19">
        <f t="shared" si="47"/>
        <v>-0.89149999999999996</v>
      </c>
      <c r="L131" s="16">
        <f t="shared" si="48"/>
        <v>2</v>
      </c>
      <c r="M131" s="19">
        <f t="shared" si="46"/>
        <v>-1.7829999999999999</v>
      </c>
      <c r="N131" s="24"/>
      <c r="O131" s="24"/>
      <c r="P131" s="24"/>
      <c r="Q131" s="22"/>
      <c r="R131" s="21"/>
    </row>
    <row r="132" spans="2:18" x14ac:dyDescent="0.2">
      <c r="B132" s="2">
        <v>18</v>
      </c>
      <c r="C132" s="3">
        <v>8.3000000000000004E-2</v>
      </c>
      <c r="D132" s="3"/>
      <c r="E132" s="19">
        <f t="shared" si="41"/>
        <v>-1.9499999999999997E-2</v>
      </c>
      <c r="F132" s="16">
        <f t="shared" si="42"/>
        <v>1</v>
      </c>
      <c r="G132" s="19">
        <f t="shared" si="43"/>
        <v>-1.9499999999999997E-2</v>
      </c>
      <c r="H132" s="1"/>
      <c r="I132" s="17"/>
      <c r="J132" s="44"/>
      <c r="K132" s="19"/>
      <c r="L132" s="16"/>
      <c r="M132" s="19"/>
      <c r="N132" s="24"/>
      <c r="O132" s="24"/>
      <c r="P132" s="24"/>
      <c r="Q132" s="22"/>
      <c r="R132" s="21"/>
    </row>
    <row r="133" spans="2:18" x14ac:dyDescent="0.2">
      <c r="B133" s="2">
        <v>20</v>
      </c>
      <c r="C133" s="3">
        <v>8.8999999999999996E-2</v>
      </c>
      <c r="D133" s="3"/>
      <c r="E133" s="19">
        <f t="shared" si="41"/>
        <v>8.5999999999999993E-2</v>
      </c>
      <c r="F133" s="16">
        <f t="shared" si="42"/>
        <v>2</v>
      </c>
      <c r="G133" s="19">
        <f t="shared" si="43"/>
        <v>0.17199999999999999</v>
      </c>
      <c r="H133" s="1"/>
      <c r="I133" s="16"/>
      <c r="J133" s="16"/>
      <c r="K133" s="19"/>
      <c r="L133" s="16"/>
      <c r="M133" s="19"/>
      <c r="N133" s="20"/>
      <c r="O133" s="20"/>
      <c r="P133" s="20"/>
      <c r="R133" s="21"/>
    </row>
    <row r="134" spans="2:18" x14ac:dyDescent="0.2">
      <c r="B134" s="2">
        <v>22</v>
      </c>
      <c r="C134" s="3">
        <v>-0.65600000000000003</v>
      </c>
      <c r="D134" s="3"/>
      <c r="E134" s="19">
        <f t="shared" si="41"/>
        <v>-0.28350000000000003</v>
      </c>
      <c r="F134" s="16">
        <f t="shared" si="42"/>
        <v>2</v>
      </c>
      <c r="G134" s="19">
        <f t="shared" si="43"/>
        <v>-0.56700000000000006</v>
      </c>
      <c r="H134" s="1"/>
      <c r="I134" s="2"/>
      <c r="J134" s="28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>
        <v>25</v>
      </c>
      <c r="C135" s="3">
        <v>-0.81699999999999995</v>
      </c>
      <c r="D135" s="3"/>
      <c r="E135" s="19">
        <f t="shared" si="41"/>
        <v>-0.73649999999999993</v>
      </c>
      <c r="F135" s="16">
        <f t="shared" si="42"/>
        <v>3</v>
      </c>
      <c r="G135" s="19">
        <f t="shared" si="43"/>
        <v>-2.2094999999999998</v>
      </c>
      <c r="H135" s="1"/>
      <c r="I135" s="17"/>
      <c r="J135" s="17"/>
      <c r="K135" s="19"/>
      <c r="L135" s="16"/>
      <c r="M135" s="19"/>
      <c r="N135" s="20"/>
      <c r="O135" s="20"/>
      <c r="P135" s="20"/>
      <c r="R135" s="21"/>
    </row>
    <row r="136" spans="2:18" x14ac:dyDescent="0.2">
      <c r="B136" s="17">
        <v>27</v>
      </c>
      <c r="C136" s="44">
        <v>-0.96599999999999997</v>
      </c>
      <c r="D136" s="44" t="s">
        <v>29</v>
      </c>
      <c r="E136" s="19">
        <f t="shared" si="41"/>
        <v>-0.89149999999999996</v>
      </c>
      <c r="F136" s="16">
        <f t="shared" si="42"/>
        <v>2</v>
      </c>
      <c r="G136" s="19">
        <f t="shared" si="43"/>
        <v>-1.7829999999999999</v>
      </c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4"/>
      <c r="D137" s="44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4"/>
      <c r="D138" s="44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4"/>
      <c r="D139" s="44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4"/>
      <c r="D140" s="44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4"/>
      <c r="D141" s="44"/>
      <c r="E141" s="19"/>
      <c r="F141" s="16"/>
      <c r="G141" s="19"/>
      <c r="H141" s="19"/>
      <c r="I141" s="17"/>
      <c r="J141" s="17"/>
      <c r="K141" s="19"/>
      <c r="L141" s="16">
        <f>SUM(L122:L140)</f>
        <v>27</v>
      </c>
      <c r="M141" s="19">
        <f>SUM(M122:M140)</f>
        <v>-11.505760000000002</v>
      </c>
      <c r="N141" s="14"/>
      <c r="O141" s="14"/>
      <c r="P141" s="14"/>
    </row>
    <row r="142" spans="2:18" x14ac:dyDescent="0.2">
      <c r="B142" s="17"/>
      <c r="C142" s="44"/>
      <c r="D142" s="44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27</v>
      </c>
      <c r="G143" s="27">
        <f>SUM(G122:G142)</f>
        <v>0.84799999999999898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57" t="s">
        <v>10</v>
      </c>
      <c r="I144" s="157"/>
      <c r="J144" s="19">
        <f>G143</f>
        <v>0.84799999999999898</v>
      </c>
      <c r="K144" s="19" t="s">
        <v>11</v>
      </c>
      <c r="L144" s="16">
        <f>M141</f>
        <v>-11.505760000000002</v>
      </c>
      <c r="M144" s="19">
        <f>J144-L144</f>
        <v>12.353760000000001</v>
      </c>
      <c r="N144" s="24"/>
      <c r="O144" s="14"/>
      <c r="P144" s="14"/>
    </row>
    <row r="145" spans="2:18" ht="15" x14ac:dyDescent="0.2">
      <c r="B145" s="1" t="s">
        <v>7</v>
      </c>
      <c r="C145" s="1"/>
      <c r="D145" s="158">
        <v>0.5</v>
      </c>
      <c r="E145" s="158"/>
      <c r="J145" s="13"/>
      <c r="K145" s="13"/>
      <c r="L145" s="13"/>
      <c r="M145" s="13"/>
      <c r="N145" s="14"/>
      <c r="O145" s="14"/>
      <c r="P145" s="14"/>
    </row>
    <row r="146" spans="2:18" x14ac:dyDescent="0.2">
      <c r="B146" s="155" t="s">
        <v>8</v>
      </c>
      <c r="C146" s="155"/>
      <c r="D146" s="155"/>
      <c r="E146" s="155"/>
      <c r="F146" s="155"/>
      <c r="G146" s="155"/>
      <c r="H146" s="5" t="s">
        <v>5</v>
      </c>
      <c r="I146" s="155" t="s">
        <v>9</v>
      </c>
      <c r="J146" s="155"/>
      <c r="K146" s="155"/>
      <c r="L146" s="155"/>
      <c r="M146" s="155"/>
      <c r="N146" s="15"/>
      <c r="O146" s="15"/>
      <c r="P146" s="20">
        <f>I158-I156</f>
        <v>4.375</v>
      </c>
    </row>
    <row r="147" spans="2:18" x14ac:dyDescent="0.2">
      <c r="B147" s="2">
        <v>0</v>
      </c>
      <c r="C147" s="3">
        <v>-2.0259999999999998</v>
      </c>
      <c r="D147" s="3" t="s">
        <v>29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3</v>
      </c>
      <c r="C148" s="3">
        <v>-1.581</v>
      </c>
      <c r="D148" s="3"/>
      <c r="E148" s="19">
        <f>(C147+C148)/2</f>
        <v>-1.8034999999999999</v>
      </c>
      <c r="F148" s="16">
        <f>B148-B147</f>
        <v>3</v>
      </c>
      <c r="G148" s="19">
        <f>E148*F148</f>
        <v>-5.4104999999999999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6</v>
      </c>
      <c r="C149" s="3">
        <v>-1.4259999999999999</v>
      </c>
      <c r="D149" s="3" t="s">
        <v>19</v>
      </c>
      <c r="E149" s="19">
        <f t="shared" ref="E149:E162" si="49">(C148+C149)/2</f>
        <v>-1.5034999999999998</v>
      </c>
      <c r="F149" s="16">
        <f t="shared" ref="F149:F162" si="50">B149-B148</f>
        <v>3</v>
      </c>
      <c r="G149" s="19">
        <f t="shared" ref="G149:G162" si="51">E149*F149</f>
        <v>-4.5104999999999995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8</v>
      </c>
      <c r="C150" s="3">
        <v>-0.11799999999999999</v>
      </c>
      <c r="D150" s="3"/>
      <c r="E150" s="19">
        <f t="shared" si="49"/>
        <v>-0.77200000000000002</v>
      </c>
      <c r="F150" s="16">
        <f t="shared" si="50"/>
        <v>2</v>
      </c>
      <c r="G150" s="19">
        <f t="shared" si="51"/>
        <v>-1.544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10</v>
      </c>
      <c r="C151" s="3">
        <v>-0.11600000000000001</v>
      </c>
      <c r="D151" s="3"/>
      <c r="E151" s="19">
        <f t="shared" si="49"/>
        <v>-0.11699999999999999</v>
      </c>
      <c r="F151" s="16">
        <f t="shared" si="50"/>
        <v>2</v>
      </c>
      <c r="G151" s="19">
        <f t="shared" si="51"/>
        <v>-0.23399999999999999</v>
      </c>
      <c r="H151" s="16"/>
      <c r="I151" s="2">
        <v>0</v>
      </c>
      <c r="J151" s="3">
        <v>-2.0259999999999998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11</v>
      </c>
      <c r="C152" s="3">
        <v>-0.43099999999999999</v>
      </c>
      <c r="D152" s="3"/>
      <c r="E152" s="19">
        <f t="shared" si="49"/>
        <v>-0.27350000000000002</v>
      </c>
      <c r="F152" s="16">
        <f t="shared" si="50"/>
        <v>1</v>
      </c>
      <c r="G152" s="19">
        <f t="shared" si="51"/>
        <v>-0.27350000000000002</v>
      </c>
      <c r="H152" s="16"/>
      <c r="I152" s="2">
        <v>3</v>
      </c>
      <c r="J152" s="3">
        <v>-1.581</v>
      </c>
      <c r="K152" s="19">
        <f t="shared" ref="K152:K154" si="52">AVERAGE(J151,J152)</f>
        <v>-1.8034999999999999</v>
      </c>
      <c r="L152" s="16">
        <f t="shared" ref="L152:L154" si="53">I152-I151</f>
        <v>3</v>
      </c>
      <c r="M152" s="19">
        <f t="shared" ref="M152:M162" si="54">L152*K152</f>
        <v>-5.4104999999999999</v>
      </c>
      <c r="N152" s="20"/>
      <c r="O152" s="20"/>
      <c r="P152" s="20"/>
      <c r="Q152" s="22"/>
      <c r="R152" s="21"/>
    </row>
    <row r="153" spans="2:18" x14ac:dyDescent="0.2">
      <c r="B153" s="2">
        <v>12</v>
      </c>
      <c r="C153" s="3">
        <v>-0.58099999999999996</v>
      </c>
      <c r="D153" s="3"/>
      <c r="E153" s="19">
        <f t="shared" si="49"/>
        <v>-0.50600000000000001</v>
      </c>
      <c r="F153" s="16">
        <f t="shared" si="50"/>
        <v>1</v>
      </c>
      <c r="G153" s="19">
        <f t="shared" si="51"/>
        <v>-0.50600000000000001</v>
      </c>
      <c r="H153" s="16"/>
      <c r="I153" s="2">
        <v>6</v>
      </c>
      <c r="J153" s="3">
        <v>-1.4259999999999999</v>
      </c>
      <c r="K153" s="19">
        <f t="shared" si="52"/>
        <v>-1.5034999999999998</v>
      </c>
      <c r="L153" s="16">
        <f t="shared" si="53"/>
        <v>3</v>
      </c>
      <c r="M153" s="19">
        <f t="shared" si="54"/>
        <v>-4.5104999999999995</v>
      </c>
      <c r="N153" s="20"/>
      <c r="O153" s="20"/>
      <c r="P153" s="20"/>
      <c r="Q153" s="22"/>
      <c r="R153" s="21"/>
    </row>
    <row r="154" spans="2:18" x14ac:dyDescent="0.2">
      <c r="B154" s="2">
        <v>13</v>
      </c>
      <c r="C154" s="3">
        <v>-0.77800000000000002</v>
      </c>
      <c r="D154" s="3"/>
      <c r="E154" s="19">
        <f t="shared" si="49"/>
        <v>-0.67949999999999999</v>
      </c>
      <c r="F154" s="16">
        <f t="shared" si="50"/>
        <v>1</v>
      </c>
      <c r="G154" s="19">
        <f t="shared" si="51"/>
        <v>-0.67949999999999999</v>
      </c>
      <c r="H154" s="16"/>
      <c r="I154" s="2">
        <v>7.7</v>
      </c>
      <c r="J154" s="3">
        <v>-0.25</v>
      </c>
      <c r="K154" s="19">
        <f t="shared" si="52"/>
        <v>-0.83799999999999997</v>
      </c>
      <c r="L154" s="16">
        <f t="shared" si="53"/>
        <v>1.7000000000000002</v>
      </c>
      <c r="M154" s="19">
        <f t="shared" si="54"/>
        <v>-1.4246000000000001</v>
      </c>
      <c r="N154" s="20"/>
      <c r="O154" s="20"/>
      <c r="P154" s="20"/>
      <c r="Q154" s="22"/>
      <c r="R154" s="21"/>
    </row>
    <row r="155" spans="2:18" x14ac:dyDescent="0.2">
      <c r="B155" s="2">
        <v>14</v>
      </c>
      <c r="C155" s="3">
        <v>-0.84199999999999997</v>
      </c>
      <c r="D155" s="3"/>
      <c r="E155" s="19">
        <f t="shared" si="49"/>
        <v>-0.81</v>
      </c>
      <c r="F155" s="16">
        <f t="shared" si="50"/>
        <v>1</v>
      </c>
      <c r="G155" s="19">
        <f t="shared" si="51"/>
        <v>-0.81</v>
      </c>
      <c r="H155" s="16"/>
      <c r="I155" s="82">
        <f>I154+(J154-J155)*1.5</f>
        <v>9.875</v>
      </c>
      <c r="J155" s="83">
        <v>-1.7</v>
      </c>
      <c r="K155" s="19">
        <f>AVERAGE(J154,J155)</f>
        <v>-0.97499999999999998</v>
      </c>
      <c r="L155" s="16">
        <f>I155-I154</f>
        <v>2.1749999999999998</v>
      </c>
      <c r="M155" s="19">
        <f t="shared" si="54"/>
        <v>-2.120625</v>
      </c>
      <c r="N155" s="24"/>
      <c r="O155" s="24"/>
      <c r="P155" s="24"/>
      <c r="Q155" s="22"/>
      <c r="R155" s="21"/>
    </row>
    <row r="156" spans="2:18" x14ac:dyDescent="0.2">
      <c r="B156" s="2">
        <v>15</v>
      </c>
      <c r="C156" s="3">
        <v>-0.77700000000000002</v>
      </c>
      <c r="D156" s="3"/>
      <c r="E156" s="19">
        <f t="shared" si="49"/>
        <v>-0.8095</v>
      </c>
      <c r="F156" s="16">
        <f t="shared" si="50"/>
        <v>1</v>
      </c>
      <c r="G156" s="19">
        <f t="shared" si="51"/>
        <v>-0.8095</v>
      </c>
      <c r="H156" s="16"/>
      <c r="I156" s="84">
        <f>I155+2.5</f>
        <v>12.375</v>
      </c>
      <c r="J156" s="85">
        <f>J155</f>
        <v>-1.7</v>
      </c>
      <c r="K156" s="19">
        <f t="shared" ref="K156:K162" si="55">AVERAGE(J155,J156)</f>
        <v>-1.7</v>
      </c>
      <c r="L156" s="16">
        <f t="shared" ref="L156:L162" si="56">I156-I155</f>
        <v>2.5</v>
      </c>
      <c r="M156" s="19">
        <f t="shared" si="54"/>
        <v>-4.25</v>
      </c>
      <c r="N156" s="20"/>
      <c r="O156" s="20"/>
      <c r="P156" s="20"/>
      <c r="Q156" s="22"/>
      <c r="R156" s="21"/>
    </row>
    <row r="157" spans="2:18" x14ac:dyDescent="0.2">
      <c r="B157" s="2">
        <v>16</v>
      </c>
      <c r="C157" s="3">
        <v>-0.626</v>
      </c>
      <c r="E157" s="19">
        <f t="shared" si="49"/>
        <v>-0.70150000000000001</v>
      </c>
      <c r="F157" s="16">
        <f t="shared" si="50"/>
        <v>1</v>
      </c>
      <c r="G157" s="19">
        <f t="shared" si="51"/>
        <v>-0.70150000000000001</v>
      </c>
      <c r="H157" s="1"/>
      <c r="I157" s="82">
        <f>I156+2.5</f>
        <v>14.875</v>
      </c>
      <c r="J157" s="83">
        <f>J155</f>
        <v>-1.7</v>
      </c>
      <c r="K157" s="19">
        <f t="shared" si="55"/>
        <v>-1.7</v>
      </c>
      <c r="L157" s="16">
        <f t="shared" si="56"/>
        <v>2.5</v>
      </c>
      <c r="M157" s="19">
        <f t="shared" si="54"/>
        <v>-4.25</v>
      </c>
      <c r="N157" s="24"/>
      <c r="O157" s="24"/>
      <c r="P157" s="24"/>
      <c r="Q157" s="22"/>
      <c r="R157" s="21"/>
    </row>
    <row r="158" spans="2:18" x14ac:dyDescent="0.2">
      <c r="B158" s="2">
        <v>17</v>
      </c>
      <c r="C158" s="3">
        <v>-0.42599999999999999</v>
      </c>
      <c r="D158" s="3"/>
      <c r="E158" s="19">
        <f t="shared" si="49"/>
        <v>-0.52600000000000002</v>
      </c>
      <c r="F158" s="16">
        <f t="shared" si="50"/>
        <v>1</v>
      </c>
      <c r="G158" s="19">
        <f t="shared" si="51"/>
        <v>-0.52600000000000002</v>
      </c>
      <c r="H158" s="1"/>
      <c r="I158" s="82">
        <f>I157+(J158-J157)*1.5</f>
        <v>16.75</v>
      </c>
      <c r="J158" s="86">
        <v>-0.45</v>
      </c>
      <c r="K158" s="19">
        <f t="shared" si="55"/>
        <v>-1.075</v>
      </c>
      <c r="L158" s="16">
        <f t="shared" si="56"/>
        <v>1.875</v>
      </c>
      <c r="M158" s="19">
        <f t="shared" si="54"/>
        <v>-2.015625</v>
      </c>
      <c r="N158" s="24"/>
      <c r="O158" s="24"/>
      <c r="P158" s="24"/>
      <c r="Q158" s="22"/>
      <c r="R158" s="21"/>
    </row>
    <row r="159" spans="2:18" x14ac:dyDescent="0.2">
      <c r="B159" s="2">
        <v>18</v>
      </c>
      <c r="C159" s="3">
        <v>1.224</v>
      </c>
      <c r="D159" s="3" t="s">
        <v>20</v>
      </c>
      <c r="E159" s="19">
        <f t="shared" si="49"/>
        <v>0.39900000000000002</v>
      </c>
      <c r="F159" s="16">
        <f t="shared" si="50"/>
        <v>1</v>
      </c>
      <c r="G159" s="19">
        <f t="shared" si="51"/>
        <v>0.39900000000000002</v>
      </c>
      <c r="H159" s="1"/>
      <c r="I159" s="2">
        <v>17</v>
      </c>
      <c r="J159" s="3">
        <v>-0.42599999999999999</v>
      </c>
      <c r="K159" s="19">
        <f t="shared" si="55"/>
        <v>-0.438</v>
      </c>
      <c r="L159" s="16">
        <f t="shared" si="56"/>
        <v>0.25</v>
      </c>
      <c r="M159" s="19">
        <f t="shared" si="54"/>
        <v>-0.1095</v>
      </c>
      <c r="N159" s="20"/>
      <c r="O159" s="20"/>
      <c r="P159" s="20"/>
      <c r="R159" s="21"/>
    </row>
    <row r="160" spans="2:18" x14ac:dyDescent="0.2">
      <c r="B160" s="2">
        <v>20</v>
      </c>
      <c r="C160" s="3">
        <v>1.214</v>
      </c>
      <c r="D160" s="3"/>
      <c r="E160" s="19">
        <f t="shared" si="49"/>
        <v>1.2189999999999999</v>
      </c>
      <c r="F160" s="16">
        <f t="shared" si="50"/>
        <v>2</v>
      </c>
      <c r="G160" s="19">
        <f t="shared" si="51"/>
        <v>2.4379999999999997</v>
      </c>
      <c r="H160" s="1"/>
      <c r="I160" s="2">
        <v>18</v>
      </c>
      <c r="J160" s="3">
        <v>1.224</v>
      </c>
      <c r="K160" s="19">
        <f t="shared" si="55"/>
        <v>0.39900000000000002</v>
      </c>
      <c r="L160" s="16">
        <f t="shared" si="56"/>
        <v>1</v>
      </c>
      <c r="M160" s="19">
        <f t="shared" si="54"/>
        <v>0.39900000000000002</v>
      </c>
      <c r="N160" s="20"/>
      <c r="O160" s="20"/>
      <c r="P160" s="20"/>
      <c r="R160" s="21"/>
    </row>
    <row r="161" spans="2:18" x14ac:dyDescent="0.2">
      <c r="B161" s="2">
        <v>22</v>
      </c>
      <c r="C161" s="3">
        <v>0.28799999999999998</v>
      </c>
      <c r="D161" s="3"/>
      <c r="E161" s="19">
        <f t="shared" si="49"/>
        <v>0.751</v>
      </c>
      <c r="F161" s="16">
        <f t="shared" si="50"/>
        <v>2</v>
      </c>
      <c r="G161" s="19">
        <f t="shared" si="51"/>
        <v>1.502</v>
      </c>
      <c r="H161" s="1"/>
      <c r="I161" s="2">
        <v>20</v>
      </c>
      <c r="J161" s="3">
        <v>1.214</v>
      </c>
      <c r="K161" s="19">
        <f t="shared" si="55"/>
        <v>1.2189999999999999</v>
      </c>
      <c r="L161" s="16">
        <f t="shared" si="56"/>
        <v>2</v>
      </c>
      <c r="M161" s="19">
        <f t="shared" si="54"/>
        <v>2.4379999999999997</v>
      </c>
      <c r="N161" s="20"/>
      <c r="O161" s="20"/>
      <c r="P161" s="20"/>
      <c r="R161" s="21"/>
    </row>
    <row r="162" spans="2:18" x14ac:dyDescent="0.2">
      <c r="B162" s="17">
        <v>30</v>
      </c>
      <c r="C162" s="44">
        <v>0.29399999999999998</v>
      </c>
      <c r="D162" s="3" t="s">
        <v>21</v>
      </c>
      <c r="E162" s="19">
        <f t="shared" si="49"/>
        <v>0.29099999999999998</v>
      </c>
      <c r="F162" s="16">
        <f t="shared" si="50"/>
        <v>8</v>
      </c>
      <c r="G162" s="19">
        <f t="shared" si="51"/>
        <v>2.3279999999999998</v>
      </c>
      <c r="I162" s="2">
        <v>22</v>
      </c>
      <c r="J162" s="3">
        <v>0.28799999999999998</v>
      </c>
      <c r="K162" s="19">
        <f t="shared" si="55"/>
        <v>0.751</v>
      </c>
      <c r="L162" s="16">
        <f t="shared" si="56"/>
        <v>2</v>
      </c>
      <c r="M162" s="19">
        <f t="shared" si="54"/>
        <v>1.502</v>
      </c>
      <c r="N162" s="20"/>
      <c r="O162" s="20"/>
      <c r="P162" s="20"/>
      <c r="R162" s="21"/>
    </row>
    <row r="163" spans="2:18" x14ac:dyDescent="0.2">
      <c r="B163" s="17"/>
      <c r="C163" s="44"/>
      <c r="D163" s="44"/>
      <c r="E163" s="19"/>
      <c r="F163" s="16"/>
      <c r="G163" s="19"/>
      <c r="I163" s="17">
        <v>30</v>
      </c>
      <c r="J163" s="44">
        <v>0.29399999999999998</v>
      </c>
      <c r="K163" s="73">
        <f t="shared" ref="K163" si="57">AVERAGE(J162,J163)</f>
        <v>0.29099999999999998</v>
      </c>
      <c r="L163" s="74">
        <f t="shared" ref="L163" si="58">I163-I162</f>
        <v>8</v>
      </c>
      <c r="M163" s="73">
        <f t="shared" ref="M163" si="59">L163*K163</f>
        <v>2.3279999999999998</v>
      </c>
      <c r="O163" s="24"/>
      <c r="P163" s="24"/>
    </row>
    <row r="164" spans="2:18" x14ac:dyDescent="0.2">
      <c r="B164" s="17"/>
      <c r="C164" s="44"/>
      <c r="D164" s="44"/>
      <c r="E164" s="19"/>
      <c r="F164" s="16"/>
      <c r="G164" s="19"/>
      <c r="I164" s="17"/>
      <c r="J164" s="17"/>
      <c r="K164" s="19"/>
      <c r="L164" s="16"/>
      <c r="M164" s="19"/>
      <c r="O164" s="14"/>
      <c r="P164" s="14"/>
    </row>
    <row r="165" spans="2:18" x14ac:dyDescent="0.2">
      <c r="B165" s="17"/>
      <c r="C165" s="44"/>
      <c r="D165" s="44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4"/>
      <c r="D166" s="44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4"/>
      <c r="D167" s="44"/>
      <c r="E167" s="19"/>
      <c r="F167" s="16"/>
      <c r="G167" s="19"/>
      <c r="H167" s="19"/>
      <c r="I167" s="17"/>
      <c r="J167" s="17"/>
      <c r="K167" s="19"/>
      <c r="L167" s="16">
        <f>SUM(L149:L166)</f>
        <v>30</v>
      </c>
      <c r="M167" s="19">
        <f>SUM(M149:M166)</f>
        <v>-17.424350000000004</v>
      </c>
      <c r="N167" s="14"/>
      <c r="O167" s="14"/>
      <c r="P167" s="14"/>
    </row>
    <row r="168" spans="2:18" x14ac:dyDescent="0.2">
      <c r="B168" s="17"/>
      <c r="C168" s="44"/>
      <c r="D168" s="44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30</v>
      </c>
      <c r="G169" s="27">
        <f>SUM(G148:G168)</f>
        <v>-9.3380000000000027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57" t="s">
        <v>10</v>
      </c>
      <c r="I170" s="157"/>
      <c r="J170" s="19">
        <f>G169</f>
        <v>-9.3380000000000027</v>
      </c>
      <c r="K170" s="19" t="s">
        <v>11</v>
      </c>
      <c r="L170" s="16">
        <f>M167</f>
        <v>-17.424350000000004</v>
      </c>
      <c r="M170" s="19">
        <f>J170-L170</f>
        <v>8.0863500000000013</v>
      </c>
      <c r="N170" s="24"/>
      <c r="O170" s="14"/>
      <c r="P170" s="14"/>
    </row>
    <row r="171" spans="2:18" ht="15" x14ac:dyDescent="0.2">
      <c r="B171" s="1" t="s">
        <v>7</v>
      </c>
      <c r="C171" s="1"/>
      <c r="D171" s="158">
        <v>0.6</v>
      </c>
      <c r="E171" s="158"/>
      <c r="J171" s="13"/>
      <c r="K171" s="13"/>
      <c r="L171" s="13"/>
      <c r="M171" s="13"/>
      <c r="N171" s="14"/>
      <c r="O171" s="14"/>
      <c r="P171" s="14"/>
    </row>
    <row r="172" spans="2:18" x14ac:dyDescent="0.2">
      <c r="B172" s="155" t="s">
        <v>8</v>
      </c>
      <c r="C172" s="155"/>
      <c r="D172" s="155"/>
      <c r="E172" s="155"/>
      <c r="F172" s="155"/>
      <c r="G172" s="155"/>
      <c r="H172" s="5" t="s">
        <v>5</v>
      </c>
      <c r="I172" s="155" t="s">
        <v>9</v>
      </c>
      <c r="J172" s="155"/>
      <c r="K172" s="155"/>
      <c r="L172" s="155"/>
      <c r="M172" s="155"/>
      <c r="N172" s="15"/>
      <c r="O172" s="15"/>
      <c r="P172" s="20">
        <f>I184-I182</f>
        <v>6</v>
      </c>
    </row>
    <row r="173" spans="2:18" x14ac:dyDescent="0.2">
      <c r="B173" s="2">
        <v>0</v>
      </c>
      <c r="C173" s="3">
        <v>-1.266</v>
      </c>
      <c r="D173" s="3" t="s">
        <v>29</v>
      </c>
      <c r="E173" s="16"/>
      <c r="F173" s="16"/>
      <c r="G173" s="16"/>
      <c r="H173" s="16"/>
      <c r="I173" s="2">
        <v>0</v>
      </c>
      <c r="J173" s="3">
        <v>-1.266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3</v>
      </c>
      <c r="C174" s="3">
        <v>-0.86599999999999999</v>
      </c>
      <c r="D174" s="3"/>
      <c r="E174" s="19">
        <f>(C173+C174)/2</f>
        <v>-1.0660000000000001</v>
      </c>
      <c r="F174" s="16">
        <f>B174-B173</f>
        <v>3</v>
      </c>
      <c r="G174" s="19">
        <f>E174*F174</f>
        <v>-3.1980000000000004</v>
      </c>
      <c r="H174" s="16"/>
      <c r="I174" s="2">
        <v>3</v>
      </c>
      <c r="J174" s="3">
        <v>-0.86599999999999999</v>
      </c>
      <c r="K174" s="19">
        <f t="shared" ref="K174" si="60">AVERAGE(J173,J174)</f>
        <v>-1.0660000000000001</v>
      </c>
      <c r="L174" s="16">
        <f t="shared" ref="L174" si="61">I174-I173</f>
        <v>3</v>
      </c>
      <c r="M174" s="19">
        <f t="shared" ref="M174" si="62">L174*K174</f>
        <v>-3.1980000000000004</v>
      </c>
      <c r="N174" s="20"/>
      <c r="O174" s="20"/>
      <c r="P174" s="20"/>
      <c r="Q174" s="22"/>
      <c r="R174" s="21"/>
    </row>
    <row r="175" spans="2:18" x14ac:dyDescent="0.2">
      <c r="B175" s="2">
        <v>6</v>
      </c>
      <c r="C175" s="3">
        <v>-0.56599999999999995</v>
      </c>
      <c r="D175" s="3" t="s">
        <v>19</v>
      </c>
      <c r="E175" s="19">
        <f t="shared" ref="E175:E189" si="63">(C174+C175)/2</f>
        <v>-0.71599999999999997</v>
      </c>
      <c r="F175" s="16">
        <f t="shared" ref="F175:F189" si="64">B175-B174</f>
        <v>3</v>
      </c>
      <c r="G175" s="19">
        <f t="shared" ref="G175:G189" si="65">E175*F175</f>
        <v>-2.1479999999999997</v>
      </c>
      <c r="H175" s="16"/>
      <c r="I175" s="2">
        <v>6</v>
      </c>
      <c r="J175" s="3">
        <v>-0.56599999999999995</v>
      </c>
      <c r="K175" s="19">
        <f t="shared" ref="K175:K180" si="66">AVERAGE(J174,J175)</f>
        <v>-0.71599999999999997</v>
      </c>
      <c r="L175" s="16">
        <f t="shared" ref="L175:L180" si="67">I175-I174</f>
        <v>3</v>
      </c>
      <c r="M175" s="19">
        <f t="shared" ref="M175:M185" si="68">L175*K175</f>
        <v>-2.1479999999999997</v>
      </c>
      <c r="N175" s="20"/>
      <c r="O175" s="20"/>
      <c r="P175" s="20"/>
      <c r="Q175" s="22"/>
      <c r="R175" s="21"/>
    </row>
    <row r="176" spans="2:18" x14ac:dyDescent="0.2">
      <c r="B176" s="2">
        <v>7</v>
      </c>
      <c r="C176" s="3">
        <v>-0.17599999999999999</v>
      </c>
      <c r="D176" s="3"/>
      <c r="E176" s="19">
        <f t="shared" si="63"/>
        <v>-0.371</v>
      </c>
      <c r="F176" s="16">
        <f t="shared" si="64"/>
        <v>1</v>
      </c>
      <c r="G176" s="19">
        <f t="shared" si="65"/>
        <v>-0.371</v>
      </c>
      <c r="H176" s="16"/>
      <c r="I176" s="82">
        <f>I175+(J175-J176)*1.5</f>
        <v>7.7009999999999996</v>
      </c>
      <c r="J176" s="83">
        <v>-1.7</v>
      </c>
      <c r="K176" s="19">
        <f t="shared" si="66"/>
        <v>-1.133</v>
      </c>
      <c r="L176" s="16">
        <f t="shared" si="67"/>
        <v>1.7009999999999996</v>
      </c>
      <c r="M176" s="19">
        <f t="shared" si="68"/>
        <v>-1.9272329999999995</v>
      </c>
      <c r="N176" s="20"/>
      <c r="O176" s="20"/>
      <c r="P176" s="20"/>
      <c r="Q176" s="22"/>
      <c r="R176" s="21"/>
    </row>
    <row r="177" spans="2:18" x14ac:dyDescent="0.2">
      <c r="B177" s="2">
        <v>8</v>
      </c>
      <c r="C177" s="3">
        <v>-0.127</v>
      </c>
      <c r="D177" s="3"/>
      <c r="E177" s="19">
        <f t="shared" si="63"/>
        <v>-0.1515</v>
      </c>
      <c r="F177" s="16">
        <f t="shared" si="64"/>
        <v>1</v>
      </c>
      <c r="G177" s="19">
        <f t="shared" si="65"/>
        <v>-0.1515</v>
      </c>
      <c r="H177" s="16"/>
      <c r="I177" s="84">
        <f>I176+2.5</f>
        <v>10.201000000000001</v>
      </c>
      <c r="J177" s="85">
        <f>J176</f>
        <v>-1.7</v>
      </c>
      <c r="K177" s="19">
        <f t="shared" si="66"/>
        <v>-1.7</v>
      </c>
      <c r="L177" s="16">
        <f t="shared" si="67"/>
        <v>2.5000000000000009</v>
      </c>
      <c r="M177" s="19">
        <f t="shared" si="68"/>
        <v>-4.2500000000000018</v>
      </c>
      <c r="N177" s="20"/>
      <c r="O177" s="20"/>
      <c r="P177" s="20"/>
      <c r="Q177" s="22"/>
      <c r="R177" s="21"/>
    </row>
    <row r="178" spans="2:18" x14ac:dyDescent="0.2">
      <c r="B178" s="2">
        <v>9</v>
      </c>
      <c r="C178" s="3">
        <v>-0.376</v>
      </c>
      <c r="D178" s="3"/>
      <c r="E178" s="19">
        <f t="shared" si="63"/>
        <v>-0.2515</v>
      </c>
      <c r="F178" s="16">
        <f t="shared" si="64"/>
        <v>1</v>
      </c>
      <c r="G178" s="19">
        <f t="shared" si="65"/>
        <v>-0.2515</v>
      </c>
      <c r="H178" s="16"/>
      <c r="I178" s="82">
        <f>I177+2.5</f>
        <v>12.701000000000001</v>
      </c>
      <c r="J178" s="83">
        <f>J176</f>
        <v>-1.7</v>
      </c>
      <c r="K178" s="19">
        <f t="shared" si="66"/>
        <v>-1.7</v>
      </c>
      <c r="L178" s="16">
        <f t="shared" si="67"/>
        <v>2.5</v>
      </c>
      <c r="M178" s="19">
        <f t="shared" si="68"/>
        <v>-4.25</v>
      </c>
      <c r="N178" s="20"/>
      <c r="O178" s="20"/>
      <c r="P178" s="20"/>
      <c r="Q178" s="22"/>
      <c r="R178" s="21"/>
    </row>
    <row r="179" spans="2:18" x14ac:dyDescent="0.2">
      <c r="B179" s="2">
        <v>10</v>
      </c>
      <c r="C179" s="3">
        <v>-0.61699999999999999</v>
      </c>
      <c r="D179" s="3"/>
      <c r="E179" s="19">
        <f t="shared" si="63"/>
        <v>-0.4965</v>
      </c>
      <c r="F179" s="16">
        <f t="shared" si="64"/>
        <v>1</v>
      </c>
      <c r="G179" s="19">
        <f t="shared" si="65"/>
        <v>-0.4965</v>
      </c>
      <c r="H179" s="16"/>
      <c r="I179" s="82">
        <f>I178+(J179-J178)*1.5</f>
        <v>14.501000000000001</v>
      </c>
      <c r="J179" s="86">
        <v>-0.5</v>
      </c>
      <c r="K179" s="19">
        <f t="shared" si="66"/>
        <v>-1.1000000000000001</v>
      </c>
      <c r="L179" s="16">
        <f t="shared" si="67"/>
        <v>1.8000000000000007</v>
      </c>
      <c r="M179" s="19">
        <f t="shared" si="68"/>
        <v>-1.9800000000000009</v>
      </c>
      <c r="N179" s="20"/>
      <c r="O179" s="20"/>
      <c r="P179" s="20"/>
      <c r="Q179" s="22"/>
      <c r="R179" s="21"/>
    </row>
    <row r="180" spans="2:18" x14ac:dyDescent="0.2">
      <c r="B180" s="2">
        <v>11</v>
      </c>
      <c r="C180" s="3">
        <v>-0.73599999999999999</v>
      </c>
      <c r="D180" s="3"/>
      <c r="E180" s="19">
        <f t="shared" si="63"/>
        <v>-0.67649999999999999</v>
      </c>
      <c r="F180" s="16">
        <f t="shared" si="64"/>
        <v>1</v>
      </c>
      <c r="G180" s="19">
        <f t="shared" si="65"/>
        <v>-0.67649999999999999</v>
      </c>
      <c r="H180" s="16"/>
      <c r="I180" s="2">
        <v>15</v>
      </c>
      <c r="J180" s="3">
        <v>-0.42699999999999999</v>
      </c>
      <c r="K180" s="19">
        <f t="shared" si="66"/>
        <v>-0.46350000000000002</v>
      </c>
      <c r="L180" s="16">
        <f t="shared" si="67"/>
        <v>0.49899999999999878</v>
      </c>
      <c r="M180" s="19">
        <f t="shared" si="68"/>
        <v>-0.23128649999999945</v>
      </c>
      <c r="N180" s="20"/>
      <c r="O180" s="20"/>
      <c r="P180" s="20"/>
      <c r="Q180" s="22"/>
      <c r="R180" s="21"/>
    </row>
    <row r="181" spans="2:18" x14ac:dyDescent="0.2">
      <c r="B181" s="2">
        <v>12</v>
      </c>
      <c r="C181" s="3">
        <v>-0.79600000000000004</v>
      </c>
      <c r="D181" s="3"/>
      <c r="E181" s="19">
        <f t="shared" si="63"/>
        <v>-0.76600000000000001</v>
      </c>
      <c r="F181" s="16">
        <f t="shared" si="64"/>
        <v>1</v>
      </c>
      <c r="G181" s="19">
        <f t="shared" si="65"/>
        <v>-0.76600000000000001</v>
      </c>
      <c r="H181" s="16"/>
      <c r="I181" s="2">
        <v>16</v>
      </c>
      <c r="J181" s="3">
        <v>1.1539999999999999</v>
      </c>
      <c r="K181" s="19">
        <f>AVERAGE(J180,J181)</f>
        <v>0.36349999999999993</v>
      </c>
      <c r="L181" s="16">
        <f>I181-I180</f>
        <v>1</v>
      </c>
      <c r="M181" s="19">
        <f t="shared" si="68"/>
        <v>0.36349999999999993</v>
      </c>
      <c r="N181" s="24"/>
      <c r="O181" s="24"/>
      <c r="P181" s="24"/>
      <c r="Q181" s="22"/>
      <c r="R181" s="21"/>
    </row>
    <row r="182" spans="2:18" x14ac:dyDescent="0.2">
      <c r="B182" s="2">
        <v>13</v>
      </c>
      <c r="C182" s="3">
        <v>-0.74199999999999999</v>
      </c>
      <c r="D182" s="3"/>
      <c r="E182" s="19">
        <f t="shared" si="63"/>
        <v>-0.76900000000000002</v>
      </c>
      <c r="F182" s="16">
        <f t="shared" si="64"/>
        <v>1</v>
      </c>
      <c r="G182" s="19">
        <f t="shared" si="65"/>
        <v>-0.76900000000000002</v>
      </c>
      <c r="H182" s="16"/>
      <c r="I182" s="2">
        <v>19</v>
      </c>
      <c r="J182" s="3">
        <v>1.149</v>
      </c>
      <c r="K182" s="19">
        <f t="shared" ref="K182:K185" si="69">AVERAGE(J181,J182)</f>
        <v>1.1515</v>
      </c>
      <c r="L182" s="16">
        <f t="shared" ref="L182:L185" si="70">I182-I181</f>
        <v>3</v>
      </c>
      <c r="M182" s="19">
        <f t="shared" si="68"/>
        <v>3.4544999999999999</v>
      </c>
      <c r="N182" s="20"/>
      <c r="O182" s="20"/>
      <c r="P182" s="20"/>
      <c r="Q182" s="22"/>
      <c r="R182" s="21"/>
    </row>
    <row r="183" spans="2:18" x14ac:dyDescent="0.2">
      <c r="B183" s="2">
        <v>14</v>
      </c>
      <c r="C183" s="3">
        <v>-0.61799999999999999</v>
      </c>
      <c r="E183" s="19">
        <f t="shared" si="63"/>
        <v>-0.67999999999999994</v>
      </c>
      <c r="F183" s="16">
        <f t="shared" si="64"/>
        <v>1</v>
      </c>
      <c r="G183" s="19">
        <f t="shared" si="65"/>
        <v>-0.67999999999999994</v>
      </c>
      <c r="H183" s="1"/>
      <c r="I183" s="2">
        <v>20</v>
      </c>
      <c r="J183" s="3">
        <v>0.29899999999999999</v>
      </c>
      <c r="K183" s="19">
        <f t="shared" si="69"/>
        <v>0.72399999999999998</v>
      </c>
      <c r="L183" s="16">
        <f t="shared" si="70"/>
        <v>1</v>
      </c>
      <c r="M183" s="19">
        <f t="shared" si="68"/>
        <v>0.72399999999999998</v>
      </c>
      <c r="N183" s="24"/>
      <c r="O183" s="24"/>
      <c r="P183" s="24"/>
      <c r="Q183" s="22"/>
      <c r="R183" s="21"/>
    </row>
    <row r="184" spans="2:18" x14ac:dyDescent="0.2">
      <c r="B184" s="2">
        <v>15</v>
      </c>
      <c r="C184" s="3">
        <v>-0.42699999999999999</v>
      </c>
      <c r="D184" s="3"/>
      <c r="E184" s="19">
        <f t="shared" si="63"/>
        <v>-0.52249999999999996</v>
      </c>
      <c r="F184" s="16">
        <f t="shared" si="64"/>
        <v>1</v>
      </c>
      <c r="G184" s="19">
        <f t="shared" si="65"/>
        <v>-0.52249999999999996</v>
      </c>
      <c r="H184" s="1"/>
      <c r="I184" s="17">
        <v>25</v>
      </c>
      <c r="J184" s="44">
        <v>-0.52100000000000002</v>
      </c>
      <c r="K184" s="19">
        <f t="shared" si="69"/>
        <v>-0.11100000000000002</v>
      </c>
      <c r="L184" s="16">
        <f t="shared" si="70"/>
        <v>5</v>
      </c>
      <c r="M184" s="19">
        <f t="shared" si="68"/>
        <v>-0.55500000000000005</v>
      </c>
      <c r="N184" s="24"/>
      <c r="O184" s="24"/>
      <c r="P184" s="24"/>
      <c r="Q184" s="22"/>
      <c r="R184" s="21"/>
    </row>
    <row r="185" spans="2:18" x14ac:dyDescent="0.2">
      <c r="B185" s="2">
        <v>16</v>
      </c>
      <c r="C185" s="3">
        <v>1.1539999999999999</v>
      </c>
      <c r="D185" s="3" t="s">
        <v>20</v>
      </c>
      <c r="E185" s="19">
        <f t="shared" si="63"/>
        <v>0.36349999999999993</v>
      </c>
      <c r="F185" s="16">
        <f t="shared" si="64"/>
        <v>1</v>
      </c>
      <c r="G185" s="19">
        <f t="shared" si="65"/>
        <v>0.36349999999999993</v>
      </c>
      <c r="H185" s="1"/>
      <c r="I185" s="17">
        <v>30</v>
      </c>
      <c r="J185" s="44">
        <v>-0.52600000000000002</v>
      </c>
      <c r="K185" s="19">
        <f t="shared" si="69"/>
        <v>-0.52350000000000008</v>
      </c>
      <c r="L185" s="16">
        <f t="shared" si="70"/>
        <v>5</v>
      </c>
      <c r="M185" s="19">
        <f t="shared" si="68"/>
        <v>-2.6175000000000006</v>
      </c>
      <c r="N185" s="20"/>
      <c r="O185" s="20"/>
      <c r="P185" s="20"/>
      <c r="R185" s="21"/>
    </row>
    <row r="186" spans="2:18" x14ac:dyDescent="0.2">
      <c r="B186" s="2">
        <v>19</v>
      </c>
      <c r="C186" s="3">
        <v>1.149</v>
      </c>
      <c r="D186" s="3"/>
      <c r="E186" s="19">
        <f t="shared" si="63"/>
        <v>1.1515</v>
      </c>
      <c r="F186" s="16">
        <f t="shared" si="64"/>
        <v>3</v>
      </c>
      <c r="G186" s="19">
        <f t="shared" si="65"/>
        <v>3.4544999999999999</v>
      </c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>
        <v>20</v>
      </c>
      <c r="C187" s="3">
        <v>0.29899999999999999</v>
      </c>
      <c r="D187" s="3"/>
      <c r="E187" s="19">
        <f t="shared" si="63"/>
        <v>0.72399999999999998</v>
      </c>
      <c r="F187" s="16">
        <f t="shared" si="64"/>
        <v>1</v>
      </c>
      <c r="G187" s="19">
        <f t="shared" si="65"/>
        <v>0.72399999999999998</v>
      </c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>
        <v>25</v>
      </c>
      <c r="C188" s="44">
        <v>-0.52100000000000002</v>
      </c>
      <c r="E188" s="19">
        <f t="shared" si="63"/>
        <v>-0.11100000000000002</v>
      </c>
      <c r="F188" s="16">
        <f t="shared" si="64"/>
        <v>5</v>
      </c>
      <c r="G188" s="19">
        <f t="shared" si="65"/>
        <v>-0.55500000000000005</v>
      </c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>
        <v>30</v>
      </c>
      <c r="C189" s="44">
        <v>-0.52600000000000002</v>
      </c>
      <c r="D189" s="3" t="s">
        <v>21</v>
      </c>
      <c r="E189" s="19">
        <f t="shared" si="63"/>
        <v>-0.52350000000000008</v>
      </c>
      <c r="F189" s="16">
        <f t="shared" si="64"/>
        <v>5</v>
      </c>
      <c r="G189" s="19">
        <f t="shared" si="65"/>
        <v>-2.6175000000000006</v>
      </c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4"/>
      <c r="D190" s="44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4"/>
      <c r="D191" s="44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4"/>
      <c r="D192" s="44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4"/>
      <c r="D193" s="44"/>
      <c r="E193" s="19"/>
      <c r="F193" s="16"/>
      <c r="G193" s="19"/>
      <c r="H193" s="19"/>
      <c r="I193" s="17"/>
      <c r="J193" s="17"/>
      <c r="K193" s="19"/>
      <c r="L193" s="16">
        <f>SUM(L174:L192)</f>
        <v>30</v>
      </c>
      <c r="M193" s="19">
        <f>SUM(M175:M192)</f>
        <v>-13.417019500000002</v>
      </c>
      <c r="N193" s="14"/>
      <c r="O193" s="14"/>
      <c r="P193" s="14"/>
    </row>
    <row r="194" spans="2:18" x14ac:dyDescent="0.2">
      <c r="B194" s="17"/>
      <c r="C194" s="44"/>
      <c r="D194" s="44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30</v>
      </c>
      <c r="G195" s="27">
        <f>SUM(G174:G194)</f>
        <v>-8.6610000000000014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57" t="s">
        <v>10</v>
      </c>
      <c r="I196" s="157"/>
      <c r="J196" s="19">
        <f>G195</f>
        <v>-8.6610000000000014</v>
      </c>
      <c r="K196" s="19" t="s">
        <v>11</v>
      </c>
      <c r="L196" s="16">
        <f>M193</f>
        <v>-13.417019500000002</v>
      </c>
      <c r="M196" s="19">
        <f>J196-L196</f>
        <v>4.7560195000000007</v>
      </c>
      <c r="N196" s="24"/>
      <c r="O196" s="14"/>
      <c r="P196" s="14"/>
    </row>
    <row r="197" spans="2:18" ht="15" x14ac:dyDescent="0.2">
      <c r="B197" s="1" t="s">
        <v>7</v>
      </c>
      <c r="C197" s="1"/>
      <c r="D197" s="158">
        <v>0.7</v>
      </c>
      <c r="E197" s="158"/>
      <c r="J197" s="13"/>
      <c r="K197" s="13"/>
      <c r="L197" s="13"/>
      <c r="M197" s="13"/>
      <c r="N197" s="14"/>
      <c r="O197" s="14"/>
      <c r="P197" s="14"/>
    </row>
    <row r="198" spans="2:18" x14ac:dyDescent="0.2">
      <c r="B198" s="155" t="s">
        <v>8</v>
      </c>
      <c r="C198" s="155"/>
      <c r="D198" s="155"/>
      <c r="E198" s="155"/>
      <c r="F198" s="155"/>
      <c r="G198" s="155"/>
      <c r="H198" s="5" t="s">
        <v>5</v>
      </c>
      <c r="I198" s="155" t="s">
        <v>9</v>
      </c>
      <c r="J198" s="155"/>
      <c r="K198" s="155"/>
      <c r="L198" s="155"/>
      <c r="M198" s="155"/>
      <c r="N198" s="15"/>
      <c r="O198" s="15"/>
      <c r="P198" s="20">
        <f>I210-I208</f>
        <v>4.9945000000000004</v>
      </c>
    </row>
    <row r="199" spans="2:18" x14ac:dyDescent="0.2">
      <c r="B199" s="2">
        <v>0</v>
      </c>
      <c r="C199" s="3">
        <v>-1.282</v>
      </c>
      <c r="D199" s="3" t="s">
        <v>29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3</v>
      </c>
      <c r="C200" s="3">
        <v>-1.143</v>
      </c>
      <c r="D200" s="3"/>
      <c r="E200" s="19">
        <f>(C199+C200)/2</f>
        <v>-1.2124999999999999</v>
      </c>
      <c r="F200" s="16">
        <f>B200-B199</f>
        <v>3</v>
      </c>
      <c r="G200" s="19">
        <f>E200*F200</f>
        <v>-3.6374999999999997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6</v>
      </c>
      <c r="C201" s="3">
        <v>-1.0820000000000001</v>
      </c>
      <c r="D201" s="3" t="s">
        <v>19</v>
      </c>
      <c r="E201" s="19">
        <f t="shared" ref="E201:E213" si="71">(C200+C201)/2</f>
        <v>-1.1125</v>
      </c>
      <c r="F201" s="16">
        <f t="shared" ref="F201:F213" si="72">B201-B200</f>
        <v>3</v>
      </c>
      <c r="G201" s="19">
        <f t="shared" ref="G201:G213" si="73">E201*F201</f>
        <v>-3.3375000000000004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7</v>
      </c>
      <c r="C202" s="3">
        <v>-3.6999999999999998E-2</v>
      </c>
      <c r="D202" s="3"/>
      <c r="E202" s="19">
        <f t="shared" si="71"/>
        <v>-0.5595</v>
      </c>
      <c r="F202" s="16">
        <f t="shared" si="72"/>
        <v>1</v>
      </c>
      <c r="G202" s="19">
        <f t="shared" si="73"/>
        <v>-0.5595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8</v>
      </c>
      <c r="C203" s="3">
        <v>4.2999999999999997E-2</v>
      </c>
      <c r="D203" s="3"/>
      <c r="E203" s="19">
        <f t="shared" si="71"/>
        <v>2.9999999999999992E-3</v>
      </c>
      <c r="F203" s="16">
        <f t="shared" si="72"/>
        <v>1</v>
      </c>
      <c r="G203" s="19">
        <f t="shared" si="73"/>
        <v>2.9999999999999992E-3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9</v>
      </c>
      <c r="C204" s="3">
        <v>-0.14799999999999999</v>
      </c>
      <c r="D204" s="3"/>
      <c r="E204" s="19">
        <f t="shared" si="71"/>
        <v>-5.2499999999999998E-2</v>
      </c>
      <c r="F204" s="16">
        <f t="shared" si="72"/>
        <v>1</v>
      </c>
      <c r="G204" s="19">
        <f t="shared" si="73"/>
        <v>-5.2499999999999998E-2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10</v>
      </c>
      <c r="C205" s="3">
        <v>-0.35199999999999998</v>
      </c>
      <c r="D205" s="3"/>
      <c r="E205" s="19">
        <f t="shared" si="71"/>
        <v>-0.25</v>
      </c>
      <c r="F205" s="16">
        <f t="shared" si="72"/>
        <v>1</v>
      </c>
      <c r="G205" s="19">
        <f t="shared" si="73"/>
        <v>-0.25</v>
      </c>
      <c r="H205" s="16"/>
      <c r="I205" s="2">
        <v>0</v>
      </c>
      <c r="J205" s="3">
        <v>-1.282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11</v>
      </c>
      <c r="C206" s="3">
        <v>-0.47199999999999998</v>
      </c>
      <c r="D206" s="3"/>
      <c r="E206" s="19">
        <f t="shared" si="71"/>
        <v>-0.41199999999999998</v>
      </c>
      <c r="F206" s="16">
        <f t="shared" si="72"/>
        <v>1</v>
      </c>
      <c r="G206" s="19">
        <f t="shared" si="73"/>
        <v>-0.41199999999999998</v>
      </c>
      <c r="H206" s="16"/>
      <c r="I206" s="2">
        <v>3</v>
      </c>
      <c r="J206" s="3">
        <v>-1.143</v>
      </c>
      <c r="K206" s="19">
        <f t="shared" ref="K206" si="74">AVERAGE(J205,J206)</f>
        <v>-1.2124999999999999</v>
      </c>
      <c r="L206" s="16">
        <f t="shared" ref="L206" si="75">I206-I205</f>
        <v>3</v>
      </c>
      <c r="M206" s="19">
        <f t="shared" ref="M206:M214" si="76">L206*K206</f>
        <v>-3.6374999999999997</v>
      </c>
      <c r="N206" s="20"/>
      <c r="O206" s="20"/>
      <c r="P206" s="20"/>
      <c r="Q206" s="22"/>
      <c r="R206" s="21"/>
    </row>
    <row r="207" spans="2:18" x14ac:dyDescent="0.2">
      <c r="B207" s="2">
        <v>12</v>
      </c>
      <c r="C207" s="3">
        <v>-0.54200000000000004</v>
      </c>
      <c r="D207" s="3"/>
      <c r="E207" s="19">
        <f t="shared" si="71"/>
        <v>-0.50700000000000001</v>
      </c>
      <c r="F207" s="16">
        <f t="shared" si="72"/>
        <v>1</v>
      </c>
      <c r="G207" s="19">
        <f t="shared" si="73"/>
        <v>-0.50700000000000001</v>
      </c>
      <c r="H207" s="16"/>
      <c r="I207" s="2">
        <v>6</v>
      </c>
      <c r="J207" s="3">
        <v>-1.0820000000000001</v>
      </c>
      <c r="K207" s="19">
        <f>AVERAGE(J206,J207)</f>
        <v>-1.1125</v>
      </c>
      <c r="L207" s="16">
        <f>I207-I206</f>
        <v>3</v>
      </c>
      <c r="M207" s="19">
        <f t="shared" si="76"/>
        <v>-3.3375000000000004</v>
      </c>
      <c r="N207" s="24"/>
      <c r="O207" s="24"/>
      <c r="P207" s="24"/>
      <c r="Q207" s="22"/>
      <c r="R207" s="21"/>
    </row>
    <row r="208" spans="2:18" x14ac:dyDescent="0.2">
      <c r="B208" s="2">
        <v>13</v>
      </c>
      <c r="C208" s="3">
        <v>-0.48199999999999998</v>
      </c>
      <c r="D208" s="3"/>
      <c r="E208" s="19">
        <f t="shared" si="71"/>
        <v>-0.51200000000000001</v>
      </c>
      <c r="F208" s="16">
        <f t="shared" si="72"/>
        <v>1</v>
      </c>
      <c r="G208" s="19">
        <f t="shared" si="73"/>
        <v>-0.51200000000000001</v>
      </c>
      <c r="H208" s="16"/>
      <c r="I208" s="2">
        <v>7</v>
      </c>
      <c r="J208" s="3">
        <v>-3.6999999999999998E-2</v>
      </c>
      <c r="K208" s="19">
        <f t="shared" ref="K208:K214" si="77">AVERAGE(J207,J208)</f>
        <v>-0.5595</v>
      </c>
      <c r="L208" s="16">
        <f t="shared" ref="L208:L214" si="78">I208-I207</f>
        <v>1</v>
      </c>
      <c r="M208" s="19">
        <f t="shared" si="76"/>
        <v>-0.5595</v>
      </c>
      <c r="N208" s="20"/>
      <c r="O208" s="20"/>
      <c r="P208" s="20"/>
      <c r="Q208" s="22"/>
      <c r="R208" s="21"/>
    </row>
    <row r="209" spans="2:18" x14ac:dyDescent="0.2">
      <c r="B209" s="2">
        <v>14</v>
      </c>
      <c r="C209" s="3">
        <v>-0.34300000000000003</v>
      </c>
      <c r="E209" s="19">
        <f t="shared" si="71"/>
        <v>-0.41249999999999998</v>
      </c>
      <c r="F209" s="16">
        <f t="shared" si="72"/>
        <v>1</v>
      </c>
      <c r="G209" s="19">
        <f t="shared" si="73"/>
        <v>-0.41249999999999998</v>
      </c>
      <c r="H209" s="1"/>
      <c r="I209" s="82">
        <f>I208+(J208-J209)*1.5</f>
        <v>9.4945000000000004</v>
      </c>
      <c r="J209" s="83">
        <v>-1.7</v>
      </c>
      <c r="K209" s="19">
        <f t="shared" si="77"/>
        <v>-0.86849999999999994</v>
      </c>
      <c r="L209" s="16">
        <f t="shared" si="78"/>
        <v>2.4945000000000004</v>
      </c>
      <c r="M209" s="19">
        <f t="shared" si="76"/>
        <v>-2.1664732500000001</v>
      </c>
      <c r="N209" s="24"/>
      <c r="O209" s="24"/>
      <c r="P209" s="24"/>
      <c r="Q209" s="22"/>
      <c r="R209" s="21"/>
    </row>
    <row r="210" spans="2:18" x14ac:dyDescent="0.2">
      <c r="B210" s="2">
        <v>15</v>
      </c>
      <c r="C210" s="3">
        <v>-0.192</v>
      </c>
      <c r="D210" s="3"/>
      <c r="E210" s="19">
        <f t="shared" si="71"/>
        <v>-0.26750000000000002</v>
      </c>
      <c r="F210" s="16">
        <f t="shared" si="72"/>
        <v>1</v>
      </c>
      <c r="G210" s="19">
        <f t="shared" si="73"/>
        <v>-0.26750000000000002</v>
      </c>
      <c r="H210" s="1"/>
      <c r="I210" s="84">
        <f>I209+2.5</f>
        <v>11.9945</v>
      </c>
      <c r="J210" s="85">
        <f>J209</f>
        <v>-1.7</v>
      </c>
      <c r="K210" s="19">
        <f t="shared" si="77"/>
        <v>-1.7</v>
      </c>
      <c r="L210" s="16">
        <f t="shared" si="78"/>
        <v>2.5</v>
      </c>
      <c r="M210" s="19">
        <f t="shared" si="76"/>
        <v>-4.25</v>
      </c>
      <c r="N210" s="24"/>
      <c r="O210" s="24"/>
      <c r="P210" s="24"/>
      <c r="Q210" s="22"/>
      <c r="R210" s="21"/>
    </row>
    <row r="211" spans="2:18" x14ac:dyDescent="0.2">
      <c r="B211" s="2">
        <v>16</v>
      </c>
      <c r="C211" s="3">
        <v>0.34799999999999998</v>
      </c>
      <c r="D211" s="3" t="s">
        <v>20</v>
      </c>
      <c r="E211" s="19">
        <f t="shared" si="71"/>
        <v>7.7999999999999986E-2</v>
      </c>
      <c r="F211" s="16">
        <f t="shared" si="72"/>
        <v>1</v>
      </c>
      <c r="G211" s="19">
        <f t="shared" si="73"/>
        <v>7.7999999999999986E-2</v>
      </c>
      <c r="H211" s="1"/>
      <c r="I211" s="82">
        <f>I210+2.5</f>
        <v>14.4945</v>
      </c>
      <c r="J211" s="83">
        <f>J209</f>
        <v>-1.7</v>
      </c>
      <c r="K211" s="19">
        <f t="shared" si="77"/>
        <v>-1.7</v>
      </c>
      <c r="L211" s="16">
        <f t="shared" si="78"/>
        <v>2.5</v>
      </c>
      <c r="M211" s="19">
        <f t="shared" si="76"/>
        <v>-4.25</v>
      </c>
      <c r="N211" s="20"/>
      <c r="O211" s="20"/>
      <c r="P211" s="20"/>
      <c r="R211" s="21"/>
    </row>
    <row r="212" spans="2:18" x14ac:dyDescent="0.2">
      <c r="B212" s="2">
        <v>20</v>
      </c>
      <c r="C212" s="3">
        <v>0.35299999999999998</v>
      </c>
      <c r="D212" s="3"/>
      <c r="E212" s="19">
        <f t="shared" si="71"/>
        <v>0.35049999999999998</v>
      </c>
      <c r="F212" s="16">
        <f t="shared" si="72"/>
        <v>4</v>
      </c>
      <c r="G212" s="19">
        <f t="shared" si="73"/>
        <v>1.4019999999999999</v>
      </c>
      <c r="H212" s="1"/>
      <c r="I212" s="82">
        <f>I211+(J212-J211)*1.5</f>
        <v>17.566500000000001</v>
      </c>
      <c r="J212" s="86">
        <v>0.34799999999999998</v>
      </c>
      <c r="K212" s="19">
        <f t="shared" si="77"/>
        <v>-0.67599999999999993</v>
      </c>
      <c r="L212" s="16">
        <f t="shared" si="78"/>
        <v>3.072000000000001</v>
      </c>
      <c r="M212" s="19">
        <f t="shared" si="76"/>
        <v>-2.0766720000000003</v>
      </c>
      <c r="N212" s="20"/>
      <c r="O212" s="20"/>
      <c r="P212" s="20"/>
      <c r="R212" s="21"/>
    </row>
    <row r="213" spans="2:18" x14ac:dyDescent="0.2">
      <c r="B213" s="2">
        <v>25</v>
      </c>
      <c r="C213" s="3">
        <v>0.35799999999999998</v>
      </c>
      <c r="D213" s="3" t="s">
        <v>21</v>
      </c>
      <c r="E213" s="19">
        <f t="shared" si="71"/>
        <v>0.35549999999999998</v>
      </c>
      <c r="F213" s="16">
        <f t="shared" si="72"/>
        <v>5</v>
      </c>
      <c r="G213" s="19">
        <f t="shared" si="73"/>
        <v>1.7774999999999999</v>
      </c>
      <c r="H213" s="1"/>
      <c r="I213" s="2">
        <v>20</v>
      </c>
      <c r="J213" s="3">
        <v>0.35299999999999998</v>
      </c>
      <c r="K213" s="19">
        <f t="shared" si="77"/>
        <v>0.35049999999999998</v>
      </c>
      <c r="L213" s="16">
        <f t="shared" si="78"/>
        <v>2.4334999999999987</v>
      </c>
      <c r="M213" s="19">
        <f t="shared" si="76"/>
        <v>0.8529417499999995</v>
      </c>
      <c r="N213" s="20"/>
      <c r="O213" s="20"/>
      <c r="P213" s="20"/>
      <c r="R213" s="21"/>
    </row>
    <row r="214" spans="2:18" x14ac:dyDescent="0.2">
      <c r="B214" s="17"/>
      <c r="C214" s="44"/>
      <c r="E214" s="19"/>
      <c r="F214" s="16"/>
      <c r="G214" s="19"/>
      <c r="I214" s="2">
        <v>25</v>
      </c>
      <c r="J214" s="3">
        <v>0.35799999999999998</v>
      </c>
      <c r="K214" s="19">
        <f t="shared" si="77"/>
        <v>0.35549999999999998</v>
      </c>
      <c r="L214" s="16">
        <f t="shared" si="78"/>
        <v>5</v>
      </c>
      <c r="M214" s="19">
        <f t="shared" si="76"/>
        <v>1.7774999999999999</v>
      </c>
      <c r="N214" s="20"/>
      <c r="O214" s="20"/>
      <c r="P214" s="20"/>
      <c r="R214" s="21"/>
    </row>
    <row r="215" spans="2:18" x14ac:dyDescent="0.2">
      <c r="B215" s="17"/>
      <c r="C215" s="44"/>
      <c r="D215" s="44"/>
      <c r="E215" s="19"/>
      <c r="F215" s="16"/>
      <c r="G215" s="19"/>
      <c r="I215" s="17"/>
      <c r="J215" s="17"/>
      <c r="K215" s="19"/>
      <c r="L215" s="16"/>
      <c r="M215" s="19"/>
      <c r="O215" s="24"/>
      <c r="P215" s="24"/>
    </row>
    <row r="216" spans="2:18" x14ac:dyDescent="0.2">
      <c r="B216" s="17"/>
      <c r="C216" s="44"/>
      <c r="D216" s="44"/>
      <c r="E216" s="19"/>
      <c r="F216" s="16"/>
      <c r="G216" s="19"/>
      <c r="I216" s="17"/>
      <c r="J216" s="17"/>
      <c r="K216" s="19"/>
      <c r="L216" s="16"/>
      <c r="M216" s="19"/>
      <c r="O216" s="14"/>
      <c r="P216" s="14"/>
    </row>
    <row r="217" spans="2:18" x14ac:dyDescent="0.2">
      <c r="B217" s="17"/>
      <c r="C217" s="44"/>
      <c r="D217" s="44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4"/>
      <c r="D218" s="44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4"/>
      <c r="D219" s="44"/>
      <c r="E219" s="19"/>
      <c r="F219" s="16"/>
      <c r="G219" s="19"/>
      <c r="H219" s="19"/>
      <c r="I219" s="17"/>
      <c r="J219" s="17"/>
      <c r="K219" s="19"/>
      <c r="L219" s="16">
        <f>SUM(L200:L218)</f>
        <v>25</v>
      </c>
      <c r="M219" s="19">
        <f>SUM(M201:M218)</f>
        <v>-17.6472035</v>
      </c>
      <c r="N219" s="14"/>
      <c r="O219" s="14"/>
      <c r="P219" s="14"/>
    </row>
    <row r="220" spans="2:18" x14ac:dyDescent="0.2">
      <c r="B220" s="17"/>
      <c r="C220" s="44"/>
      <c r="D220" s="44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25</v>
      </c>
      <c r="G221" s="27">
        <f>SUM(G200:G220)</f>
        <v>-6.6875000000000018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57" t="s">
        <v>10</v>
      </c>
      <c r="I222" s="157"/>
      <c r="J222" s="19">
        <f>G221</f>
        <v>-6.6875000000000018</v>
      </c>
      <c r="K222" s="19" t="s">
        <v>11</v>
      </c>
      <c r="L222" s="16">
        <f>M219</f>
        <v>-17.6472035</v>
      </c>
      <c r="M222" s="19">
        <f>J222-L222</f>
        <v>10.959703499999998</v>
      </c>
      <c r="N222" s="24"/>
      <c r="O222" s="14"/>
      <c r="P222" s="14"/>
    </row>
    <row r="223" spans="2:18" x14ac:dyDescent="0.2">
      <c r="B223" s="18"/>
      <c r="C223" s="45"/>
      <c r="D223" s="45"/>
      <c r="E223" s="19"/>
      <c r="F223" s="16"/>
      <c r="G223" s="19"/>
      <c r="H223" s="157"/>
      <c r="I223" s="157"/>
      <c r="J223" s="19"/>
      <c r="K223" s="19"/>
      <c r="L223" s="16"/>
      <c r="M223" s="19"/>
      <c r="N223" s="24"/>
      <c r="O223" s="24"/>
      <c r="P223" s="24"/>
    </row>
    <row r="224" spans="2:18" x14ac:dyDescent="0.2">
      <c r="B224" s="18"/>
      <c r="C224" s="45"/>
      <c r="D224" s="45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" t="s">
        <v>7</v>
      </c>
      <c r="C225" s="1"/>
      <c r="D225" s="158">
        <v>0.8</v>
      </c>
      <c r="E225" s="158"/>
      <c r="J225" s="13"/>
      <c r="K225" s="13"/>
      <c r="L225" s="13"/>
      <c r="M225" s="13"/>
      <c r="N225" s="14"/>
      <c r="O225" s="14"/>
      <c r="P225" s="14"/>
    </row>
    <row r="226" spans="2:18" x14ac:dyDescent="0.2">
      <c r="B226" s="155" t="s">
        <v>8</v>
      </c>
      <c r="C226" s="155"/>
      <c r="D226" s="155"/>
      <c r="E226" s="155"/>
      <c r="F226" s="155"/>
      <c r="G226" s="155"/>
      <c r="H226" s="5" t="s">
        <v>5</v>
      </c>
      <c r="I226" s="155" t="s">
        <v>9</v>
      </c>
      <c r="J226" s="155"/>
      <c r="K226" s="155"/>
      <c r="L226" s="155"/>
      <c r="M226" s="155"/>
      <c r="N226" s="15"/>
      <c r="O226" s="15"/>
      <c r="P226" s="20">
        <f>I238-I236</f>
        <v>5.4819999999999993</v>
      </c>
    </row>
    <row r="227" spans="2:18" x14ac:dyDescent="0.2">
      <c r="B227" s="2">
        <v>0</v>
      </c>
      <c r="C227" s="3">
        <v>0.29799999999999999</v>
      </c>
      <c r="D227" s="3" t="s">
        <v>21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5</v>
      </c>
      <c r="C228" s="3">
        <v>0.29299999999999998</v>
      </c>
      <c r="D228" s="3"/>
      <c r="E228" s="19">
        <f>(C227+C228)/2</f>
        <v>0.29549999999999998</v>
      </c>
      <c r="F228" s="16">
        <f>B228-B227</f>
        <v>5</v>
      </c>
      <c r="G228" s="19">
        <f>E228*F228</f>
        <v>1.4775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0.28799999999999998</v>
      </c>
      <c r="D229" s="3" t="s">
        <v>19</v>
      </c>
      <c r="E229" s="19">
        <f t="shared" ref="E229:E241" si="79">(C228+C229)/2</f>
        <v>0.29049999999999998</v>
      </c>
      <c r="F229" s="16">
        <f t="shared" ref="F229:F241" si="80">B229-B228</f>
        <v>5</v>
      </c>
      <c r="G229" s="19">
        <f t="shared" ref="G229:G241" si="81">E229*F229</f>
        <v>1.4524999999999999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11</v>
      </c>
      <c r="C230" s="3">
        <v>-0.29199999999999998</v>
      </c>
      <c r="D230" s="3"/>
      <c r="E230" s="19">
        <f t="shared" si="79"/>
        <v>-2.0000000000000018E-3</v>
      </c>
      <c r="F230" s="16">
        <f t="shared" si="80"/>
        <v>1</v>
      </c>
      <c r="G230" s="19">
        <f t="shared" si="81"/>
        <v>-2.0000000000000018E-3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12</v>
      </c>
      <c r="C231" s="3">
        <v>-0.49299999999999999</v>
      </c>
      <c r="D231" s="3"/>
      <c r="E231" s="19">
        <f t="shared" si="79"/>
        <v>-0.39249999999999996</v>
      </c>
      <c r="F231" s="16">
        <f t="shared" si="80"/>
        <v>1</v>
      </c>
      <c r="G231" s="19">
        <f t="shared" si="81"/>
        <v>-0.39249999999999996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13</v>
      </c>
      <c r="C232" s="3">
        <v>-0.64200000000000002</v>
      </c>
      <c r="D232" s="3"/>
      <c r="E232" s="19">
        <f t="shared" si="79"/>
        <v>-0.5675</v>
      </c>
      <c r="F232" s="16">
        <f t="shared" si="80"/>
        <v>1</v>
      </c>
      <c r="G232" s="19">
        <f t="shared" si="81"/>
        <v>-0.5675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14</v>
      </c>
      <c r="C233" s="3">
        <v>-0.69199999999999995</v>
      </c>
      <c r="D233" s="3"/>
      <c r="E233" s="19">
        <f t="shared" si="79"/>
        <v>-0.66700000000000004</v>
      </c>
      <c r="F233" s="16">
        <f t="shared" si="80"/>
        <v>1</v>
      </c>
      <c r="G233" s="19">
        <f t="shared" si="81"/>
        <v>-0.66700000000000004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15</v>
      </c>
      <c r="C234" s="3">
        <v>-0.63300000000000001</v>
      </c>
      <c r="D234" s="3"/>
      <c r="E234" s="19">
        <f t="shared" si="79"/>
        <v>-0.66249999999999998</v>
      </c>
      <c r="F234" s="16">
        <f t="shared" si="80"/>
        <v>1</v>
      </c>
      <c r="G234" s="19">
        <f t="shared" si="81"/>
        <v>-0.66249999999999998</v>
      </c>
      <c r="H234" s="16"/>
      <c r="I234" s="2">
        <v>0</v>
      </c>
      <c r="J234" s="3">
        <v>0.29799999999999999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16</v>
      </c>
      <c r="C235" s="3">
        <v>-0.442</v>
      </c>
      <c r="D235" s="3"/>
      <c r="E235" s="19">
        <f t="shared" si="79"/>
        <v>-0.53749999999999998</v>
      </c>
      <c r="F235" s="16">
        <f t="shared" si="80"/>
        <v>1</v>
      </c>
      <c r="G235" s="19">
        <f t="shared" si="81"/>
        <v>-0.53749999999999998</v>
      </c>
      <c r="H235" s="16"/>
      <c r="I235" s="2">
        <v>5</v>
      </c>
      <c r="J235" s="3">
        <v>0.29299999999999998</v>
      </c>
      <c r="K235" s="19">
        <f>AVERAGE(J234,J235)</f>
        <v>0.29549999999999998</v>
      </c>
      <c r="L235" s="16">
        <f>I235-I234</f>
        <v>5</v>
      </c>
      <c r="M235" s="19">
        <f t="shared" ref="M235:M240" si="82">L235*K235</f>
        <v>1.4775</v>
      </c>
      <c r="N235" s="24"/>
      <c r="O235" s="24"/>
      <c r="P235" s="24"/>
      <c r="Q235" s="22"/>
      <c r="R235" s="21"/>
    </row>
    <row r="236" spans="2:18" x14ac:dyDescent="0.2">
      <c r="B236" s="2">
        <v>17</v>
      </c>
      <c r="C236" s="3">
        <v>-0.28199999999999997</v>
      </c>
      <c r="D236" s="3"/>
      <c r="E236" s="19">
        <f t="shared" si="79"/>
        <v>-0.36199999999999999</v>
      </c>
      <c r="F236" s="16">
        <f t="shared" si="80"/>
        <v>1</v>
      </c>
      <c r="G236" s="19">
        <f t="shared" si="81"/>
        <v>-0.36199999999999999</v>
      </c>
      <c r="H236" s="16"/>
      <c r="I236" s="2">
        <v>9.8000000000000007</v>
      </c>
      <c r="J236" s="3">
        <v>0.28799999999999998</v>
      </c>
      <c r="K236" s="19">
        <f t="shared" ref="K236:K240" si="83">AVERAGE(J235,J236)</f>
        <v>0.29049999999999998</v>
      </c>
      <c r="L236" s="16">
        <f t="shared" ref="L236:L240" si="84">I236-I235</f>
        <v>4.8000000000000007</v>
      </c>
      <c r="M236" s="19">
        <f t="shared" si="82"/>
        <v>1.3944000000000001</v>
      </c>
      <c r="N236" s="20"/>
      <c r="O236" s="20"/>
      <c r="P236" s="20"/>
      <c r="Q236" s="22"/>
      <c r="R236" s="21"/>
    </row>
    <row r="237" spans="2:18" x14ac:dyDescent="0.2">
      <c r="B237" s="2">
        <v>18</v>
      </c>
      <c r="C237" s="3">
        <v>-0.14299999999999999</v>
      </c>
      <c r="D237" s="3" t="s">
        <v>20</v>
      </c>
      <c r="E237" s="19">
        <f t="shared" si="79"/>
        <v>-0.21249999999999997</v>
      </c>
      <c r="F237" s="16">
        <f t="shared" si="80"/>
        <v>1</v>
      </c>
      <c r="G237" s="19">
        <f t="shared" si="81"/>
        <v>-0.21249999999999997</v>
      </c>
      <c r="H237" s="1"/>
      <c r="I237" s="82">
        <f>I236+(J236-J237)*1.5</f>
        <v>12.782</v>
      </c>
      <c r="J237" s="83">
        <v>-1.7</v>
      </c>
      <c r="K237" s="19">
        <f t="shared" si="83"/>
        <v>-0.70599999999999996</v>
      </c>
      <c r="L237" s="16">
        <f t="shared" si="84"/>
        <v>2.9819999999999993</v>
      </c>
      <c r="M237" s="19">
        <f t="shared" si="82"/>
        <v>-2.1052919999999995</v>
      </c>
      <c r="N237" s="24"/>
      <c r="O237" s="24"/>
      <c r="P237" s="24"/>
      <c r="Q237" s="22"/>
      <c r="R237" s="21"/>
    </row>
    <row r="238" spans="2:18" x14ac:dyDescent="0.2">
      <c r="B238" s="2">
        <v>20</v>
      </c>
      <c r="C238" s="3">
        <v>-0.13300000000000001</v>
      </c>
      <c r="D238" s="3"/>
      <c r="E238" s="19">
        <f t="shared" si="79"/>
        <v>-0.13800000000000001</v>
      </c>
      <c r="F238" s="16">
        <f t="shared" si="80"/>
        <v>2</v>
      </c>
      <c r="G238" s="19">
        <f t="shared" si="81"/>
        <v>-0.27600000000000002</v>
      </c>
      <c r="H238" s="1"/>
      <c r="I238" s="84">
        <f>I237+2.5</f>
        <v>15.282</v>
      </c>
      <c r="J238" s="85">
        <f>J237</f>
        <v>-1.7</v>
      </c>
      <c r="K238" s="19">
        <f t="shared" si="83"/>
        <v>-1.7</v>
      </c>
      <c r="L238" s="16">
        <f t="shared" si="84"/>
        <v>2.5</v>
      </c>
      <c r="M238" s="19">
        <f t="shared" si="82"/>
        <v>-4.25</v>
      </c>
      <c r="N238" s="24"/>
      <c r="O238" s="24"/>
      <c r="P238" s="24"/>
      <c r="Q238" s="22"/>
      <c r="R238" s="21"/>
    </row>
    <row r="239" spans="2:18" x14ac:dyDescent="0.2">
      <c r="B239" s="2">
        <v>22</v>
      </c>
      <c r="C239" s="3">
        <v>-0.94299999999999995</v>
      </c>
      <c r="E239" s="19">
        <f t="shared" si="79"/>
        <v>-0.53800000000000003</v>
      </c>
      <c r="F239" s="16">
        <f t="shared" si="80"/>
        <v>2</v>
      </c>
      <c r="G239" s="19">
        <f t="shared" si="81"/>
        <v>-1.0760000000000001</v>
      </c>
      <c r="H239" s="1"/>
      <c r="I239" s="82">
        <f>I238+2.5</f>
        <v>17.782</v>
      </c>
      <c r="J239" s="83">
        <f>J237</f>
        <v>-1.7</v>
      </c>
      <c r="K239" s="19">
        <f t="shared" si="83"/>
        <v>-1.7</v>
      </c>
      <c r="L239" s="16">
        <f t="shared" si="84"/>
        <v>2.5</v>
      </c>
      <c r="M239" s="19">
        <f t="shared" si="82"/>
        <v>-4.25</v>
      </c>
      <c r="N239" s="20"/>
      <c r="O239" s="20"/>
      <c r="P239" s="20"/>
      <c r="R239" s="21"/>
    </row>
    <row r="240" spans="2:18" x14ac:dyDescent="0.2">
      <c r="B240" s="2">
        <v>25</v>
      </c>
      <c r="C240" s="3">
        <v>-1.0820000000000001</v>
      </c>
      <c r="D240" s="3"/>
      <c r="E240" s="19">
        <f t="shared" si="79"/>
        <v>-1.0125</v>
      </c>
      <c r="F240" s="16">
        <f t="shared" si="80"/>
        <v>3</v>
      </c>
      <c r="G240" s="19">
        <f t="shared" si="81"/>
        <v>-3.0374999999999996</v>
      </c>
      <c r="H240" s="1"/>
      <c r="I240" s="82">
        <f>I239+(J240-J239)*1.5</f>
        <v>20.032</v>
      </c>
      <c r="J240" s="86">
        <v>-0.2</v>
      </c>
      <c r="K240" s="19">
        <f t="shared" si="83"/>
        <v>-0.95</v>
      </c>
      <c r="L240" s="16">
        <f t="shared" si="84"/>
        <v>2.25</v>
      </c>
      <c r="M240" s="19">
        <f t="shared" si="82"/>
        <v>-2.1374999999999997</v>
      </c>
      <c r="N240" s="20"/>
      <c r="O240" s="20"/>
      <c r="P240" s="20"/>
      <c r="R240" s="21"/>
    </row>
    <row r="241" spans="2:18" x14ac:dyDescent="0.2">
      <c r="B241" s="2">
        <v>27</v>
      </c>
      <c r="C241" s="3">
        <v>-1.2430000000000001</v>
      </c>
      <c r="D241" s="3" t="s">
        <v>29</v>
      </c>
      <c r="E241" s="19">
        <f t="shared" si="79"/>
        <v>-1.1625000000000001</v>
      </c>
      <c r="F241" s="16">
        <f t="shared" si="80"/>
        <v>2</v>
      </c>
      <c r="G241" s="19">
        <f t="shared" si="81"/>
        <v>-2.3250000000000002</v>
      </c>
      <c r="H241" s="1"/>
      <c r="I241" s="2">
        <v>22</v>
      </c>
      <c r="J241" s="3">
        <v>-0.94299999999999995</v>
      </c>
      <c r="K241" s="73">
        <f t="shared" ref="K241:K243" si="85">AVERAGE(J240,J241)</f>
        <v>-0.57150000000000001</v>
      </c>
      <c r="L241" s="74">
        <f t="shared" ref="L241:L243" si="86">I241-I240</f>
        <v>1.968</v>
      </c>
      <c r="M241" s="73">
        <f t="shared" ref="M241:M243" si="87">L241*K241</f>
        <v>-1.1247119999999999</v>
      </c>
      <c r="N241" s="20"/>
      <c r="O241" s="20"/>
      <c r="P241" s="20"/>
      <c r="R241" s="21"/>
    </row>
    <row r="242" spans="2:18" x14ac:dyDescent="0.2">
      <c r="B242" s="17"/>
      <c r="C242" s="44"/>
      <c r="D242" s="44"/>
      <c r="E242" s="19"/>
      <c r="F242" s="16"/>
      <c r="G242" s="19"/>
      <c r="I242" s="2">
        <v>25</v>
      </c>
      <c r="J242" s="3">
        <v>-1.0820000000000001</v>
      </c>
      <c r="K242" s="73">
        <f t="shared" si="85"/>
        <v>-1.0125</v>
      </c>
      <c r="L242" s="74">
        <f t="shared" si="86"/>
        <v>3</v>
      </c>
      <c r="M242" s="73">
        <f t="shared" si="87"/>
        <v>-3.0374999999999996</v>
      </c>
      <c r="N242" s="20"/>
      <c r="O242" s="20"/>
      <c r="P242" s="20"/>
      <c r="R242" s="21"/>
    </row>
    <row r="243" spans="2:18" x14ac:dyDescent="0.2">
      <c r="B243" s="17"/>
      <c r="C243" s="44"/>
      <c r="D243" s="44"/>
      <c r="E243" s="19"/>
      <c r="F243" s="16"/>
      <c r="G243" s="19"/>
      <c r="I243" s="2">
        <v>27</v>
      </c>
      <c r="J243" s="3">
        <v>-1.2430000000000001</v>
      </c>
      <c r="K243" s="73">
        <f t="shared" si="85"/>
        <v>-1.1625000000000001</v>
      </c>
      <c r="L243" s="74">
        <f t="shared" si="86"/>
        <v>2</v>
      </c>
      <c r="M243" s="73">
        <f t="shared" si="87"/>
        <v>-2.3250000000000002</v>
      </c>
      <c r="O243" s="24"/>
      <c r="P243" s="24"/>
    </row>
    <row r="244" spans="2:18" x14ac:dyDescent="0.2">
      <c r="B244" s="17"/>
      <c r="C244" s="44"/>
      <c r="D244" s="44"/>
      <c r="E244" s="19"/>
      <c r="F244" s="16"/>
      <c r="G244" s="19"/>
      <c r="I244" s="17"/>
      <c r="J244" s="17"/>
      <c r="K244" s="19"/>
      <c r="L244" s="16"/>
      <c r="M244" s="19"/>
      <c r="O244" s="14"/>
      <c r="P244" s="14"/>
    </row>
    <row r="245" spans="2:18" x14ac:dyDescent="0.2">
      <c r="B245" s="17"/>
      <c r="C245" s="44"/>
      <c r="D245" s="44"/>
      <c r="E245" s="19"/>
      <c r="F245" s="16"/>
      <c r="G245" s="19"/>
      <c r="I245" s="17"/>
      <c r="J245" s="17"/>
      <c r="K245" s="19"/>
      <c r="L245" s="16"/>
      <c r="M245" s="19"/>
      <c r="O245" s="14"/>
      <c r="P245" s="14"/>
    </row>
    <row r="246" spans="2:18" x14ac:dyDescent="0.2">
      <c r="B246" s="17"/>
      <c r="C246" s="44"/>
      <c r="D246" s="44"/>
      <c r="E246" s="19"/>
      <c r="F246" s="16"/>
      <c r="G246" s="19"/>
      <c r="H246" s="19"/>
      <c r="I246" s="17"/>
      <c r="J246" s="17"/>
      <c r="K246" s="19"/>
      <c r="L246" s="16"/>
      <c r="M246" s="19"/>
      <c r="N246" s="14"/>
      <c r="O246" s="14"/>
      <c r="P246" s="14"/>
    </row>
    <row r="247" spans="2:18" x14ac:dyDescent="0.2">
      <c r="B247" s="17"/>
      <c r="C247" s="44"/>
      <c r="D247" s="44"/>
      <c r="E247" s="19"/>
      <c r="F247" s="16"/>
      <c r="G247" s="19"/>
      <c r="H247" s="19"/>
      <c r="I247" s="17"/>
      <c r="J247" s="17"/>
      <c r="K247" s="19"/>
      <c r="L247" s="16">
        <f>SUM(L228:L246)</f>
        <v>27</v>
      </c>
      <c r="M247" s="19">
        <f>SUM(M229:M246)</f>
        <v>-16.358104000000001</v>
      </c>
      <c r="N247" s="14"/>
      <c r="O247" s="14"/>
      <c r="P247" s="14"/>
    </row>
    <row r="248" spans="2:18" x14ac:dyDescent="0.2">
      <c r="B248" s="17"/>
      <c r="C248" s="44"/>
      <c r="D248" s="44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D249" s="30"/>
      <c r="E249" s="13"/>
      <c r="F249" s="26">
        <f>SUM(F228:F248)</f>
        <v>27</v>
      </c>
      <c r="G249" s="27">
        <f>SUM(G228:G248)</f>
        <v>-7.1879999999999997</v>
      </c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16"/>
      <c r="G250" s="19"/>
      <c r="H250" s="157" t="s">
        <v>10</v>
      </c>
      <c r="I250" s="157"/>
      <c r="J250" s="19">
        <f>G249</f>
        <v>-7.1879999999999997</v>
      </c>
      <c r="K250" s="19" t="s">
        <v>11</v>
      </c>
      <c r="L250" s="16">
        <f>M247</f>
        <v>-16.358104000000001</v>
      </c>
      <c r="M250" s="19">
        <f>J250-L250</f>
        <v>9.170104000000002</v>
      </c>
      <c r="N250" s="24"/>
      <c r="O250" s="14"/>
      <c r="P250" s="14"/>
    </row>
    <row r="251" spans="2:18" ht="15" x14ac:dyDescent="0.2">
      <c r="B251" s="1" t="s">
        <v>7</v>
      </c>
      <c r="C251" s="1"/>
      <c r="D251" s="158">
        <v>0.9</v>
      </c>
      <c r="E251" s="158"/>
      <c r="J251" s="13"/>
      <c r="K251" s="13"/>
      <c r="L251" s="13"/>
      <c r="M251" s="13"/>
      <c r="N251" s="14"/>
      <c r="O251" s="14"/>
      <c r="P251" s="14"/>
    </row>
    <row r="252" spans="2:18" x14ac:dyDescent="0.2">
      <c r="B252" s="155" t="s">
        <v>8</v>
      </c>
      <c r="C252" s="155"/>
      <c r="D252" s="155"/>
      <c r="E252" s="155"/>
      <c r="F252" s="155"/>
      <c r="G252" s="155"/>
      <c r="H252" s="5" t="s">
        <v>5</v>
      </c>
      <c r="I252" s="155" t="s">
        <v>9</v>
      </c>
      <c r="J252" s="155"/>
      <c r="K252" s="155"/>
      <c r="L252" s="155"/>
      <c r="M252" s="155"/>
      <c r="N252" s="15"/>
      <c r="O252" s="15"/>
      <c r="P252" s="20">
        <f>I264-I262</f>
        <v>3.6219999999999999</v>
      </c>
    </row>
    <row r="253" spans="2:18" x14ac:dyDescent="0.2">
      <c r="B253" s="2">
        <v>0</v>
      </c>
      <c r="C253" s="3">
        <v>-1.421</v>
      </c>
      <c r="D253" s="3" t="s">
        <v>29</v>
      </c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>
        <v>3</v>
      </c>
      <c r="C254" s="3">
        <v>-1.1519999999999999</v>
      </c>
      <c r="D254" s="3"/>
      <c r="E254" s="19">
        <f>(C253+C254)/2</f>
        <v>-1.2865</v>
      </c>
      <c r="F254" s="16">
        <f>B254-B253</f>
        <v>3</v>
      </c>
      <c r="G254" s="19">
        <f>E254*F254</f>
        <v>-3.8594999999999997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5</v>
      </c>
      <c r="C255" s="3">
        <v>-0.90100000000000002</v>
      </c>
      <c r="D255" s="3" t="s">
        <v>19</v>
      </c>
      <c r="E255" s="19">
        <f t="shared" ref="E255:E268" si="88">(C254+C255)/2</f>
        <v>-1.0265</v>
      </c>
      <c r="F255" s="16">
        <f t="shared" ref="F255:F268" si="89">B255-B254</f>
        <v>2</v>
      </c>
      <c r="G255" s="19">
        <f t="shared" ref="G255:G268" si="90">E255*F255</f>
        <v>-2.0529999999999999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7</v>
      </c>
      <c r="C256" s="3">
        <v>-1E-3</v>
      </c>
      <c r="D256" s="3"/>
      <c r="E256" s="19">
        <f t="shared" si="88"/>
        <v>-0.45100000000000001</v>
      </c>
      <c r="F256" s="16">
        <f t="shared" si="89"/>
        <v>2</v>
      </c>
      <c r="G256" s="19">
        <f t="shared" si="90"/>
        <v>-0.90200000000000002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9</v>
      </c>
      <c r="C257" s="3">
        <v>4.8000000000000001E-2</v>
      </c>
      <c r="D257" s="3"/>
      <c r="E257" s="19">
        <f t="shared" si="88"/>
        <v>2.35E-2</v>
      </c>
      <c r="F257" s="16">
        <f t="shared" si="89"/>
        <v>2</v>
      </c>
      <c r="G257" s="19">
        <f t="shared" si="90"/>
        <v>4.7E-2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10</v>
      </c>
      <c r="C258" s="3">
        <v>-9.6000000000000002E-2</v>
      </c>
      <c r="D258" s="3"/>
      <c r="E258" s="19">
        <f t="shared" si="88"/>
        <v>-2.4E-2</v>
      </c>
      <c r="F258" s="16">
        <f t="shared" si="89"/>
        <v>1</v>
      </c>
      <c r="G258" s="19">
        <f t="shared" si="90"/>
        <v>-2.4E-2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11</v>
      </c>
      <c r="C259" s="3">
        <v>-0.30599999999999999</v>
      </c>
      <c r="D259" s="3"/>
      <c r="E259" s="19">
        <f t="shared" si="88"/>
        <v>-0.20100000000000001</v>
      </c>
      <c r="F259" s="16">
        <f t="shared" si="89"/>
        <v>1</v>
      </c>
      <c r="G259" s="19">
        <f t="shared" si="90"/>
        <v>-0.20100000000000001</v>
      </c>
      <c r="H259" s="16"/>
      <c r="I259" s="2">
        <v>0</v>
      </c>
      <c r="J259" s="3">
        <v>-1.421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12</v>
      </c>
      <c r="C260" s="3">
        <v>-0.501</v>
      </c>
      <c r="D260" s="3"/>
      <c r="E260" s="19">
        <f t="shared" si="88"/>
        <v>-0.40349999999999997</v>
      </c>
      <c r="F260" s="16">
        <f t="shared" si="89"/>
        <v>1</v>
      </c>
      <c r="G260" s="19">
        <f t="shared" si="90"/>
        <v>-0.40349999999999997</v>
      </c>
      <c r="H260" s="16"/>
      <c r="I260" s="2">
        <v>3</v>
      </c>
      <c r="J260" s="3">
        <v>-1.1519999999999999</v>
      </c>
      <c r="K260" s="19">
        <f t="shared" ref="K260:K262" si="91">AVERAGE(J259,J260)</f>
        <v>-1.2865</v>
      </c>
      <c r="L260" s="16">
        <f t="shared" ref="L260:L262" si="92">I260-I259</f>
        <v>3</v>
      </c>
      <c r="M260" s="19">
        <f t="shared" ref="M260:M262" si="93">L260*K260</f>
        <v>-3.8594999999999997</v>
      </c>
      <c r="N260" s="20"/>
      <c r="O260" s="20"/>
      <c r="P260" s="20"/>
      <c r="Q260" s="22"/>
      <c r="R260" s="21"/>
    </row>
    <row r="261" spans="2:18" x14ac:dyDescent="0.2">
      <c r="B261" s="2">
        <v>13</v>
      </c>
      <c r="C261" s="3">
        <v>-0.54100000000000004</v>
      </c>
      <c r="D261" s="3"/>
      <c r="E261" s="19">
        <f t="shared" si="88"/>
        <v>-0.52100000000000002</v>
      </c>
      <c r="F261" s="16">
        <f t="shared" si="89"/>
        <v>1</v>
      </c>
      <c r="G261" s="19">
        <f t="shared" si="90"/>
        <v>-0.52100000000000002</v>
      </c>
      <c r="H261" s="16"/>
      <c r="I261" s="2">
        <v>5</v>
      </c>
      <c r="J261" s="3">
        <v>-0.90100000000000002</v>
      </c>
      <c r="K261" s="19">
        <f t="shared" si="91"/>
        <v>-1.0265</v>
      </c>
      <c r="L261" s="16">
        <f t="shared" si="92"/>
        <v>2</v>
      </c>
      <c r="M261" s="19">
        <f t="shared" si="93"/>
        <v>-2.0529999999999999</v>
      </c>
      <c r="N261" s="24"/>
      <c r="O261" s="24"/>
      <c r="P261" s="24"/>
      <c r="Q261" s="22"/>
      <c r="R261" s="21"/>
    </row>
    <row r="262" spans="2:18" x14ac:dyDescent="0.2">
      <c r="B262" s="2">
        <v>14</v>
      </c>
      <c r="C262" s="3">
        <v>-0.60099999999999998</v>
      </c>
      <c r="D262" s="3"/>
      <c r="E262" s="19">
        <f t="shared" si="88"/>
        <v>-0.57099999999999995</v>
      </c>
      <c r="F262" s="16">
        <f t="shared" si="89"/>
        <v>1</v>
      </c>
      <c r="G262" s="19">
        <f t="shared" si="90"/>
        <v>-0.57099999999999995</v>
      </c>
      <c r="H262" s="16"/>
      <c r="I262" s="2">
        <v>7</v>
      </c>
      <c r="J262" s="3">
        <v>-1E-3</v>
      </c>
      <c r="K262" s="19">
        <f t="shared" si="91"/>
        <v>-0.45100000000000001</v>
      </c>
      <c r="L262" s="16">
        <f t="shared" si="92"/>
        <v>2</v>
      </c>
      <c r="M262" s="19">
        <f t="shared" si="93"/>
        <v>-0.90200000000000002</v>
      </c>
      <c r="N262" s="20"/>
      <c r="O262" s="20"/>
      <c r="P262" s="20"/>
      <c r="Q262" s="22"/>
      <c r="R262" s="21"/>
    </row>
    <row r="263" spans="2:18" x14ac:dyDescent="0.2">
      <c r="B263" s="2">
        <v>15</v>
      </c>
      <c r="C263" s="3">
        <v>-0.55100000000000005</v>
      </c>
      <c r="D263" s="3" t="s">
        <v>20</v>
      </c>
      <c r="E263" s="19">
        <f t="shared" si="88"/>
        <v>-0.57600000000000007</v>
      </c>
      <c r="F263" s="16">
        <f t="shared" si="89"/>
        <v>1</v>
      </c>
      <c r="G263" s="19">
        <f t="shared" si="90"/>
        <v>-0.57600000000000007</v>
      </c>
      <c r="H263" s="1"/>
      <c r="I263" s="2">
        <v>8</v>
      </c>
      <c r="J263" s="3">
        <v>4.8000000000000001E-2</v>
      </c>
      <c r="K263" s="19">
        <f t="shared" ref="K263:K268" si="94">AVERAGE(J262,J263)</f>
        <v>2.35E-2</v>
      </c>
      <c r="L263" s="16">
        <f t="shared" ref="L263:L268" si="95">I263-I262</f>
        <v>1</v>
      </c>
      <c r="M263" s="19">
        <f t="shared" ref="M263:M268" si="96">L263*K263</f>
        <v>2.35E-2</v>
      </c>
      <c r="N263" s="24"/>
      <c r="O263" s="24"/>
      <c r="P263" s="24"/>
      <c r="Q263" s="22"/>
      <c r="R263" s="21"/>
    </row>
    <row r="264" spans="2:18" x14ac:dyDescent="0.2">
      <c r="B264" s="2">
        <v>16</v>
      </c>
      <c r="C264" s="3">
        <v>-0.45200000000000001</v>
      </c>
      <c r="D264" s="3"/>
      <c r="E264" s="19">
        <f t="shared" si="88"/>
        <v>-0.50150000000000006</v>
      </c>
      <c r="F264" s="16">
        <f t="shared" si="89"/>
        <v>1</v>
      </c>
      <c r="G264" s="19">
        <f t="shared" si="90"/>
        <v>-0.50150000000000006</v>
      </c>
      <c r="H264" s="1"/>
      <c r="I264" s="82">
        <f>I263+(J263-J264)*1.5</f>
        <v>10.622</v>
      </c>
      <c r="J264" s="83">
        <v>-1.7</v>
      </c>
      <c r="K264" s="19">
        <f t="shared" si="94"/>
        <v>-0.82599999999999996</v>
      </c>
      <c r="L264" s="16">
        <f t="shared" si="95"/>
        <v>2.6219999999999999</v>
      </c>
      <c r="M264" s="19">
        <f t="shared" si="96"/>
        <v>-2.1657719999999996</v>
      </c>
      <c r="N264" s="24"/>
      <c r="O264" s="24"/>
      <c r="P264" s="24"/>
      <c r="Q264" s="22"/>
      <c r="R264" s="21"/>
    </row>
    <row r="265" spans="2:18" x14ac:dyDescent="0.2">
      <c r="B265" s="2">
        <v>17</v>
      </c>
      <c r="C265" s="3">
        <v>-0.28100000000000003</v>
      </c>
      <c r="D265" s="3"/>
      <c r="E265" s="19">
        <f t="shared" si="88"/>
        <v>-0.36650000000000005</v>
      </c>
      <c r="F265" s="16">
        <f t="shared" si="89"/>
        <v>1</v>
      </c>
      <c r="G265" s="19">
        <f t="shared" si="90"/>
        <v>-0.36650000000000005</v>
      </c>
      <c r="H265" s="1"/>
      <c r="I265" s="84">
        <f>I264+2.5</f>
        <v>13.122</v>
      </c>
      <c r="J265" s="85">
        <f>J264</f>
        <v>-1.7</v>
      </c>
      <c r="K265" s="19">
        <f t="shared" si="94"/>
        <v>-1.7</v>
      </c>
      <c r="L265" s="16">
        <f t="shared" si="95"/>
        <v>2.5</v>
      </c>
      <c r="M265" s="19">
        <f t="shared" si="96"/>
        <v>-4.25</v>
      </c>
      <c r="N265" s="20"/>
      <c r="O265" s="20"/>
      <c r="P265" s="20"/>
      <c r="R265" s="21"/>
    </row>
    <row r="266" spans="2:18" x14ac:dyDescent="0.2">
      <c r="B266" s="2">
        <v>18</v>
      </c>
      <c r="C266" s="3">
        <v>-5.1999999999999998E-2</v>
      </c>
      <c r="E266" s="19">
        <f t="shared" si="88"/>
        <v>-0.16650000000000001</v>
      </c>
      <c r="F266" s="16">
        <f t="shared" si="89"/>
        <v>1</v>
      </c>
      <c r="G266" s="19">
        <f t="shared" si="90"/>
        <v>-0.16650000000000001</v>
      </c>
      <c r="H266" s="1"/>
      <c r="I266" s="82">
        <f>I265+2.5</f>
        <v>15.622</v>
      </c>
      <c r="J266" s="83">
        <f>J264</f>
        <v>-1.7</v>
      </c>
      <c r="K266" s="19">
        <f t="shared" si="94"/>
        <v>-1.7</v>
      </c>
      <c r="L266" s="16">
        <f t="shared" si="95"/>
        <v>2.5</v>
      </c>
      <c r="M266" s="19">
        <f t="shared" si="96"/>
        <v>-4.25</v>
      </c>
      <c r="N266" s="20"/>
      <c r="O266" s="20"/>
      <c r="P266" s="20"/>
      <c r="R266" s="21"/>
    </row>
    <row r="267" spans="2:18" x14ac:dyDescent="0.2">
      <c r="B267" s="2">
        <v>19</v>
      </c>
      <c r="C267" s="3">
        <v>0.38900000000000001</v>
      </c>
      <c r="D267" s="3"/>
      <c r="E267" s="19">
        <f t="shared" si="88"/>
        <v>0.16850000000000001</v>
      </c>
      <c r="F267" s="16">
        <f t="shared" si="89"/>
        <v>1</v>
      </c>
      <c r="G267" s="19">
        <f t="shared" si="90"/>
        <v>0.16850000000000001</v>
      </c>
      <c r="H267" s="1"/>
      <c r="I267" s="82">
        <f>I266+(J267-J266)*1.5</f>
        <v>18.172000000000001</v>
      </c>
      <c r="J267" s="86">
        <v>0</v>
      </c>
      <c r="K267" s="19">
        <f t="shared" si="94"/>
        <v>-0.85</v>
      </c>
      <c r="L267" s="16">
        <f t="shared" si="95"/>
        <v>2.5500000000000007</v>
      </c>
      <c r="M267" s="19">
        <f t="shared" si="96"/>
        <v>-2.1675000000000004</v>
      </c>
      <c r="N267" s="20"/>
      <c r="O267" s="20"/>
      <c r="P267" s="20"/>
      <c r="R267" s="21"/>
    </row>
    <row r="268" spans="2:18" x14ac:dyDescent="0.2">
      <c r="B268" s="17">
        <v>25</v>
      </c>
      <c r="C268" s="44">
        <v>0.39400000000000002</v>
      </c>
      <c r="D268" s="44"/>
      <c r="E268" s="19">
        <f t="shared" si="88"/>
        <v>0.39150000000000001</v>
      </c>
      <c r="F268" s="16">
        <f t="shared" si="89"/>
        <v>6</v>
      </c>
      <c r="G268" s="19">
        <f t="shared" si="90"/>
        <v>2.3490000000000002</v>
      </c>
      <c r="I268" s="2">
        <v>19</v>
      </c>
      <c r="J268" s="3">
        <v>0.38900000000000001</v>
      </c>
      <c r="K268" s="19">
        <f t="shared" si="94"/>
        <v>0.19450000000000001</v>
      </c>
      <c r="L268" s="16">
        <f t="shared" si="95"/>
        <v>0.8279999999999994</v>
      </c>
      <c r="M268" s="19">
        <f t="shared" si="96"/>
        <v>0.16104599999999988</v>
      </c>
      <c r="N268" s="20"/>
      <c r="O268" s="20"/>
      <c r="P268" s="20"/>
      <c r="R268" s="21"/>
    </row>
    <row r="269" spans="2:18" x14ac:dyDescent="0.2">
      <c r="B269" s="17">
        <v>30</v>
      </c>
      <c r="C269" s="44">
        <v>0.39700000000000002</v>
      </c>
      <c r="D269" s="3" t="s">
        <v>21</v>
      </c>
      <c r="E269" s="19">
        <f t="shared" ref="E269" si="97">(C268+C269)/2</f>
        <v>0.39550000000000002</v>
      </c>
      <c r="F269" s="16">
        <f t="shared" ref="F269" si="98">B269-B268</f>
        <v>5</v>
      </c>
      <c r="G269" s="19">
        <f t="shared" ref="G269" si="99">E269*F269</f>
        <v>1.9775</v>
      </c>
      <c r="I269" s="17">
        <v>25</v>
      </c>
      <c r="J269" s="44">
        <v>0.39400000000000002</v>
      </c>
      <c r="K269" s="19">
        <f t="shared" ref="K269" si="100">AVERAGE(J268,J269)</f>
        <v>0.39150000000000001</v>
      </c>
      <c r="L269" s="16">
        <f t="shared" ref="L269" si="101">I269-I268</f>
        <v>6</v>
      </c>
      <c r="M269" s="19">
        <f t="shared" ref="M269" si="102">L269*K269</f>
        <v>2.3490000000000002</v>
      </c>
      <c r="O269" s="24"/>
      <c r="P269" s="24"/>
    </row>
    <row r="270" spans="2:18" x14ac:dyDescent="0.2">
      <c r="B270" s="17"/>
      <c r="C270" s="44"/>
      <c r="D270" s="44"/>
      <c r="E270" s="19"/>
      <c r="F270" s="16"/>
      <c r="G270" s="19"/>
      <c r="I270" s="17">
        <v>30</v>
      </c>
      <c r="J270" s="44">
        <v>0.39700000000000002</v>
      </c>
      <c r="K270" s="73">
        <f t="shared" ref="K270" si="103">AVERAGE(J269,J270)</f>
        <v>0.39550000000000002</v>
      </c>
      <c r="L270" s="74">
        <f t="shared" ref="L270" si="104">I270-I269</f>
        <v>5</v>
      </c>
      <c r="M270" s="73">
        <f t="shared" ref="M270" si="105">L270*K270</f>
        <v>1.9775</v>
      </c>
      <c r="O270" s="14"/>
      <c r="P270" s="14"/>
    </row>
    <row r="271" spans="2:18" x14ac:dyDescent="0.2">
      <c r="B271" s="17"/>
      <c r="C271" s="44"/>
      <c r="D271" s="44"/>
      <c r="E271" s="19"/>
      <c r="F271" s="16"/>
      <c r="G271" s="19"/>
      <c r="I271" s="17"/>
      <c r="J271" s="17"/>
      <c r="K271" s="19"/>
      <c r="L271" s="16"/>
      <c r="M271" s="19"/>
      <c r="O271" s="14"/>
      <c r="P271" s="14"/>
    </row>
    <row r="272" spans="2:18" x14ac:dyDescent="0.2">
      <c r="B272" s="17"/>
      <c r="C272" s="44"/>
      <c r="D272" s="44"/>
      <c r="E272" s="19"/>
      <c r="F272" s="16"/>
      <c r="G272" s="19"/>
      <c r="H272" s="19"/>
      <c r="I272" s="17"/>
      <c r="J272" s="17"/>
      <c r="K272" s="19"/>
      <c r="L272" s="16"/>
      <c r="M272" s="19"/>
      <c r="N272" s="14"/>
      <c r="O272" s="14"/>
      <c r="P272" s="14"/>
    </row>
    <row r="273" spans="2:18" x14ac:dyDescent="0.2">
      <c r="B273" s="17"/>
      <c r="C273" s="44"/>
      <c r="D273" s="44"/>
      <c r="E273" s="19"/>
      <c r="F273" s="16"/>
      <c r="G273" s="19"/>
      <c r="H273" s="19"/>
      <c r="I273" s="17"/>
      <c r="J273" s="17"/>
      <c r="K273" s="19"/>
      <c r="L273" s="16">
        <f>SUM(L254:L272)</f>
        <v>30</v>
      </c>
      <c r="M273" s="19">
        <f>SUM(M255:M272)</f>
        <v>-15.136726000000003</v>
      </c>
      <c r="N273" s="14"/>
      <c r="O273" s="14"/>
      <c r="P273" s="14"/>
    </row>
    <row r="274" spans="2:18" x14ac:dyDescent="0.2">
      <c r="B274" s="17"/>
      <c r="C274" s="44"/>
      <c r="D274" s="44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D275" s="30"/>
      <c r="E275" s="13"/>
      <c r="F275" s="26">
        <f>SUM(F254:F274)</f>
        <v>30</v>
      </c>
      <c r="G275" s="27">
        <f>SUM(G254:G274)</f>
        <v>-5.6034999999999995</v>
      </c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16"/>
      <c r="G276" s="19"/>
      <c r="H276" s="157" t="s">
        <v>10</v>
      </c>
      <c r="I276" s="157"/>
      <c r="J276" s="19">
        <f>G275</f>
        <v>-5.6034999999999995</v>
      </c>
      <c r="K276" s="19" t="s">
        <v>11</v>
      </c>
      <c r="L276" s="16">
        <f>M273</f>
        <v>-15.136726000000003</v>
      </c>
      <c r="M276" s="19">
        <f>J276-L276</f>
        <v>9.5332260000000026</v>
      </c>
      <c r="N276" s="24"/>
      <c r="O276" s="14"/>
      <c r="P276" s="14"/>
    </row>
    <row r="277" spans="2:18" x14ac:dyDescent="0.2">
      <c r="B277" s="2"/>
      <c r="C277" s="3"/>
      <c r="D277" s="3"/>
      <c r="E277" s="19"/>
      <c r="F277" s="16"/>
      <c r="G277" s="19"/>
      <c r="H277" s="16"/>
      <c r="I277" s="16"/>
      <c r="J277" s="19"/>
      <c r="K277" s="19"/>
      <c r="L277" s="16"/>
      <c r="M277" s="19"/>
      <c r="N277" s="20"/>
      <c r="O277" s="20"/>
      <c r="P277" s="20"/>
      <c r="Q277" s="22"/>
      <c r="R277" s="21"/>
    </row>
    <row r="278" spans="2:18" ht="15" x14ac:dyDescent="0.2">
      <c r="B278" s="1" t="s">
        <v>7</v>
      </c>
      <c r="C278" s="1"/>
      <c r="D278" s="158">
        <v>1</v>
      </c>
      <c r="E278" s="158"/>
      <c r="J278" s="13"/>
      <c r="K278" s="13"/>
      <c r="L278" s="13"/>
      <c r="M278" s="13"/>
      <c r="N278" s="14"/>
      <c r="O278" s="14"/>
      <c r="P278" s="14"/>
    </row>
    <row r="279" spans="2:18" x14ac:dyDescent="0.2">
      <c r="B279" s="155" t="s">
        <v>8</v>
      </c>
      <c r="C279" s="155"/>
      <c r="D279" s="155"/>
      <c r="E279" s="155"/>
      <c r="F279" s="155"/>
      <c r="G279" s="155"/>
      <c r="H279" s="5" t="s">
        <v>5</v>
      </c>
      <c r="I279" s="155" t="s">
        <v>9</v>
      </c>
      <c r="J279" s="155"/>
      <c r="K279" s="155"/>
      <c r="L279" s="155"/>
      <c r="M279" s="155"/>
      <c r="N279" s="15"/>
      <c r="O279" s="15"/>
      <c r="P279" s="20">
        <f>I291-I289</f>
        <v>5</v>
      </c>
    </row>
    <row r="280" spans="2:18" x14ac:dyDescent="0.2">
      <c r="B280" s="2">
        <v>0</v>
      </c>
      <c r="C280" s="3">
        <v>0.29399999999999998</v>
      </c>
      <c r="D280" s="3" t="s">
        <v>21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>
        <v>5</v>
      </c>
      <c r="C281" s="3">
        <v>0.28899999999999998</v>
      </c>
      <c r="D281" s="3"/>
      <c r="E281" s="19">
        <f>(C280+C281)/2</f>
        <v>0.29149999999999998</v>
      </c>
      <c r="F281" s="16">
        <f>B281-B280</f>
        <v>5</v>
      </c>
      <c r="G281" s="19">
        <f>E281*F281</f>
        <v>1.4575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10</v>
      </c>
      <c r="C282" s="3">
        <v>0.28399999999999997</v>
      </c>
      <c r="D282" s="3" t="s">
        <v>19</v>
      </c>
      <c r="E282" s="19">
        <f t="shared" ref="E282:E292" si="106">(C281+C282)/2</f>
        <v>0.28649999999999998</v>
      </c>
      <c r="F282" s="16">
        <f t="shared" ref="F282:F292" si="107">B282-B281</f>
        <v>5</v>
      </c>
      <c r="G282" s="19">
        <f t="shared" ref="G282:G292" si="108">E282*F282</f>
        <v>1.4324999999999999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12</v>
      </c>
      <c r="C283" s="3">
        <v>-0.11600000000000001</v>
      </c>
      <c r="E283" s="19">
        <f t="shared" si="106"/>
        <v>8.3999999999999991E-2</v>
      </c>
      <c r="F283" s="16">
        <f t="shared" si="107"/>
        <v>2</v>
      </c>
      <c r="G283" s="19">
        <f t="shared" si="108"/>
        <v>0.16799999999999998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13</v>
      </c>
      <c r="C284" s="3">
        <v>-0.26700000000000002</v>
      </c>
      <c r="D284" s="3"/>
      <c r="E284" s="19">
        <f t="shared" si="106"/>
        <v>-0.1915</v>
      </c>
      <c r="F284" s="16">
        <f t="shared" si="107"/>
        <v>1</v>
      </c>
      <c r="G284" s="19">
        <f t="shared" si="108"/>
        <v>-0.1915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14</v>
      </c>
      <c r="C285" s="3">
        <v>-0.47199999999999998</v>
      </c>
      <c r="D285" s="3"/>
      <c r="E285" s="19">
        <f t="shared" si="106"/>
        <v>-0.3695</v>
      </c>
      <c r="F285" s="16">
        <f t="shared" si="107"/>
        <v>1</v>
      </c>
      <c r="G285" s="19">
        <f t="shared" si="108"/>
        <v>-0.3695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15</v>
      </c>
      <c r="C286" s="3">
        <v>-0.54200000000000004</v>
      </c>
      <c r="D286" s="3"/>
      <c r="E286" s="19">
        <f t="shared" si="106"/>
        <v>-0.50700000000000001</v>
      </c>
      <c r="F286" s="16">
        <f t="shared" si="107"/>
        <v>1</v>
      </c>
      <c r="G286" s="19">
        <f t="shared" si="108"/>
        <v>-0.50700000000000001</v>
      </c>
      <c r="H286" s="16"/>
      <c r="I286" s="2">
        <v>0</v>
      </c>
      <c r="J286" s="3">
        <v>0.29399999999999998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16</v>
      </c>
      <c r="C287" s="3">
        <v>-0.46700000000000003</v>
      </c>
      <c r="D287" s="3"/>
      <c r="E287" s="19">
        <f t="shared" si="106"/>
        <v>-0.50450000000000006</v>
      </c>
      <c r="F287" s="16">
        <f t="shared" si="107"/>
        <v>1</v>
      </c>
      <c r="G287" s="19">
        <f t="shared" si="108"/>
        <v>-0.50450000000000006</v>
      </c>
      <c r="H287" s="16"/>
      <c r="I287" s="2">
        <v>5</v>
      </c>
      <c r="J287" s="3">
        <v>0.28899999999999998</v>
      </c>
      <c r="K287" s="19">
        <f t="shared" ref="K287:K294" si="109">AVERAGE(J286,J287)</f>
        <v>0.29149999999999998</v>
      </c>
      <c r="L287" s="16">
        <f t="shared" ref="L287:L294" si="110">I287-I286</f>
        <v>5</v>
      </c>
      <c r="M287" s="19">
        <f t="shared" ref="M287:M294" si="111">L287*K287</f>
        <v>1.4575</v>
      </c>
      <c r="N287" s="20"/>
      <c r="O287" s="20"/>
      <c r="P287" s="20"/>
      <c r="Q287" s="22"/>
      <c r="R287" s="21"/>
    </row>
    <row r="288" spans="2:18" x14ac:dyDescent="0.2">
      <c r="B288" s="2">
        <v>17</v>
      </c>
      <c r="C288" s="3">
        <v>-0.32100000000000001</v>
      </c>
      <c r="D288" s="3"/>
      <c r="E288" s="19">
        <f t="shared" si="106"/>
        <v>-0.39400000000000002</v>
      </c>
      <c r="F288" s="16">
        <f t="shared" si="107"/>
        <v>1</v>
      </c>
      <c r="G288" s="19">
        <f t="shared" si="108"/>
        <v>-0.39400000000000002</v>
      </c>
      <c r="H288" s="16"/>
      <c r="I288" s="2">
        <v>9.5</v>
      </c>
      <c r="J288" s="3">
        <v>0.28399999999999997</v>
      </c>
      <c r="K288" s="19">
        <f t="shared" si="109"/>
        <v>0.28649999999999998</v>
      </c>
      <c r="L288" s="16">
        <f t="shared" si="110"/>
        <v>4.5</v>
      </c>
      <c r="M288" s="19">
        <f t="shared" si="111"/>
        <v>1.28925</v>
      </c>
      <c r="N288" s="24"/>
      <c r="O288" s="24"/>
      <c r="P288" s="24"/>
      <c r="Q288" s="22"/>
      <c r="R288" s="21"/>
    </row>
    <row r="289" spans="2:18" x14ac:dyDescent="0.2">
      <c r="B289" s="2">
        <v>18</v>
      </c>
      <c r="C289" s="3">
        <v>-0.124</v>
      </c>
      <c r="D289" s="3"/>
      <c r="E289" s="19">
        <f t="shared" si="106"/>
        <v>-0.2225</v>
      </c>
      <c r="F289" s="16">
        <f t="shared" si="107"/>
        <v>1</v>
      </c>
      <c r="G289" s="19">
        <f t="shared" si="108"/>
        <v>-0.2225</v>
      </c>
      <c r="H289" s="16"/>
      <c r="I289" s="82">
        <f>I288+(J288-J289)*1.5</f>
        <v>12.475999999999999</v>
      </c>
      <c r="J289" s="83">
        <v>-1.7</v>
      </c>
      <c r="K289" s="19">
        <f t="shared" si="109"/>
        <v>-0.70799999999999996</v>
      </c>
      <c r="L289" s="16">
        <f t="shared" si="110"/>
        <v>2.9759999999999991</v>
      </c>
      <c r="M289" s="19">
        <f t="shared" si="111"/>
        <v>-2.1070079999999991</v>
      </c>
      <c r="N289" s="20"/>
      <c r="O289" s="20"/>
      <c r="P289" s="20"/>
      <c r="Q289" s="22"/>
      <c r="R289" s="21"/>
    </row>
    <row r="290" spans="2:18" x14ac:dyDescent="0.2">
      <c r="B290" s="2">
        <v>20</v>
      </c>
      <c r="C290" s="3">
        <v>0.30399999999999999</v>
      </c>
      <c r="D290" s="3" t="s">
        <v>20</v>
      </c>
      <c r="E290" s="19">
        <f t="shared" si="106"/>
        <v>0.09</v>
      </c>
      <c r="F290" s="16">
        <f t="shared" si="107"/>
        <v>2</v>
      </c>
      <c r="G290" s="19">
        <f t="shared" si="108"/>
        <v>0.18</v>
      </c>
      <c r="H290" s="1"/>
      <c r="I290" s="84">
        <f>I289+2.5</f>
        <v>14.975999999999999</v>
      </c>
      <c r="J290" s="85">
        <f>J289</f>
        <v>-1.7</v>
      </c>
      <c r="K290" s="19">
        <f t="shared" si="109"/>
        <v>-1.7</v>
      </c>
      <c r="L290" s="16">
        <f t="shared" si="110"/>
        <v>2.5</v>
      </c>
      <c r="M290" s="19">
        <f t="shared" si="111"/>
        <v>-4.25</v>
      </c>
      <c r="N290" s="24"/>
      <c r="O290" s="24"/>
      <c r="P290" s="24"/>
      <c r="Q290" s="22"/>
      <c r="R290" s="21"/>
    </row>
    <row r="291" spans="2:18" x14ac:dyDescent="0.2">
      <c r="B291" s="2">
        <v>25</v>
      </c>
      <c r="C291" s="3">
        <v>0.309</v>
      </c>
      <c r="E291" s="19">
        <f t="shared" si="106"/>
        <v>0.30649999999999999</v>
      </c>
      <c r="F291" s="16">
        <f t="shared" si="107"/>
        <v>5</v>
      </c>
      <c r="G291" s="19">
        <f t="shared" si="108"/>
        <v>1.5325</v>
      </c>
      <c r="H291" s="1"/>
      <c r="I291" s="82">
        <f>I290+2.5</f>
        <v>17.475999999999999</v>
      </c>
      <c r="J291" s="83">
        <f>J289</f>
        <v>-1.7</v>
      </c>
      <c r="K291" s="19">
        <f t="shared" si="109"/>
        <v>-1.7</v>
      </c>
      <c r="L291" s="16">
        <f t="shared" si="110"/>
        <v>2.5</v>
      </c>
      <c r="M291" s="19">
        <f t="shared" si="111"/>
        <v>-4.25</v>
      </c>
      <c r="N291" s="24"/>
      <c r="O291" s="24"/>
      <c r="P291" s="24"/>
      <c r="Q291" s="22"/>
      <c r="R291" s="21"/>
    </row>
    <row r="292" spans="2:18" x14ac:dyDescent="0.2">
      <c r="B292" s="2">
        <v>30</v>
      </c>
      <c r="C292" s="3">
        <v>0.31900000000000001</v>
      </c>
      <c r="D292" s="3" t="s">
        <v>21</v>
      </c>
      <c r="E292" s="19">
        <f t="shared" si="106"/>
        <v>0.314</v>
      </c>
      <c r="F292" s="16">
        <f t="shared" si="107"/>
        <v>5</v>
      </c>
      <c r="G292" s="19">
        <f t="shared" si="108"/>
        <v>1.57</v>
      </c>
      <c r="H292" s="1"/>
      <c r="I292" s="82">
        <f>I291+(J292-J291)*1.5</f>
        <v>20.481999999999999</v>
      </c>
      <c r="J292" s="86">
        <v>0.30399999999999999</v>
      </c>
      <c r="K292" s="19">
        <f t="shared" si="109"/>
        <v>-0.69799999999999995</v>
      </c>
      <c r="L292" s="16">
        <f t="shared" si="110"/>
        <v>3.0060000000000002</v>
      </c>
      <c r="M292" s="19">
        <f t="shared" si="111"/>
        <v>-2.0981879999999999</v>
      </c>
      <c r="N292" s="20"/>
      <c r="O292" s="20"/>
      <c r="P292" s="20"/>
      <c r="R292" s="21"/>
    </row>
    <row r="293" spans="2:18" x14ac:dyDescent="0.2">
      <c r="B293" s="2"/>
      <c r="C293" s="3"/>
      <c r="D293" s="3"/>
      <c r="E293" s="19"/>
      <c r="F293" s="16"/>
      <c r="G293" s="19"/>
      <c r="H293" s="1"/>
      <c r="I293" s="2">
        <v>25</v>
      </c>
      <c r="J293" s="3">
        <v>0.309</v>
      </c>
      <c r="K293" s="19">
        <f t="shared" si="109"/>
        <v>0.30649999999999999</v>
      </c>
      <c r="L293" s="16">
        <f t="shared" si="110"/>
        <v>4.5180000000000007</v>
      </c>
      <c r="M293" s="19">
        <f t="shared" si="111"/>
        <v>1.3847670000000001</v>
      </c>
      <c r="N293" s="20"/>
      <c r="O293" s="20"/>
      <c r="P293" s="20"/>
      <c r="R293" s="21"/>
    </row>
    <row r="294" spans="2:18" x14ac:dyDescent="0.2">
      <c r="B294" s="2"/>
      <c r="C294" s="3"/>
      <c r="E294" s="19"/>
      <c r="F294" s="16"/>
      <c r="G294" s="19"/>
      <c r="H294" s="1"/>
      <c r="I294" s="2">
        <v>30</v>
      </c>
      <c r="J294" s="3">
        <v>0.31900000000000001</v>
      </c>
      <c r="K294" s="19">
        <f t="shared" si="109"/>
        <v>0.314</v>
      </c>
      <c r="L294" s="16">
        <f t="shared" si="110"/>
        <v>5</v>
      </c>
      <c r="M294" s="19">
        <f t="shared" si="111"/>
        <v>1.57</v>
      </c>
      <c r="N294" s="20"/>
      <c r="O294" s="20"/>
      <c r="P294" s="20"/>
      <c r="R294" s="21"/>
    </row>
    <row r="295" spans="2:18" x14ac:dyDescent="0.2">
      <c r="B295" s="17"/>
      <c r="C295" s="44"/>
      <c r="D295" s="44"/>
      <c r="E295" s="19"/>
      <c r="F295" s="16"/>
      <c r="G295" s="19"/>
      <c r="I295" s="17"/>
      <c r="J295" s="17"/>
      <c r="K295" s="19"/>
      <c r="L295" s="16"/>
      <c r="M295" s="19"/>
      <c r="N295" s="20"/>
      <c r="O295" s="20"/>
      <c r="P295" s="20"/>
      <c r="R295" s="21"/>
    </row>
    <row r="296" spans="2:18" x14ac:dyDescent="0.2">
      <c r="B296" s="17"/>
      <c r="C296" s="44"/>
      <c r="D296" s="44"/>
      <c r="E296" s="19"/>
      <c r="F296" s="16"/>
      <c r="G296" s="19"/>
      <c r="I296" s="17"/>
      <c r="J296" s="17"/>
      <c r="K296" s="19"/>
      <c r="L296" s="16"/>
      <c r="M296" s="19"/>
      <c r="O296" s="24"/>
      <c r="P296" s="24"/>
    </row>
    <row r="297" spans="2:18" x14ac:dyDescent="0.2">
      <c r="B297" s="17"/>
      <c r="C297" s="44"/>
      <c r="D297" s="44"/>
      <c r="E297" s="19"/>
      <c r="F297" s="16"/>
      <c r="G297" s="19"/>
      <c r="I297" s="17"/>
      <c r="J297" s="17"/>
      <c r="K297" s="19"/>
      <c r="L297" s="16"/>
      <c r="M297" s="19"/>
      <c r="O297" s="14"/>
      <c r="P297" s="14"/>
    </row>
    <row r="298" spans="2:18" x14ac:dyDescent="0.2">
      <c r="B298" s="17"/>
      <c r="C298" s="44"/>
      <c r="D298" s="44"/>
      <c r="E298" s="19"/>
      <c r="F298" s="16"/>
      <c r="G298" s="19"/>
      <c r="I298" s="17"/>
      <c r="J298" s="17"/>
      <c r="K298" s="19"/>
      <c r="L298" s="16"/>
      <c r="M298" s="19"/>
      <c r="O298" s="14"/>
      <c r="P298" s="14"/>
    </row>
    <row r="299" spans="2:18" x14ac:dyDescent="0.2">
      <c r="B299" s="17"/>
      <c r="C299" s="44"/>
      <c r="D299" s="44"/>
      <c r="E299" s="19"/>
      <c r="F299" s="16"/>
      <c r="G299" s="19"/>
      <c r="H299" s="19"/>
      <c r="I299" s="17"/>
      <c r="J299" s="17"/>
      <c r="K299" s="19"/>
      <c r="L299" s="16"/>
      <c r="M299" s="19"/>
      <c r="N299" s="14"/>
      <c r="O299" s="14"/>
      <c r="P299" s="14"/>
    </row>
    <row r="300" spans="2:18" x14ac:dyDescent="0.2">
      <c r="B300" s="17"/>
      <c r="C300" s="44"/>
      <c r="D300" s="44"/>
      <c r="E300" s="19"/>
      <c r="F300" s="16"/>
      <c r="G300" s="19"/>
      <c r="H300" s="19"/>
      <c r="I300" s="17"/>
      <c r="J300" s="17"/>
      <c r="K300" s="19"/>
      <c r="L300" s="16"/>
      <c r="M300" s="19"/>
      <c r="N300" s="14"/>
      <c r="O300" s="14"/>
      <c r="P300" s="14"/>
    </row>
    <row r="301" spans="2:18" x14ac:dyDescent="0.2">
      <c r="B301" s="17"/>
      <c r="C301" s="44"/>
      <c r="D301" s="44"/>
      <c r="E301" s="19"/>
      <c r="F301" s="16"/>
      <c r="G301" s="19"/>
      <c r="H301" s="19"/>
      <c r="I301" s="17"/>
      <c r="J301" s="17"/>
      <c r="K301" s="19"/>
      <c r="L301" s="16"/>
      <c r="M301" s="19"/>
      <c r="N301" s="14"/>
      <c r="O301" s="14"/>
      <c r="P301" s="14"/>
    </row>
    <row r="302" spans="2:18" ht="15" x14ac:dyDescent="0.2">
      <c r="B302" s="13"/>
      <c r="C302" s="30"/>
      <c r="D302" s="30"/>
      <c r="E302" s="13"/>
      <c r="F302" s="26">
        <f>SUM(F281:F301)</f>
        <v>30</v>
      </c>
      <c r="G302" s="26">
        <f>SUM(G281:G301)</f>
        <v>4.1514999999999995</v>
      </c>
      <c r="H302" s="19"/>
      <c r="I302" s="19"/>
      <c r="J302" s="13"/>
      <c r="K302" s="13"/>
      <c r="L302" s="29">
        <f>SUM(L284:L301)</f>
        <v>30</v>
      </c>
      <c r="M302" s="29">
        <f>SUM(M284:M301)</f>
        <v>-7.0036789999999982</v>
      </c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16"/>
      <c r="G303" s="19"/>
      <c r="H303" s="157" t="s">
        <v>10</v>
      </c>
      <c r="I303" s="157"/>
      <c r="J303" s="16">
        <f>G302</f>
        <v>4.1514999999999995</v>
      </c>
      <c r="K303" s="19" t="s">
        <v>11</v>
      </c>
      <c r="L303" s="16">
        <f>M302</f>
        <v>-7.0036789999999982</v>
      </c>
      <c r="M303" s="19">
        <f>J303-L303</f>
        <v>11.155178999999997</v>
      </c>
      <c r="N303" s="24"/>
      <c r="O303" s="14"/>
      <c r="P303" s="14"/>
    </row>
    <row r="304" spans="2:18" ht="15" x14ac:dyDescent="0.2">
      <c r="B304" s="1" t="s">
        <v>7</v>
      </c>
      <c r="C304" s="1"/>
      <c r="D304" s="158">
        <v>1.1000000000000001</v>
      </c>
      <c r="E304" s="158"/>
      <c r="J304" s="13"/>
      <c r="K304" s="13"/>
      <c r="L304" s="13"/>
      <c r="M304" s="13"/>
      <c r="N304" s="14"/>
      <c r="O304" s="14"/>
      <c r="P304" s="14"/>
    </row>
    <row r="305" spans="2:18" x14ac:dyDescent="0.2">
      <c r="B305" s="155" t="s">
        <v>8</v>
      </c>
      <c r="C305" s="155"/>
      <c r="D305" s="155"/>
      <c r="E305" s="155"/>
      <c r="F305" s="155"/>
      <c r="G305" s="155"/>
      <c r="H305" s="5" t="s">
        <v>5</v>
      </c>
      <c r="I305" s="155" t="s">
        <v>9</v>
      </c>
      <c r="J305" s="155"/>
      <c r="K305" s="155"/>
      <c r="L305" s="155"/>
      <c r="M305" s="155"/>
      <c r="N305" s="15"/>
      <c r="O305" s="15"/>
      <c r="P305" s="20">
        <f>I317-I315</f>
        <v>5.4909999999999997</v>
      </c>
    </row>
    <row r="306" spans="2:18" x14ac:dyDescent="0.2">
      <c r="B306" s="2">
        <v>0</v>
      </c>
      <c r="C306" s="3">
        <v>0.34300000000000003</v>
      </c>
      <c r="D306" s="3" t="s">
        <v>21</v>
      </c>
      <c r="E306" s="16"/>
      <c r="F306" s="16"/>
      <c r="G306" s="16"/>
      <c r="H306" s="16"/>
      <c r="I306" s="17"/>
      <c r="J306" s="18"/>
      <c r="K306" s="19"/>
      <c r="L306" s="16"/>
      <c r="M306" s="19"/>
      <c r="N306" s="20"/>
      <c r="O306" s="20"/>
      <c r="P306" s="20"/>
      <c r="R306" s="21"/>
    </row>
    <row r="307" spans="2:18" x14ac:dyDescent="0.2">
      <c r="B307" s="2">
        <v>5</v>
      </c>
      <c r="C307" s="3">
        <v>0.33300000000000002</v>
      </c>
      <c r="D307" s="3"/>
      <c r="E307" s="19">
        <f>(C306+C307)/2</f>
        <v>0.33800000000000002</v>
      </c>
      <c r="F307" s="16">
        <f>B307-B306</f>
        <v>5</v>
      </c>
      <c r="G307" s="19">
        <f>E307*F307</f>
        <v>1.6900000000000002</v>
      </c>
      <c r="H307" s="16"/>
      <c r="I307" s="2"/>
      <c r="J307" s="2"/>
      <c r="K307" s="19"/>
      <c r="L307" s="16"/>
      <c r="M307" s="19"/>
      <c r="N307" s="20"/>
      <c r="O307" s="20"/>
      <c r="P307" s="20"/>
      <c r="Q307" s="22"/>
      <c r="R307" s="21"/>
    </row>
    <row r="308" spans="2:18" x14ac:dyDescent="0.2">
      <c r="B308" s="2">
        <v>10</v>
      </c>
      <c r="C308" s="3">
        <v>0.29399999999999998</v>
      </c>
      <c r="D308" s="3" t="s">
        <v>19</v>
      </c>
      <c r="E308" s="19">
        <f t="shared" ref="E308:E319" si="112">(C307+C308)/2</f>
        <v>0.3135</v>
      </c>
      <c r="F308" s="16">
        <f t="shared" ref="F308:F319" si="113">B308-B307</f>
        <v>5</v>
      </c>
      <c r="G308" s="19">
        <f t="shared" ref="G308:G319" si="114">E308*F308</f>
        <v>1.5674999999999999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11</v>
      </c>
      <c r="C309" s="3">
        <v>-6.7000000000000004E-2</v>
      </c>
      <c r="D309" s="3"/>
      <c r="E309" s="19">
        <f t="shared" si="112"/>
        <v>0.11349999999999999</v>
      </c>
      <c r="F309" s="16">
        <f t="shared" si="113"/>
        <v>1</v>
      </c>
      <c r="G309" s="19">
        <f t="shared" si="114"/>
        <v>0.11349999999999999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12</v>
      </c>
      <c r="C310" s="3">
        <v>-0.26700000000000002</v>
      </c>
      <c r="D310" s="3"/>
      <c r="E310" s="19">
        <f t="shared" si="112"/>
        <v>-0.16700000000000001</v>
      </c>
      <c r="F310" s="16">
        <f t="shared" si="113"/>
        <v>1</v>
      </c>
      <c r="G310" s="19">
        <f t="shared" si="114"/>
        <v>-0.16700000000000001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13</v>
      </c>
      <c r="C311" s="3">
        <v>-0.40600000000000003</v>
      </c>
      <c r="D311" s="3"/>
      <c r="E311" s="19">
        <f t="shared" si="112"/>
        <v>-0.33650000000000002</v>
      </c>
      <c r="F311" s="16">
        <f t="shared" si="113"/>
        <v>1</v>
      </c>
      <c r="G311" s="19">
        <f t="shared" si="114"/>
        <v>-0.33650000000000002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14</v>
      </c>
      <c r="C312" s="3">
        <v>-0.46600000000000003</v>
      </c>
      <c r="D312" s="3"/>
      <c r="E312" s="19">
        <f t="shared" si="112"/>
        <v>-0.43600000000000005</v>
      </c>
      <c r="F312" s="16">
        <f t="shared" si="113"/>
        <v>1</v>
      </c>
      <c r="G312" s="19">
        <f t="shared" si="114"/>
        <v>-0.43600000000000005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15</v>
      </c>
      <c r="C313" s="3">
        <v>-0.39700000000000002</v>
      </c>
      <c r="D313" s="3"/>
      <c r="E313" s="19">
        <f t="shared" si="112"/>
        <v>-0.43149999999999999</v>
      </c>
      <c r="F313" s="16">
        <f t="shared" si="113"/>
        <v>1</v>
      </c>
      <c r="G313" s="19">
        <f t="shared" si="114"/>
        <v>-0.43149999999999999</v>
      </c>
      <c r="H313" s="16"/>
      <c r="I313" s="2">
        <v>0</v>
      </c>
      <c r="J313" s="3">
        <v>0.34300000000000003</v>
      </c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16</v>
      </c>
      <c r="C314" s="3">
        <v>-0.26800000000000002</v>
      </c>
      <c r="D314" s="3"/>
      <c r="E314" s="19">
        <f t="shared" si="112"/>
        <v>-0.33250000000000002</v>
      </c>
      <c r="F314" s="16">
        <f t="shared" si="113"/>
        <v>1</v>
      </c>
      <c r="G314" s="19">
        <f t="shared" si="114"/>
        <v>-0.33250000000000002</v>
      </c>
      <c r="H314" s="16"/>
      <c r="I314" s="2">
        <v>5</v>
      </c>
      <c r="J314" s="3">
        <v>0.33300000000000002</v>
      </c>
      <c r="K314" s="19">
        <f t="shared" ref="K314:K321" si="115">AVERAGE(J313,J314)</f>
        <v>0.33800000000000002</v>
      </c>
      <c r="L314" s="16">
        <f t="shared" ref="L314:L321" si="116">I314-I313</f>
        <v>5</v>
      </c>
      <c r="M314" s="19">
        <f t="shared" ref="M314:M321" si="117">L314*K314</f>
        <v>1.6900000000000002</v>
      </c>
      <c r="N314" s="24"/>
      <c r="O314" s="24"/>
      <c r="P314" s="24"/>
      <c r="Q314" s="22"/>
      <c r="R314" s="21"/>
    </row>
    <row r="315" spans="2:18" x14ac:dyDescent="0.2">
      <c r="B315" s="2">
        <v>17</v>
      </c>
      <c r="C315" s="3">
        <v>-6.8000000000000005E-2</v>
      </c>
      <c r="D315" s="3"/>
      <c r="E315" s="19">
        <f t="shared" si="112"/>
        <v>-0.16800000000000001</v>
      </c>
      <c r="F315" s="16">
        <f t="shared" si="113"/>
        <v>1</v>
      </c>
      <c r="G315" s="19">
        <f t="shared" si="114"/>
        <v>-0.16800000000000001</v>
      </c>
      <c r="H315" s="16"/>
      <c r="I315" s="2">
        <v>9</v>
      </c>
      <c r="J315" s="3">
        <v>0.29399999999999998</v>
      </c>
      <c r="K315" s="19">
        <f t="shared" si="115"/>
        <v>0.3135</v>
      </c>
      <c r="L315" s="16">
        <f t="shared" si="116"/>
        <v>4</v>
      </c>
      <c r="M315" s="19">
        <f t="shared" si="117"/>
        <v>1.254</v>
      </c>
      <c r="N315" s="20"/>
      <c r="O315" s="20"/>
      <c r="P315" s="20"/>
      <c r="Q315" s="22"/>
      <c r="R315" s="21"/>
    </row>
    <row r="316" spans="2:18" x14ac:dyDescent="0.2">
      <c r="B316" s="2">
        <v>18</v>
      </c>
      <c r="C316" s="3">
        <v>0.25900000000000001</v>
      </c>
      <c r="D316" s="3" t="s">
        <v>20</v>
      </c>
      <c r="E316" s="19">
        <f t="shared" si="112"/>
        <v>9.5500000000000002E-2</v>
      </c>
      <c r="F316" s="16">
        <f t="shared" si="113"/>
        <v>1</v>
      </c>
      <c r="G316" s="19">
        <f t="shared" si="114"/>
        <v>9.5500000000000002E-2</v>
      </c>
      <c r="H316" s="1"/>
      <c r="I316" s="82">
        <f>I315+(J315-J316)*1.5</f>
        <v>11.991</v>
      </c>
      <c r="J316" s="83">
        <v>-1.7</v>
      </c>
      <c r="K316" s="19">
        <f t="shared" si="115"/>
        <v>-0.70299999999999996</v>
      </c>
      <c r="L316" s="16">
        <f t="shared" si="116"/>
        <v>2.9909999999999997</v>
      </c>
      <c r="M316" s="19">
        <f t="shared" si="117"/>
        <v>-2.1026729999999998</v>
      </c>
      <c r="N316" s="24"/>
      <c r="O316" s="24"/>
      <c r="P316" s="24"/>
      <c r="Q316" s="22"/>
      <c r="R316" s="21"/>
    </row>
    <row r="317" spans="2:18" x14ac:dyDescent="0.2">
      <c r="B317" s="2">
        <v>20</v>
      </c>
      <c r="C317" s="3">
        <v>0.26400000000000001</v>
      </c>
      <c r="D317" s="3"/>
      <c r="E317" s="19">
        <f t="shared" si="112"/>
        <v>0.26150000000000001</v>
      </c>
      <c r="F317" s="16">
        <f t="shared" si="113"/>
        <v>2</v>
      </c>
      <c r="G317" s="19">
        <f t="shared" si="114"/>
        <v>0.52300000000000002</v>
      </c>
      <c r="H317" s="1"/>
      <c r="I317" s="84">
        <f>I316+2.5</f>
        <v>14.491</v>
      </c>
      <c r="J317" s="85">
        <f>J316</f>
        <v>-1.7</v>
      </c>
      <c r="K317" s="19">
        <f t="shared" si="115"/>
        <v>-1.7</v>
      </c>
      <c r="L317" s="16">
        <f t="shared" si="116"/>
        <v>2.5</v>
      </c>
      <c r="M317" s="19">
        <f t="shared" si="117"/>
        <v>-4.25</v>
      </c>
      <c r="N317" s="24"/>
      <c r="O317" s="24"/>
      <c r="P317" s="24"/>
      <c r="Q317" s="22"/>
      <c r="R317" s="21"/>
    </row>
    <row r="318" spans="2:18" x14ac:dyDescent="0.2">
      <c r="B318" s="2">
        <v>25</v>
      </c>
      <c r="C318" s="3">
        <v>0.26900000000000002</v>
      </c>
      <c r="D318" s="3" t="s">
        <v>21</v>
      </c>
      <c r="E318" s="19">
        <f t="shared" si="112"/>
        <v>0.26650000000000001</v>
      </c>
      <c r="F318" s="16">
        <f t="shared" si="113"/>
        <v>5</v>
      </c>
      <c r="G318" s="19">
        <f t="shared" si="114"/>
        <v>1.3325</v>
      </c>
      <c r="H318" s="1"/>
      <c r="I318" s="82">
        <f>I317+2.5</f>
        <v>16.991</v>
      </c>
      <c r="J318" s="83">
        <f>J316</f>
        <v>-1.7</v>
      </c>
      <c r="K318" s="19">
        <f t="shared" si="115"/>
        <v>-1.7</v>
      </c>
      <c r="L318" s="16">
        <f t="shared" si="116"/>
        <v>2.5</v>
      </c>
      <c r="M318" s="19">
        <f t="shared" si="117"/>
        <v>-4.25</v>
      </c>
      <c r="N318" s="20"/>
      <c r="O318" s="20"/>
      <c r="P318" s="20"/>
      <c r="R318" s="21"/>
    </row>
    <row r="319" spans="2:18" x14ac:dyDescent="0.2">
      <c r="B319" s="2">
        <v>30</v>
      </c>
      <c r="C319" s="3">
        <v>0.27400000000000002</v>
      </c>
      <c r="D319" s="3"/>
      <c r="E319" s="19">
        <f t="shared" si="112"/>
        <v>0.27150000000000002</v>
      </c>
      <c r="F319" s="16">
        <f t="shared" si="113"/>
        <v>5</v>
      </c>
      <c r="G319" s="19">
        <f t="shared" si="114"/>
        <v>1.3575000000000002</v>
      </c>
      <c r="H319" s="1"/>
      <c r="I319" s="82">
        <f>I318+(J319-J318)*1.5</f>
        <v>19.944499999999998</v>
      </c>
      <c r="J319" s="86">
        <v>0.26900000000000002</v>
      </c>
      <c r="K319" s="19">
        <f t="shared" si="115"/>
        <v>-0.71550000000000002</v>
      </c>
      <c r="L319" s="16">
        <f t="shared" si="116"/>
        <v>2.9534999999999982</v>
      </c>
      <c r="M319" s="19">
        <f t="shared" si="117"/>
        <v>-2.1132292499999989</v>
      </c>
      <c r="N319" s="20"/>
      <c r="O319" s="20"/>
      <c r="P319" s="20"/>
      <c r="R319" s="21"/>
    </row>
    <row r="320" spans="2:18" x14ac:dyDescent="0.2">
      <c r="B320" s="2"/>
      <c r="C320" s="3"/>
      <c r="D320" s="3"/>
      <c r="E320" s="19"/>
      <c r="F320" s="16"/>
      <c r="G320" s="19"/>
      <c r="H320" s="1"/>
      <c r="I320" s="2">
        <v>25</v>
      </c>
      <c r="J320" s="3">
        <v>0.26900000000000002</v>
      </c>
      <c r="K320" s="19">
        <f t="shared" si="115"/>
        <v>0.26900000000000002</v>
      </c>
      <c r="L320" s="16">
        <f t="shared" si="116"/>
        <v>5.0555000000000021</v>
      </c>
      <c r="M320" s="19">
        <f t="shared" si="117"/>
        <v>1.3599295000000007</v>
      </c>
      <c r="N320" s="20"/>
      <c r="O320" s="20"/>
      <c r="P320" s="20"/>
      <c r="R320" s="21"/>
    </row>
    <row r="321" spans="2:18" x14ac:dyDescent="0.2">
      <c r="B321" s="17"/>
      <c r="C321" s="44"/>
      <c r="D321" s="44"/>
      <c r="E321" s="19"/>
      <c r="F321" s="16"/>
      <c r="G321" s="19"/>
      <c r="I321" s="2">
        <v>30</v>
      </c>
      <c r="J321" s="3">
        <v>0.27400000000000002</v>
      </c>
      <c r="K321" s="19">
        <f t="shared" si="115"/>
        <v>0.27150000000000002</v>
      </c>
      <c r="L321" s="16">
        <f t="shared" si="116"/>
        <v>5</v>
      </c>
      <c r="M321" s="19">
        <f t="shared" si="117"/>
        <v>1.3575000000000002</v>
      </c>
      <c r="N321" s="20"/>
      <c r="O321" s="20"/>
      <c r="P321" s="20"/>
      <c r="R321" s="21"/>
    </row>
    <row r="322" spans="2:18" x14ac:dyDescent="0.2">
      <c r="B322" s="17"/>
      <c r="C322" s="44"/>
      <c r="D322" s="44"/>
      <c r="E322" s="19"/>
      <c r="F322" s="16"/>
      <c r="G322" s="19"/>
      <c r="I322" s="17"/>
      <c r="J322" s="17"/>
      <c r="K322" s="19"/>
      <c r="L322" s="16"/>
      <c r="M322" s="19"/>
      <c r="O322" s="24"/>
      <c r="P322" s="24"/>
    </row>
    <row r="323" spans="2:18" x14ac:dyDescent="0.2">
      <c r="B323" s="17"/>
      <c r="C323" s="44"/>
      <c r="D323" s="44"/>
      <c r="E323" s="19"/>
      <c r="F323" s="16"/>
      <c r="G323" s="19"/>
      <c r="I323" s="17"/>
      <c r="J323" s="17"/>
      <c r="K323" s="19"/>
      <c r="L323" s="16"/>
      <c r="M323" s="19"/>
      <c r="O323" s="14"/>
      <c r="P323" s="14"/>
    </row>
    <row r="324" spans="2:18" x14ac:dyDescent="0.2">
      <c r="B324" s="17"/>
      <c r="C324" s="44"/>
      <c r="D324" s="44"/>
      <c r="E324" s="19"/>
      <c r="F324" s="16"/>
      <c r="G324" s="19"/>
      <c r="I324" s="17"/>
      <c r="J324" s="17"/>
      <c r="K324" s="19"/>
      <c r="L324" s="16"/>
      <c r="M324" s="19"/>
      <c r="O324" s="14"/>
      <c r="P324" s="14"/>
    </row>
    <row r="325" spans="2:18" x14ac:dyDescent="0.2">
      <c r="B325" s="17"/>
      <c r="C325" s="44"/>
      <c r="D325" s="44"/>
      <c r="E325" s="19"/>
      <c r="F325" s="16"/>
      <c r="G325" s="19"/>
      <c r="H325" s="19"/>
      <c r="I325" s="17"/>
      <c r="J325" s="17"/>
      <c r="K325" s="19"/>
      <c r="L325" s="16"/>
      <c r="M325" s="19"/>
      <c r="N325" s="14"/>
      <c r="O325" s="14"/>
      <c r="P325" s="14"/>
    </row>
    <row r="326" spans="2:18" x14ac:dyDescent="0.2">
      <c r="B326" s="17"/>
      <c r="C326" s="44"/>
      <c r="D326" s="44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">
      <c r="B327" s="17"/>
      <c r="C327" s="44"/>
      <c r="D327" s="44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ht="15" x14ac:dyDescent="0.2">
      <c r="B328" s="13"/>
      <c r="C328" s="30"/>
      <c r="D328" s="30"/>
      <c r="E328" s="13"/>
      <c r="F328" s="26">
        <f>SUM(F307:F327)</f>
        <v>30</v>
      </c>
      <c r="G328" s="26">
        <f>SUM(G307:G327)</f>
        <v>4.8080000000000007</v>
      </c>
      <c r="H328" s="19"/>
      <c r="I328" s="19"/>
      <c r="J328" s="13"/>
      <c r="K328" s="13"/>
      <c r="L328" s="29">
        <f>SUM(L310:L327)</f>
        <v>30</v>
      </c>
      <c r="M328" s="29">
        <f>SUM(M310:M327)</f>
        <v>-7.0544727500000004</v>
      </c>
      <c r="N328" s="14"/>
      <c r="O328" s="14"/>
      <c r="P328" s="14"/>
    </row>
    <row r="329" spans="2:18" ht="15" x14ac:dyDescent="0.2">
      <c r="B329" s="13"/>
      <c r="C329" s="30"/>
      <c r="D329" s="30"/>
      <c r="E329" s="13"/>
      <c r="F329" s="16"/>
      <c r="G329" s="19"/>
      <c r="H329" s="157" t="s">
        <v>10</v>
      </c>
      <c r="I329" s="157"/>
      <c r="J329" s="16">
        <f>G328</f>
        <v>4.8080000000000007</v>
      </c>
      <c r="K329" s="19" t="s">
        <v>11</v>
      </c>
      <c r="L329" s="16">
        <f>M328</f>
        <v>-7.0544727500000004</v>
      </c>
      <c r="M329" s="19">
        <f>J329-L329</f>
        <v>11.862472750000002</v>
      </c>
      <c r="N329" s="24"/>
      <c r="O329" s="14"/>
      <c r="P329" s="14"/>
    </row>
    <row r="330" spans="2:18" x14ac:dyDescent="0.2">
      <c r="B330" s="2"/>
      <c r="C330" s="3"/>
      <c r="D330" s="3"/>
      <c r="E330" s="19"/>
      <c r="F330" s="16"/>
      <c r="G330" s="19"/>
      <c r="H330" s="16"/>
      <c r="I330" s="21"/>
      <c r="J330" s="23"/>
      <c r="K330" s="19"/>
      <c r="L330" s="16"/>
      <c r="M330" s="19"/>
      <c r="N330" s="20"/>
      <c r="O330" s="20"/>
      <c r="P330" s="20"/>
      <c r="Q330" s="22"/>
      <c r="R330" s="21"/>
    </row>
    <row r="331" spans="2:18" ht="15" x14ac:dyDescent="0.2">
      <c r="B331" s="1" t="s">
        <v>7</v>
      </c>
      <c r="C331" s="1"/>
      <c r="D331" s="158">
        <v>1.2</v>
      </c>
      <c r="E331" s="158"/>
      <c r="J331" s="13"/>
      <c r="K331" s="13"/>
      <c r="L331" s="13"/>
      <c r="M331" s="13"/>
      <c r="N331" s="14"/>
      <c r="O331" s="14"/>
      <c r="P331" s="14"/>
    </row>
    <row r="332" spans="2:18" x14ac:dyDescent="0.2">
      <c r="B332" s="155" t="s">
        <v>8</v>
      </c>
      <c r="C332" s="155"/>
      <c r="D332" s="155"/>
      <c r="E332" s="155"/>
      <c r="F332" s="155"/>
      <c r="G332" s="155"/>
      <c r="H332" s="5" t="s">
        <v>5</v>
      </c>
      <c r="I332" s="155" t="s">
        <v>9</v>
      </c>
      <c r="J332" s="155"/>
      <c r="K332" s="155"/>
      <c r="L332" s="155"/>
      <c r="M332" s="155"/>
      <c r="N332" s="15"/>
      <c r="O332" s="15"/>
      <c r="P332" s="20">
        <f>I344-I342</f>
        <v>5.6574999999999989</v>
      </c>
    </row>
    <row r="333" spans="2:18" x14ac:dyDescent="0.2">
      <c r="B333" s="2">
        <v>0</v>
      </c>
      <c r="C333" s="3">
        <v>0.43099999999999999</v>
      </c>
      <c r="D333" s="3" t="s">
        <v>21</v>
      </c>
      <c r="E333" s="16"/>
      <c r="F333" s="16"/>
      <c r="G333" s="16"/>
      <c r="H333" s="16"/>
      <c r="I333" s="17"/>
      <c r="J333" s="18"/>
      <c r="K333" s="19"/>
      <c r="L333" s="16"/>
      <c r="M333" s="19"/>
      <c r="N333" s="20"/>
      <c r="O333" s="20"/>
      <c r="P333" s="20"/>
      <c r="R333" s="21"/>
    </row>
    <row r="334" spans="2:18" x14ac:dyDescent="0.2">
      <c r="B334" s="2">
        <v>5</v>
      </c>
      <c r="C334" s="3">
        <v>0.41599999999999998</v>
      </c>
      <c r="D334" s="3"/>
      <c r="E334" s="19">
        <f>(C333+C334)/2</f>
        <v>0.42349999999999999</v>
      </c>
      <c r="F334" s="16">
        <f>B334-B333</f>
        <v>5</v>
      </c>
      <c r="G334" s="19">
        <f>E334*F334</f>
        <v>2.1174999999999997</v>
      </c>
      <c r="H334" s="16"/>
      <c r="I334" s="2"/>
      <c r="J334" s="2"/>
      <c r="K334" s="19"/>
      <c r="L334" s="16"/>
      <c r="M334" s="19"/>
      <c r="N334" s="20"/>
      <c r="O334" s="20"/>
      <c r="P334" s="20"/>
      <c r="Q334" s="22"/>
      <c r="R334" s="21"/>
    </row>
    <row r="335" spans="2:18" x14ac:dyDescent="0.2">
      <c r="B335" s="2">
        <v>10</v>
      </c>
      <c r="C335" s="3">
        <v>0.40500000000000003</v>
      </c>
      <c r="D335" s="3" t="s">
        <v>19</v>
      </c>
      <c r="E335" s="19">
        <f t="shared" ref="E335:E345" si="118">(C334+C335)/2</f>
        <v>0.41049999999999998</v>
      </c>
      <c r="F335" s="16">
        <f t="shared" ref="F335:F345" si="119">B335-B334</f>
        <v>5</v>
      </c>
      <c r="G335" s="19">
        <f t="shared" ref="G335:G345" si="120">E335*F335</f>
        <v>2.0524999999999998</v>
      </c>
      <c r="H335" s="16"/>
      <c r="I335" s="2"/>
      <c r="J335" s="2"/>
      <c r="K335" s="19"/>
      <c r="L335" s="16"/>
      <c r="M335" s="19"/>
      <c r="N335" s="20"/>
      <c r="O335" s="20"/>
      <c r="P335" s="20"/>
      <c r="Q335" s="22"/>
      <c r="R335" s="21"/>
    </row>
    <row r="336" spans="2:18" x14ac:dyDescent="0.2">
      <c r="B336" s="2">
        <v>11</v>
      </c>
      <c r="C336" s="3">
        <v>-0.28999999999999998</v>
      </c>
      <c r="E336" s="19">
        <f t="shared" si="118"/>
        <v>5.7500000000000023E-2</v>
      </c>
      <c r="F336" s="16">
        <f t="shared" si="119"/>
        <v>1</v>
      </c>
      <c r="G336" s="19">
        <f t="shared" si="120"/>
        <v>5.7500000000000023E-2</v>
      </c>
      <c r="H336" s="16"/>
      <c r="I336" s="2"/>
      <c r="J336" s="2"/>
      <c r="K336" s="19"/>
      <c r="L336" s="16"/>
      <c r="M336" s="19"/>
      <c r="N336" s="20"/>
      <c r="O336" s="20"/>
      <c r="P336" s="20"/>
      <c r="Q336" s="22"/>
      <c r="R336" s="21"/>
    </row>
    <row r="337" spans="2:18" x14ac:dyDescent="0.2">
      <c r="B337" s="2">
        <v>12</v>
      </c>
      <c r="C337" s="3">
        <v>-0.53400000000000003</v>
      </c>
      <c r="D337" s="3"/>
      <c r="E337" s="19">
        <f t="shared" si="118"/>
        <v>-0.41200000000000003</v>
      </c>
      <c r="F337" s="16">
        <f t="shared" si="119"/>
        <v>1</v>
      </c>
      <c r="G337" s="19">
        <f t="shared" si="120"/>
        <v>-0.41200000000000003</v>
      </c>
      <c r="H337" s="16"/>
      <c r="I337" s="2"/>
      <c r="J337" s="2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2">
        <v>12.5</v>
      </c>
      <c r="C338" s="3">
        <v>-0.71899999999999997</v>
      </c>
      <c r="D338" s="3"/>
      <c r="E338" s="19">
        <f t="shared" si="118"/>
        <v>-0.62650000000000006</v>
      </c>
      <c r="F338" s="16">
        <f t="shared" si="119"/>
        <v>0.5</v>
      </c>
      <c r="G338" s="19">
        <f t="shared" si="120"/>
        <v>-0.31325000000000003</v>
      </c>
      <c r="H338" s="16"/>
      <c r="I338" s="2"/>
      <c r="J338" s="2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2">
        <v>13</v>
      </c>
      <c r="C339" s="3">
        <v>-0.79</v>
      </c>
      <c r="D339" s="3"/>
      <c r="E339" s="19">
        <f t="shared" si="118"/>
        <v>-0.75449999999999995</v>
      </c>
      <c r="F339" s="16">
        <f t="shared" si="119"/>
        <v>0.5</v>
      </c>
      <c r="G339" s="19">
        <f t="shared" si="120"/>
        <v>-0.37724999999999997</v>
      </c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13.5</v>
      </c>
      <c r="C340" s="3">
        <v>-0.72399999999999998</v>
      </c>
      <c r="D340" s="3"/>
      <c r="E340" s="19">
        <f t="shared" si="118"/>
        <v>-0.75700000000000001</v>
      </c>
      <c r="F340" s="16">
        <f t="shared" si="119"/>
        <v>0.5</v>
      </c>
      <c r="G340" s="19">
        <f t="shared" si="120"/>
        <v>-0.3785</v>
      </c>
      <c r="H340" s="16"/>
      <c r="I340" s="2">
        <v>0</v>
      </c>
      <c r="J340" s="3">
        <v>0.43099999999999999</v>
      </c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14</v>
      </c>
      <c r="C341" s="3">
        <v>-0.53900000000000003</v>
      </c>
      <c r="D341" s="3"/>
      <c r="E341" s="19">
        <f t="shared" si="118"/>
        <v>-0.63149999999999995</v>
      </c>
      <c r="F341" s="16">
        <f t="shared" si="119"/>
        <v>0.5</v>
      </c>
      <c r="G341" s="19">
        <f t="shared" si="120"/>
        <v>-0.31574999999999998</v>
      </c>
      <c r="H341" s="16"/>
      <c r="I341" s="2">
        <v>5</v>
      </c>
      <c r="J341" s="3">
        <v>0.41599999999999998</v>
      </c>
      <c r="K341" s="19">
        <f t="shared" ref="K341:K348" si="121">AVERAGE(J340,J341)</f>
        <v>0.42349999999999999</v>
      </c>
      <c r="L341" s="16">
        <f t="shared" ref="L341:L348" si="122">I341-I340</f>
        <v>5</v>
      </c>
      <c r="M341" s="19">
        <f t="shared" ref="M341:M348" si="123">L341*K341</f>
        <v>2.1174999999999997</v>
      </c>
      <c r="N341" s="24"/>
      <c r="O341" s="24"/>
      <c r="P341" s="24"/>
      <c r="Q341" s="22"/>
      <c r="R341" s="21"/>
    </row>
    <row r="342" spans="2:18" x14ac:dyDescent="0.2">
      <c r="B342" s="2">
        <v>15</v>
      </c>
      <c r="C342" s="3">
        <v>-0.24399999999999999</v>
      </c>
      <c r="D342" s="3"/>
      <c r="E342" s="19">
        <f t="shared" si="118"/>
        <v>-0.39150000000000001</v>
      </c>
      <c r="F342" s="16">
        <f t="shared" si="119"/>
        <v>1</v>
      </c>
      <c r="G342" s="19">
        <f t="shared" si="120"/>
        <v>-0.39150000000000001</v>
      </c>
      <c r="H342" s="16"/>
      <c r="I342" s="2">
        <v>7.5</v>
      </c>
      <c r="J342" s="3">
        <v>0.40500000000000003</v>
      </c>
      <c r="K342" s="19">
        <f t="shared" si="121"/>
        <v>0.41049999999999998</v>
      </c>
      <c r="L342" s="16">
        <f t="shared" si="122"/>
        <v>2.5</v>
      </c>
      <c r="M342" s="19">
        <f t="shared" si="123"/>
        <v>1.0262499999999999</v>
      </c>
      <c r="N342" s="20"/>
      <c r="O342" s="20"/>
      <c r="P342" s="20"/>
      <c r="Q342" s="22"/>
      <c r="R342" s="21"/>
    </row>
    <row r="343" spans="2:18" x14ac:dyDescent="0.2">
      <c r="B343" s="2">
        <v>16</v>
      </c>
      <c r="C343" s="3">
        <v>0.36099999999999999</v>
      </c>
      <c r="D343" s="3" t="s">
        <v>20</v>
      </c>
      <c r="E343" s="19">
        <f t="shared" si="118"/>
        <v>5.8499999999999996E-2</v>
      </c>
      <c r="F343" s="16">
        <f t="shared" si="119"/>
        <v>1</v>
      </c>
      <c r="G343" s="19">
        <f t="shared" si="120"/>
        <v>5.8499999999999996E-2</v>
      </c>
      <c r="H343" s="1"/>
      <c r="I343" s="82">
        <f>I342+(J342-J343)*1.5</f>
        <v>10.657499999999999</v>
      </c>
      <c r="J343" s="83">
        <v>-1.7</v>
      </c>
      <c r="K343" s="19">
        <f t="shared" si="121"/>
        <v>-0.64749999999999996</v>
      </c>
      <c r="L343" s="16">
        <f t="shared" si="122"/>
        <v>3.1574999999999989</v>
      </c>
      <c r="M343" s="19">
        <f t="shared" si="123"/>
        <v>-2.0444812499999991</v>
      </c>
      <c r="N343" s="24"/>
      <c r="O343" s="24"/>
      <c r="P343" s="24"/>
      <c r="Q343" s="22"/>
      <c r="R343" s="21"/>
    </row>
    <row r="344" spans="2:18" x14ac:dyDescent="0.2">
      <c r="B344" s="2">
        <v>20</v>
      </c>
      <c r="C344" s="3">
        <v>0.36599999999999999</v>
      </c>
      <c r="E344" s="19">
        <f t="shared" si="118"/>
        <v>0.36349999999999999</v>
      </c>
      <c r="F344" s="16">
        <f t="shared" si="119"/>
        <v>4</v>
      </c>
      <c r="G344" s="19">
        <f t="shared" si="120"/>
        <v>1.454</v>
      </c>
      <c r="H344" s="1"/>
      <c r="I344" s="84">
        <f>I343+2.5</f>
        <v>13.157499999999999</v>
      </c>
      <c r="J344" s="85">
        <f>J343</f>
        <v>-1.7</v>
      </c>
      <c r="K344" s="19">
        <f t="shared" si="121"/>
        <v>-1.7</v>
      </c>
      <c r="L344" s="16">
        <f t="shared" si="122"/>
        <v>2.5</v>
      </c>
      <c r="M344" s="19">
        <f t="shared" si="123"/>
        <v>-4.25</v>
      </c>
      <c r="N344" s="24"/>
      <c r="O344" s="24"/>
      <c r="P344" s="24"/>
      <c r="Q344" s="22"/>
      <c r="R344" s="21"/>
    </row>
    <row r="345" spans="2:18" x14ac:dyDescent="0.2">
      <c r="B345" s="2">
        <v>25</v>
      </c>
      <c r="C345" s="3">
        <v>0.371</v>
      </c>
      <c r="D345" s="3" t="s">
        <v>21</v>
      </c>
      <c r="E345" s="19">
        <f t="shared" si="118"/>
        <v>0.36849999999999999</v>
      </c>
      <c r="F345" s="16">
        <f t="shared" si="119"/>
        <v>5</v>
      </c>
      <c r="G345" s="19">
        <f t="shared" si="120"/>
        <v>1.8425</v>
      </c>
      <c r="H345" s="1"/>
      <c r="I345" s="82">
        <f>I344+2.5</f>
        <v>15.657499999999999</v>
      </c>
      <c r="J345" s="83">
        <f>J343</f>
        <v>-1.7</v>
      </c>
      <c r="K345" s="19">
        <f t="shared" si="121"/>
        <v>-1.7</v>
      </c>
      <c r="L345" s="16">
        <f t="shared" si="122"/>
        <v>2.5</v>
      </c>
      <c r="M345" s="19">
        <f t="shared" si="123"/>
        <v>-4.25</v>
      </c>
      <c r="N345" s="20"/>
      <c r="O345" s="20"/>
      <c r="P345" s="20"/>
      <c r="R345" s="21"/>
    </row>
    <row r="346" spans="2:18" x14ac:dyDescent="0.2">
      <c r="B346" s="2"/>
      <c r="C346" s="3"/>
      <c r="D346" s="3"/>
      <c r="E346" s="19"/>
      <c r="F346" s="16"/>
      <c r="G346" s="19"/>
      <c r="H346" s="1"/>
      <c r="I346" s="82">
        <f>I345+(J346-J345)*1.5</f>
        <v>18.748999999999999</v>
      </c>
      <c r="J346" s="86">
        <v>0.36099999999999999</v>
      </c>
      <c r="K346" s="19">
        <f t="shared" si="121"/>
        <v>-0.66949999999999998</v>
      </c>
      <c r="L346" s="16">
        <f t="shared" si="122"/>
        <v>3.0914999999999999</v>
      </c>
      <c r="M346" s="19">
        <f t="shared" si="123"/>
        <v>-2.0697592499999997</v>
      </c>
      <c r="N346" s="20"/>
      <c r="O346" s="20"/>
      <c r="P346" s="20"/>
      <c r="R346" s="21"/>
    </row>
    <row r="347" spans="2:18" x14ac:dyDescent="0.2">
      <c r="B347" s="2"/>
      <c r="C347" s="3"/>
      <c r="D347" s="3"/>
      <c r="E347" s="19"/>
      <c r="F347" s="16"/>
      <c r="G347" s="19"/>
      <c r="H347" s="1"/>
      <c r="I347" s="2">
        <v>20</v>
      </c>
      <c r="J347" s="3">
        <v>0.36599999999999999</v>
      </c>
      <c r="K347" s="19">
        <f t="shared" si="121"/>
        <v>0.36349999999999999</v>
      </c>
      <c r="L347" s="16">
        <f t="shared" si="122"/>
        <v>1.2510000000000012</v>
      </c>
      <c r="M347" s="19">
        <f t="shared" si="123"/>
        <v>0.45473850000000043</v>
      </c>
      <c r="N347" s="20"/>
      <c r="O347" s="20"/>
      <c r="P347" s="20"/>
      <c r="R347" s="21"/>
    </row>
    <row r="348" spans="2:18" x14ac:dyDescent="0.2">
      <c r="B348" s="17"/>
      <c r="C348" s="44"/>
      <c r="E348" s="19"/>
      <c r="F348" s="16"/>
      <c r="G348" s="19"/>
      <c r="I348" s="2">
        <v>25</v>
      </c>
      <c r="J348" s="3">
        <v>0.371</v>
      </c>
      <c r="K348" s="19">
        <f t="shared" si="121"/>
        <v>0.36849999999999999</v>
      </c>
      <c r="L348" s="16">
        <f t="shared" si="122"/>
        <v>5</v>
      </c>
      <c r="M348" s="19">
        <f t="shared" si="123"/>
        <v>1.8425</v>
      </c>
      <c r="N348" s="20"/>
      <c r="O348" s="20"/>
      <c r="P348" s="20"/>
      <c r="R348" s="21"/>
    </row>
    <row r="349" spans="2:18" x14ac:dyDescent="0.2">
      <c r="B349" s="17"/>
      <c r="C349" s="44"/>
      <c r="E349" s="19"/>
      <c r="F349" s="16"/>
      <c r="G349" s="19"/>
      <c r="I349" s="17"/>
      <c r="J349" s="17"/>
      <c r="K349" s="19"/>
      <c r="L349" s="16"/>
      <c r="M349" s="19"/>
      <c r="O349" s="24"/>
      <c r="P349" s="24"/>
    </row>
    <row r="350" spans="2:18" x14ac:dyDescent="0.2">
      <c r="B350" s="17"/>
      <c r="C350" s="44"/>
      <c r="D350" s="44"/>
      <c r="E350" s="19"/>
      <c r="F350" s="16"/>
      <c r="G350" s="19"/>
      <c r="I350" s="17"/>
      <c r="J350" s="17"/>
      <c r="K350" s="19"/>
      <c r="L350" s="16"/>
      <c r="M350" s="19"/>
      <c r="O350" s="14"/>
      <c r="P350" s="14"/>
    </row>
    <row r="351" spans="2:18" x14ac:dyDescent="0.2">
      <c r="B351" s="17"/>
      <c r="C351" s="44"/>
      <c r="D351" s="44"/>
      <c r="E351" s="19"/>
      <c r="F351" s="16"/>
      <c r="G351" s="19"/>
      <c r="I351" s="17"/>
      <c r="J351" s="17"/>
      <c r="K351" s="19"/>
      <c r="L351" s="16"/>
      <c r="M351" s="19"/>
      <c r="O351" s="14"/>
      <c r="P351" s="14"/>
    </row>
    <row r="352" spans="2:18" x14ac:dyDescent="0.2">
      <c r="B352" s="17"/>
      <c r="C352" s="44"/>
      <c r="D352" s="44"/>
      <c r="E352" s="19"/>
      <c r="F352" s="16"/>
      <c r="G352" s="19"/>
      <c r="H352" s="19"/>
      <c r="I352" s="17"/>
      <c r="J352" s="17"/>
      <c r="K352" s="19"/>
      <c r="L352" s="16"/>
      <c r="M352" s="19"/>
      <c r="N352" s="14"/>
      <c r="O352" s="14"/>
      <c r="P352" s="14"/>
    </row>
    <row r="353" spans="2:18" x14ac:dyDescent="0.2">
      <c r="B353" s="17"/>
      <c r="C353" s="44"/>
      <c r="D353" s="44"/>
      <c r="E353" s="19"/>
      <c r="F353" s="16"/>
      <c r="G353" s="19"/>
      <c r="H353" s="19"/>
      <c r="I353" s="17"/>
      <c r="J353" s="17"/>
      <c r="K353" s="19"/>
      <c r="L353" s="16"/>
      <c r="M353" s="19"/>
      <c r="N353" s="14"/>
      <c r="O353" s="14"/>
      <c r="P353" s="14"/>
    </row>
    <row r="354" spans="2:18" x14ac:dyDescent="0.2">
      <c r="B354" s="17"/>
      <c r="C354" s="44"/>
      <c r="D354" s="44"/>
      <c r="E354" s="19"/>
      <c r="F354" s="16"/>
      <c r="G354" s="19"/>
      <c r="H354" s="19"/>
      <c r="I354" s="17"/>
      <c r="J354" s="17"/>
      <c r="K354" s="19"/>
      <c r="L354" s="16"/>
      <c r="M354" s="19"/>
      <c r="N354" s="14"/>
      <c r="O354" s="14"/>
      <c r="P354" s="14"/>
    </row>
    <row r="355" spans="2:18" ht="15" x14ac:dyDescent="0.2">
      <c r="B355" s="13"/>
      <c r="C355" s="30"/>
      <c r="D355" s="30"/>
      <c r="E355" s="13"/>
      <c r="F355" s="26">
        <f>SUM(F334:F354)</f>
        <v>25</v>
      </c>
      <c r="G355" s="26">
        <f>SUM(G334:G354)</f>
        <v>5.3942500000000004</v>
      </c>
      <c r="H355" s="19"/>
      <c r="I355" s="19"/>
      <c r="J355" s="13"/>
      <c r="K355" s="13"/>
      <c r="L355" s="29">
        <f>SUM(L337:L354)</f>
        <v>25</v>
      </c>
      <c r="M355" s="29">
        <f>SUM(M337:M354)</f>
        <v>-7.1732519999999989</v>
      </c>
      <c r="N355" s="14"/>
      <c r="O355" s="14"/>
      <c r="P355" s="14"/>
    </row>
    <row r="356" spans="2:18" ht="15" x14ac:dyDescent="0.2">
      <c r="B356" s="13"/>
      <c r="C356" s="30"/>
      <c r="D356" s="30"/>
      <c r="E356" s="13"/>
      <c r="F356" s="16"/>
      <c r="G356" s="19"/>
      <c r="H356" s="157" t="s">
        <v>10</v>
      </c>
      <c r="I356" s="157"/>
      <c r="J356" s="16">
        <f>G355</f>
        <v>5.3942500000000004</v>
      </c>
      <c r="K356" s="19" t="s">
        <v>11</v>
      </c>
      <c r="L356" s="16">
        <f>M355</f>
        <v>-7.1732519999999989</v>
      </c>
      <c r="M356" s="19">
        <f>J356-L356</f>
        <v>12.567501999999999</v>
      </c>
      <c r="N356" s="24"/>
      <c r="O356" s="14"/>
      <c r="P356" s="14"/>
    </row>
    <row r="357" spans="2:18" ht="15" x14ac:dyDescent="0.2">
      <c r="B357" s="1" t="s">
        <v>7</v>
      </c>
      <c r="C357" s="1"/>
      <c r="D357" s="159">
        <v>1.3</v>
      </c>
      <c r="E357" s="159"/>
      <c r="J357" s="13"/>
      <c r="K357" s="13"/>
      <c r="L357" s="13"/>
      <c r="M357" s="13"/>
      <c r="N357" s="14"/>
      <c r="O357" s="14"/>
      <c r="P357" s="14"/>
    </row>
    <row r="358" spans="2:18" x14ac:dyDescent="0.2">
      <c r="B358" s="155" t="s">
        <v>8</v>
      </c>
      <c r="C358" s="155"/>
      <c r="D358" s="155"/>
      <c r="E358" s="155"/>
      <c r="F358" s="155"/>
      <c r="G358" s="155"/>
      <c r="H358" s="5" t="s">
        <v>5</v>
      </c>
      <c r="I358" s="155" t="s">
        <v>9</v>
      </c>
      <c r="J358" s="155"/>
      <c r="K358" s="155"/>
      <c r="L358" s="155"/>
      <c r="M358" s="155"/>
      <c r="N358" s="15"/>
      <c r="O358" s="15"/>
      <c r="P358" s="20">
        <f>I370-I368</f>
        <v>2</v>
      </c>
    </row>
    <row r="359" spans="2:18" x14ac:dyDescent="0.2">
      <c r="B359" s="2">
        <v>0</v>
      </c>
      <c r="C359" s="3">
        <v>0.441</v>
      </c>
      <c r="D359" s="3" t="s">
        <v>21</v>
      </c>
      <c r="E359" s="16"/>
      <c r="F359" s="16"/>
      <c r="G359" s="16"/>
      <c r="H359" s="16"/>
      <c r="I359" s="17"/>
      <c r="J359" s="18"/>
      <c r="K359" s="19"/>
      <c r="L359" s="16"/>
      <c r="M359" s="19"/>
      <c r="N359" s="20"/>
      <c r="O359" s="20"/>
      <c r="P359" s="20"/>
      <c r="R359" s="21"/>
    </row>
    <row r="360" spans="2:18" x14ac:dyDescent="0.2">
      <c r="B360" s="2">
        <v>5</v>
      </c>
      <c r="C360" s="3">
        <v>0.436</v>
      </c>
      <c r="D360" s="3"/>
      <c r="E360" s="19">
        <f>(C359+C360)/2</f>
        <v>0.4385</v>
      </c>
      <c r="F360" s="16">
        <f>B360-B359</f>
        <v>5</v>
      </c>
      <c r="G360" s="19">
        <f>E360*F360</f>
        <v>2.1924999999999999</v>
      </c>
      <c r="H360" s="16"/>
      <c r="I360" s="2"/>
      <c r="J360" s="2"/>
      <c r="K360" s="19"/>
      <c r="L360" s="16"/>
      <c r="M360" s="19"/>
      <c r="N360" s="20"/>
      <c r="O360" s="20"/>
      <c r="P360" s="20"/>
      <c r="Q360" s="22"/>
      <c r="R360" s="21"/>
    </row>
    <row r="361" spans="2:18" x14ac:dyDescent="0.2">
      <c r="B361" s="2">
        <v>10</v>
      </c>
      <c r="C361" s="3">
        <v>0.43099999999999999</v>
      </c>
      <c r="D361" s="3"/>
      <c r="E361" s="19">
        <f t="shared" ref="E361:E376" si="124">(C360+C361)/2</f>
        <v>0.4335</v>
      </c>
      <c r="F361" s="16">
        <f t="shared" ref="F361:F376" si="125">B361-B360</f>
        <v>5</v>
      </c>
      <c r="G361" s="19">
        <f t="shared" ref="G361:G376" si="126">E361*F361</f>
        <v>2.1675</v>
      </c>
      <c r="H361" s="16"/>
      <c r="I361" s="2"/>
      <c r="J361" s="2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11</v>
      </c>
      <c r="C362" s="3">
        <v>-0.129</v>
      </c>
      <c r="D362" s="3" t="s">
        <v>19</v>
      </c>
      <c r="E362" s="19">
        <f t="shared" si="124"/>
        <v>0.151</v>
      </c>
      <c r="F362" s="16">
        <f t="shared" si="125"/>
        <v>1</v>
      </c>
      <c r="G362" s="19">
        <f t="shared" si="126"/>
        <v>0.151</v>
      </c>
      <c r="H362" s="16"/>
      <c r="I362" s="2"/>
      <c r="J362" s="2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>
        <v>12</v>
      </c>
      <c r="C363" s="3">
        <v>-0.39</v>
      </c>
      <c r="D363" s="3"/>
      <c r="E363" s="19">
        <f t="shared" si="124"/>
        <v>-0.25950000000000001</v>
      </c>
      <c r="F363" s="16">
        <f t="shared" si="125"/>
        <v>1</v>
      </c>
      <c r="G363" s="19">
        <f t="shared" si="126"/>
        <v>-0.25950000000000001</v>
      </c>
      <c r="H363" s="16"/>
      <c r="I363" s="2"/>
      <c r="J363" s="2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13</v>
      </c>
      <c r="C364" s="3">
        <v>-0.59499999999999997</v>
      </c>
      <c r="D364" s="3"/>
      <c r="E364" s="19">
        <f t="shared" si="124"/>
        <v>-0.49249999999999999</v>
      </c>
      <c r="F364" s="16">
        <f t="shared" si="125"/>
        <v>1</v>
      </c>
      <c r="G364" s="19">
        <f t="shared" si="126"/>
        <v>-0.49249999999999999</v>
      </c>
      <c r="H364" s="16"/>
      <c r="I364" s="2"/>
      <c r="J364" s="2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14</v>
      </c>
      <c r="C365" s="3">
        <v>-0.81899999999999995</v>
      </c>
      <c r="D365" s="3"/>
      <c r="E365" s="19">
        <f t="shared" si="124"/>
        <v>-0.70699999999999996</v>
      </c>
      <c r="F365" s="16">
        <f t="shared" si="125"/>
        <v>1</v>
      </c>
      <c r="G365" s="19">
        <f t="shared" si="126"/>
        <v>-0.70699999999999996</v>
      </c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14.5</v>
      </c>
      <c r="C366" s="3">
        <v>-0.89</v>
      </c>
      <c r="D366" s="3"/>
      <c r="E366" s="19">
        <f t="shared" si="124"/>
        <v>-0.85450000000000004</v>
      </c>
      <c r="F366" s="16">
        <f t="shared" si="125"/>
        <v>0.5</v>
      </c>
      <c r="G366" s="19">
        <f t="shared" si="126"/>
        <v>-0.42725000000000002</v>
      </c>
      <c r="H366" s="16"/>
      <c r="I366" s="2">
        <v>0</v>
      </c>
      <c r="J366" s="3">
        <v>0.441</v>
      </c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15</v>
      </c>
      <c r="C367" s="3">
        <v>-0.82</v>
      </c>
      <c r="D367" s="3"/>
      <c r="E367" s="19">
        <f t="shared" si="124"/>
        <v>-0.85499999999999998</v>
      </c>
      <c r="F367" s="16">
        <f t="shared" si="125"/>
        <v>0.5</v>
      </c>
      <c r="G367" s="19">
        <f t="shared" si="126"/>
        <v>-0.42749999999999999</v>
      </c>
      <c r="H367" s="16"/>
      <c r="I367" s="2">
        <v>5</v>
      </c>
      <c r="J367" s="3">
        <v>0.436</v>
      </c>
      <c r="K367" s="19">
        <f t="shared" ref="K367:K373" si="127">AVERAGE(J366,J367)</f>
        <v>0.4385</v>
      </c>
      <c r="L367" s="16">
        <f t="shared" ref="L367:L373" si="128">I367-I366</f>
        <v>5</v>
      </c>
      <c r="M367" s="19">
        <f t="shared" ref="M367:M373" si="129">L367*K367</f>
        <v>2.1924999999999999</v>
      </c>
      <c r="N367" s="24"/>
      <c r="O367" s="24"/>
      <c r="P367" s="24"/>
      <c r="Q367" s="22"/>
      <c r="R367" s="21"/>
    </row>
    <row r="368" spans="2:18" x14ac:dyDescent="0.2">
      <c r="B368" s="2">
        <v>16</v>
      </c>
      <c r="C368" s="3">
        <v>-0.61899999999999999</v>
      </c>
      <c r="D368" s="3"/>
      <c r="E368" s="19">
        <f t="shared" si="124"/>
        <v>-0.71950000000000003</v>
      </c>
      <c r="F368" s="16">
        <f t="shared" si="125"/>
        <v>1</v>
      </c>
      <c r="G368" s="19">
        <f t="shared" si="126"/>
        <v>-0.71950000000000003</v>
      </c>
      <c r="H368" s="16"/>
      <c r="I368" s="2">
        <v>10</v>
      </c>
      <c r="J368" s="3">
        <v>0.43099999999999999</v>
      </c>
      <c r="K368" s="19">
        <f t="shared" si="127"/>
        <v>0.4335</v>
      </c>
      <c r="L368" s="16">
        <f t="shared" si="128"/>
        <v>5</v>
      </c>
      <c r="M368" s="19">
        <f t="shared" si="129"/>
        <v>2.1675</v>
      </c>
      <c r="N368" s="20"/>
      <c r="O368" s="20"/>
      <c r="P368" s="20"/>
      <c r="Q368" s="22"/>
      <c r="R368" s="21"/>
    </row>
    <row r="369" spans="2:18" x14ac:dyDescent="0.2">
      <c r="B369" s="2">
        <v>17</v>
      </c>
      <c r="C369" s="3">
        <v>-0.40400000000000003</v>
      </c>
      <c r="D369" s="3"/>
      <c r="E369" s="19">
        <f t="shared" si="124"/>
        <v>-0.51150000000000007</v>
      </c>
      <c r="F369" s="16">
        <f t="shared" si="125"/>
        <v>1</v>
      </c>
      <c r="G369" s="19">
        <f t="shared" si="126"/>
        <v>-0.51150000000000007</v>
      </c>
      <c r="H369" s="1"/>
      <c r="I369" s="2">
        <v>11</v>
      </c>
      <c r="J369" s="3">
        <v>-0.129</v>
      </c>
      <c r="K369" s="19">
        <f t="shared" si="127"/>
        <v>0.151</v>
      </c>
      <c r="L369" s="16">
        <f t="shared" si="128"/>
        <v>1</v>
      </c>
      <c r="M369" s="19">
        <f t="shared" si="129"/>
        <v>0.151</v>
      </c>
      <c r="N369" s="24"/>
      <c r="O369" s="24"/>
      <c r="P369" s="24"/>
      <c r="Q369" s="22"/>
      <c r="R369" s="21"/>
    </row>
    <row r="370" spans="2:18" x14ac:dyDescent="0.2">
      <c r="B370" s="2">
        <v>18</v>
      </c>
      <c r="C370" s="3">
        <v>-0.129</v>
      </c>
      <c r="E370" s="19">
        <f t="shared" si="124"/>
        <v>-0.26650000000000001</v>
      </c>
      <c r="F370" s="16">
        <f t="shared" si="125"/>
        <v>1</v>
      </c>
      <c r="G370" s="19">
        <f t="shared" si="126"/>
        <v>-0.26650000000000001</v>
      </c>
      <c r="H370" s="1"/>
      <c r="I370" s="2">
        <v>12</v>
      </c>
      <c r="J370" s="3">
        <v>-0.39</v>
      </c>
      <c r="K370" s="19">
        <f t="shared" si="127"/>
        <v>-0.25950000000000001</v>
      </c>
      <c r="L370" s="16">
        <f t="shared" si="128"/>
        <v>1</v>
      </c>
      <c r="M370" s="19">
        <f t="shared" si="129"/>
        <v>-0.25950000000000001</v>
      </c>
      <c r="N370" s="24"/>
      <c r="O370" s="24"/>
      <c r="P370" s="24"/>
      <c r="Q370" s="22"/>
      <c r="R370" s="21"/>
    </row>
    <row r="371" spans="2:18" x14ac:dyDescent="0.2">
      <c r="B371" s="2">
        <v>19</v>
      </c>
      <c r="C371" s="3">
        <v>0.71</v>
      </c>
      <c r="D371" s="3"/>
      <c r="E371" s="19">
        <f t="shared" si="124"/>
        <v>0.29049999999999998</v>
      </c>
      <c r="F371" s="16">
        <f t="shared" si="125"/>
        <v>1</v>
      </c>
      <c r="G371" s="19">
        <f t="shared" si="126"/>
        <v>0.29049999999999998</v>
      </c>
      <c r="H371" s="1"/>
      <c r="I371" s="2">
        <v>13</v>
      </c>
      <c r="J371" s="3">
        <v>-0.59499999999999997</v>
      </c>
      <c r="K371" s="19">
        <f t="shared" si="127"/>
        <v>-0.49249999999999999</v>
      </c>
      <c r="L371" s="16">
        <f t="shared" si="128"/>
        <v>1</v>
      </c>
      <c r="M371" s="19">
        <f t="shared" si="129"/>
        <v>-0.49249999999999999</v>
      </c>
      <c r="N371" s="20"/>
      <c r="O371" s="20"/>
      <c r="P371" s="20"/>
      <c r="R371" s="21"/>
    </row>
    <row r="372" spans="2:18" x14ac:dyDescent="0.2">
      <c r="B372" s="2">
        <v>22</v>
      </c>
      <c r="C372" s="3">
        <v>0.70099999999999996</v>
      </c>
      <c r="D372" s="3"/>
      <c r="E372" s="19">
        <f t="shared" si="124"/>
        <v>0.70550000000000002</v>
      </c>
      <c r="F372" s="16">
        <f t="shared" si="125"/>
        <v>3</v>
      </c>
      <c r="G372" s="19">
        <f t="shared" si="126"/>
        <v>2.1165000000000003</v>
      </c>
      <c r="H372" s="1"/>
      <c r="I372" s="2">
        <v>14</v>
      </c>
      <c r="J372" s="3">
        <v>-0.81899999999999995</v>
      </c>
      <c r="K372" s="19">
        <f t="shared" si="127"/>
        <v>-0.70699999999999996</v>
      </c>
      <c r="L372" s="16">
        <f t="shared" si="128"/>
        <v>1</v>
      </c>
      <c r="M372" s="19">
        <f t="shared" si="129"/>
        <v>-0.70699999999999996</v>
      </c>
      <c r="N372" s="20"/>
      <c r="O372" s="20"/>
      <c r="P372" s="20"/>
      <c r="R372" s="21"/>
    </row>
    <row r="373" spans="2:18" x14ac:dyDescent="0.2">
      <c r="B373" s="2">
        <v>23</v>
      </c>
      <c r="C373" s="3">
        <v>-0.34399999999999997</v>
      </c>
      <c r="D373" s="3"/>
      <c r="E373" s="19">
        <f t="shared" si="124"/>
        <v>0.17849999999999999</v>
      </c>
      <c r="F373" s="16">
        <f t="shared" si="125"/>
        <v>1</v>
      </c>
      <c r="G373" s="19">
        <f t="shared" si="126"/>
        <v>0.17849999999999999</v>
      </c>
      <c r="H373" s="1"/>
      <c r="I373" s="2">
        <v>14.5</v>
      </c>
      <c r="J373" s="3">
        <v>-0.89</v>
      </c>
      <c r="K373" s="19">
        <f t="shared" si="127"/>
        <v>-0.85450000000000004</v>
      </c>
      <c r="L373" s="16">
        <f t="shared" si="128"/>
        <v>0.5</v>
      </c>
      <c r="M373" s="19">
        <f t="shared" si="129"/>
        <v>-0.42725000000000002</v>
      </c>
      <c r="N373" s="20"/>
      <c r="O373" s="20"/>
      <c r="P373" s="20"/>
      <c r="R373" s="21"/>
    </row>
    <row r="374" spans="2:18" x14ac:dyDescent="0.2">
      <c r="B374" s="17">
        <v>24</v>
      </c>
      <c r="C374" s="44">
        <v>-0.64400000000000002</v>
      </c>
      <c r="D374" s="3"/>
      <c r="E374" s="19">
        <f t="shared" si="124"/>
        <v>-0.49399999999999999</v>
      </c>
      <c r="F374" s="16">
        <f t="shared" si="125"/>
        <v>1</v>
      </c>
      <c r="G374" s="19">
        <f t="shared" si="126"/>
        <v>-0.49399999999999999</v>
      </c>
      <c r="I374" s="2">
        <v>15</v>
      </c>
      <c r="J374" s="3">
        <v>-0.82</v>
      </c>
      <c r="K374" s="73">
        <f t="shared" ref="K374:K379" si="130">AVERAGE(J373,J374)</f>
        <v>-0.85499999999999998</v>
      </c>
      <c r="L374" s="74">
        <f t="shared" ref="L374:L379" si="131">I374-I373</f>
        <v>0.5</v>
      </c>
      <c r="M374" s="73">
        <f t="shared" ref="M374:M379" si="132">L374*K374</f>
        <v>-0.42749999999999999</v>
      </c>
      <c r="N374" s="20"/>
      <c r="O374" s="20"/>
      <c r="P374" s="20"/>
      <c r="R374" s="21"/>
    </row>
    <row r="375" spans="2:18" x14ac:dyDescent="0.2">
      <c r="B375" s="17">
        <v>25</v>
      </c>
      <c r="C375" s="44">
        <v>-0.79900000000000004</v>
      </c>
      <c r="D375" s="44"/>
      <c r="E375" s="19">
        <f t="shared" si="124"/>
        <v>-0.72150000000000003</v>
      </c>
      <c r="F375" s="16">
        <f t="shared" si="125"/>
        <v>1</v>
      </c>
      <c r="G375" s="19">
        <f t="shared" si="126"/>
        <v>-0.72150000000000003</v>
      </c>
      <c r="I375" s="2">
        <v>16</v>
      </c>
      <c r="J375" s="3">
        <v>-0.61899999999999999</v>
      </c>
      <c r="K375" s="73">
        <f t="shared" si="130"/>
        <v>-0.71950000000000003</v>
      </c>
      <c r="L375" s="74">
        <f t="shared" si="131"/>
        <v>1</v>
      </c>
      <c r="M375" s="73">
        <f t="shared" si="132"/>
        <v>-0.71950000000000003</v>
      </c>
      <c r="O375" s="24"/>
      <c r="P375" s="24"/>
    </row>
    <row r="376" spans="2:18" x14ac:dyDescent="0.2">
      <c r="B376" s="17">
        <v>26</v>
      </c>
      <c r="C376" s="44">
        <v>-0.86399999999999999</v>
      </c>
      <c r="D376" s="44"/>
      <c r="E376" s="19">
        <f t="shared" si="124"/>
        <v>-0.83150000000000002</v>
      </c>
      <c r="F376" s="16">
        <f t="shared" si="125"/>
        <v>1</v>
      </c>
      <c r="G376" s="19">
        <f t="shared" si="126"/>
        <v>-0.83150000000000002</v>
      </c>
      <c r="I376" s="82">
        <f>I375+(J375-J376)*1.5</f>
        <v>17.621500000000001</v>
      </c>
      <c r="J376" s="83">
        <v>-1.7</v>
      </c>
      <c r="K376" s="73">
        <f t="shared" si="130"/>
        <v>-1.1595</v>
      </c>
      <c r="L376" s="74">
        <f t="shared" si="131"/>
        <v>1.6215000000000011</v>
      </c>
      <c r="M376" s="73">
        <f t="shared" si="132"/>
        <v>-1.8801292500000011</v>
      </c>
      <c r="O376" s="14"/>
      <c r="P376" s="14"/>
    </row>
    <row r="377" spans="2:18" x14ac:dyDescent="0.2">
      <c r="B377" s="17">
        <v>27</v>
      </c>
      <c r="C377" s="44">
        <v>-0.80400000000000005</v>
      </c>
      <c r="D377" s="44"/>
      <c r="E377" s="56">
        <f t="shared" ref="E377:E382" si="133">(C376+C377)/2</f>
        <v>-0.83400000000000007</v>
      </c>
      <c r="F377" s="57">
        <f t="shared" ref="F377:F382" si="134">B377-B376</f>
        <v>1</v>
      </c>
      <c r="G377" s="56">
        <f t="shared" ref="G377:G382" si="135">E377*F377</f>
        <v>-0.83400000000000007</v>
      </c>
      <c r="I377" s="84">
        <f>I376+2.5</f>
        <v>20.121500000000001</v>
      </c>
      <c r="J377" s="85">
        <f>J376</f>
        <v>-1.7</v>
      </c>
      <c r="K377" s="73">
        <f t="shared" si="130"/>
        <v>-1.7</v>
      </c>
      <c r="L377" s="74">
        <f t="shared" si="131"/>
        <v>2.5</v>
      </c>
      <c r="M377" s="73">
        <f t="shared" si="132"/>
        <v>-4.25</v>
      </c>
      <c r="O377" s="14"/>
      <c r="P377" s="14"/>
    </row>
    <row r="378" spans="2:18" x14ac:dyDescent="0.2">
      <c r="B378" s="17">
        <v>28</v>
      </c>
      <c r="C378" s="44">
        <v>-0.63900000000000001</v>
      </c>
      <c r="D378" s="44"/>
      <c r="E378" s="56">
        <f t="shared" si="133"/>
        <v>-0.72150000000000003</v>
      </c>
      <c r="F378" s="57">
        <f t="shared" si="134"/>
        <v>1</v>
      </c>
      <c r="G378" s="56">
        <f t="shared" si="135"/>
        <v>-0.72150000000000003</v>
      </c>
      <c r="H378" s="19"/>
      <c r="I378" s="82">
        <f>I377+2.5</f>
        <v>22.621500000000001</v>
      </c>
      <c r="J378" s="83">
        <f>J376</f>
        <v>-1.7</v>
      </c>
      <c r="K378" s="73">
        <f t="shared" si="130"/>
        <v>-1.7</v>
      </c>
      <c r="L378" s="74">
        <f t="shared" si="131"/>
        <v>2.5</v>
      </c>
      <c r="M378" s="73">
        <f t="shared" si="132"/>
        <v>-4.25</v>
      </c>
      <c r="N378" s="14"/>
      <c r="O378" s="14"/>
      <c r="P378" s="14"/>
    </row>
    <row r="379" spans="2:18" x14ac:dyDescent="0.2">
      <c r="B379" s="17">
        <v>29</v>
      </c>
      <c r="C379" s="44">
        <v>-0.33900000000000002</v>
      </c>
      <c r="D379" s="44"/>
      <c r="E379" s="56">
        <f t="shared" si="133"/>
        <v>-0.48899999999999999</v>
      </c>
      <c r="F379" s="57">
        <f t="shared" si="134"/>
        <v>1</v>
      </c>
      <c r="G379" s="56">
        <f t="shared" si="135"/>
        <v>-0.48899999999999999</v>
      </c>
      <c r="H379" s="56"/>
      <c r="I379" s="82">
        <f>I378+(J379-J378)*1.5</f>
        <v>24.213000000000001</v>
      </c>
      <c r="J379" s="86">
        <v>-0.63900000000000001</v>
      </c>
      <c r="K379" s="73">
        <f t="shared" si="130"/>
        <v>-1.1695</v>
      </c>
      <c r="L379" s="74">
        <f t="shared" si="131"/>
        <v>1.5914999999999999</v>
      </c>
      <c r="M379" s="73">
        <f t="shared" si="132"/>
        <v>-1.8612592499999998</v>
      </c>
      <c r="N379" s="14"/>
      <c r="O379" s="14"/>
      <c r="P379" s="14"/>
    </row>
    <row r="380" spans="2:18" x14ac:dyDescent="0.2">
      <c r="B380" s="17">
        <v>30</v>
      </c>
      <c r="C380" s="44">
        <v>0.45600000000000002</v>
      </c>
      <c r="D380" s="3" t="s">
        <v>20</v>
      </c>
      <c r="E380" s="56">
        <f t="shared" si="133"/>
        <v>5.8499999999999996E-2</v>
      </c>
      <c r="F380" s="57">
        <f t="shared" si="134"/>
        <v>1</v>
      </c>
      <c r="G380" s="56">
        <f t="shared" si="135"/>
        <v>5.8499999999999996E-2</v>
      </c>
      <c r="H380" s="56"/>
      <c r="I380" s="17">
        <v>25</v>
      </c>
      <c r="J380" s="44">
        <v>-0.79900000000000004</v>
      </c>
      <c r="K380" s="73">
        <f t="shared" ref="K380:K387" si="136">AVERAGE(J379,J380)</f>
        <v>-0.71900000000000008</v>
      </c>
      <c r="L380" s="74">
        <f t="shared" ref="L380:L387" si="137">I380-I379</f>
        <v>0.78699999999999903</v>
      </c>
      <c r="M380" s="73">
        <f t="shared" ref="M380:M387" si="138">L380*K380</f>
        <v>-0.56585299999999938</v>
      </c>
      <c r="N380" s="14"/>
      <c r="O380" s="14"/>
      <c r="P380" s="14"/>
    </row>
    <row r="381" spans="2:18" ht="15" x14ac:dyDescent="0.2">
      <c r="B381" s="17">
        <v>35</v>
      </c>
      <c r="C381" s="44">
        <v>0.46100000000000002</v>
      </c>
      <c r="D381" s="30"/>
      <c r="E381" s="56">
        <f t="shared" si="133"/>
        <v>0.45850000000000002</v>
      </c>
      <c r="F381" s="57">
        <f t="shared" si="134"/>
        <v>5</v>
      </c>
      <c r="G381" s="56">
        <f t="shared" si="135"/>
        <v>2.2925</v>
      </c>
      <c r="H381" s="56"/>
      <c r="I381" s="17">
        <v>26</v>
      </c>
      <c r="J381" s="44">
        <v>-0.86399999999999999</v>
      </c>
      <c r="K381" s="73">
        <f t="shared" si="136"/>
        <v>-0.83150000000000002</v>
      </c>
      <c r="L381" s="74">
        <f t="shared" si="137"/>
        <v>1</v>
      </c>
      <c r="M381" s="73">
        <f t="shared" si="138"/>
        <v>-0.83150000000000002</v>
      </c>
      <c r="N381" s="14"/>
      <c r="O381" s="14"/>
      <c r="P381" s="14"/>
    </row>
    <row r="382" spans="2:18" ht="15" x14ac:dyDescent="0.2">
      <c r="B382" s="17">
        <v>40</v>
      </c>
      <c r="C382" s="44">
        <v>0.47099999999999997</v>
      </c>
      <c r="D382" s="30"/>
      <c r="E382" s="56">
        <f t="shared" si="133"/>
        <v>0.46599999999999997</v>
      </c>
      <c r="F382" s="57">
        <f t="shared" si="134"/>
        <v>5</v>
      </c>
      <c r="G382" s="56">
        <f t="shared" si="135"/>
        <v>2.33</v>
      </c>
      <c r="H382" s="56"/>
      <c r="I382" s="17">
        <v>27</v>
      </c>
      <c r="J382" s="44">
        <v>-0.80400000000000005</v>
      </c>
      <c r="K382" s="73">
        <f t="shared" si="136"/>
        <v>-0.83400000000000007</v>
      </c>
      <c r="L382" s="74">
        <f t="shared" si="137"/>
        <v>1</v>
      </c>
      <c r="M382" s="73">
        <f t="shared" si="138"/>
        <v>-0.83400000000000007</v>
      </c>
      <c r="N382" s="14"/>
      <c r="O382" s="14"/>
      <c r="P382" s="14"/>
    </row>
    <row r="383" spans="2:18" x14ac:dyDescent="0.2">
      <c r="B383" s="17"/>
      <c r="C383" s="44"/>
      <c r="D383" s="44"/>
      <c r="E383" s="56"/>
      <c r="F383" s="57"/>
      <c r="G383" s="56"/>
      <c r="H383" s="56"/>
      <c r="I383" s="17">
        <v>28</v>
      </c>
      <c r="J383" s="44">
        <v>-0.63900000000000001</v>
      </c>
      <c r="K383" s="73">
        <f t="shared" si="136"/>
        <v>-0.72150000000000003</v>
      </c>
      <c r="L383" s="74">
        <f t="shared" si="137"/>
        <v>1</v>
      </c>
      <c r="M383" s="73">
        <f t="shared" si="138"/>
        <v>-0.72150000000000003</v>
      </c>
      <c r="N383" s="14"/>
      <c r="O383" s="14"/>
      <c r="P383" s="14"/>
    </row>
    <row r="384" spans="2:18" x14ac:dyDescent="0.2">
      <c r="B384" s="17"/>
      <c r="C384" s="44"/>
      <c r="D384" s="44"/>
      <c r="E384" s="56"/>
      <c r="F384" s="57"/>
      <c r="G384" s="56"/>
      <c r="H384" s="56"/>
      <c r="I384" s="17">
        <v>29</v>
      </c>
      <c r="J384" s="44">
        <v>-0.33900000000000002</v>
      </c>
      <c r="K384" s="73">
        <f t="shared" si="136"/>
        <v>-0.48899999999999999</v>
      </c>
      <c r="L384" s="74">
        <f t="shared" si="137"/>
        <v>1</v>
      </c>
      <c r="M384" s="73">
        <f t="shared" si="138"/>
        <v>-0.48899999999999999</v>
      </c>
      <c r="N384" s="14"/>
      <c r="O384" s="14"/>
      <c r="P384" s="14"/>
    </row>
    <row r="385" spans="2:18" x14ac:dyDescent="0.2">
      <c r="B385" s="17"/>
      <c r="C385" s="44"/>
      <c r="D385" s="44"/>
      <c r="E385" s="19"/>
      <c r="F385" s="16"/>
      <c r="G385" s="19"/>
      <c r="H385" s="19"/>
      <c r="I385" s="17">
        <v>30</v>
      </c>
      <c r="J385" s="44">
        <v>0.45600000000000002</v>
      </c>
      <c r="K385" s="73">
        <f t="shared" si="136"/>
        <v>5.8499999999999996E-2</v>
      </c>
      <c r="L385" s="74">
        <f t="shared" si="137"/>
        <v>1</v>
      </c>
      <c r="M385" s="73">
        <f t="shared" si="138"/>
        <v>5.8499999999999996E-2</v>
      </c>
      <c r="N385" s="14"/>
      <c r="O385" s="14"/>
      <c r="P385" s="14"/>
    </row>
    <row r="386" spans="2:18" x14ac:dyDescent="0.2">
      <c r="B386" s="17"/>
      <c r="C386" s="44"/>
      <c r="D386" s="44"/>
      <c r="E386" s="73"/>
      <c r="F386" s="74"/>
      <c r="G386" s="73"/>
      <c r="H386" s="73"/>
      <c r="I386" s="17">
        <v>35</v>
      </c>
      <c r="J386" s="44">
        <v>0.46100000000000002</v>
      </c>
      <c r="K386" s="73">
        <f t="shared" si="136"/>
        <v>0.45850000000000002</v>
      </c>
      <c r="L386" s="74">
        <f t="shared" si="137"/>
        <v>5</v>
      </c>
      <c r="M386" s="73">
        <f t="shared" si="138"/>
        <v>2.2925</v>
      </c>
      <c r="N386" s="14"/>
      <c r="O386" s="14"/>
      <c r="P386" s="14"/>
    </row>
    <row r="387" spans="2:18" x14ac:dyDescent="0.2">
      <c r="B387" s="17"/>
      <c r="C387" s="44"/>
      <c r="D387" s="44"/>
      <c r="E387" s="73"/>
      <c r="F387" s="74"/>
      <c r="G387" s="73"/>
      <c r="H387" s="73"/>
      <c r="I387" s="17">
        <v>40</v>
      </c>
      <c r="J387" s="44">
        <v>0.47099999999999997</v>
      </c>
      <c r="K387" s="73">
        <f t="shared" si="136"/>
        <v>0.46599999999999997</v>
      </c>
      <c r="L387" s="74">
        <f t="shared" si="137"/>
        <v>5</v>
      </c>
      <c r="M387" s="73">
        <f t="shared" si="138"/>
        <v>2.33</v>
      </c>
      <c r="N387" s="14"/>
      <c r="O387" s="14"/>
      <c r="P387" s="14"/>
    </row>
    <row r="388" spans="2:18" x14ac:dyDescent="0.2">
      <c r="B388" s="17"/>
      <c r="C388" s="44"/>
      <c r="D388" s="44"/>
      <c r="E388" s="73"/>
      <c r="F388" s="74"/>
      <c r="G388" s="73"/>
      <c r="H388" s="73"/>
      <c r="I388" s="17"/>
      <c r="J388" s="44"/>
      <c r="K388" s="73"/>
      <c r="L388" s="74"/>
      <c r="M388" s="73"/>
      <c r="N388" s="14"/>
      <c r="O388" s="14"/>
      <c r="P388" s="14"/>
    </row>
    <row r="389" spans="2:18" x14ac:dyDescent="0.2">
      <c r="B389" s="17"/>
      <c r="C389" s="44"/>
      <c r="D389" s="44"/>
      <c r="E389" s="73"/>
      <c r="F389" s="74"/>
      <c r="G389" s="73"/>
      <c r="H389" s="73"/>
      <c r="I389" s="17"/>
      <c r="J389" s="17"/>
      <c r="K389" s="73"/>
      <c r="L389" s="74"/>
      <c r="M389" s="73"/>
      <c r="N389" s="14"/>
      <c r="O389" s="14"/>
      <c r="P389" s="14"/>
    </row>
    <row r="390" spans="2:18" x14ac:dyDescent="0.2">
      <c r="B390" s="17"/>
      <c r="C390" s="44"/>
      <c r="D390" s="44"/>
      <c r="E390" s="73"/>
      <c r="F390" s="74"/>
      <c r="G390" s="73"/>
      <c r="H390" s="73"/>
      <c r="I390" s="17"/>
      <c r="J390" s="17"/>
      <c r="K390" s="73"/>
      <c r="L390" s="74"/>
      <c r="M390" s="73"/>
      <c r="N390" s="14"/>
      <c r="O390" s="14"/>
      <c r="P390" s="14"/>
    </row>
    <row r="391" spans="2:18" x14ac:dyDescent="0.2">
      <c r="B391" s="17"/>
      <c r="C391" s="44"/>
      <c r="D391" s="44"/>
      <c r="E391" s="73"/>
      <c r="F391" s="74"/>
      <c r="G391" s="73"/>
      <c r="H391" s="73"/>
      <c r="I391" s="17"/>
      <c r="J391" s="17"/>
      <c r="K391" s="73"/>
      <c r="L391" s="74"/>
      <c r="M391" s="73"/>
      <c r="N391" s="14"/>
      <c r="O391" s="14"/>
      <c r="P391" s="14"/>
    </row>
    <row r="392" spans="2:18" x14ac:dyDescent="0.2">
      <c r="B392" s="17"/>
      <c r="C392" s="44"/>
      <c r="D392" s="44"/>
      <c r="E392" s="73"/>
      <c r="F392" s="74"/>
      <c r="G392" s="73"/>
      <c r="H392" s="73"/>
      <c r="I392" s="17"/>
      <c r="J392" s="17"/>
      <c r="K392" s="73"/>
      <c r="L392" s="74"/>
      <c r="M392" s="73"/>
      <c r="N392" s="14"/>
      <c r="O392" s="14"/>
      <c r="P392" s="14"/>
    </row>
    <row r="393" spans="2:18" x14ac:dyDescent="0.2">
      <c r="B393" s="17"/>
      <c r="C393" s="44"/>
      <c r="D393" s="44"/>
      <c r="E393" s="73"/>
      <c r="F393" s="74"/>
      <c r="G393" s="73"/>
      <c r="H393" s="73"/>
      <c r="I393" s="17"/>
      <c r="J393" s="17"/>
      <c r="K393" s="73"/>
      <c r="L393" s="74"/>
      <c r="M393" s="73"/>
      <c r="N393" s="14"/>
      <c r="O393" s="14"/>
      <c r="P393" s="14"/>
    </row>
    <row r="394" spans="2:18" x14ac:dyDescent="0.2">
      <c r="B394" s="17"/>
      <c r="C394" s="44"/>
      <c r="D394" s="3"/>
      <c r="E394" s="19"/>
      <c r="F394" s="16"/>
      <c r="G394" s="19"/>
      <c r="H394" s="19"/>
      <c r="I394" s="17"/>
      <c r="J394" s="17"/>
      <c r="K394" s="19"/>
      <c r="L394" s="16"/>
      <c r="M394" s="19"/>
      <c r="N394" s="14"/>
      <c r="O394" s="14"/>
      <c r="P394" s="14"/>
    </row>
    <row r="395" spans="2:18" ht="15" x14ac:dyDescent="0.2">
      <c r="B395" s="54"/>
      <c r="C395" s="55"/>
      <c r="D395" s="30"/>
      <c r="E395" s="13"/>
      <c r="F395" s="26">
        <f>SUM(F360:F394)</f>
        <v>40</v>
      </c>
      <c r="G395" s="26">
        <f>SUM(G360:G394)</f>
        <v>3.8747499999999997</v>
      </c>
      <c r="H395" s="19"/>
      <c r="I395" s="19"/>
      <c r="J395" s="13"/>
      <c r="K395" s="13"/>
      <c r="L395" s="29">
        <f>SUM(L363:L394)</f>
        <v>40</v>
      </c>
      <c r="M395" s="29">
        <f>SUM(M363:M394)</f>
        <v>-9.5244915000000017</v>
      </c>
      <c r="N395" s="14"/>
      <c r="O395" s="14"/>
      <c r="P395" s="14"/>
    </row>
    <row r="396" spans="2:18" ht="15" x14ac:dyDescent="0.2">
      <c r="B396" s="54"/>
      <c r="C396" s="55"/>
      <c r="D396" s="30"/>
      <c r="E396" s="13"/>
      <c r="F396" s="16"/>
      <c r="G396" s="19"/>
      <c r="H396" s="157" t="s">
        <v>10</v>
      </c>
      <c r="I396" s="157"/>
      <c r="J396" s="16">
        <f>G395</f>
        <v>3.8747499999999997</v>
      </c>
      <c r="K396" s="19" t="s">
        <v>11</v>
      </c>
      <c r="L396" s="16">
        <f>M395</f>
        <v>-9.5244915000000017</v>
      </c>
      <c r="M396" s="19">
        <f>J396-L396</f>
        <v>13.399241500000002</v>
      </c>
      <c r="N396" s="24"/>
      <c r="O396" s="14"/>
      <c r="P396" s="14"/>
    </row>
    <row r="397" spans="2:18" x14ac:dyDescent="0.2">
      <c r="B397" s="17"/>
      <c r="C397" s="44"/>
      <c r="D397" s="44"/>
      <c r="E397" s="19"/>
      <c r="F397" s="16"/>
      <c r="G397" s="19"/>
      <c r="I397" s="18"/>
      <c r="J397" s="3"/>
      <c r="K397" s="19"/>
      <c r="L397" s="16"/>
      <c r="M397" s="19"/>
      <c r="N397" s="20"/>
      <c r="O397" s="20"/>
      <c r="P397" s="20"/>
      <c r="R397" s="21"/>
    </row>
    <row r="398" spans="2:18" ht="15" x14ac:dyDescent="0.2">
      <c r="B398" s="1" t="s">
        <v>7</v>
      </c>
      <c r="C398" s="1"/>
      <c r="D398" s="158">
        <v>1.4039999999999999</v>
      </c>
      <c r="E398" s="158"/>
      <c r="J398" s="13"/>
      <c r="K398" s="13"/>
      <c r="L398" s="13"/>
      <c r="M398" s="13"/>
      <c r="N398" s="14"/>
      <c r="O398" s="14"/>
      <c r="P398" s="14"/>
    </row>
    <row r="399" spans="2:18" x14ac:dyDescent="0.2">
      <c r="B399" s="155" t="s">
        <v>8</v>
      </c>
      <c r="C399" s="155"/>
      <c r="D399" s="155"/>
      <c r="E399" s="155"/>
      <c r="F399" s="155"/>
      <c r="G399" s="155"/>
      <c r="H399" s="5" t="s">
        <v>5</v>
      </c>
      <c r="I399" s="155" t="s">
        <v>9</v>
      </c>
      <c r="J399" s="155"/>
      <c r="K399" s="155"/>
      <c r="L399" s="155"/>
      <c r="M399" s="155"/>
      <c r="N399" s="15"/>
      <c r="O399" s="15"/>
      <c r="P399" s="20">
        <f>I411-I409</f>
        <v>3.3565000000000005</v>
      </c>
    </row>
    <row r="400" spans="2:18" x14ac:dyDescent="0.2">
      <c r="B400" s="2">
        <v>0</v>
      </c>
      <c r="C400" s="3">
        <v>0.84099999999999997</v>
      </c>
      <c r="D400" s="3" t="s">
        <v>21</v>
      </c>
      <c r="E400" s="16"/>
      <c r="F400" s="16"/>
      <c r="G400" s="16"/>
      <c r="H400" s="16"/>
      <c r="I400" s="17"/>
      <c r="J400" s="18"/>
      <c r="K400" s="19"/>
      <c r="L400" s="16"/>
      <c r="M400" s="19"/>
      <c r="N400" s="20"/>
      <c r="O400" s="20"/>
      <c r="P400" s="20"/>
      <c r="R400" s="21"/>
    </row>
    <row r="401" spans="2:18" x14ac:dyDescent="0.2">
      <c r="B401" s="2">
        <v>5</v>
      </c>
      <c r="C401" s="3">
        <v>0.84599999999999997</v>
      </c>
      <c r="D401" s="3"/>
      <c r="E401" s="19">
        <f>(C400+C401)/2</f>
        <v>0.84349999999999992</v>
      </c>
      <c r="F401" s="16">
        <f>B401-B400</f>
        <v>5</v>
      </c>
      <c r="G401" s="19">
        <f>E401*F401</f>
        <v>4.2174999999999994</v>
      </c>
      <c r="H401" s="16"/>
      <c r="I401" s="2"/>
      <c r="J401" s="2"/>
      <c r="K401" s="19"/>
      <c r="L401" s="16"/>
      <c r="M401" s="19"/>
      <c r="N401" s="20"/>
      <c r="O401" s="20"/>
      <c r="P401" s="20"/>
      <c r="Q401" s="22"/>
      <c r="R401" s="21"/>
    </row>
    <row r="402" spans="2:18" x14ac:dyDescent="0.2">
      <c r="B402" s="2">
        <v>10</v>
      </c>
      <c r="C402" s="3">
        <v>0.85099999999999998</v>
      </c>
      <c r="D402" s="3" t="s">
        <v>19</v>
      </c>
      <c r="E402" s="19">
        <f t="shared" ref="E402:E416" si="139">(C401+C402)/2</f>
        <v>0.84850000000000003</v>
      </c>
      <c r="F402" s="16">
        <f t="shared" ref="F402:F416" si="140">B402-B401</f>
        <v>5</v>
      </c>
      <c r="G402" s="19">
        <f t="shared" ref="G402:G416" si="141">E402*F402</f>
        <v>4.2424999999999997</v>
      </c>
      <c r="H402" s="16"/>
      <c r="I402" s="2"/>
      <c r="J402" s="2"/>
      <c r="K402" s="19"/>
      <c r="L402" s="16"/>
      <c r="M402" s="19"/>
      <c r="N402" s="20"/>
      <c r="O402" s="20"/>
      <c r="P402" s="20"/>
      <c r="Q402" s="22"/>
      <c r="R402" s="21"/>
    </row>
    <row r="403" spans="2:18" x14ac:dyDescent="0.2">
      <c r="B403" s="2">
        <v>11</v>
      </c>
      <c r="C403" s="3">
        <v>-0.129</v>
      </c>
      <c r="E403" s="19">
        <f t="shared" si="139"/>
        <v>0.36099999999999999</v>
      </c>
      <c r="F403" s="16">
        <f t="shared" si="140"/>
        <v>1</v>
      </c>
      <c r="G403" s="19">
        <f t="shared" si="141"/>
        <v>0.36099999999999999</v>
      </c>
      <c r="H403" s="16"/>
      <c r="I403" s="2"/>
      <c r="J403" s="2"/>
      <c r="K403" s="19"/>
      <c r="L403" s="16"/>
      <c r="M403" s="19"/>
      <c r="N403" s="20"/>
      <c r="O403" s="20"/>
      <c r="P403" s="20"/>
      <c r="Q403" s="22"/>
      <c r="R403" s="21"/>
    </row>
    <row r="404" spans="2:18" x14ac:dyDescent="0.2">
      <c r="B404" s="2">
        <v>12</v>
      </c>
      <c r="C404" s="3">
        <v>-0.28399999999999997</v>
      </c>
      <c r="D404" s="3"/>
      <c r="E404" s="19">
        <f t="shared" si="139"/>
        <v>-0.20649999999999999</v>
      </c>
      <c r="F404" s="16">
        <f t="shared" si="140"/>
        <v>1</v>
      </c>
      <c r="G404" s="19">
        <f t="shared" si="141"/>
        <v>-0.20649999999999999</v>
      </c>
      <c r="H404" s="16"/>
      <c r="I404" s="2"/>
      <c r="J404" s="2"/>
      <c r="K404" s="19"/>
      <c r="L404" s="16"/>
      <c r="M404" s="19"/>
      <c r="N404" s="20"/>
      <c r="O404" s="20"/>
      <c r="P404" s="20"/>
      <c r="Q404" s="22"/>
      <c r="R404" s="21"/>
    </row>
    <row r="405" spans="2:18" x14ac:dyDescent="0.2">
      <c r="B405" s="2">
        <v>13</v>
      </c>
      <c r="C405" s="3">
        <v>-0.39</v>
      </c>
      <c r="D405" s="3"/>
      <c r="E405" s="19">
        <f t="shared" si="139"/>
        <v>-0.33699999999999997</v>
      </c>
      <c r="F405" s="16">
        <f t="shared" si="140"/>
        <v>1</v>
      </c>
      <c r="G405" s="19">
        <f t="shared" si="141"/>
        <v>-0.33699999999999997</v>
      </c>
      <c r="H405" s="16"/>
      <c r="I405" s="2"/>
      <c r="J405" s="2"/>
      <c r="K405" s="19"/>
      <c r="L405" s="16"/>
      <c r="M405" s="19"/>
      <c r="N405" s="20"/>
      <c r="O405" s="20"/>
      <c r="P405" s="20"/>
      <c r="Q405" s="22"/>
      <c r="R405" s="21"/>
    </row>
    <row r="406" spans="2:18" x14ac:dyDescent="0.2">
      <c r="B406" s="2">
        <v>14</v>
      </c>
      <c r="C406" s="3">
        <v>-0.64900000000000002</v>
      </c>
      <c r="D406" s="3"/>
      <c r="E406" s="19">
        <f t="shared" si="139"/>
        <v>-0.51950000000000007</v>
      </c>
      <c r="F406" s="16">
        <f t="shared" si="140"/>
        <v>1</v>
      </c>
      <c r="G406" s="19">
        <f t="shared" si="141"/>
        <v>-0.51950000000000007</v>
      </c>
      <c r="H406" s="16"/>
      <c r="I406" s="2"/>
      <c r="J406" s="2"/>
      <c r="K406" s="19"/>
      <c r="L406" s="16"/>
      <c r="M406" s="19"/>
      <c r="N406" s="20"/>
      <c r="O406" s="20"/>
      <c r="P406" s="20"/>
      <c r="Q406" s="22"/>
      <c r="R406" s="21"/>
    </row>
    <row r="407" spans="2:18" x14ac:dyDescent="0.2">
      <c r="B407" s="2">
        <v>15</v>
      </c>
      <c r="C407" s="3">
        <v>-0.81899999999999995</v>
      </c>
      <c r="D407" s="3"/>
      <c r="E407" s="19">
        <f t="shared" si="139"/>
        <v>-0.73399999999999999</v>
      </c>
      <c r="F407" s="16">
        <f t="shared" si="140"/>
        <v>1</v>
      </c>
      <c r="G407" s="19">
        <f t="shared" si="141"/>
        <v>-0.73399999999999999</v>
      </c>
      <c r="H407" s="16"/>
      <c r="I407" s="2">
        <v>0</v>
      </c>
      <c r="J407" s="3">
        <v>0.84099999999999997</v>
      </c>
      <c r="K407" s="19"/>
      <c r="L407" s="16"/>
      <c r="M407" s="19"/>
      <c r="N407" s="20"/>
      <c r="O407" s="20"/>
      <c r="P407" s="20"/>
      <c r="Q407" s="22"/>
      <c r="R407" s="21"/>
    </row>
    <row r="408" spans="2:18" x14ac:dyDescent="0.2">
      <c r="B408" s="2">
        <v>15.5</v>
      </c>
      <c r="C408" s="3">
        <v>-0.88</v>
      </c>
      <c r="D408" s="3"/>
      <c r="E408" s="19">
        <f t="shared" si="139"/>
        <v>-0.84949999999999992</v>
      </c>
      <c r="F408" s="16">
        <f t="shared" si="140"/>
        <v>0.5</v>
      </c>
      <c r="G408" s="19">
        <f t="shared" si="141"/>
        <v>-0.42474999999999996</v>
      </c>
      <c r="H408" s="16"/>
      <c r="I408" s="2">
        <v>5</v>
      </c>
      <c r="J408" s="3">
        <v>0.84599999999999997</v>
      </c>
      <c r="K408" s="19">
        <f t="shared" ref="K408:K414" si="142">AVERAGE(J407,J408)</f>
        <v>0.84349999999999992</v>
      </c>
      <c r="L408" s="16">
        <f t="shared" ref="L408:L414" si="143">I408-I407</f>
        <v>5</v>
      </c>
      <c r="M408" s="19">
        <f t="shared" ref="M408:M414" si="144">L408*K408</f>
        <v>4.2174999999999994</v>
      </c>
      <c r="N408" s="24"/>
      <c r="O408" s="24"/>
      <c r="P408" s="24"/>
      <c r="Q408" s="22"/>
      <c r="R408" s="21"/>
    </row>
    <row r="409" spans="2:18" x14ac:dyDescent="0.2">
      <c r="B409" s="2">
        <v>16</v>
      </c>
      <c r="C409" s="3">
        <v>-0.82399999999999995</v>
      </c>
      <c r="D409" s="3"/>
      <c r="E409" s="19">
        <f t="shared" si="139"/>
        <v>-0.85199999999999998</v>
      </c>
      <c r="F409" s="16">
        <f t="shared" si="140"/>
        <v>0.5</v>
      </c>
      <c r="G409" s="19">
        <f t="shared" si="141"/>
        <v>-0.42599999999999999</v>
      </c>
      <c r="H409" s="16"/>
      <c r="I409" s="2">
        <v>10</v>
      </c>
      <c r="J409" s="3">
        <v>0.85099999999999998</v>
      </c>
      <c r="K409" s="19">
        <f t="shared" si="142"/>
        <v>0.84850000000000003</v>
      </c>
      <c r="L409" s="16">
        <f t="shared" si="143"/>
        <v>5</v>
      </c>
      <c r="M409" s="19">
        <f t="shared" si="144"/>
        <v>4.2424999999999997</v>
      </c>
      <c r="N409" s="20"/>
      <c r="O409" s="20"/>
      <c r="P409" s="20"/>
      <c r="Q409" s="22"/>
      <c r="R409" s="21"/>
    </row>
    <row r="410" spans="2:18" x14ac:dyDescent="0.2">
      <c r="B410" s="2">
        <v>17</v>
      </c>
      <c r="C410" s="3">
        <v>-0.64400000000000002</v>
      </c>
      <c r="D410" s="3"/>
      <c r="E410" s="19">
        <f t="shared" si="139"/>
        <v>-0.73399999999999999</v>
      </c>
      <c r="F410" s="16">
        <f t="shared" si="140"/>
        <v>1</v>
      </c>
      <c r="G410" s="19">
        <f t="shared" si="141"/>
        <v>-0.73399999999999999</v>
      </c>
      <c r="H410" s="1"/>
      <c r="I410" s="2">
        <v>11</v>
      </c>
      <c r="J410" s="3">
        <v>-0.129</v>
      </c>
      <c r="K410" s="19">
        <f t="shared" si="142"/>
        <v>0.36099999999999999</v>
      </c>
      <c r="L410" s="16">
        <f t="shared" si="143"/>
        <v>1</v>
      </c>
      <c r="M410" s="19">
        <f t="shared" si="144"/>
        <v>0.36099999999999999</v>
      </c>
      <c r="N410" s="24"/>
      <c r="O410" s="24"/>
      <c r="P410" s="24"/>
      <c r="Q410" s="22"/>
      <c r="R410" s="21"/>
    </row>
    <row r="411" spans="2:18" x14ac:dyDescent="0.2">
      <c r="B411" s="2">
        <v>18</v>
      </c>
      <c r="C411" s="3">
        <v>-0.45400000000000001</v>
      </c>
      <c r="E411" s="19">
        <f t="shared" si="139"/>
        <v>-0.54900000000000004</v>
      </c>
      <c r="F411" s="16">
        <f t="shared" si="140"/>
        <v>1</v>
      </c>
      <c r="G411" s="19">
        <f t="shared" si="141"/>
        <v>-0.54900000000000004</v>
      </c>
      <c r="H411" s="1"/>
      <c r="I411" s="82">
        <f>I410+(J410-J411)*1.5</f>
        <v>13.3565</v>
      </c>
      <c r="J411" s="83">
        <v>-1.7</v>
      </c>
      <c r="K411" s="19">
        <f t="shared" si="142"/>
        <v>-0.91449999999999998</v>
      </c>
      <c r="L411" s="16">
        <f t="shared" si="143"/>
        <v>2.3565000000000005</v>
      </c>
      <c r="M411" s="19">
        <f t="shared" si="144"/>
        <v>-2.1550192500000005</v>
      </c>
      <c r="N411" s="24"/>
      <c r="O411" s="24"/>
      <c r="P411" s="24"/>
      <c r="Q411" s="22"/>
      <c r="R411" s="21"/>
    </row>
    <row r="412" spans="2:18" x14ac:dyDescent="0.2">
      <c r="B412" s="2">
        <v>19</v>
      </c>
      <c r="C412" s="3">
        <v>-0.24399999999999999</v>
      </c>
      <c r="D412" s="3"/>
      <c r="E412" s="19">
        <f t="shared" si="139"/>
        <v>-0.34899999999999998</v>
      </c>
      <c r="F412" s="16">
        <f t="shared" si="140"/>
        <v>1</v>
      </c>
      <c r="G412" s="19">
        <f t="shared" si="141"/>
        <v>-0.34899999999999998</v>
      </c>
      <c r="H412" s="1"/>
      <c r="I412" s="84">
        <f>I411+2.5</f>
        <v>15.8565</v>
      </c>
      <c r="J412" s="85">
        <f>J411</f>
        <v>-1.7</v>
      </c>
      <c r="K412" s="19">
        <f t="shared" si="142"/>
        <v>-1.7</v>
      </c>
      <c r="L412" s="16">
        <f t="shared" si="143"/>
        <v>2.5</v>
      </c>
      <c r="M412" s="19">
        <f t="shared" si="144"/>
        <v>-4.25</v>
      </c>
      <c r="N412" s="20"/>
      <c r="O412" s="20"/>
      <c r="P412" s="20"/>
      <c r="R412" s="21"/>
    </row>
    <row r="413" spans="2:18" x14ac:dyDescent="0.2">
      <c r="B413" s="2">
        <v>20</v>
      </c>
      <c r="C413" s="3">
        <v>0.1</v>
      </c>
      <c r="D413" s="3"/>
      <c r="E413" s="19">
        <f t="shared" si="139"/>
        <v>-7.1999999999999995E-2</v>
      </c>
      <c r="F413" s="16">
        <f t="shared" si="140"/>
        <v>1</v>
      </c>
      <c r="G413" s="19">
        <f t="shared" si="141"/>
        <v>-7.1999999999999995E-2</v>
      </c>
      <c r="H413" s="1"/>
      <c r="I413" s="82">
        <f>I412+2.5</f>
        <v>18.3565</v>
      </c>
      <c r="J413" s="83">
        <f>J411</f>
        <v>-1.7</v>
      </c>
      <c r="K413" s="19">
        <f t="shared" si="142"/>
        <v>-1.7</v>
      </c>
      <c r="L413" s="16">
        <f t="shared" si="143"/>
        <v>2.5</v>
      </c>
      <c r="M413" s="19">
        <f t="shared" si="144"/>
        <v>-4.25</v>
      </c>
      <c r="N413" s="20"/>
      <c r="O413" s="20"/>
      <c r="P413" s="20"/>
      <c r="R413" s="21"/>
    </row>
    <row r="414" spans="2:18" x14ac:dyDescent="0.2">
      <c r="B414" s="2">
        <v>21</v>
      </c>
      <c r="C414" s="3">
        <v>0.51</v>
      </c>
      <c r="D414" s="3" t="s">
        <v>20</v>
      </c>
      <c r="E414" s="19">
        <f t="shared" si="139"/>
        <v>0.30499999999999999</v>
      </c>
      <c r="F414" s="16">
        <f t="shared" si="140"/>
        <v>1</v>
      </c>
      <c r="G414" s="19">
        <f t="shared" si="141"/>
        <v>0.30499999999999999</v>
      </c>
      <c r="H414" s="1"/>
      <c r="I414" s="82">
        <f>I413+(J414-J413)*1.5</f>
        <v>21.671500000000002</v>
      </c>
      <c r="J414" s="86">
        <v>0.51</v>
      </c>
      <c r="K414" s="19">
        <f t="shared" si="142"/>
        <v>-0.59499999999999997</v>
      </c>
      <c r="L414" s="16">
        <f t="shared" si="143"/>
        <v>3.3150000000000013</v>
      </c>
      <c r="M414" s="19">
        <f t="shared" si="144"/>
        <v>-1.9724250000000008</v>
      </c>
      <c r="N414" s="20"/>
      <c r="O414" s="20"/>
      <c r="P414" s="20"/>
      <c r="R414" s="21"/>
    </row>
    <row r="415" spans="2:18" x14ac:dyDescent="0.2">
      <c r="B415" s="17">
        <v>25</v>
      </c>
      <c r="C415" s="44">
        <v>0.51600000000000001</v>
      </c>
      <c r="E415" s="19">
        <f t="shared" si="139"/>
        <v>0.51300000000000001</v>
      </c>
      <c r="F415" s="16">
        <f t="shared" si="140"/>
        <v>4</v>
      </c>
      <c r="G415" s="19">
        <f t="shared" si="141"/>
        <v>2.052</v>
      </c>
      <c r="I415" s="17">
        <v>25</v>
      </c>
      <c r="J415" s="44">
        <v>0.51600000000000001</v>
      </c>
      <c r="K415" s="73">
        <f t="shared" ref="K415:K416" si="145">AVERAGE(J414,J415)</f>
        <v>0.51300000000000001</v>
      </c>
      <c r="L415" s="74">
        <f t="shared" ref="L415:L416" si="146">I415-I414</f>
        <v>3.3284999999999982</v>
      </c>
      <c r="M415" s="73">
        <f t="shared" ref="M415:M416" si="147">L415*K415</f>
        <v>1.7075204999999991</v>
      </c>
      <c r="N415" s="20"/>
      <c r="O415" s="20"/>
      <c r="P415" s="20"/>
      <c r="R415" s="21"/>
    </row>
    <row r="416" spans="2:18" x14ac:dyDescent="0.2">
      <c r="B416" s="17">
        <v>30</v>
      </c>
      <c r="C416" s="44">
        <v>0.52600000000000002</v>
      </c>
      <c r="D416" s="3" t="s">
        <v>21</v>
      </c>
      <c r="E416" s="19">
        <f t="shared" si="139"/>
        <v>0.52100000000000002</v>
      </c>
      <c r="F416" s="16">
        <f t="shared" si="140"/>
        <v>5</v>
      </c>
      <c r="G416" s="19">
        <f t="shared" si="141"/>
        <v>2.605</v>
      </c>
      <c r="I416" s="17">
        <v>30</v>
      </c>
      <c r="J416" s="44">
        <v>0.52600000000000002</v>
      </c>
      <c r="K416" s="73">
        <f t="shared" si="145"/>
        <v>0.52100000000000002</v>
      </c>
      <c r="L416" s="74">
        <f t="shared" si="146"/>
        <v>5</v>
      </c>
      <c r="M416" s="73">
        <f t="shared" si="147"/>
        <v>2.605</v>
      </c>
      <c r="O416" s="24"/>
      <c r="P416" s="24"/>
    </row>
    <row r="417" spans="2:16" x14ac:dyDescent="0.2">
      <c r="B417" s="17"/>
      <c r="C417" s="44"/>
      <c r="D417" s="44"/>
      <c r="E417" s="19"/>
      <c r="F417" s="16"/>
      <c r="G417" s="19"/>
      <c r="I417" s="17"/>
      <c r="J417" s="17"/>
      <c r="K417" s="19"/>
      <c r="L417" s="16"/>
      <c r="M417" s="19"/>
      <c r="O417" s="14"/>
      <c r="P417" s="14"/>
    </row>
    <row r="418" spans="2:16" x14ac:dyDescent="0.2">
      <c r="B418" s="17"/>
      <c r="C418" s="44"/>
      <c r="D418" s="44"/>
      <c r="E418" s="19"/>
      <c r="F418" s="16"/>
      <c r="G418" s="19"/>
      <c r="I418" s="17"/>
      <c r="J418" s="17"/>
      <c r="K418" s="19"/>
      <c r="L418" s="16"/>
      <c r="M418" s="19"/>
      <c r="O418" s="14"/>
      <c r="P418" s="14"/>
    </row>
    <row r="419" spans="2:16" x14ac:dyDescent="0.2">
      <c r="B419" s="17"/>
      <c r="C419" s="44"/>
      <c r="D419" s="44"/>
      <c r="E419" s="19"/>
      <c r="F419" s="16"/>
      <c r="G419" s="19"/>
      <c r="H419" s="19"/>
      <c r="I419" s="17"/>
      <c r="J419" s="17"/>
      <c r="K419" s="19"/>
      <c r="L419" s="16"/>
      <c r="M419" s="19"/>
      <c r="N419" s="14"/>
      <c r="O419" s="14"/>
      <c r="P419" s="14"/>
    </row>
    <row r="420" spans="2:16" x14ac:dyDescent="0.2">
      <c r="B420" s="17"/>
      <c r="C420" s="44"/>
      <c r="D420" s="44"/>
      <c r="E420" s="19"/>
      <c r="F420" s="16"/>
      <c r="G420" s="19"/>
      <c r="H420" s="19"/>
      <c r="I420" s="17"/>
      <c r="J420" s="17"/>
      <c r="K420" s="19"/>
      <c r="L420" s="16"/>
      <c r="M420" s="19"/>
      <c r="N420" s="14"/>
      <c r="O420" s="14"/>
      <c r="P420" s="14"/>
    </row>
    <row r="421" spans="2:16" x14ac:dyDescent="0.2">
      <c r="B421" s="17"/>
      <c r="C421" s="44"/>
      <c r="D421" s="44"/>
      <c r="E421" s="19"/>
      <c r="F421" s="16"/>
      <c r="G421" s="19"/>
      <c r="H421" s="19"/>
      <c r="I421" s="17"/>
      <c r="J421" s="17"/>
      <c r="K421" s="19"/>
      <c r="L421" s="16"/>
      <c r="M421" s="19"/>
      <c r="N421" s="14"/>
      <c r="O421" s="14"/>
      <c r="P421" s="14"/>
    </row>
    <row r="422" spans="2:16" ht="15" x14ac:dyDescent="0.2">
      <c r="B422" s="13"/>
      <c r="C422" s="30"/>
      <c r="D422" s="30"/>
      <c r="E422" s="13"/>
      <c r="F422" s="26">
        <f>SUM(F401:F421)</f>
        <v>30</v>
      </c>
      <c r="G422" s="26">
        <f>SUM(G401:G421)</f>
        <v>9.4312499999999986</v>
      </c>
      <c r="H422" s="19"/>
      <c r="I422" s="19"/>
      <c r="J422" s="13"/>
      <c r="K422" s="13"/>
      <c r="L422" s="29">
        <f>SUM(L404:L421)</f>
        <v>30</v>
      </c>
      <c r="M422" s="29">
        <f>SUM(M404:M421)</f>
        <v>0.50607624999999734</v>
      </c>
      <c r="N422" s="14"/>
      <c r="O422" s="14"/>
      <c r="P422" s="14"/>
    </row>
    <row r="423" spans="2:16" ht="15" x14ac:dyDescent="0.2">
      <c r="B423" s="13"/>
      <c r="C423" s="30"/>
      <c r="D423" s="30"/>
      <c r="E423" s="13"/>
      <c r="F423" s="16"/>
      <c r="G423" s="19"/>
      <c r="H423" s="157" t="s">
        <v>10</v>
      </c>
      <c r="I423" s="157"/>
      <c r="J423" s="16">
        <f>G422</f>
        <v>9.4312499999999986</v>
      </c>
      <c r="K423" s="19" t="s">
        <v>11</v>
      </c>
      <c r="L423" s="16">
        <f>M422</f>
        <v>0.50607624999999734</v>
      </c>
      <c r="M423" s="19">
        <f>J423-L423</f>
        <v>8.9251737500000008</v>
      </c>
      <c r="N423" s="24"/>
      <c r="O423" s="14"/>
      <c r="P423" s="14"/>
    </row>
  </sheetData>
  <mergeCells count="64">
    <mergeCell ref="B93:G93"/>
    <mergeCell ref="I93:M93"/>
    <mergeCell ref="B198:G198"/>
    <mergeCell ref="I198:M198"/>
    <mergeCell ref="H222:I222"/>
    <mergeCell ref="B120:G120"/>
    <mergeCell ref="B146:G146"/>
    <mergeCell ref="B172:G172"/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0:I90"/>
    <mergeCell ref="D92:E92"/>
    <mergeCell ref="D225:E225"/>
    <mergeCell ref="H250:I250"/>
    <mergeCell ref="I305:M305"/>
    <mergeCell ref="B252:G252"/>
    <mergeCell ref="I252:M252"/>
    <mergeCell ref="I226:M226"/>
    <mergeCell ref="B226:G226"/>
    <mergeCell ref="H276:I276"/>
    <mergeCell ref="D278:E278"/>
    <mergeCell ref="B279:G279"/>
    <mergeCell ref="I279:M279"/>
    <mergeCell ref="H303:I303"/>
    <mergeCell ref="D304:E304"/>
    <mergeCell ref="B305:G305"/>
    <mergeCell ref="O22:Q22"/>
    <mergeCell ref="O25:Q25"/>
    <mergeCell ref="H396:I396"/>
    <mergeCell ref="H117:I117"/>
    <mergeCell ref="D119:E119"/>
    <mergeCell ref="I120:M120"/>
    <mergeCell ref="D145:E145"/>
    <mergeCell ref="I146:M146"/>
    <mergeCell ref="H170:I170"/>
    <mergeCell ref="D171:E171"/>
    <mergeCell ref="D251:E251"/>
    <mergeCell ref="I172:M172"/>
    <mergeCell ref="H196:I196"/>
    <mergeCell ref="D197:E197"/>
    <mergeCell ref="B332:G332"/>
    <mergeCell ref="I332:M332"/>
    <mergeCell ref="H329:I329"/>
    <mergeCell ref="D331:E331"/>
    <mergeCell ref="B399:G399"/>
    <mergeCell ref="I399:M399"/>
    <mergeCell ref="H423:I423"/>
    <mergeCell ref="H356:I356"/>
    <mergeCell ref="D357:E357"/>
    <mergeCell ref="B358:G358"/>
    <mergeCell ref="I358:M358"/>
    <mergeCell ref="D398:E39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3"/>
  <sheetViews>
    <sheetView topLeftCell="A10" workbookViewId="0">
      <selection activeCell="K17" sqref="K17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67" t="s">
        <v>12</v>
      </c>
      <c r="B2" s="167"/>
      <c r="C2" s="167"/>
      <c r="D2" s="167"/>
      <c r="E2" s="167"/>
      <c r="F2" s="167"/>
      <c r="G2" s="167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/>
      <c r="B5" s="36">
        <f>'Doapura khal-1'!D3</f>
        <v>0</v>
      </c>
      <c r="C5" s="37">
        <f>'Doapura khal-1'!M33</f>
        <v>5.218411749999996</v>
      </c>
      <c r="D5" s="9"/>
      <c r="E5" s="10"/>
      <c r="F5" s="10"/>
      <c r="G5" s="41">
        <f>'Doapura khal-1'!I16-'Doapura khal-1'!I14</f>
        <v>2.7795000000000023</v>
      </c>
      <c r="H5" s="41">
        <v>-3</v>
      </c>
      <c r="L5" s="39"/>
    </row>
    <row r="6" spans="1:12" ht="15.75" x14ac:dyDescent="0.25">
      <c r="A6" s="4"/>
      <c r="B6" s="11">
        <f>'Doapura khal-1'!D34</f>
        <v>0.1</v>
      </c>
      <c r="C6" s="10">
        <f>'Doapura khal-1'!M64</f>
        <v>11.486611</v>
      </c>
      <c r="D6" s="11">
        <f>(C5+C6)/2</f>
        <v>8.3525113749999988</v>
      </c>
      <c r="E6" s="10">
        <f>(B6-B5)*1000</f>
        <v>100</v>
      </c>
      <c r="F6" s="10">
        <f>ROUND(E6*D6,2)</f>
        <v>835.25</v>
      </c>
      <c r="G6" s="41">
        <f>'Doapura khal-1'!I47-'Doapura khal-1'!I45</f>
        <v>4.1479999999999997</v>
      </c>
      <c r="H6" s="41">
        <f>H5+0.01</f>
        <v>-2.99</v>
      </c>
      <c r="L6" s="39"/>
    </row>
    <row r="7" spans="1:12" ht="15.75" x14ac:dyDescent="0.25">
      <c r="A7" s="4"/>
      <c r="B7" s="11">
        <f>'Doapura khal-1'!D65</f>
        <v>0.2</v>
      </c>
      <c r="C7" s="10">
        <f>'Doapura khal-1'!M90</f>
        <v>11.293980999999999</v>
      </c>
      <c r="D7" s="11">
        <f t="shared" ref="D7:D19" si="0">(C6+C7)/2</f>
        <v>11.390295999999999</v>
      </c>
      <c r="E7" s="10">
        <f t="shared" ref="E7:E19" si="1">(B7-B6)*1000</f>
        <v>100</v>
      </c>
      <c r="F7" s="10">
        <f t="shared" ref="F7:F19" si="2">ROUND(E7*D7,2)</f>
        <v>1139.03</v>
      </c>
      <c r="G7" s="41">
        <f>'Doapura khal-1'!I78-'Doapura khal-1'!I76</f>
        <v>5</v>
      </c>
      <c r="H7" s="41">
        <f t="shared" ref="H7:H19" si="3">H6+0.01</f>
        <v>-2.9800000000000004</v>
      </c>
      <c r="L7" s="39"/>
    </row>
    <row r="8" spans="1:12" ht="15.75" x14ac:dyDescent="0.25">
      <c r="A8" s="4"/>
      <c r="B8" s="11">
        <f>'Doapura khal-1'!D92</f>
        <v>0.3</v>
      </c>
      <c r="C8" s="10">
        <f>'Doapura khal-1'!M117</f>
        <v>9.1618925000000022</v>
      </c>
      <c r="D8" s="11">
        <f t="shared" si="0"/>
        <v>10.227936750000001</v>
      </c>
      <c r="E8" s="10">
        <f t="shared" si="1"/>
        <v>99.999999999999972</v>
      </c>
      <c r="F8" s="10">
        <f t="shared" si="2"/>
        <v>1022.79</v>
      </c>
      <c r="G8" s="41">
        <f>'Doapura khal-1'!P92</f>
        <v>5</v>
      </c>
      <c r="H8" s="41">
        <f t="shared" si="3"/>
        <v>-2.9700000000000006</v>
      </c>
      <c r="L8" s="39"/>
    </row>
    <row r="9" spans="1:12" ht="15.75" x14ac:dyDescent="0.25">
      <c r="A9" s="4"/>
      <c r="B9" s="11">
        <f>'Doapura khal-1'!D119</f>
        <v>0.4</v>
      </c>
      <c r="C9" s="10">
        <f>'Doapura khal-1'!M144</f>
        <v>12.353760000000001</v>
      </c>
      <c r="D9" s="11">
        <f t="shared" si="0"/>
        <v>10.757826250000001</v>
      </c>
      <c r="E9" s="10">
        <f t="shared" si="1"/>
        <v>100.00000000000003</v>
      </c>
      <c r="F9" s="10">
        <f t="shared" si="2"/>
        <v>1075.78</v>
      </c>
      <c r="G9" s="41">
        <f>'Doapura khal-1'!P120</f>
        <v>-25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/>
      <c r="B10" s="11">
        <f>'Doapura khal-1'!D145</f>
        <v>0.5</v>
      </c>
      <c r="C10" s="10">
        <f>'Doapura khal-1'!M170</f>
        <v>8.0863500000000013</v>
      </c>
      <c r="D10" s="11">
        <f t="shared" si="0"/>
        <v>10.220055000000002</v>
      </c>
      <c r="E10" s="10">
        <f t="shared" si="1"/>
        <v>99.999999999999972</v>
      </c>
      <c r="F10" s="10">
        <f t="shared" si="2"/>
        <v>1022.01</v>
      </c>
      <c r="G10" s="41">
        <f>'Doapura khal-1'!P146</f>
        <v>4.375</v>
      </c>
      <c r="H10" s="41">
        <f t="shared" si="3"/>
        <v>-2.9500000000000011</v>
      </c>
      <c r="L10" s="39"/>
    </row>
    <row r="11" spans="1:12" ht="15.75" x14ac:dyDescent="0.25">
      <c r="A11" s="4"/>
      <c r="B11" s="11">
        <f>'Doapura khal-1'!D171</f>
        <v>0.6</v>
      </c>
      <c r="C11" s="10">
        <f>'Doapura khal-1'!M196</f>
        <v>4.7560195000000007</v>
      </c>
      <c r="D11" s="11">
        <f t="shared" si="0"/>
        <v>6.421184750000001</v>
      </c>
      <c r="E11" s="10">
        <f t="shared" si="1"/>
        <v>99.999999999999972</v>
      </c>
      <c r="F11" s="10">
        <f t="shared" si="2"/>
        <v>642.12</v>
      </c>
      <c r="G11" s="41">
        <f>'Doapura khal-1'!P172</f>
        <v>6</v>
      </c>
      <c r="H11" s="41">
        <f t="shared" si="3"/>
        <v>-2.9400000000000013</v>
      </c>
      <c r="L11" s="39"/>
    </row>
    <row r="12" spans="1:12" ht="15.75" x14ac:dyDescent="0.25">
      <c r="A12" s="4"/>
      <c r="B12" s="11">
        <f>'Doapura khal-1'!D197</f>
        <v>0.7</v>
      </c>
      <c r="C12" s="10">
        <f>'Doapura khal-1'!M222</f>
        <v>10.959703499999998</v>
      </c>
      <c r="D12" s="11">
        <f t="shared" si="0"/>
        <v>7.8578614999999994</v>
      </c>
      <c r="E12" s="10">
        <f t="shared" si="1"/>
        <v>99.999999999999972</v>
      </c>
      <c r="F12" s="10">
        <f t="shared" si="2"/>
        <v>785.79</v>
      </c>
      <c r="G12" s="41">
        <f>'Doapura khal-1'!P198</f>
        <v>4.9945000000000004</v>
      </c>
      <c r="H12" s="41">
        <f t="shared" si="3"/>
        <v>-2.9300000000000015</v>
      </c>
      <c r="L12" s="39"/>
    </row>
    <row r="13" spans="1:12" ht="15.75" x14ac:dyDescent="0.25">
      <c r="A13" s="4"/>
      <c r="B13" s="11">
        <f>'Doapura khal-1'!D225</f>
        <v>0.8</v>
      </c>
      <c r="C13" s="10">
        <f>'Doapura khal-1'!M250</f>
        <v>9.170104000000002</v>
      </c>
      <c r="D13" s="11">
        <f t="shared" si="0"/>
        <v>10.064903749999999</v>
      </c>
      <c r="E13" s="10">
        <f t="shared" si="1"/>
        <v>100.00000000000009</v>
      </c>
      <c r="F13" s="10">
        <f t="shared" si="2"/>
        <v>1006.49</v>
      </c>
      <c r="G13" s="41">
        <f>'Doapura khal-1'!P226</f>
        <v>5.4819999999999993</v>
      </c>
      <c r="H13" s="41">
        <f t="shared" si="3"/>
        <v>-2.9200000000000017</v>
      </c>
      <c r="L13" s="39"/>
    </row>
    <row r="14" spans="1:12" ht="15.75" x14ac:dyDescent="0.25">
      <c r="A14" s="4"/>
      <c r="B14" s="11">
        <f>'Doapura khal-1'!D251</f>
        <v>0.9</v>
      </c>
      <c r="C14" s="10">
        <f>'Doapura khal-1'!M276</f>
        <v>9.5332260000000026</v>
      </c>
      <c r="D14" s="11">
        <f t="shared" si="0"/>
        <v>9.3516650000000023</v>
      </c>
      <c r="E14" s="10">
        <f t="shared" si="1"/>
        <v>99.999999999999972</v>
      </c>
      <c r="F14" s="10">
        <f t="shared" si="2"/>
        <v>935.17</v>
      </c>
      <c r="G14" s="41">
        <f>'Doapura khal-1'!P252</f>
        <v>3.6219999999999999</v>
      </c>
      <c r="H14" s="41">
        <f t="shared" si="3"/>
        <v>-2.9100000000000019</v>
      </c>
      <c r="L14" s="39"/>
    </row>
    <row r="15" spans="1:12" ht="15.75" x14ac:dyDescent="0.25">
      <c r="A15" s="4"/>
      <c r="B15" s="11">
        <f>'Doapura khal-1'!D278</f>
        <v>1</v>
      </c>
      <c r="C15" s="10">
        <f>'Doapura khal-1'!M303</f>
        <v>11.155178999999997</v>
      </c>
      <c r="D15" s="11">
        <f t="shared" si="0"/>
        <v>10.3442025</v>
      </c>
      <c r="E15" s="10">
        <f t="shared" si="1"/>
        <v>99.999999999999972</v>
      </c>
      <c r="F15" s="10">
        <f t="shared" si="2"/>
        <v>1034.42</v>
      </c>
      <c r="G15" s="41">
        <f>'Doapura khal-1'!P279</f>
        <v>5</v>
      </c>
      <c r="H15" s="41">
        <f t="shared" si="3"/>
        <v>-2.9000000000000021</v>
      </c>
      <c r="L15" s="39"/>
    </row>
    <row r="16" spans="1:12" ht="15.75" x14ac:dyDescent="0.25">
      <c r="A16" s="4"/>
      <c r="B16" s="11">
        <f>'Doapura khal-1'!D304</f>
        <v>1.1000000000000001</v>
      </c>
      <c r="C16" s="10">
        <f>'Doapura khal-1'!M329</f>
        <v>11.862472750000002</v>
      </c>
      <c r="D16" s="11">
        <f t="shared" si="0"/>
        <v>11.508825874999999</v>
      </c>
      <c r="E16" s="10">
        <f t="shared" si="1"/>
        <v>100.00000000000009</v>
      </c>
      <c r="F16" s="10">
        <f t="shared" si="2"/>
        <v>1150.8800000000001</v>
      </c>
      <c r="G16" s="41">
        <f>'Doapura khal-1'!P305</f>
        <v>5.4909999999999997</v>
      </c>
      <c r="H16" s="41">
        <f t="shared" si="3"/>
        <v>-2.8900000000000023</v>
      </c>
      <c r="L16" s="39"/>
    </row>
    <row r="17" spans="1:13" ht="15.75" x14ac:dyDescent="0.25">
      <c r="A17" s="4"/>
      <c r="B17" s="11">
        <f>'Doapura khal-1'!D331</f>
        <v>1.2</v>
      </c>
      <c r="C17" s="10">
        <f>'Doapura khal-1'!M356</f>
        <v>12.567501999999999</v>
      </c>
      <c r="D17" s="11">
        <f t="shared" si="0"/>
        <v>12.214987375</v>
      </c>
      <c r="E17" s="10">
        <f t="shared" si="1"/>
        <v>99.999999999999872</v>
      </c>
      <c r="F17" s="10">
        <f t="shared" si="2"/>
        <v>1221.5</v>
      </c>
      <c r="G17" s="41">
        <f>'Doapura khal-1'!P332</f>
        <v>5.6574999999999989</v>
      </c>
      <c r="H17" s="41">
        <f t="shared" si="3"/>
        <v>-2.8800000000000026</v>
      </c>
      <c r="K17" s="75">
        <v>17069</v>
      </c>
      <c r="L17" s="91">
        <v>15</v>
      </c>
      <c r="M17" s="75">
        <f>K17/L17</f>
        <v>1137.9333333333334</v>
      </c>
    </row>
    <row r="18" spans="1:13" ht="15.75" x14ac:dyDescent="0.25">
      <c r="A18" s="4"/>
      <c r="B18" s="11">
        <f>'Doapura khal-1'!D357</f>
        <v>1.3</v>
      </c>
      <c r="C18" s="10">
        <f>'Doapura khal-1'!M396</f>
        <v>13.399241500000002</v>
      </c>
      <c r="D18" s="11">
        <f t="shared" si="0"/>
        <v>12.98337175</v>
      </c>
      <c r="E18" s="10">
        <f t="shared" si="1"/>
        <v>100.00000000000009</v>
      </c>
      <c r="F18" s="10">
        <f t="shared" si="2"/>
        <v>1298.3399999999999</v>
      </c>
      <c r="G18" s="41">
        <f>'Doapura khal-1'!P358</f>
        <v>2</v>
      </c>
      <c r="H18" s="41">
        <f t="shared" si="3"/>
        <v>-2.8700000000000028</v>
      </c>
      <c r="L18" s="39"/>
    </row>
    <row r="19" spans="1:13" ht="15.75" x14ac:dyDescent="0.25">
      <c r="A19" s="4"/>
      <c r="B19" s="11">
        <f>'Doapura khal-1'!D398</f>
        <v>1.4039999999999999</v>
      </c>
      <c r="C19" s="10">
        <f>'Doapura khal-1'!M423</f>
        <v>8.9251737500000008</v>
      </c>
      <c r="D19" s="11">
        <f t="shared" si="0"/>
        <v>11.162207625000001</v>
      </c>
      <c r="E19" s="10">
        <f t="shared" si="1"/>
        <v>103.99999999999987</v>
      </c>
      <c r="F19" s="10">
        <f t="shared" si="2"/>
        <v>1160.8699999999999</v>
      </c>
      <c r="G19" s="41">
        <f>'Doapura khal-1'!P399</f>
        <v>3.3565000000000005</v>
      </c>
      <c r="H19" s="41">
        <f t="shared" si="3"/>
        <v>-2.860000000000003</v>
      </c>
      <c r="K19" s="39">
        <f>F20-K17</f>
        <v>-2738.5600000000013</v>
      </c>
      <c r="L19" s="39"/>
    </row>
    <row r="20" spans="1:13" x14ac:dyDescent="0.2">
      <c r="B20" s="168" t="s">
        <v>6</v>
      </c>
      <c r="C20" s="169"/>
      <c r="D20" s="170"/>
      <c r="E20" s="37">
        <f>SUM(E6:E19)</f>
        <v>1403.9999999999998</v>
      </c>
      <c r="F20" s="37">
        <f>SUM(F6:F19)</f>
        <v>14330.439999999999</v>
      </c>
    </row>
    <row r="21" spans="1:13" x14ac:dyDescent="0.2">
      <c r="F21" s="38"/>
    </row>
    <row r="22" spans="1:13" x14ac:dyDescent="0.2">
      <c r="D22" s="171" t="s">
        <v>15</v>
      </c>
      <c r="E22" s="171"/>
      <c r="F22" s="38"/>
    </row>
    <row r="23" spans="1:13" x14ac:dyDescent="0.2">
      <c r="D23" s="172" t="s">
        <v>16</v>
      </c>
      <c r="E23" s="172"/>
      <c r="F23" s="43"/>
    </row>
  </sheetData>
  <mergeCells count="4">
    <mergeCell ref="A2:G2"/>
    <mergeCell ref="B20:D20"/>
    <mergeCell ref="D22:E22"/>
    <mergeCell ref="D23:E23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08"/>
  <sheetViews>
    <sheetView tabSelected="1" view="pageBreakPreview" topLeftCell="A265" zoomScale="98" zoomScaleNormal="96" zoomScaleSheetLayoutView="98" workbookViewId="0">
      <selection sqref="A1:T1"/>
    </sheetView>
  </sheetViews>
  <sheetFormatPr defaultRowHeight="12.75" x14ac:dyDescent="0.2"/>
  <cols>
    <col min="1" max="1" width="2" style="5" customWidth="1"/>
    <col min="2" max="2" width="8.140625" style="22" customWidth="1"/>
    <col min="3" max="3" width="8.5703125" style="46" customWidth="1"/>
    <col min="4" max="4" width="11.140625" style="46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87" hidden="1" customWidth="1"/>
    <col min="11" max="12" width="7.42578125" style="5" hidden="1" customWidth="1"/>
    <col min="13" max="13" width="10.42578125" style="5" hidden="1" customWidth="1"/>
    <col min="14" max="14" width="4" style="5" customWidth="1"/>
    <col min="15" max="16" width="10.140625" style="5" customWidth="1"/>
    <col min="17" max="17" width="8.7109375" style="5" customWidth="1"/>
    <col min="18" max="18" width="9.140625" style="5"/>
    <col min="19" max="19" width="23" style="5" customWidth="1"/>
    <col min="20" max="20" width="5.57031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3" t="s">
        <v>39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2"/>
      <c r="V1" s="12"/>
    </row>
    <row r="2" spans="1:22" ht="15" x14ac:dyDescent="0.2">
      <c r="B2" s="90"/>
      <c r="C2" s="30"/>
      <c r="D2" s="3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90"/>
      <c r="K3" s="90"/>
      <c r="L3" s="90"/>
      <c r="M3" s="90"/>
      <c r="N3" s="14"/>
      <c r="O3" s="14"/>
      <c r="P3" s="14"/>
    </row>
    <row r="4" spans="1:22" x14ac:dyDescent="0.2">
      <c r="B4" s="155"/>
      <c r="C4" s="155"/>
      <c r="D4" s="155"/>
      <c r="E4" s="155"/>
      <c r="F4" s="155"/>
      <c r="G4" s="155"/>
      <c r="I4" s="155" t="s">
        <v>9</v>
      </c>
      <c r="J4" s="155"/>
      <c r="K4" s="155"/>
      <c r="L4" s="155"/>
      <c r="M4" s="155"/>
      <c r="N4" s="15"/>
      <c r="O4" s="15"/>
      <c r="P4" s="15"/>
    </row>
    <row r="5" spans="1:22" x14ac:dyDescent="0.2">
      <c r="B5" s="2">
        <v>0</v>
      </c>
      <c r="C5" s="3">
        <v>0.89300000000000002</v>
      </c>
      <c r="D5" s="88" t="s">
        <v>27</v>
      </c>
      <c r="E5" s="89"/>
      <c r="F5" s="89"/>
      <c r="G5" s="89"/>
      <c r="H5" s="89"/>
      <c r="I5" s="17"/>
      <c r="J5" s="18"/>
      <c r="K5" s="88"/>
      <c r="L5" s="89"/>
      <c r="M5" s="88"/>
      <c r="N5" s="20"/>
      <c r="O5" s="20"/>
      <c r="P5" s="20"/>
      <c r="R5" s="21"/>
    </row>
    <row r="6" spans="1:22" x14ac:dyDescent="0.2">
      <c r="B6" s="2">
        <v>5</v>
      </c>
      <c r="C6" s="3">
        <v>0.90300000000000002</v>
      </c>
      <c r="D6" s="3"/>
      <c r="E6" s="88">
        <f>(C5+C6)/2</f>
        <v>0.89800000000000002</v>
      </c>
      <c r="F6" s="89">
        <f>B6-B5</f>
        <v>5</v>
      </c>
      <c r="G6" s="88">
        <f>E6*F6</f>
        <v>4.49</v>
      </c>
      <c r="H6" s="89"/>
      <c r="I6" s="2">
        <v>0</v>
      </c>
      <c r="J6" s="3">
        <v>0.89300000000000002</v>
      </c>
      <c r="K6" s="88"/>
      <c r="L6" s="89"/>
      <c r="M6" s="88"/>
      <c r="N6" s="20"/>
      <c r="O6" s="20"/>
      <c r="P6" s="20"/>
      <c r="Q6" s="22"/>
      <c r="R6" s="21"/>
    </row>
    <row r="7" spans="1:22" x14ac:dyDescent="0.2">
      <c r="B7" s="2">
        <v>10</v>
      </c>
      <c r="C7" s="3">
        <v>0.94799999999999995</v>
      </c>
      <c r="D7" s="3" t="s">
        <v>19</v>
      </c>
      <c r="E7" s="88">
        <f t="shared" ref="E7:E18" si="0">(C6+C7)/2</f>
        <v>0.92549999999999999</v>
      </c>
      <c r="F7" s="89">
        <f t="shared" ref="F7:F18" si="1">B7-B6</f>
        <v>5</v>
      </c>
      <c r="G7" s="88">
        <f t="shared" ref="G7:G18" si="2">E7*F7</f>
        <v>4.6274999999999995</v>
      </c>
      <c r="H7" s="89"/>
      <c r="I7" s="2">
        <v>5</v>
      </c>
      <c r="J7" s="3">
        <v>0.90300000000000002</v>
      </c>
      <c r="K7" s="88">
        <f t="shared" ref="K7:K12" si="3">AVERAGE(J6,J7)</f>
        <v>0.89800000000000002</v>
      </c>
      <c r="L7" s="89">
        <f t="shared" ref="L7:L12" si="4">I7-I6</f>
        <v>5</v>
      </c>
      <c r="M7" s="88">
        <f t="shared" ref="M7:M18" si="5">L7*K7</f>
        <v>4.49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-0.25700000000000001</v>
      </c>
      <c r="D8" s="3"/>
      <c r="E8" s="88">
        <f t="shared" si="0"/>
        <v>0.34549999999999997</v>
      </c>
      <c r="F8" s="89">
        <f t="shared" si="1"/>
        <v>1</v>
      </c>
      <c r="G8" s="88">
        <f t="shared" si="2"/>
        <v>0.34549999999999997</v>
      </c>
      <c r="H8" s="89"/>
      <c r="I8" s="2">
        <v>10</v>
      </c>
      <c r="J8" s="3">
        <v>0.94799999999999995</v>
      </c>
      <c r="K8" s="88">
        <f t="shared" si="3"/>
        <v>0.92549999999999999</v>
      </c>
      <c r="L8" s="89">
        <f t="shared" si="4"/>
        <v>5</v>
      </c>
      <c r="M8" s="88">
        <f t="shared" si="5"/>
        <v>4.6274999999999995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-0.60299999999999998</v>
      </c>
      <c r="D9" s="3"/>
      <c r="E9" s="88">
        <f t="shared" si="0"/>
        <v>-0.43</v>
      </c>
      <c r="F9" s="89">
        <f t="shared" si="1"/>
        <v>1</v>
      </c>
      <c r="G9" s="88">
        <f t="shared" si="2"/>
        <v>-0.43</v>
      </c>
      <c r="H9" s="89"/>
      <c r="I9" s="2">
        <v>11</v>
      </c>
      <c r="J9" s="3">
        <v>-0.25700000000000001</v>
      </c>
      <c r="K9" s="88">
        <f t="shared" si="3"/>
        <v>0.34549999999999997</v>
      </c>
      <c r="L9" s="89">
        <f t="shared" si="4"/>
        <v>1</v>
      </c>
      <c r="M9" s="88">
        <f t="shared" si="5"/>
        <v>0.34549999999999997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-0.80300000000000005</v>
      </c>
      <c r="D10" s="3"/>
      <c r="E10" s="88">
        <f t="shared" si="0"/>
        <v>-0.70300000000000007</v>
      </c>
      <c r="F10" s="89">
        <f t="shared" si="1"/>
        <v>2</v>
      </c>
      <c r="G10" s="88">
        <f t="shared" si="2"/>
        <v>-1.4060000000000001</v>
      </c>
      <c r="H10" s="89"/>
      <c r="I10" s="2">
        <v>12</v>
      </c>
      <c r="J10" s="3">
        <v>-0.60299999999999998</v>
      </c>
      <c r="K10" s="88">
        <f t="shared" si="3"/>
        <v>-0.43</v>
      </c>
      <c r="L10" s="89">
        <f t="shared" si="4"/>
        <v>1</v>
      </c>
      <c r="M10" s="88">
        <f t="shared" si="5"/>
        <v>-0.43</v>
      </c>
      <c r="N10" s="20"/>
      <c r="O10" s="20"/>
      <c r="P10" s="20"/>
      <c r="Q10" s="22"/>
      <c r="R10" s="21"/>
    </row>
    <row r="11" spans="1:22" x14ac:dyDescent="0.2">
      <c r="B11" s="2">
        <v>16</v>
      </c>
      <c r="C11" s="3">
        <v>-1.004</v>
      </c>
      <c r="D11" s="3"/>
      <c r="E11" s="88">
        <f t="shared" si="0"/>
        <v>-0.90349999999999997</v>
      </c>
      <c r="F11" s="89">
        <f t="shared" si="1"/>
        <v>2</v>
      </c>
      <c r="G11" s="88">
        <f t="shared" si="2"/>
        <v>-1.8069999999999999</v>
      </c>
      <c r="H11" s="89"/>
      <c r="I11" s="82">
        <f>I10+(J10-J11)*1.5</f>
        <v>13.6455</v>
      </c>
      <c r="J11" s="83">
        <v>-1.7</v>
      </c>
      <c r="K11" s="88">
        <f t="shared" si="3"/>
        <v>-1.1515</v>
      </c>
      <c r="L11" s="89">
        <f t="shared" si="4"/>
        <v>1.6455000000000002</v>
      </c>
      <c r="M11" s="88">
        <f t="shared" si="5"/>
        <v>-1.8947932500000002</v>
      </c>
      <c r="N11" s="20"/>
      <c r="O11" s="20"/>
      <c r="P11" s="20"/>
      <c r="Q11" s="22"/>
      <c r="R11" s="21"/>
    </row>
    <row r="12" spans="1:22" x14ac:dyDescent="0.2">
      <c r="B12" s="2">
        <v>16.5</v>
      </c>
      <c r="C12" s="3">
        <v>-1.0629999999999999</v>
      </c>
      <c r="D12" s="3"/>
      <c r="E12" s="88">
        <f t="shared" si="0"/>
        <v>-1.0335000000000001</v>
      </c>
      <c r="F12" s="89">
        <f t="shared" si="1"/>
        <v>0.5</v>
      </c>
      <c r="G12" s="88">
        <f t="shared" si="2"/>
        <v>-0.51675000000000004</v>
      </c>
      <c r="H12" s="89"/>
      <c r="I12" s="84">
        <f>I11+2.5</f>
        <v>16.145499999999998</v>
      </c>
      <c r="J12" s="85">
        <f>J11</f>
        <v>-1.7</v>
      </c>
      <c r="K12" s="88">
        <f t="shared" si="3"/>
        <v>-1.7</v>
      </c>
      <c r="L12" s="89">
        <f t="shared" si="4"/>
        <v>2.4999999999999982</v>
      </c>
      <c r="M12" s="88">
        <f t="shared" si="5"/>
        <v>-4.2499999999999964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-1.0029999999999999</v>
      </c>
      <c r="D13" s="3"/>
      <c r="E13" s="88">
        <f t="shared" si="0"/>
        <v>-1.0329999999999999</v>
      </c>
      <c r="F13" s="89">
        <f t="shared" si="1"/>
        <v>0.5</v>
      </c>
      <c r="G13" s="88">
        <f t="shared" si="2"/>
        <v>-0.51649999999999996</v>
      </c>
      <c r="H13" s="89"/>
      <c r="I13" s="82">
        <f>I12+2.5</f>
        <v>18.645499999999998</v>
      </c>
      <c r="J13" s="83">
        <f>J11</f>
        <v>-1.7</v>
      </c>
      <c r="K13" s="88">
        <f>AVERAGE(J12,J13)</f>
        <v>-1.7</v>
      </c>
      <c r="L13" s="89">
        <f>I13-I12</f>
        <v>2.5</v>
      </c>
      <c r="M13" s="88">
        <f t="shared" si="5"/>
        <v>-4.25</v>
      </c>
      <c r="N13" s="24"/>
      <c r="O13" s="24"/>
      <c r="P13" s="24"/>
      <c r="Q13" s="22"/>
      <c r="R13" s="21"/>
    </row>
    <row r="14" spans="1:22" x14ac:dyDescent="0.2">
      <c r="B14" s="2">
        <v>19</v>
      </c>
      <c r="C14" s="3">
        <v>-0.85199999999999998</v>
      </c>
      <c r="D14" s="3"/>
      <c r="E14" s="88">
        <f t="shared" si="0"/>
        <v>-0.92749999999999999</v>
      </c>
      <c r="F14" s="89">
        <f t="shared" si="1"/>
        <v>2</v>
      </c>
      <c r="G14" s="88">
        <f t="shared" si="2"/>
        <v>-1.855</v>
      </c>
      <c r="H14" s="89"/>
      <c r="I14" s="82">
        <f>I13+(J14-J13)*1.5</f>
        <v>20.220499999999998</v>
      </c>
      <c r="J14" s="86">
        <v>-0.65</v>
      </c>
      <c r="K14" s="88">
        <f t="shared" ref="K14:K18" si="6">AVERAGE(J13,J14)</f>
        <v>-1.175</v>
      </c>
      <c r="L14" s="89">
        <f t="shared" ref="L14:L18" si="7">I14-I13</f>
        <v>1.5749999999999993</v>
      </c>
      <c r="M14" s="88">
        <f t="shared" si="5"/>
        <v>-1.8506249999999993</v>
      </c>
      <c r="N14" s="20"/>
      <c r="O14" s="20"/>
      <c r="P14" s="20"/>
      <c r="Q14" s="22"/>
      <c r="R14" s="21"/>
    </row>
    <row r="15" spans="1:22" x14ac:dyDescent="0.2">
      <c r="B15" s="2">
        <v>21</v>
      </c>
      <c r="C15" s="3">
        <v>-0.53600000000000003</v>
      </c>
      <c r="E15" s="88">
        <f t="shared" si="0"/>
        <v>-0.69399999999999995</v>
      </c>
      <c r="F15" s="89">
        <f t="shared" si="1"/>
        <v>2</v>
      </c>
      <c r="G15" s="88">
        <f t="shared" si="2"/>
        <v>-1.3879999999999999</v>
      </c>
      <c r="H15" s="1"/>
      <c r="I15" s="2">
        <v>21</v>
      </c>
      <c r="J15" s="3">
        <v>-0.53600000000000003</v>
      </c>
      <c r="K15" s="88">
        <f t="shared" si="6"/>
        <v>-0.59299999999999997</v>
      </c>
      <c r="L15" s="89">
        <f t="shared" si="7"/>
        <v>0.7795000000000023</v>
      </c>
      <c r="M15" s="88">
        <f t="shared" si="5"/>
        <v>-0.46224350000000136</v>
      </c>
      <c r="N15" s="24"/>
      <c r="O15" s="24"/>
      <c r="P15" s="24"/>
      <c r="Q15" s="22"/>
      <c r="R15" s="21"/>
    </row>
    <row r="16" spans="1:22" x14ac:dyDescent="0.2">
      <c r="B16" s="2">
        <v>23</v>
      </c>
      <c r="C16" s="3">
        <v>0.95799999999999996</v>
      </c>
      <c r="D16" s="3" t="s">
        <v>20</v>
      </c>
      <c r="E16" s="88">
        <f t="shared" si="0"/>
        <v>0.21099999999999997</v>
      </c>
      <c r="F16" s="89">
        <f t="shared" si="1"/>
        <v>2</v>
      </c>
      <c r="G16" s="88">
        <f t="shared" si="2"/>
        <v>0.42199999999999993</v>
      </c>
      <c r="H16" s="1"/>
      <c r="I16" s="2">
        <v>23</v>
      </c>
      <c r="J16" s="3">
        <v>0.95799999999999996</v>
      </c>
      <c r="K16" s="88">
        <f t="shared" si="6"/>
        <v>0.21099999999999997</v>
      </c>
      <c r="L16" s="89">
        <f t="shared" si="7"/>
        <v>2</v>
      </c>
      <c r="M16" s="88">
        <f t="shared" si="5"/>
        <v>0.42199999999999993</v>
      </c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0.94799999999999995</v>
      </c>
      <c r="E17" s="88">
        <f t="shared" si="0"/>
        <v>0.95299999999999996</v>
      </c>
      <c r="F17" s="89">
        <f t="shared" si="1"/>
        <v>7</v>
      </c>
      <c r="G17" s="88">
        <f t="shared" si="2"/>
        <v>6.6709999999999994</v>
      </c>
      <c r="H17" s="1"/>
      <c r="I17" s="2">
        <v>30</v>
      </c>
      <c r="J17" s="3">
        <v>0.94799999999999995</v>
      </c>
      <c r="K17" s="88">
        <f t="shared" si="6"/>
        <v>0.95299999999999996</v>
      </c>
      <c r="L17" s="89">
        <f t="shared" si="7"/>
        <v>7</v>
      </c>
      <c r="M17" s="88">
        <f t="shared" si="5"/>
        <v>6.6709999999999994</v>
      </c>
      <c r="N17" s="20"/>
      <c r="O17" s="20"/>
      <c r="P17" s="20"/>
      <c r="R17" s="21"/>
    </row>
    <row r="18" spans="2:18" x14ac:dyDescent="0.2">
      <c r="B18" s="2">
        <v>35</v>
      </c>
      <c r="C18" s="3">
        <v>0.90300000000000002</v>
      </c>
      <c r="D18" s="88" t="s">
        <v>27</v>
      </c>
      <c r="E18" s="88">
        <f t="shared" si="0"/>
        <v>0.92549999999999999</v>
      </c>
      <c r="F18" s="89">
        <f t="shared" si="1"/>
        <v>5</v>
      </c>
      <c r="G18" s="88">
        <f t="shared" si="2"/>
        <v>4.6274999999999995</v>
      </c>
      <c r="H18" s="1"/>
      <c r="I18" s="2">
        <v>35</v>
      </c>
      <c r="J18" s="3">
        <v>0.90300000000000002</v>
      </c>
      <c r="K18" s="88">
        <f t="shared" si="6"/>
        <v>0.92549999999999999</v>
      </c>
      <c r="L18" s="89">
        <f t="shared" si="7"/>
        <v>5</v>
      </c>
      <c r="M18" s="88">
        <f t="shared" si="5"/>
        <v>4.6274999999999995</v>
      </c>
      <c r="N18" s="20"/>
      <c r="O18" s="20"/>
      <c r="P18" s="20"/>
      <c r="R18" s="21"/>
    </row>
    <row r="19" spans="2:18" ht="15" x14ac:dyDescent="0.2">
      <c r="B19" s="90"/>
      <c r="C19" s="30"/>
      <c r="D19" s="30"/>
      <c r="E19" s="90"/>
      <c r="F19" s="89"/>
      <c r="G19" s="88"/>
      <c r="H19" s="157" t="s">
        <v>10</v>
      </c>
      <c r="I19" s="157"/>
      <c r="J19" s="88" t="e">
        <f>#REF!</f>
        <v>#REF!</v>
      </c>
      <c r="K19" s="88" t="s">
        <v>11</v>
      </c>
      <c r="L19" s="89" t="e">
        <f>#REF!</f>
        <v>#REF!</v>
      </c>
      <c r="M19" s="88" t="e">
        <f>J19-L19</f>
        <v>#REF!</v>
      </c>
      <c r="N19" s="24"/>
      <c r="O19" s="14"/>
      <c r="P19" s="14"/>
    </row>
    <row r="20" spans="2:18" ht="15" x14ac:dyDescent="0.2">
      <c r="B20" s="1" t="s">
        <v>7</v>
      </c>
      <c r="C20" s="1"/>
      <c r="D20" s="158">
        <v>0.1</v>
      </c>
      <c r="E20" s="158"/>
      <c r="J20" s="90"/>
      <c r="K20" s="90"/>
      <c r="L20" s="90"/>
      <c r="M20" s="90"/>
      <c r="N20" s="14"/>
      <c r="O20" s="14"/>
      <c r="P20" s="14"/>
    </row>
    <row r="21" spans="2:18" x14ac:dyDescent="0.2">
      <c r="B21" s="155"/>
      <c r="C21" s="155"/>
      <c r="D21" s="155"/>
      <c r="E21" s="155"/>
      <c r="F21" s="155"/>
      <c r="G21" s="155"/>
      <c r="H21" s="5" t="s">
        <v>5</v>
      </c>
      <c r="I21" s="155" t="s">
        <v>9</v>
      </c>
      <c r="J21" s="155"/>
      <c r="K21" s="155"/>
      <c r="L21" s="155"/>
      <c r="M21" s="155"/>
      <c r="N21" s="15"/>
      <c r="O21" s="15"/>
      <c r="P21" s="15"/>
    </row>
    <row r="22" spans="2:18" x14ac:dyDescent="0.2">
      <c r="B22" s="2">
        <v>0</v>
      </c>
      <c r="C22" s="3">
        <v>-0.77600000000000002</v>
      </c>
      <c r="D22" s="88" t="s">
        <v>28</v>
      </c>
      <c r="E22" s="89"/>
      <c r="F22" s="89"/>
      <c r="G22" s="89"/>
      <c r="H22" s="89"/>
      <c r="I22" s="17"/>
      <c r="J22" s="18"/>
      <c r="K22" s="88"/>
      <c r="L22" s="89"/>
      <c r="M22" s="88"/>
      <c r="N22" s="20"/>
      <c r="O22" s="20"/>
      <c r="P22" s="20"/>
      <c r="R22" s="21"/>
    </row>
    <row r="23" spans="2:18" x14ac:dyDescent="0.2">
      <c r="B23" s="2">
        <v>3</v>
      </c>
      <c r="C23" s="3">
        <v>-0.371</v>
      </c>
      <c r="D23" s="3"/>
      <c r="E23" s="88">
        <f>(C22+C23)/2</f>
        <v>-0.57350000000000001</v>
      </c>
      <c r="F23" s="89">
        <f>B23-B22</f>
        <v>3</v>
      </c>
      <c r="G23" s="88">
        <f>E23*F23</f>
        <v>-1.7204999999999999</v>
      </c>
      <c r="H23" s="89"/>
      <c r="I23" s="2">
        <v>0</v>
      </c>
      <c r="J23" s="3">
        <v>-0.77600000000000002</v>
      </c>
      <c r="K23" s="88"/>
      <c r="L23" s="89"/>
      <c r="M23" s="88"/>
      <c r="N23" s="20"/>
      <c r="O23" s="20"/>
      <c r="P23" s="20"/>
      <c r="Q23" s="22"/>
      <c r="R23" s="21"/>
    </row>
    <row r="24" spans="2:18" x14ac:dyDescent="0.2">
      <c r="B24" s="2">
        <v>5</v>
      </c>
      <c r="C24" s="3">
        <v>-0.106</v>
      </c>
      <c r="D24" s="3" t="s">
        <v>19</v>
      </c>
      <c r="E24" s="88">
        <f t="shared" ref="E24:E39" si="8">(C23+C24)/2</f>
        <v>-0.23849999999999999</v>
      </c>
      <c r="F24" s="89">
        <f t="shared" ref="F24:F39" si="9">B24-B23</f>
        <v>2</v>
      </c>
      <c r="G24" s="88">
        <f t="shared" ref="G24:G39" si="10">E24*F24</f>
        <v>-0.47699999999999998</v>
      </c>
      <c r="H24" s="89"/>
      <c r="I24" s="2">
        <v>3</v>
      </c>
      <c r="J24" s="3">
        <v>-0.371</v>
      </c>
      <c r="K24" s="88">
        <f t="shared" ref="K24:K29" si="11">AVERAGE(J23,J24)</f>
        <v>-0.57350000000000001</v>
      </c>
      <c r="L24" s="89">
        <f t="shared" ref="L24:L29" si="12">I24-I23</f>
        <v>3</v>
      </c>
      <c r="M24" s="88">
        <f t="shared" ref="M24:M34" si="13">L24*K24</f>
        <v>-1.7204999999999999</v>
      </c>
      <c r="N24" s="20"/>
      <c r="O24" s="20"/>
      <c r="P24" s="20"/>
      <c r="Q24" s="22"/>
      <c r="R24" s="21"/>
    </row>
    <row r="25" spans="2:18" x14ac:dyDescent="0.2">
      <c r="B25" s="2">
        <v>6</v>
      </c>
      <c r="C25" s="3">
        <v>2.0009999999999999</v>
      </c>
      <c r="D25" s="3"/>
      <c r="E25" s="88">
        <f t="shared" si="8"/>
        <v>0.9474999999999999</v>
      </c>
      <c r="F25" s="89">
        <f t="shared" si="9"/>
        <v>1</v>
      </c>
      <c r="G25" s="88">
        <f t="shared" si="10"/>
        <v>0.9474999999999999</v>
      </c>
      <c r="H25" s="89"/>
      <c r="I25" s="2">
        <v>5</v>
      </c>
      <c r="J25" s="3">
        <v>-0.106</v>
      </c>
      <c r="K25" s="88">
        <f t="shared" si="11"/>
        <v>-0.23849999999999999</v>
      </c>
      <c r="L25" s="89">
        <f t="shared" si="12"/>
        <v>2</v>
      </c>
      <c r="M25" s="88">
        <f t="shared" si="13"/>
        <v>-0.47699999999999998</v>
      </c>
      <c r="N25" s="20"/>
      <c r="O25" s="20"/>
      <c r="P25" s="20"/>
      <c r="Q25" s="22"/>
      <c r="R25" s="21"/>
    </row>
    <row r="26" spans="2:18" x14ac:dyDescent="0.2">
      <c r="B26" s="2">
        <v>8</v>
      </c>
      <c r="C26" s="3">
        <v>2.0089999999999999</v>
      </c>
      <c r="D26" s="3"/>
      <c r="E26" s="88">
        <f t="shared" si="8"/>
        <v>2.0049999999999999</v>
      </c>
      <c r="F26" s="89">
        <f t="shared" si="9"/>
        <v>2</v>
      </c>
      <c r="G26" s="88">
        <f t="shared" si="10"/>
        <v>4.01</v>
      </c>
      <c r="H26" s="89"/>
      <c r="I26" s="2">
        <v>6</v>
      </c>
      <c r="J26" s="3">
        <v>2.0009999999999999</v>
      </c>
      <c r="K26" s="88">
        <f t="shared" si="11"/>
        <v>0.9474999999999999</v>
      </c>
      <c r="L26" s="89">
        <f t="shared" si="12"/>
        <v>1</v>
      </c>
      <c r="M26" s="88">
        <f t="shared" si="13"/>
        <v>0.9474999999999999</v>
      </c>
      <c r="N26" s="20"/>
      <c r="O26" s="20"/>
      <c r="P26" s="20"/>
      <c r="Q26" s="22"/>
      <c r="R26" s="21"/>
    </row>
    <row r="27" spans="2:18" x14ac:dyDescent="0.2">
      <c r="B27" s="2">
        <v>9</v>
      </c>
      <c r="C27" s="3">
        <v>0.86799999999999999</v>
      </c>
      <c r="D27" s="3"/>
      <c r="E27" s="88">
        <f t="shared" si="8"/>
        <v>1.4384999999999999</v>
      </c>
      <c r="F27" s="89">
        <f t="shared" si="9"/>
        <v>1</v>
      </c>
      <c r="G27" s="88">
        <f t="shared" si="10"/>
        <v>1.4384999999999999</v>
      </c>
      <c r="H27" s="89"/>
      <c r="I27" s="2">
        <v>8</v>
      </c>
      <c r="J27" s="3">
        <v>2.0089999999999999</v>
      </c>
      <c r="K27" s="88">
        <f t="shared" si="11"/>
        <v>2.0049999999999999</v>
      </c>
      <c r="L27" s="89">
        <f t="shared" si="12"/>
        <v>2</v>
      </c>
      <c r="M27" s="88">
        <f t="shared" si="13"/>
        <v>4.01</v>
      </c>
      <c r="N27" s="20"/>
      <c r="O27" s="20"/>
      <c r="P27" s="20"/>
      <c r="Q27" s="22"/>
      <c r="R27" s="21"/>
    </row>
    <row r="28" spans="2:18" x14ac:dyDescent="0.2">
      <c r="B28" s="2">
        <v>10</v>
      </c>
      <c r="C28" s="3">
        <v>0.86899999999999999</v>
      </c>
      <c r="D28" s="3"/>
      <c r="E28" s="88">
        <f t="shared" si="8"/>
        <v>0.86850000000000005</v>
      </c>
      <c r="F28" s="89">
        <f t="shared" si="9"/>
        <v>1</v>
      </c>
      <c r="G28" s="88">
        <f t="shared" si="10"/>
        <v>0.86850000000000005</v>
      </c>
      <c r="H28" s="89"/>
      <c r="I28" s="2">
        <v>9</v>
      </c>
      <c r="J28" s="3">
        <v>0.86799999999999999</v>
      </c>
      <c r="K28" s="88">
        <f t="shared" si="11"/>
        <v>1.4384999999999999</v>
      </c>
      <c r="L28" s="89">
        <f t="shared" si="12"/>
        <v>1</v>
      </c>
      <c r="M28" s="88">
        <f t="shared" si="13"/>
        <v>1.4384999999999999</v>
      </c>
      <c r="N28" s="20"/>
      <c r="O28" s="20"/>
      <c r="P28" s="20"/>
      <c r="Q28" s="22"/>
      <c r="R28" s="21"/>
    </row>
    <row r="29" spans="2:18" x14ac:dyDescent="0.2">
      <c r="B29" s="2">
        <v>11</v>
      </c>
      <c r="C29" s="3">
        <v>-0.38600000000000001</v>
      </c>
      <c r="D29" s="3"/>
      <c r="E29" s="88">
        <f t="shared" si="8"/>
        <v>0.24149999999999999</v>
      </c>
      <c r="F29" s="89">
        <f t="shared" si="9"/>
        <v>1</v>
      </c>
      <c r="G29" s="88">
        <f t="shared" si="10"/>
        <v>0.24149999999999999</v>
      </c>
      <c r="H29" s="89"/>
      <c r="I29" s="82">
        <f>I28+(J28-J29)*1.5</f>
        <v>12.852</v>
      </c>
      <c r="J29" s="83">
        <v>-1.7</v>
      </c>
      <c r="K29" s="88">
        <f t="shared" si="11"/>
        <v>-0.41599999999999998</v>
      </c>
      <c r="L29" s="89">
        <f t="shared" si="12"/>
        <v>3.8520000000000003</v>
      </c>
      <c r="M29" s="88">
        <f t="shared" si="13"/>
        <v>-1.6024320000000001</v>
      </c>
      <c r="N29" s="20"/>
      <c r="O29" s="20"/>
      <c r="P29" s="20"/>
      <c r="Q29" s="22"/>
      <c r="R29" s="21"/>
    </row>
    <row r="30" spans="2:18" x14ac:dyDescent="0.2">
      <c r="B30" s="2">
        <v>12</v>
      </c>
      <c r="C30" s="3">
        <v>-0.63200000000000001</v>
      </c>
      <c r="D30" s="3"/>
      <c r="E30" s="88">
        <f t="shared" si="8"/>
        <v>-0.50900000000000001</v>
      </c>
      <c r="F30" s="89">
        <f t="shared" si="9"/>
        <v>1</v>
      </c>
      <c r="G30" s="88">
        <f t="shared" si="10"/>
        <v>-0.50900000000000001</v>
      </c>
      <c r="H30" s="89"/>
      <c r="I30" s="84">
        <f>I29+2.5</f>
        <v>15.352</v>
      </c>
      <c r="J30" s="85">
        <f>J29</f>
        <v>-1.7</v>
      </c>
      <c r="K30" s="88">
        <f>AVERAGE(J29,J30)</f>
        <v>-1.7</v>
      </c>
      <c r="L30" s="89">
        <f>I30-I29</f>
        <v>2.5</v>
      </c>
      <c r="M30" s="88">
        <f t="shared" si="13"/>
        <v>-4.25</v>
      </c>
      <c r="N30" s="24"/>
      <c r="O30" s="24"/>
      <c r="P30" s="24"/>
      <c r="Q30" s="22"/>
      <c r="R30" s="21"/>
    </row>
    <row r="31" spans="2:18" x14ac:dyDescent="0.2">
      <c r="B31" s="2">
        <v>13</v>
      </c>
      <c r="C31" s="3">
        <v>-0.95799999999999996</v>
      </c>
      <c r="D31" s="3"/>
      <c r="E31" s="88">
        <f t="shared" si="8"/>
        <v>-0.79499999999999993</v>
      </c>
      <c r="F31" s="89">
        <f t="shared" si="9"/>
        <v>1</v>
      </c>
      <c r="G31" s="88">
        <f t="shared" si="10"/>
        <v>-0.79499999999999993</v>
      </c>
      <c r="H31" s="89"/>
      <c r="I31" s="82">
        <f>I30+2.5</f>
        <v>17.852</v>
      </c>
      <c r="J31" s="83">
        <f>J29</f>
        <v>-1.7</v>
      </c>
      <c r="K31" s="88">
        <f t="shared" ref="K31:K34" si="14">AVERAGE(J30,J31)</f>
        <v>-1.7</v>
      </c>
      <c r="L31" s="89">
        <f t="shared" ref="L31:L34" si="15">I31-I30</f>
        <v>2.5</v>
      </c>
      <c r="M31" s="88">
        <f t="shared" si="13"/>
        <v>-4.25</v>
      </c>
      <c r="N31" s="20"/>
      <c r="O31" s="20"/>
      <c r="P31" s="20"/>
      <c r="Q31" s="22"/>
      <c r="R31" s="21"/>
    </row>
    <row r="32" spans="2:18" x14ac:dyDescent="0.2">
      <c r="B32" s="2">
        <v>14</v>
      </c>
      <c r="C32" s="3">
        <v>-1.0209999999999999</v>
      </c>
      <c r="E32" s="88">
        <f t="shared" si="8"/>
        <v>-0.98949999999999994</v>
      </c>
      <c r="F32" s="89">
        <f t="shared" si="9"/>
        <v>1</v>
      </c>
      <c r="G32" s="88">
        <f t="shared" si="10"/>
        <v>-0.98949999999999994</v>
      </c>
      <c r="H32" s="1"/>
      <c r="I32" s="82">
        <f>I31+(J32-J31)*1.5</f>
        <v>21.302</v>
      </c>
      <c r="J32" s="86">
        <v>0.6</v>
      </c>
      <c r="K32" s="88">
        <f t="shared" si="14"/>
        <v>-0.55000000000000004</v>
      </c>
      <c r="L32" s="89">
        <f t="shared" si="15"/>
        <v>3.4499999999999993</v>
      </c>
      <c r="M32" s="88">
        <f t="shared" si="13"/>
        <v>-1.8974999999999997</v>
      </c>
      <c r="N32" s="24"/>
      <c r="O32" s="24"/>
      <c r="P32" s="24"/>
      <c r="Q32" s="22"/>
      <c r="R32" s="21"/>
    </row>
    <row r="33" spans="2:18" x14ac:dyDescent="0.2">
      <c r="B33" s="2">
        <v>15</v>
      </c>
      <c r="C33" s="3">
        <v>-0.96199999999999997</v>
      </c>
      <c r="D33" s="3"/>
      <c r="E33" s="88">
        <f t="shared" si="8"/>
        <v>-0.99149999999999994</v>
      </c>
      <c r="F33" s="89">
        <f t="shared" si="9"/>
        <v>1</v>
      </c>
      <c r="G33" s="88">
        <f t="shared" si="10"/>
        <v>-0.99149999999999994</v>
      </c>
      <c r="H33" s="1"/>
      <c r="I33" s="17">
        <v>22</v>
      </c>
      <c r="J33" s="44">
        <v>-0.27100000000000002</v>
      </c>
      <c r="K33" s="88">
        <f t="shared" si="14"/>
        <v>0.16449999999999998</v>
      </c>
      <c r="L33" s="89">
        <f t="shared" si="15"/>
        <v>0.6980000000000004</v>
      </c>
      <c r="M33" s="88">
        <f t="shared" si="13"/>
        <v>0.11482100000000005</v>
      </c>
      <c r="N33" s="24"/>
      <c r="O33" s="24"/>
      <c r="P33" s="24"/>
      <c r="Q33" s="22"/>
      <c r="R33" s="21"/>
    </row>
    <row r="34" spans="2:18" x14ac:dyDescent="0.2">
      <c r="B34" s="2">
        <v>16</v>
      </c>
      <c r="C34" s="3">
        <v>-0.68200000000000005</v>
      </c>
      <c r="D34" s="3"/>
      <c r="E34" s="88">
        <f t="shared" si="8"/>
        <v>-0.82200000000000006</v>
      </c>
      <c r="F34" s="89">
        <f t="shared" si="9"/>
        <v>1</v>
      </c>
      <c r="G34" s="88">
        <f t="shared" si="10"/>
        <v>-0.82200000000000006</v>
      </c>
      <c r="H34" s="1"/>
      <c r="I34" s="17">
        <v>25</v>
      </c>
      <c r="J34" s="44">
        <v>-0.77100000000000002</v>
      </c>
      <c r="K34" s="88">
        <f t="shared" si="14"/>
        <v>-0.52100000000000002</v>
      </c>
      <c r="L34" s="89">
        <f t="shared" si="15"/>
        <v>3</v>
      </c>
      <c r="M34" s="88">
        <f t="shared" si="13"/>
        <v>-1.5630000000000002</v>
      </c>
      <c r="N34" s="20"/>
      <c r="O34" s="20"/>
      <c r="P34" s="20"/>
      <c r="R34" s="21"/>
    </row>
    <row r="35" spans="2:18" x14ac:dyDescent="0.2">
      <c r="B35" s="2">
        <v>17</v>
      </c>
      <c r="C35" s="3">
        <v>-0.371</v>
      </c>
      <c r="D35" s="3"/>
      <c r="E35" s="88">
        <f t="shared" si="8"/>
        <v>-0.52649999999999997</v>
      </c>
      <c r="F35" s="89">
        <f t="shared" si="9"/>
        <v>1</v>
      </c>
      <c r="G35" s="88">
        <f t="shared" si="10"/>
        <v>-0.52649999999999997</v>
      </c>
      <c r="H35" s="1"/>
      <c r="I35" s="2"/>
      <c r="J35" s="28"/>
      <c r="K35" s="88"/>
      <c r="L35" s="89"/>
      <c r="M35" s="88"/>
      <c r="N35" s="20"/>
      <c r="O35" s="20"/>
      <c r="P35" s="20"/>
      <c r="R35" s="21"/>
    </row>
    <row r="36" spans="2:18" x14ac:dyDescent="0.2">
      <c r="B36" s="2">
        <v>18</v>
      </c>
      <c r="C36" s="3">
        <v>0.86399999999999999</v>
      </c>
      <c r="D36" s="3" t="s">
        <v>20</v>
      </c>
      <c r="E36" s="88">
        <f t="shared" si="8"/>
        <v>0.2465</v>
      </c>
      <c r="F36" s="89">
        <f t="shared" si="9"/>
        <v>1</v>
      </c>
      <c r="G36" s="88">
        <f t="shared" si="10"/>
        <v>0.2465</v>
      </c>
      <c r="H36" s="1"/>
      <c r="I36" s="17"/>
      <c r="J36" s="17"/>
      <c r="K36" s="88"/>
      <c r="L36" s="89"/>
      <c r="M36" s="88"/>
      <c r="N36" s="20"/>
      <c r="O36" s="20"/>
      <c r="P36" s="20"/>
      <c r="R36" s="21"/>
    </row>
    <row r="37" spans="2:18" x14ac:dyDescent="0.2">
      <c r="B37" s="17">
        <v>21</v>
      </c>
      <c r="C37" s="44">
        <v>0.85899999999999999</v>
      </c>
      <c r="D37" s="44"/>
      <c r="E37" s="88">
        <f t="shared" si="8"/>
        <v>0.86149999999999993</v>
      </c>
      <c r="F37" s="89">
        <f t="shared" si="9"/>
        <v>3</v>
      </c>
      <c r="G37" s="88">
        <f t="shared" si="10"/>
        <v>2.5844999999999998</v>
      </c>
      <c r="I37" s="17"/>
      <c r="J37" s="17"/>
      <c r="K37" s="88"/>
      <c r="L37" s="89"/>
      <c r="M37" s="88"/>
      <c r="N37" s="20"/>
      <c r="O37" s="20"/>
      <c r="P37" s="20"/>
      <c r="R37" s="21"/>
    </row>
    <row r="38" spans="2:18" x14ac:dyDescent="0.2">
      <c r="B38" s="17">
        <v>22</v>
      </c>
      <c r="C38" s="44">
        <v>-0.27100000000000002</v>
      </c>
      <c r="D38" s="44"/>
      <c r="E38" s="88">
        <f t="shared" si="8"/>
        <v>0.29399999999999998</v>
      </c>
      <c r="F38" s="89">
        <f t="shared" si="9"/>
        <v>1</v>
      </c>
      <c r="G38" s="88">
        <f t="shared" si="10"/>
        <v>0.29399999999999998</v>
      </c>
      <c r="I38" s="17"/>
      <c r="J38" s="17"/>
      <c r="K38" s="88"/>
      <c r="L38" s="89"/>
      <c r="M38" s="88"/>
      <c r="O38" s="24"/>
      <c r="P38" s="24"/>
    </row>
    <row r="39" spans="2:18" x14ac:dyDescent="0.2">
      <c r="B39" s="17">
        <v>25</v>
      </c>
      <c r="C39" s="44">
        <v>-0.77100000000000002</v>
      </c>
      <c r="D39" s="44" t="s">
        <v>29</v>
      </c>
      <c r="E39" s="88">
        <f t="shared" si="8"/>
        <v>-0.52100000000000002</v>
      </c>
      <c r="F39" s="89">
        <f t="shared" si="9"/>
        <v>3</v>
      </c>
      <c r="G39" s="88">
        <f t="shared" si="10"/>
        <v>-1.5630000000000002</v>
      </c>
      <c r="I39" s="17"/>
      <c r="J39" s="17"/>
      <c r="K39" s="88"/>
      <c r="L39" s="89"/>
      <c r="M39" s="88"/>
      <c r="O39" s="14"/>
      <c r="P39" s="14"/>
    </row>
    <row r="40" spans="2:18" ht="15" x14ac:dyDescent="0.2">
      <c r="B40" s="90"/>
      <c r="C40" s="30"/>
      <c r="D40" s="30"/>
      <c r="E40" s="90"/>
      <c r="F40" s="89"/>
      <c r="G40" s="88"/>
      <c r="H40" s="157" t="s">
        <v>10</v>
      </c>
      <c r="I40" s="157"/>
      <c r="J40" s="88" t="e">
        <f>#REF!</f>
        <v>#REF!</v>
      </c>
      <c r="K40" s="88" t="s">
        <v>11</v>
      </c>
      <c r="L40" s="89" t="e">
        <f>#REF!</f>
        <v>#REF!</v>
      </c>
      <c r="M40" s="88" t="e">
        <f>J40-L40</f>
        <v>#REF!</v>
      </c>
      <c r="N40" s="24"/>
      <c r="O40" s="14"/>
      <c r="P40" s="14"/>
    </row>
    <row r="41" spans="2:18" ht="15" x14ac:dyDescent="0.2">
      <c r="B41" s="1" t="s">
        <v>7</v>
      </c>
      <c r="C41" s="1"/>
      <c r="D41" s="158">
        <v>0.2</v>
      </c>
      <c r="E41" s="158"/>
      <c r="J41" s="90"/>
      <c r="K41" s="90"/>
      <c r="L41" s="90"/>
      <c r="M41" s="90"/>
      <c r="N41" s="14"/>
      <c r="O41" s="14"/>
      <c r="P41" s="31"/>
    </row>
    <row r="42" spans="2:18" x14ac:dyDescent="0.2">
      <c r="B42" s="155"/>
      <c r="C42" s="155"/>
      <c r="D42" s="155"/>
      <c r="E42" s="155"/>
      <c r="F42" s="155"/>
      <c r="G42" s="155"/>
      <c r="H42" s="5" t="s">
        <v>5</v>
      </c>
      <c r="I42" s="155" t="s">
        <v>9</v>
      </c>
      <c r="J42" s="155"/>
      <c r="K42" s="155"/>
      <c r="L42" s="155"/>
      <c r="M42" s="155"/>
      <c r="N42" s="15"/>
      <c r="O42" s="15"/>
      <c r="P42" s="15"/>
    </row>
    <row r="43" spans="2:18" x14ac:dyDescent="0.2">
      <c r="B43" s="2">
        <v>0</v>
      </c>
      <c r="C43" s="3">
        <v>0.36699999999999999</v>
      </c>
      <c r="D43" s="3" t="s">
        <v>21</v>
      </c>
      <c r="E43" s="89"/>
      <c r="F43" s="89"/>
      <c r="G43" s="89"/>
      <c r="H43" s="89"/>
      <c r="I43" s="17"/>
      <c r="J43" s="18"/>
      <c r="K43" s="88"/>
      <c r="L43" s="89"/>
      <c r="M43" s="88"/>
      <c r="N43" s="20"/>
      <c r="O43" s="20"/>
      <c r="P43" s="20"/>
      <c r="R43" s="21"/>
    </row>
    <row r="44" spans="2:18" x14ac:dyDescent="0.2">
      <c r="B44" s="2">
        <v>5</v>
      </c>
      <c r="C44" s="3">
        <v>0.36199999999999999</v>
      </c>
      <c r="D44" s="3"/>
      <c r="E44" s="88">
        <f>(C43+C44)/2</f>
        <v>0.36449999999999999</v>
      </c>
      <c r="F44" s="89">
        <f>B44-B43</f>
        <v>5</v>
      </c>
      <c r="G44" s="88">
        <f>E44*F44</f>
        <v>1.8225</v>
      </c>
      <c r="H44" s="89"/>
      <c r="I44" s="2"/>
      <c r="J44" s="2"/>
      <c r="K44" s="88"/>
      <c r="L44" s="89"/>
      <c r="M44" s="88"/>
      <c r="N44" s="20"/>
      <c r="O44" s="20"/>
      <c r="P44" s="20"/>
      <c r="Q44" s="22"/>
      <c r="R44" s="21"/>
    </row>
    <row r="45" spans="2:18" x14ac:dyDescent="0.2">
      <c r="B45" s="2">
        <v>10</v>
      </c>
      <c r="C45" s="3">
        <v>0.35199999999999998</v>
      </c>
      <c r="D45" s="3" t="s">
        <v>19</v>
      </c>
      <c r="E45" s="88">
        <f t="shared" ref="E45:E55" si="16">(C44+C45)/2</f>
        <v>0.35699999999999998</v>
      </c>
      <c r="F45" s="89">
        <f t="shared" ref="F45:F55" si="17">B45-B44</f>
        <v>5</v>
      </c>
      <c r="G45" s="88">
        <f t="shared" ref="G45:G55" si="18">E45*F45</f>
        <v>1.7849999999999999</v>
      </c>
      <c r="H45" s="89"/>
      <c r="I45" s="2"/>
      <c r="J45" s="2"/>
      <c r="K45" s="88"/>
      <c r="L45" s="89"/>
      <c r="M45" s="88"/>
      <c r="N45" s="20"/>
      <c r="O45" s="20"/>
      <c r="P45" s="20"/>
      <c r="Q45" s="22"/>
      <c r="R45" s="21"/>
    </row>
    <row r="46" spans="2:18" x14ac:dyDescent="0.2">
      <c r="B46" s="2">
        <v>11</v>
      </c>
      <c r="C46" s="3">
        <v>-0.57799999999999996</v>
      </c>
      <c r="D46" s="3"/>
      <c r="E46" s="88">
        <f t="shared" si="16"/>
        <v>-0.11299999999999999</v>
      </c>
      <c r="F46" s="89">
        <f t="shared" si="17"/>
        <v>1</v>
      </c>
      <c r="G46" s="88">
        <f t="shared" si="18"/>
        <v>-0.11299999999999999</v>
      </c>
      <c r="H46" s="89"/>
      <c r="I46" s="2"/>
      <c r="J46" s="2"/>
      <c r="K46" s="88"/>
      <c r="L46" s="89"/>
      <c r="M46" s="88"/>
      <c r="N46" s="20"/>
      <c r="O46" s="20"/>
      <c r="P46" s="20"/>
      <c r="Q46" s="22"/>
      <c r="R46" s="21"/>
    </row>
    <row r="47" spans="2:18" x14ac:dyDescent="0.2">
      <c r="B47" s="2">
        <v>12</v>
      </c>
      <c r="C47" s="3">
        <v>-0.79900000000000004</v>
      </c>
      <c r="D47" s="3"/>
      <c r="E47" s="88">
        <f t="shared" si="16"/>
        <v>-0.6885</v>
      </c>
      <c r="F47" s="89">
        <f t="shared" si="17"/>
        <v>1</v>
      </c>
      <c r="G47" s="88">
        <f t="shared" si="18"/>
        <v>-0.6885</v>
      </c>
      <c r="H47" s="89"/>
      <c r="I47" s="2"/>
      <c r="J47" s="2"/>
      <c r="K47" s="88"/>
      <c r="L47" s="89"/>
      <c r="M47" s="88"/>
      <c r="N47" s="20"/>
      <c r="O47" s="20"/>
      <c r="P47" s="20"/>
      <c r="Q47" s="22"/>
      <c r="R47" s="21"/>
    </row>
    <row r="48" spans="2:18" x14ac:dyDescent="0.2">
      <c r="B48" s="2">
        <v>12.5</v>
      </c>
      <c r="C48" s="3">
        <v>-0.92</v>
      </c>
      <c r="D48" s="3"/>
      <c r="E48" s="88">
        <f t="shared" si="16"/>
        <v>-0.85950000000000004</v>
      </c>
      <c r="F48" s="89">
        <f t="shared" si="17"/>
        <v>0.5</v>
      </c>
      <c r="G48" s="88">
        <f t="shared" si="18"/>
        <v>-0.42975000000000002</v>
      </c>
      <c r="H48" s="89"/>
      <c r="I48" s="2"/>
      <c r="J48" s="2"/>
      <c r="K48" s="88"/>
      <c r="L48" s="89"/>
      <c r="M48" s="88"/>
      <c r="N48" s="20"/>
      <c r="O48" s="20"/>
      <c r="P48" s="20"/>
      <c r="Q48" s="22"/>
      <c r="R48" s="21"/>
    </row>
    <row r="49" spans="2:18" x14ac:dyDescent="0.2">
      <c r="B49" s="2">
        <v>13</v>
      </c>
      <c r="C49" s="3">
        <v>-0.97799999999999998</v>
      </c>
      <c r="D49" s="3"/>
      <c r="E49" s="88">
        <f t="shared" si="16"/>
        <v>-0.94900000000000007</v>
      </c>
      <c r="F49" s="89">
        <f t="shared" si="17"/>
        <v>0.5</v>
      </c>
      <c r="G49" s="88">
        <f t="shared" si="18"/>
        <v>-0.47450000000000003</v>
      </c>
      <c r="H49" s="89"/>
      <c r="I49" s="2">
        <v>0</v>
      </c>
      <c r="J49" s="3">
        <v>0.36699999999999999</v>
      </c>
      <c r="K49" s="88"/>
      <c r="L49" s="89"/>
      <c r="M49" s="88"/>
      <c r="N49" s="20"/>
      <c r="O49" s="20"/>
      <c r="P49" s="20"/>
      <c r="Q49" s="22"/>
      <c r="R49" s="21"/>
    </row>
    <row r="50" spans="2:18" x14ac:dyDescent="0.2">
      <c r="B50" s="2">
        <v>13.5</v>
      </c>
      <c r="C50" s="3">
        <v>-0.92300000000000004</v>
      </c>
      <c r="D50" s="3"/>
      <c r="E50" s="88">
        <f t="shared" si="16"/>
        <v>-0.95050000000000001</v>
      </c>
      <c r="F50" s="89">
        <f t="shared" si="17"/>
        <v>0.5</v>
      </c>
      <c r="G50" s="88">
        <f t="shared" si="18"/>
        <v>-0.47525000000000001</v>
      </c>
      <c r="H50" s="89"/>
      <c r="I50" s="2">
        <v>5</v>
      </c>
      <c r="J50" s="3">
        <v>0.36199999999999999</v>
      </c>
      <c r="K50" s="88">
        <f t="shared" ref="K50" si="19">AVERAGE(J49,J50)</f>
        <v>0.36449999999999999</v>
      </c>
      <c r="L50" s="89">
        <f t="shared" ref="L50" si="20">I50-I49</f>
        <v>5</v>
      </c>
      <c r="M50" s="88">
        <f t="shared" ref="M50:M57" si="21">L50*K50</f>
        <v>1.8225</v>
      </c>
      <c r="N50" s="20"/>
      <c r="O50" s="20"/>
      <c r="P50" s="20"/>
      <c r="Q50" s="22"/>
      <c r="R50" s="21"/>
    </row>
    <row r="51" spans="2:18" x14ac:dyDescent="0.2">
      <c r="B51" s="2">
        <v>14</v>
      </c>
      <c r="C51" s="3">
        <v>-0.73</v>
      </c>
      <c r="D51" s="3"/>
      <c r="E51" s="88">
        <f t="shared" si="16"/>
        <v>-0.82650000000000001</v>
      </c>
      <c r="F51" s="89">
        <f t="shared" si="17"/>
        <v>0.5</v>
      </c>
      <c r="G51" s="88">
        <f t="shared" si="18"/>
        <v>-0.41325000000000001</v>
      </c>
      <c r="H51" s="89"/>
      <c r="I51" s="2">
        <v>7.5</v>
      </c>
      <c r="J51" s="3">
        <v>0.35199999999999998</v>
      </c>
      <c r="K51" s="88">
        <f>AVERAGE(J50,J51)</f>
        <v>0.35699999999999998</v>
      </c>
      <c r="L51" s="89">
        <f>I51-I50</f>
        <v>2.5</v>
      </c>
      <c r="M51" s="88">
        <f t="shared" si="21"/>
        <v>0.89249999999999996</v>
      </c>
      <c r="N51" s="24"/>
      <c r="O51" s="24"/>
      <c r="P51" s="24"/>
      <c r="Q51" s="22"/>
      <c r="R51" s="21"/>
    </row>
    <row r="52" spans="2:18" x14ac:dyDescent="0.2">
      <c r="B52" s="2">
        <v>15</v>
      </c>
      <c r="C52" s="3">
        <v>-0.53400000000000003</v>
      </c>
      <c r="D52" s="3"/>
      <c r="E52" s="88">
        <f t="shared" si="16"/>
        <v>-0.63200000000000001</v>
      </c>
      <c r="F52" s="89">
        <f t="shared" si="17"/>
        <v>1</v>
      </c>
      <c r="G52" s="88">
        <f t="shared" si="18"/>
        <v>-0.63200000000000001</v>
      </c>
      <c r="H52" s="89"/>
      <c r="I52" s="82">
        <f>I51+(J51-J52)*1.5</f>
        <v>10.577999999999999</v>
      </c>
      <c r="J52" s="83">
        <v>-1.7</v>
      </c>
      <c r="K52" s="88">
        <f t="shared" ref="K52:K57" si="22">AVERAGE(J51,J52)</f>
        <v>-0.67399999999999993</v>
      </c>
      <c r="L52" s="89">
        <f t="shared" ref="L52:L57" si="23">I52-I51</f>
        <v>3.0779999999999994</v>
      </c>
      <c r="M52" s="88">
        <f t="shared" si="21"/>
        <v>-2.0745719999999994</v>
      </c>
      <c r="N52" s="20"/>
      <c r="O52" s="20"/>
      <c r="P52" s="20"/>
      <c r="Q52" s="22"/>
      <c r="R52" s="21"/>
    </row>
    <row r="53" spans="2:18" x14ac:dyDescent="0.2">
      <c r="B53" s="2">
        <v>16</v>
      </c>
      <c r="C53" s="3">
        <v>0.39200000000000002</v>
      </c>
      <c r="D53" s="3" t="s">
        <v>20</v>
      </c>
      <c r="E53" s="88">
        <f t="shared" si="16"/>
        <v>-7.1000000000000008E-2</v>
      </c>
      <c r="F53" s="89">
        <f t="shared" si="17"/>
        <v>1</v>
      </c>
      <c r="G53" s="88">
        <f t="shared" si="18"/>
        <v>-7.1000000000000008E-2</v>
      </c>
      <c r="H53" s="1"/>
      <c r="I53" s="84">
        <f>I52+2.5</f>
        <v>13.077999999999999</v>
      </c>
      <c r="J53" s="85">
        <f>J52</f>
        <v>-1.7</v>
      </c>
      <c r="K53" s="88">
        <f t="shared" si="22"/>
        <v>-1.7</v>
      </c>
      <c r="L53" s="89">
        <f t="shared" si="23"/>
        <v>2.5</v>
      </c>
      <c r="M53" s="88">
        <f t="shared" si="21"/>
        <v>-4.25</v>
      </c>
      <c r="N53" s="24"/>
      <c r="O53" s="24"/>
      <c r="P53" s="24"/>
      <c r="Q53" s="22"/>
      <c r="R53" s="21"/>
    </row>
    <row r="54" spans="2:18" x14ac:dyDescent="0.2">
      <c r="B54" s="2">
        <v>20</v>
      </c>
      <c r="C54" s="3">
        <v>0.40200000000000002</v>
      </c>
      <c r="D54" s="3"/>
      <c r="E54" s="88">
        <f t="shared" si="16"/>
        <v>0.39700000000000002</v>
      </c>
      <c r="F54" s="89">
        <f t="shared" si="17"/>
        <v>4</v>
      </c>
      <c r="G54" s="88">
        <f t="shared" si="18"/>
        <v>1.5880000000000001</v>
      </c>
      <c r="H54" s="1"/>
      <c r="I54" s="82">
        <f>I53+2.5</f>
        <v>15.577999999999999</v>
      </c>
      <c r="J54" s="83">
        <f>J52</f>
        <v>-1.7</v>
      </c>
      <c r="K54" s="88">
        <f t="shared" si="22"/>
        <v>-1.7</v>
      </c>
      <c r="L54" s="89">
        <f t="shared" si="23"/>
        <v>2.5</v>
      </c>
      <c r="M54" s="88">
        <f t="shared" si="21"/>
        <v>-4.25</v>
      </c>
      <c r="N54" s="24"/>
      <c r="O54" s="24"/>
      <c r="P54" s="24"/>
      <c r="Q54" s="22"/>
      <c r="R54" s="21"/>
    </row>
    <row r="55" spans="2:18" x14ac:dyDescent="0.2">
      <c r="B55" s="2">
        <v>25</v>
      </c>
      <c r="C55" s="3">
        <v>0.40600000000000003</v>
      </c>
      <c r="D55" s="3" t="s">
        <v>21</v>
      </c>
      <c r="E55" s="88">
        <f t="shared" si="16"/>
        <v>0.40400000000000003</v>
      </c>
      <c r="F55" s="89">
        <f t="shared" si="17"/>
        <v>5</v>
      </c>
      <c r="G55" s="88">
        <f t="shared" si="18"/>
        <v>2.02</v>
      </c>
      <c r="H55" s="1"/>
      <c r="I55" s="82">
        <f>I54+(J55-J54)*1.5</f>
        <v>18.730999999999998</v>
      </c>
      <c r="J55" s="86">
        <v>0.40200000000000002</v>
      </c>
      <c r="K55" s="88">
        <f t="shared" si="22"/>
        <v>-0.64900000000000002</v>
      </c>
      <c r="L55" s="89">
        <f t="shared" si="23"/>
        <v>3.1529999999999987</v>
      </c>
      <c r="M55" s="88">
        <f t="shared" si="21"/>
        <v>-2.0462969999999991</v>
      </c>
      <c r="N55" s="20"/>
      <c r="O55" s="20"/>
      <c r="P55" s="20"/>
      <c r="R55" s="21"/>
    </row>
    <row r="56" spans="2:18" x14ac:dyDescent="0.2">
      <c r="B56" s="2"/>
      <c r="C56" s="3"/>
      <c r="E56" s="88"/>
      <c r="F56" s="89"/>
      <c r="G56" s="88"/>
      <c r="H56" s="1"/>
      <c r="I56" s="2">
        <v>20</v>
      </c>
      <c r="J56" s="3">
        <v>0.40200000000000002</v>
      </c>
      <c r="K56" s="88">
        <f t="shared" si="22"/>
        <v>0.40200000000000002</v>
      </c>
      <c r="L56" s="89">
        <f t="shared" si="23"/>
        <v>1.2690000000000019</v>
      </c>
      <c r="M56" s="88">
        <f t="shared" si="21"/>
        <v>0.51013800000000076</v>
      </c>
      <c r="N56" s="20"/>
      <c r="O56" s="20"/>
      <c r="P56" s="20"/>
      <c r="R56" s="21"/>
    </row>
    <row r="57" spans="2:18" x14ac:dyDescent="0.2">
      <c r="B57" s="2"/>
      <c r="C57" s="3"/>
      <c r="D57" s="3"/>
      <c r="E57" s="88"/>
      <c r="F57" s="89"/>
      <c r="G57" s="88"/>
      <c r="H57" s="1"/>
      <c r="I57" s="2">
        <v>25</v>
      </c>
      <c r="J57" s="3">
        <v>0.40600000000000003</v>
      </c>
      <c r="K57" s="88">
        <f t="shared" si="22"/>
        <v>0.40400000000000003</v>
      </c>
      <c r="L57" s="89">
        <f t="shared" si="23"/>
        <v>5</v>
      </c>
      <c r="M57" s="88">
        <f t="shared" si="21"/>
        <v>2.02</v>
      </c>
      <c r="N57" s="20"/>
      <c r="O57" s="20"/>
      <c r="P57" s="20"/>
      <c r="R57" s="21"/>
    </row>
    <row r="58" spans="2:18" x14ac:dyDescent="0.2">
      <c r="B58" s="17"/>
      <c r="C58" s="44"/>
      <c r="D58" s="44"/>
      <c r="E58" s="88"/>
      <c r="F58" s="89"/>
      <c r="G58" s="88"/>
      <c r="I58" s="17"/>
      <c r="J58" s="17"/>
      <c r="K58" s="88"/>
      <c r="L58" s="89"/>
      <c r="M58" s="88"/>
      <c r="N58" s="20"/>
      <c r="O58" s="20"/>
      <c r="P58" s="20"/>
      <c r="R58" s="21"/>
    </row>
    <row r="59" spans="2:18" x14ac:dyDescent="0.2">
      <c r="B59" s="17"/>
      <c r="C59" s="44"/>
      <c r="D59" s="44"/>
      <c r="E59" s="88"/>
      <c r="F59" s="89"/>
      <c r="G59" s="88"/>
      <c r="I59" s="17"/>
      <c r="J59" s="17"/>
      <c r="K59" s="88"/>
      <c r="L59" s="89"/>
      <c r="M59" s="88"/>
      <c r="O59" s="24"/>
      <c r="P59" s="24"/>
    </row>
    <row r="60" spans="2:18" x14ac:dyDescent="0.2">
      <c r="B60" s="17"/>
      <c r="C60" s="44"/>
      <c r="D60" s="44"/>
      <c r="E60" s="88"/>
      <c r="F60" s="89"/>
      <c r="G60" s="88"/>
      <c r="I60" s="17"/>
      <c r="J60" s="17"/>
      <c r="K60" s="88"/>
      <c r="L60" s="89"/>
      <c r="M60" s="88"/>
      <c r="O60" s="14"/>
      <c r="P60" s="14"/>
    </row>
    <row r="61" spans="2:18" x14ac:dyDescent="0.2">
      <c r="B61" s="17"/>
      <c r="C61" s="44"/>
      <c r="D61" s="44"/>
      <c r="E61" s="88"/>
      <c r="F61" s="89"/>
      <c r="G61" s="88"/>
      <c r="I61" s="17"/>
      <c r="J61" s="17"/>
      <c r="K61" s="88"/>
      <c r="L61" s="89"/>
      <c r="M61" s="88"/>
      <c r="O61" s="14"/>
      <c r="P61" s="14"/>
    </row>
    <row r="62" spans="2:18" x14ac:dyDescent="0.2">
      <c r="B62" s="17"/>
      <c r="C62" s="44"/>
      <c r="D62" s="44"/>
      <c r="E62" s="88"/>
      <c r="F62" s="89"/>
      <c r="G62" s="88"/>
      <c r="H62" s="88"/>
      <c r="I62" s="17"/>
      <c r="J62" s="17"/>
      <c r="K62" s="88"/>
      <c r="L62" s="89"/>
      <c r="M62" s="88"/>
      <c r="N62" s="14"/>
      <c r="O62" s="14"/>
      <c r="P62" s="14"/>
    </row>
    <row r="63" spans="2:18" x14ac:dyDescent="0.2">
      <c r="B63" s="17"/>
      <c r="C63" s="44"/>
      <c r="D63" s="44"/>
      <c r="E63" s="88"/>
      <c r="F63" s="89"/>
      <c r="G63" s="88"/>
      <c r="H63" s="88"/>
      <c r="I63" s="17"/>
      <c r="J63" s="17"/>
      <c r="K63" s="88"/>
      <c r="L63" s="89"/>
      <c r="M63" s="88"/>
      <c r="N63" s="14"/>
      <c r="O63" s="14"/>
      <c r="P63" s="14"/>
    </row>
    <row r="64" spans="2:18" ht="15" x14ac:dyDescent="0.2">
      <c r="B64" s="1" t="s">
        <v>7</v>
      </c>
      <c r="C64" s="1"/>
      <c r="D64" s="158">
        <v>0.3</v>
      </c>
      <c r="E64" s="158"/>
      <c r="J64" s="90"/>
      <c r="K64" s="90"/>
      <c r="L64" s="90"/>
      <c r="M64" s="90"/>
      <c r="N64" s="14"/>
      <c r="O64" s="14"/>
      <c r="P64" s="31"/>
    </row>
    <row r="65" spans="2:18" x14ac:dyDescent="0.2">
      <c r="B65" s="155"/>
      <c r="C65" s="155"/>
      <c r="D65" s="155"/>
      <c r="E65" s="155"/>
      <c r="F65" s="155"/>
      <c r="G65" s="155"/>
      <c r="H65" s="5" t="s">
        <v>5</v>
      </c>
      <c r="I65" s="155" t="s">
        <v>9</v>
      </c>
      <c r="J65" s="155"/>
      <c r="K65" s="155"/>
      <c r="L65" s="155"/>
      <c r="M65" s="155"/>
      <c r="N65" s="15"/>
      <c r="O65" s="15"/>
      <c r="P65" s="15"/>
    </row>
    <row r="66" spans="2:18" x14ac:dyDescent="0.2">
      <c r="B66" s="2">
        <v>0</v>
      </c>
      <c r="C66" s="3">
        <v>0.193</v>
      </c>
      <c r="D66" s="3" t="s">
        <v>21</v>
      </c>
      <c r="E66" s="89"/>
      <c r="F66" s="89"/>
      <c r="G66" s="89"/>
      <c r="H66" s="89"/>
      <c r="I66" s="17"/>
      <c r="J66" s="18"/>
      <c r="K66" s="88"/>
      <c r="L66" s="89"/>
      <c r="M66" s="88"/>
      <c r="N66" s="20"/>
      <c r="O66" s="20"/>
      <c r="P66" s="20"/>
      <c r="R66" s="21"/>
    </row>
    <row r="67" spans="2:18" x14ac:dyDescent="0.2">
      <c r="B67" s="2">
        <v>5</v>
      </c>
      <c r="C67" s="3">
        <v>0.186</v>
      </c>
      <c r="D67" s="3"/>
      <c r="E67" s="88">
        <f>(C66+C67)/2</f>
        <v>0.1895</v>
      </c>
      <c r="F67" s="89">
        <f>B67-B66</f>
        <v>5</v>
      </c>
      <c r="G67" s="88">
        <f>E67*F67</f>
        <v>0.94750000000000001</v>
      </c>
      <c r="H67" s="89"/>
      <c r="I67" s="2"/>
      <c r="J67" s="2"/>
      <c r="K67" s="88"/>
      <c r="L67" s="89"/>
      <c r="M67" s="88"/>
      <c r="N67" s="20"/>
      <c r="O67" s="20"/>
      <c r="P67" s="20"/>
      <c r="Q67" s="22"/>
      <c r="R67" s="21"/>
    </row>
    <row r="68" spans="2:18" x14ac:dyDescent="0.2">
      <c r="B68" s="2">
        <v>10</v>
      </c>
      <c r="C68" s="3">
        <v>0.183</v>
      </c>
      <c r="D68" s="3" t="s">
        <v>19</v>
      </c>
      <c r="E68" s="88">
        <f t="shared" ref="E68:E78" si="24">(C67+C68)/2</f>
        <v>0.1845</v>
      </c>
      <c r="F68" s="89">
        <f t="shared" ref="F68:F78" si="25">B68-B67</f>
        <v>5</v>
      </c>
      <c r="G68" s="88">
        <f t="shared" ref="G68:G78" si="26">E68*F68</f>
        <v>0.92249999999999999</v>
      </c>
      <c r="H68" s="89"/>
      <c r="I68" s="2"/>
      <c r="J68" s="2"/>
      <c r="K68" s="88"/>
      <c r="L68" s="89"/>
      <c r="M68" s="88"/>
      <c r="N68" s="20"/>
      <c r="O68" s="20"/>
      <c r="P68" s="20"/>
      <c r="Q68" s="22"/>
      <c r="R68" s="21"/>
    </row>
    <row r="69" spans="2:18" x14ac:dyDescent="0.2">
      <c r="B69" s="2">
        <v>11</v>
      </c>
      <c r="C69" s="3">
        <v>-0.28100000000000003</v>
      </c>
      <c r="D69" s="3"/>
      <c r="E69" s="88">
        <f t="shared" si="24"/>
        <v>-4.9000000000000016E-2</v>
      </c>
      <c r="F69" s="89">
        <f t="shared" si="25"/>
        <v>1</v>
      </c>
      <c r="G69" s="88">
        <f t="shared" si="26"/>
        <v>-4.9000000000000016E-2</v>
      </c>
      <c r="H69" s="89"/>
      <c r="I69" s="2"/>
      <c r="J69" s="2"/>
      <c r="K69" s="88"/>
      <c r="L69" s="89"/>
      <c r="M69" s="88"/>
      <c r="N69" s="20"/>
      <c r="O69" s="20"/>
      <c r="P69" s="20"/>
      <c r="Q69" s="22"/>
      <c r="R69" s="21"/>
    </row>
    <row r="70" spans="2:18" x14ac:dyDescent="0.2">
      <c r="B70" s="2">
        <v>12</v>
      </c>
      <c r="C70" s="3">
        <v>-0.51700000000000002</v>
      </c>
      <c r="D70" s="3"/>
      <c r="E70" s="88">
        <f t="shared" si="24"/>
        <v>-0.39900000000000002</v>
      </c>
      <c r="F70" s="89">
        <f t="shared" si="25"/>
        <v>1</v>
      </c>
      <c r="G70" s="88">
        <f t="shared" si="26"/>
        <v>-0.39900000000000002</v>
      </c>
      <c r="H70" s="89"/>
      <c r="I70" s="2"/>
      <c r="J70" s="2"/>
      <c r="K70" s="88"/>
      <c r="L70" s="89"/>
      <c r="M70" s="88"/>
      <c r="N70" s="20"/>
      <c r="O70" s="20"/>
      <c r="P70" s="20"/>
      <c r="Q70" s="22"/>
      <c r="R70" s="21"/>
    </row>
    <row r="71" spans="2:18" x14ac:dyDescent="0.2">
      <c r="B71" s="2">
        <v>13</v>
      </c>
      <c r="C71" s="3">
        <v>-0.81599999999999995</v>
      </c>
      <c r="D71" s="3"/>
      <c r="E71" s="88">
        <f t="shared" si="24"/>
        <v>-0.66649999999999998</v>
      </c>
      <c r="F71" s="89">
        <f t="shared" si="25"/>
        <v>1</v>
      </c>
      <c r="G71" s="88">
        <f t="shared" si="26"/>
        <v>-0.66649999999999998</v>
      </c>
      <c r="H71" s="89"/>
      <c r="I71" s="2"/>
      <c r="J71" s="2"/>
      <c r="K71" s="88"/>
      <c r="L71" s="89"/>
      <c r="M71" s="88"/>
      <c r="N71" s="20"/>
      <c r="O71" s="20"/>
      <c r="P71" s="20"/>
      <c r="Q71" s="22"/>
      <c r="R71" s="21"/>
    </row>
    <row r="72" spans="2:18" x14ac:dyDescent="0.2">
      <c r="B72" s="2">
        <v>14</v>
      </c>
      <c r="C72" s="3">
        <v>-0.86599999999999999</v>
      </c>
      <c r="D72" s="3"/>
      <c r="E72" s="88">
        <f t="shared" si="24"/>
        <v>-0.84099999999999997</v>
      </c>
      <c r="F72" s="89">
        <f t="shared" si="25"/>
        <v>1</v>
      </c>
      <c r="G72" s="88">
        <f t="shared" si="26"/>
        <v>-0.84099999999999997</v>
      </c>
      <c r="H72" s="89"/>
      <c r="I72" s="2">
        <v>0</v>
      </c>
      <c r="J72" s="3">
        <v>0.193</v>
      </c>
      <c r="K72" s="88"/>
      <c r="L72" s="89"/>
      <c r="M72" s="88"/>
      <c r="N72" s="20"/>
      <c r="O72" s="20"/>
      <c r="P72" s="20"/>
      <c r="Q72" s="22"/>
      <c r="R72" s="21"/>
    </row>
    <row r="73" spans="2:18" x14ac:dyDescent="0.2">
      <c r="B73" s="2">
        <v>15</v>
      </c>
      <c r="C73" s="3">
        <v>-0.81699999999999995</v>
      </c>
      <c r="D73" s="3"/>
      <c r="E73" s="88">
        <f t="shared" si="24"/>
        <v>-0.84149999999999991</v>
      </c>
      <c r="F73" s="89">
        <f t="shared" si="25"/>
        <v>1</v>
      </c>
      <c r="G73" s="88">
        <f t="shared" si="26"/>
        <v>-0.84149999999999991</v>
      </c>
      <c r="H73" s="89"/>
      <c r="I73" s="2">
        <v>5</v>
      </c>
      <c r="J73" s="3">
        <v>0.186</v>
      </c>
      <c r="K73" s="88">
        <f t="shared" ref="K73" si="27">AVERAGE(J72,J73)</f>
        <v>0.1895</v>
      </c>
      <c r="L73" s="89">
        <f t="shared" ref="L73" si="28">I73-I72</f>
        <v>5</v>
      </c>
      <c r="M73" s="88">
        <f t="shared" ref="M73:M79" si="29">L73*K73</f>
        <v>0.94750000000000001</v>
      </c>
      <c r="N73" s="20"/>
      <c r="O73" s="20"/>
      <c r="P73" s="20"/>
      <c r="Q73" s="22"/>
      <c r="R73" s="21"/>
    </row>
    <row r="74" spans="2:18" x14ac:dyDescent="0.2">
      <c r="B74" s="2">
        <v>16</v>
      </c>
      <c r="C74" s="3">
        <v>-0.51800000000000002</v>
      </c>
      <c r="D74" s="3"/>
      <c r="E74" s="88">
        <f t="shared" si="24"/>
        <v>-0.66749999999999998</v>
      </c>
      <c r="F74" s="89">
        <f t="shared" si="25"/>
        <v>1</v>
      </c>
      <c r="G74" s="88">
        <f t="shared" si="26"/>
        <v>-0.66749999999999998</v>
      </c>
      <c r="H74" s="89"/>
      <c r="I74" s="2">
        <v>9</v>
      </c>
      <c r="J74" s="3">
        <v>0.183</v>
      </c>
      <c r="K74" s="88">
        <f>AVERAGE(J73,J74)</f>
        <v>0.1845</v>
      </c>
      <c r="L74" s="89">
        <f>I74-I73</f>
        <v>4</v>
      </c>
      <c r="M74" s="88">
        <f t="shared" si="29"/>
        <v>0.73799999999999999</v>
      </c>
      <c r="N74" s="24"/>
      <c r="O74" s="24"/>
      <c r="P74" s="24"/>
      <c r="Q74" s="22"/>
      <c r="R74" s="21"/>
    </row>
    <row r="75" spans="2:18" x14ac:dyDescent="0.2">
      <c r="B75" s="2">
        <v>17</v>
      </c>
      <c r="C75" s="3">
        <v>-0.26600000000000001</v>
      </c>
      <c r="D75" s="3"/>
      <c r="E75" s="88">
        <f t="shared" si="24"/>
        <v>-0.39200000000000002</v>
      </c>
      <c r="F75" s="89">
        <f t="shared" si="25"/>
        <v>1</v>
      </c>
      <c r="G75" s="88">
        <f t="shared" si="26"/>
        <v>-0.39200000000000002</v>
      </c>
      <c r="H75" s="89"/>
      <c r="I75" s="82">
        <f>I74+(J74-J75)*1.5</f>
        <v>11.8245</v>
      </c>
      <c r="J75" s="83">
        <v>-1.7</v>
      </c>
      <c r="K75" s="88">
        <f t="shared" ref="K75:K79" si="30">AVERAGE(J74,J75)</f>
        <v>-0.75849999999999995</v>
      </c>
      <c r="L75" s="89">
        <f t="shared" ref="L75:L79" si="31">I75-I74</f>
        <v>2.8245000000000005</v>
      </c>
      <c r="M75" s="88">
        <f t="shared" si="29"/>
        <v>-2.1423832500000004</v>
      </c>
      <c r="N75" s="20"/>
      <c r="O75" s="20"/>
      <c r="P75" s="20"/>
      <c r="Q75" s="22"/>
      <c r="R75" s="21"/>
    </row>
    <row r="76" spans="2:18" x14ac:dyDescent="0.2">
      <c r="B76" s="2">
        <v>18</v>
      </c>
      <c r="C76" s="3">
        <v>8.3000000000000004E-2</v>
      </c>
      <c r="D76" s="3" t="s">
        <v>20</v>
      </c>
      <c r="E76" s="88">
        <f t="shared" si="24"/>
        <v>-9.1499999999999998E-2</v>
      </c>
      <c r="F76" s="89">
        <f t="shared" si="25"/>
        <v>1</v>
      </c>
      <c r="G76" s="88">
        <f t="shared" si="26"/>
        <v>-9.1499999999999998E-2</v>
      </c>
      <c r="H76" s="1"/>
      <c r="I76" s="84">
        <f>I75+2.5</f>
        <v>14.3245</v>
      </c>
      <c r="J76" s="85">
        <f>J75</f>
        <v>-1.7</v>
      </c>
      <c r="K76" s="88">
        <f t="shared" si="30"/>
        <v>-1.7</v>
      </c>
      <c r="L76" s="89">
        <f t="shared" si="31"/>
        <v>2.5</v>
      </c>
      <c r="M76" s="88">
        <f t="shared" si="29"/>
        <v>-4.25</v>
      </c>
      <c r="N76" s="24"/>
      <c r="O76" s="24"/>
      <c r="P76" s="24"/>
      <c r="Q76" s="22"/>
      <c r="R76" s="21"/>
    </row>
    <row r="77" spans="2:18" x14ac:dyDescent="0.2">
      <c r="B77" s="2">
        <v>25</v>
      </c>
      <c r="C77" s="3">
        <v>8.8999999999999996E-2</v>
      </c>
      <c r="D77" s="3"/>
      <c r="E77" s="88">
        <f t="shared" si="24"/>
        <v>8.5999999999999993E-2</v>
      </c>
      <c r="F77" s="89">
        <f t="shared" si="25"/>
        <v>7</v>
      </c>
      <c r="G77" s="88">
        <f t="shared" si="26"/>
        <v>0.60199999999999998</v>
      </c>
      <c r="H77" s="1"/>
      <c r="I77" s="82">
        <f>I76+2.5</f>
        <v>16.8245</v>
      </c>
      <c r="J77" s="83">
        <f>J75</f>
        <v>-1.7</v>
      </c>
      <c r="K77" s="88">
        <f t="shared" si="30"/>
        <v>-1.7</v>
      </c>
      <c r="L77" s="89">
        <f t="shared" si="31"/>
        <v>2.5</v>
      </c>
      <c r="M77" s="88">
        <f t="shared" si="29"/>
        <v>-4.25</v>
      </c>
      <c r="N77" s="24"/>
      <c r="O77" s="24"/>
      <c r="P77" s="24"/>
      <c r="Q77" s="22"/>
      <c r="R77" s="21"/>
    </row>
    <row r="78" spans="2:18" x14ac:dyDescent="0.2">
      <c r="B78" s="2">
        <v>30</v>
      </c>
      <c r="C78" s="3">
        <v>9.4E-2</v>
      </c>
      <c r="D78" s="3" t="s">
        <v>21</v>
      </c>
      <c r="E78" s="88">
        <f t="shared" si="24"/>
        <v>9.1499999999999998E-2</v>
      </c>
      <c r="F78" s="89">
        <f t="shared" si="25"/>
        <v>5</v>
      </c>
      <c r="G78" s="88">
        <f t="shared" si="26"/>
        <v>0.45750000000000002</v>
      </c>
      <c r="H78" s="1"/>
      <c r="I78" s="82">
        <f>I77+(J78-J77)*1.5</f>
        <v>19.503500000000003</v>
      </c>
      <c r="J78" s="86">
        <v>8.5999999999999993E-2</v>
      </c>
      <c r="K78" s="88">
        <f t="shared" si="30"/>
        <v>-0.80699999999999994</v>
      </c>
      <c r="L78" s="89">
        <f t="shared" si="31"/>
        <v>2.679000000000002</v>
      </c>
      <c r="M78" s="88">
        <f t="shared" si="29"/>
        <v>-2.1619530000000013</v>
      </c>
      <c r="N78" s="20"/>
      <c r="O78" s="20"/>
      <c r="P78" s="20"/>
      <c r="R78" s="21"/>
    </row>
    <row r="79" spans="2:18" x14ac:dyDescent="0.2">
      <c r="B79" s="2"/>
      <c r="C79" s="3"/>
      <c r="D79" s="3"/>
      <c r="E79" s="88"/>
      <c r="F79" s="89"/>
      <c r="G79" s="88"/>
      <c r="H79" s="1"/>
      <c r="I79" s="2">
        <v>25</v>
      </c>
      <c r="J79" s="3">
        <v>8.8999999999999996E-2</v>
      </c>
      <c r="K79" s="88">
        <f t="shared" si="30"/>
        <v>8.7499999999999994E-2</v>
      </c>
      <c r="L79" s="89">
        <f t="shared" si="31"/>
        <v>5.4964999999999975</v>
      </c>
      <c r="M79" s="88">
        <f t="shared" si="29"/>
        <v>0.48094374999999973</v>
      </c>
      <c r="N79" s="20"/>
      <c r="O79" s="20"/>
      <c r="P79" s="20"/>
      <c r="R79" s="21"/>
    </row>
    <row r="80" spans="2:18" ht="15" x14ac:dyDescent="0.2">
      <c r="B80" s="1" t="s">
        <v>7</v>
      </c>
      <c r="C80" s="1"/>
      <c r="D80" s="158">
        <v>0.4</v>
      </c>
      <c r="E80" s="158"/>
      <c r="J80" s="90"/>
      <c r="K80" s="90"/>
      <c r="L80" s="90"/>
      <c r="M80" s="90"/>
      <c r="N80" s="14"/>
      <c r="O80" s="14"/>
      <c r="P80" s="14"/>
    </row>
    <row r="81" spans="2:18" x14ac:dyDescent="0.2">
      <c r="B81" s="155"/>
      <c r="C81" s="155"/>
      <c r="D81" s="155"/>
      <c r="E81" s="155"/>
      <c r="F81" s="155"/>
      <c r="G81" s="155"/>
      <c r="H81" s="5" t="s">
        <v>5</v>
      </c>
      <c r="I81" s="155" t="s">
        <v>9</v>
      </c>
      <c r="J81" s="155"/>
      <c r="K81" s="155"/>
      <c r="L81" s="155"/>
      <c r="M81" s="155"/>
      <c r="N81" s="15"/>
      <c r="O81" s="15"/>
      <c r="P81" s="20"/>
    </row>
    <row r="82" spans="2:18" x14ac:dyDescent="0.2">
      <c r="B82" s="2">
        <v>0</v>
      </c>
      <c r="C82" s="3">
        <v>0.35899999999999999</v>
      </c>
      <c r="D82" s="3" t="s">
        <v>21</v>
      </c>
      <c r="E82" s="89"/>
      <c r="F82" s="89"/>
      <c r="G82" s="89"/>
      <c r="H82" s="89"/>
      <c r="I82" s="2">
        <v>0</v>
      </c>
      <c r="J82" s="3">
        <v>0.35899999999999999</v>
      </c>
      <c r="K82" s="88"/>
      <c r="L82" s="89"/>
      <c r="M82" s="88"/>
      <c r="N82" s="20"/>
      <c r="O82" s="20"/>
      <c r="P82" s="20"/>
      <c r="R82" s="21"/>
    </row>
    <row r="83" spans="2:18" x14ac:dyDescent="0.2">
      <c r="B83" s="2">
        <v>3</v>
      </c>
      <c r="C83" s="3">
        <v>0.35299999999999998</v>
      </c>
      <c r="D83" s="3"/>
      <c r="E83" s="88">
        <f>(C82+C83)/2</f>
        <v>0.35599999999999998</v>
      </c>
      <c r="F83" s="89">
        <f>B83-B82</f>
        <v>3</v>
      </c>
      <c r="G83" s="88">
        <f>E83*F83</f>
        <v>1.0680000000000001</v>
      </c>
      <c r="H83" s="89"/>
      <c r="I83" s="2">
        <v>3</v>
      </c>
      <c r="J83" s="3">
        <v>0.35299999999999998</v>
      </c>
      <c r="K83" s="88">
        <f t="shared" ref="K83:K89" si="32">AVERAGE(J82,J83)</f>
        <v>0.35599999999999998</v>
      </c>
      <c r="L83" s="89">
        <f t="shared" ref="L83:L89" si="33">I83-I82</f>
        <v>3</v>
      </c>
      <c r="M83" s="88">
        <f t="shared" ref="M83:M92" si="34">L83*K83</f>
        <v>1.0680000000000001</v>
      </c>
      <c r="N83" s="20"/>
      <c r="O83" s="20"/>
      <c r="P83" s="20"/>
      <c r="Q83" s="22"/>
      <c r="R83" s="21"/>
    </row>
    <row r="84" spans="2:18" x14ac:dyDescent="0.2">
      <c r="B84" s="2">
        <v>6</v>
      </c>
      <c r="C84" s="3">
        <v>0.34399999999999997</v>
      </c>
      <c r="D84" s="3" t="s">
        <v>19</v>
      </c>
      <c r="E84" s="88">
        <f t="shared" ref="E84:E97" si="35">(C83+C84)/2</f>
        <v>0.34849999999999998</v>
      </c>
      <c r="F84" s="89">
        <f t="shared" ref="F84:F97" si="36">B84-B83</f>
        <v>3</v>
      </c>
      <c r="G84" s="88">
        <f t="shared" ref="G84:G97" si="37">E84*F84</f>
        <v>1.0454999999999999</v>
      </c>
      <c r="H84" s="89"/>
      <c r="I84" s="2">
        <v>6</v>
      </c>
      <c r="J84" s="3">
        <v>0.34399999999999997</v>
      </c>
      <c r="K84" s="88">
        <f t="shared" si="32"/>
        <v>0.34849999999999998</v>
      </c>
      <c r="L84" s="89">
        <f t="shared" si="33"/>
        <v>3</v>
      </c>
      <c r="M84" s="88">
        <f t="shared" si="34"/>
        <v>1.0454999999999999</v>
      </c>
      <c r="N84" s="20"/>
      <c r="O84" s="20"/>
      <c r="P84" s="20"/>
      <c r="Q84" s="22"/>
      <c r="R84" s="21"/>
    </row>
    <row r="85" spans="2:18" x14ac:dyDescent="0.2">
      <c r="B85" s="2">
        <v>8</v>
      </c>
      <c r="C85" s="3">
        <v>1.5740000000000001</v>
      </c>
      <c r="D85" s="3"/>
      <c r="E85" s="88">
        <f t="shared" si="35"/>
        <v>0.95900000000000007</v>
      </c>
      <c r="F85" s="89">
        <f t="shared" si="36"/>
        <v>2</v>
      </c>
      <c r="G85" s="88">
        <f t="shared" si="37"/>
        <v>1.9180000000000001</v>
      </c>
      <c r="H85" s="89"/>
      <c r="I85" s="2">
        <v>8</v>
      </c>
      <c r="J85" s="3">
        <v>1.5740000000000001</v>
      </c>
      <c r="K85" s="88">
        <f t="shared" si="32"/>
        <v>0.95900000000000007</v>
      </c>
      <c r="L85" s="89">
        <f t="shared" si="33"/>
        <v>2</v>
      </c>
      <c r="M85" s="88">
        <f t="shared" si="34"/>
        <v>1.9180000000000001</v>
      </c>
      <c r="N85" s="20"/>
      <c r="O85" s="20"/>
      <c r="P85" s="20"/>
      <c r="Q85" s="22"/>
      <c r="R85" s="21"/>
    </row>
    <row r="86" spans="2:18" x14ac:dyDescent="0.2">
      <c r="B86" s="2">
        <v>10</v>
      </c>
      <c r="C86" s="3">
        <v>1.579</v>
      </c>
      <c r="D86" s="3"/>
      <c r="E86" s="88">
        <f t="shared" si="35"/>
        <v>1.5765</v>
      </c>
      <c r="F86" s="89">
        <f t="shared" si="36"/>
        <v>2</v>
      </c>
      <c r="G86" s="88">
        <f t="shared" si="37"/>
        <v>3.153</v>
      </c>
      <c r="H86" s="89"/>
      <c r="I86" s="82">
        <f>I85+(J85-J86)*1.5</f>
        <v>12.911</v>
      </c>
      <c r="J86" s="83">
        <v>-1.7</v>
      </c>
      <c r="K86" s="88">
        <f t="shared" si="32"/>
        <v>-6.2999999999999945E-2</v>
      </c>
      <c r="L86" s="89">
        <f t="shared" si="33"/>
        <v>4.9109999999999996</v>
      </c>
      <c r="M86" s="88">
        <f t="shared" si="34"/>
        <v>-0.3093929999999997</v>
      </c>
      <c r="N86" s="20"/>
      <c r="O86" s="20"/>
      <c r="P86" s="20"/>
      <c r="Q86" s="22"/>
      <c r="R86" s="21"/>
    </row>
    <row r="87" spans="2:18" x14ac:dyDescent="0.2">
      <c r="B87" s="2">
        <v>12</v>
      </c>
      <c r="C87" s="3">
        <v>-0.41699999999999998</v>
      </c>
      <c r="D87" s="3"/>
      <c r="E87" s="88">
        <f t="shared" si="35"/>
        <v>0.58099999999999996</v>
      </c>
      <c r="F87" s="89">
        <f t="shared" si="36"/>
        <v>2</v>
      </c>
      <c r="G87" s="88">
        <f t="shared" si="37"/>
        <v>1.1619999999999999</v>
      </c>
      <c r="H87" s="89"/>
      <c r="I87" s="84">
        <f>I86+2.5</f>
        <v>15.411</v>
      </c>
      <c r="J87" s="85">
        <f>J86</f>
        <v>-1.7</v>
      </c>
      <c r="K87" s="88">
        <f t="shared" si="32"/>
        <v>-1.7</v>
      </c>
      <c r="L87" s="89">
        <f t="shared" si="33"/>
        <v>2.5</v>
      </c>
      <c r="M87" s="88">
        <f t="shared" si="34"/>
        <v>-4.25</v>
      </c>
      <c r="N87" s="20"/>
      <c r="O87" s="20"/>
      <c r="P87" s="20"/>
      <c r="Q87" s="22"/>
      <c r="R87" s="21"/>
    </row>
    <row r="88" spans="2:18" x14ac:dyDescent="0.2">
      <c r="B88" s="2">
        <v>13</v>
      </c>
      <c r="C88" s="3">
        <v>-0.751</v>
      </c>
      <c r="D88" s="3"/>
      <c r="E88" s="88">
        <f t="shared" si="35"/>
        <v>-0.58399999999999996</v>
      </c>
      <c r="F88" s="89">
        <f t="shared" si="36"/>
        <v>1</v>
      </c>
      <c r="G88" s="88">
        <f t="shared" si="37"/>
        <v>-0.58399999999999996</v>
      </c>
      <c r="H88" s="89"/>
      <c r="I88" s="82">
        <f>I87+2.5</f>
        <v>17.911000000000001</v>
      </c>
      <c r="J88" s="83">
        <f>J86</f>
        <v>-1.7</v>
      </c>
      <c r="K88" s="88">
        <f t="shared" si="32"/>
        <v>-1.7</v>
      </c>
      <c r="L88" s="89">
        <f t="shared" si="33"/>
        <v>2.5000000000000018</v>
      </c>
      <c r="M88" s="88">
        <f t="shared" si="34"/>
        <v>-4.2500000000000027</v>
      </c>
      <c r="N88" s="20"/>
      <c r="O88" s="20"/>
      <c r="P88" s="20"/>
      <c r="Q88" s="22"/>
      <c r="R88" s="21"/>
    </row>
    <row r="89" spans="2:18" x14ac:dyDescent="0.2">
      <c r="B89" s="2">
        <v>14</v>
      </c>
      <c r="C89" s="3">
        <v>-0.80600000000000005</v>
      </c>
      <c r="D89" s="3"/>
      <c r="E89" s="88">
        <f t="shared" si="35"/>
        <v>-0.77849999999999997</v>
      </c>
      <c r="F89" s="89">
        <f t="shared" si="36"/>
        <v>1</v>
      </c>
      <c r="G89" s="88">
        <f t="shared" si="37"/>
        <v>-0.77849999999999997</v>
      </c>
      <c r="H89" s="89"/>
      <c r="I89" s="82">
        <f>I88+(J89-J88)*1.5</f>
        <v>20.386000000000003</v>
      </c>
      <c r="J89" s="86">
        <v>-0.05</v>
      </c>
      <c r="K89" s="88">
        <f t="shared" si="32"/>
        <v>-0.875</v>
      </c>
      <c r="L89" s="89">
        <f t="shared" si="33"/>
        <v>2.4750000000000014</v>
      </c>
      <c r="M89" s="88">
        <f t="shared" si="34"/>
        <v>-2.1656250000000012</v>
      </c>
      <c r="N89" s="20"/>
      <c r="O89" s="20"/>
      <c r="P89" s="20"/>
      <c r="Q89" s="22"/>
      <c r="R89" s="21"/>
    </row>
    <row r="90" spans="2:18" x14ac:dyDescent="0.2">
      <c r="B90" s="2">
        <v>15</v>
      </c>
      <c r="C90" s="3">
        <v>-0.747</v>
      </c>
      <c r="D90" s="3"/>
      <c r="E90" s="88">
        <f t="shared" si="35"/>
        <v>-0.77649999999999997</v>
      </c>
      <c r="F90" s="89">
        <f t="shared" si="36"/>
        <v>1</v>
      </c>
      <c r="G90" s="88">
        <f t="shared" si="37"/>
        <v>-0.77649999999999997</v>
      </c>
      <c r="H90" s="89"/>
      <c r="I90" s="2">
        <v>22</v>
      </c>
      <c r="J90" s="3">
        <v>-0.65600000000000003</v>
      </c>
      <c r="K90" s="88">
        <f>AVERAGE(J89,J90)</f>
        <v>-0.35300000000000004</v>
      </c>
      <c r="L90" s="89">
        <f>I90-I89</f>
        <v>1.6139999999999972</v>
      </c>
      <c r="M90" s="88">
        <f t="shared" si="34"/>
        <v>-0.56974199999999908</v>
      </c>
      <c r="N90" s="24"/>
      <c r="O90" s="24"/>
      <c r="P90" s="24"/>
      <c r="Q90" s="22"/>
      <c r="R90" s="21"/>
    </row>
    <row r="91" spans="2:18" x14ac:dyDescent="0.2">
      <c r="B91" s="2">
        <v>16</v>
      </c>
      <c r="C91" s="3">
        <v>-0.51800000000000002</v>
      </c>
      <c r="D91" s="3"/>
      <c r="E91" s="88">
        <f t="shared" si="35"/>
        <v>-0.63250000000000006</v>
      </c>
      <c r="F91" s="89">
        <f t="shared" si="36"/>
        <v>1</v>
      </c>
      <c r="G91" s="88">
        <f t="shared" si="37"/>
        <v>-0.63250000000000006</v>
      </c>
      <c r="H91" s="89"/>
      <c r="I91" s="2">
        <v>25</v>
      </c>
      <c r="J91" s="3">
        <v>-0.81699999999999995</v>
      </c>
      <c r="K91" s="88">
        <f t="shared" ref="K91:K92" si="38">AVERAGE(J90,J91)</f>
        <v>-0.73649999999999993</v>
      </c>
      <c r="L91" s="89">
        <f t="shared" ref="L91:L92" si="39">I91-I90</f>
        <v>3</v>
      </c>
      <c r="M91" s="88">
        <f t="shared" si="34"/>
        <v>-2.2094999999999998</v>
      </c>
      <c r="N91" s="20"/>
      <c r="O91" s="20"/>
      <c r="P91" s="20"/>
      <c r="Q91" s="22"/>
      <c r="R91" s="21"/>
    </row>
    <row r="92" spans="2:18" x14ac:dyDescent="0.2">
      <c r="B92" s="2">
        <v>17</v>
      </c>
      <c r="C92" s="3">
        <v>-0.122</v>
      </c>
      <c r="D92" s="3" t="s">
        <v>20</v>
      </c>
      <c r="E92" s="88">
        <f t="shared" si="35"/>
        <v>-0.32</v>
      </c>
      <c r="F92" s="89">
        <f t="shared" si="36"/>
        <v>1</v>
      </c>
      <c r="G92" s="88">
        <f t="shared" si="37"/>
        <v>-0.32</v>
      </c>
      <c r="H92" s="1"/>
      <c r="I92" s="17">
        <v>27</v>
      </c>
      <c r="J92" s="44">
        <v>-0.96599999999999997</v>
      </c>
      <c r="K92" s="88">
        <f t="shared" si="38"/>
        <v>-0.89149999999999996</v>
      </c>
      <c r="L92" s="89">
        <f t="shared" si="39"/>
        <v>2</v>
      </c>
      <c r="M92" s="88">
        <f t="shared" si="34"/>
        <v>-1.7829999999999999</v>
      </c>
      <c r="N92" s="24"/>
      <c r="O92" s="24"/>
      <c r="P92" s="24"/>
      <c r="Q92" s="22"/>
      <c r="R92" s="21"/>
    </row>
    <row r="93" spans="2:18" x14ac:dyDescent="0.2">
      <c r="B93" s="2">
        <v>18</v>
      </c>
      <c r="C93" s="3">
        <v>8.3000000000000004E-2</v>
      </c>
      <c r="D93" s="3"/>
      <c r="E93" s="88">
        <f t="shared" si="35"/>
        <v>-1.9499999999999997E-2</v>
      </c>
      <c r="F93" s="89">
        <f t="shared" si="36"/>
        <v>1</v>
      </c>
      <c r="G93" s="88">
        <f t="shared" si="37"/>
        <v>-1.9499999999999997E-2</v>
      </c>
      <c r="H93" s="1"/>
      <c r="I93" s="17"/>
      <c r="J93" s="44"/>
      <c r="K93" s="88"/>
      <c r="L93" s="89"/>
      <c r="M93" s="88"/>
      <c r="N93" s="24"/>
      <c r="O93" s="24"/>
      <c r="P93" s="24"/>
      <c r="Q93" s="22"/>
      <c r="R93" s="21"/>
    </row>
    <row r="94" spans="2:18" x14ac:dyDescent="0.2">
      <c r="B94" s="2">
        <v>20</v>
      </c>
      <c r="C94" s="3">
        <v>8.8999999999999996E-2</v>
      </c>
      <c r="D94" s="3"/>
      <c r="E94" s="88">
        <f t="shared" si="35"/>
        <v>8.5999999999999993E-2</v>
      </c>
      <c r="F94" s="89">
        <f t="shared" si="36"/>
        <v>2</v>
      </c>
      <c r="G94" s="88">
        <f t="shared" si="37"/>
        <v>0.17199999999999999</v>
      </c>
      <c r="H94" s="1"/>
      <c r="I94" s="89"/>
      <c r="J94" s="89"/>
      <c r="K94" s="88"/>
      <c r="L94" s="89"/>
      <c r="M94" s="88"/>
      <c r="N94" s="20"/>
      <c r="O94" s="20"/>
      <c r="P94" s="20"/>
      <c r="R94" s="21"/>
    </row>
    <row r="95" spans="2:18" x14ac:dyDescent="0.2">
      <c r="B95" s="2">
        <v>22</v>
      </c>
      <c r="C95" s="3">
        <v>-0.65600000000000003</v>
      </c>
      <c r="D95" s="3"/>
      <c r="E95" s="88">
        <f t="shared" si="35"/>
        <v>-0.28350000000000003</v>
      </c>
      <c r="F95" s="89">
        <f t="shared" si="36"/>
        <v>2</v>
      </c>
      <c r="G95" s="88">
        <f t="shared" si="37"/>
        <v>-0.56700000000000006</v>
      </c>
      <c r="H95" s="1"/>
      <c r="I95" s="2"/>
      <c r="J95" s="28"/>
      <c r="K95" s="88"/>
      <c r="L95" s="89"/>
      <c r="M95" s="88"/>
      <c r="N95" s="20"/>
      <c r="O95" s="20"/>
      <c r="P95" s="20"/>
      <c r="R95" s="21"/>
    </row>
    <row r="96" spans="2:18" x14ac:dyDescent="0.2">
      <c r="B96" s="2">
        <v>25</v>
      </c>
      <c r="C96" s="3">
        <v>-0.81699999999999995</v>
      </c>
      <c r="D96" s="3"/>
      <c r="E96" s="88">
        <f t="shared" si="35"/>
        <v>-0.73649999999999993</v>
      </c>
      <c r="F96" s="89">
        <f t="shared" si="36"/>
        <v>3</v>
      </c>
      <c r="G96" s="88">
        <f t="shared" si="37"/>
        <v>-2.2094999999999998</v>
      </c>
      <c r="H96" s="1"/>
      <c r="I96" s="17"/>
      <c r="J96" s="17"/>
      <c r="K96" s="88"/>
      <c r="L96" s="89"/>
      <c r="M96" s="88"/>
      <c r="N96" s="20"/>
      <c r="O96" s="20"/>
      <c r="P96" s="20"/>
      <c r="R96" s="21"/>
    </row>
    <row r="97" spans="2:18" x14ac:dyDescent="0.2">
      <c r="B97" s="17">
        <v>27</v>
      </c>
      <c r="C97" s="44">
        <v>-0.96599999999999997</v>
      </c>
      <c r="D97" s="44" t="s">
        <v>29</v>
      </c>
      <c r="E97" s="88">
        <f t="shared" si="35"/>
        <v>-0.89149999999999996</v>
      </c>
      <c r="F97" s="89">
        <f t="shared" si="36"/>
        <v>2</v>
      </c>
      <c r="G97" s="88">
        <f t="shared" si="37"/>
        <v>-1.7829999999999999</v>
      </c>
      <c r="I97" s="17"/>
      <c r="J97" s="17"/>
      <c r="K97" s="88"/>
      <c r="L97" s="89"/>
      <c r="M97" s="88"/>
      <c r="N97" s="20"/>
      <c r="O97" s="20"/>
      <c r="P97" s="20"/>
      <c r="R97" s="21"/>
    </row>
    <row r="98" spans="2:18" ht="15" x14ac:dyDescent="0.2">
      <c r="B98" s="90"/>
      <c r="C98" s="30"/>
      <c r="D98" s="30"/>
      <c r="E98" s="90"/>
      <c r="F98" s="89"/>
      <c r="G98" s="88"/>
      <c r="H98" s="157" t="s">
        <v>10</v>
      </c>
      <c r="I98" s="157"/>
      <c r="J98" s="88" t="e">
        <f>#REF!</f>
        <v>#REF!</v>
      </c>
      <c r="K98" s="88" t="s">
        <v>11</v>
      </c>
      <c r="L98" s="89" t="e">
        <f>#REF!</f>
        <v>#REF!</v>
      </c>
      <c r="M98" s="88" t="e">
        <f>J98-L98</f>
        <v>#REF!</v>
      </c>
      <c r="N98" s="24"/>
      <c r="O98" s="14"/>
      <c r="P98" s="14"/>
    </row>
    <row r="99" spans="2:18" ht="15" x14ac:dyDescent="0.2">
      <c r="B99" s="1" t="s">
        <v>7</v>
      </c>
      <c r="C99" s="1"/>
      <c r="D99" s="158">
        <v>0.5</v>
      </c>
      <c r="E99" s="158"/>
      <c r="J99" s="90"/>
      <c r="K99" s="90"/>
      <c r="L99" s="90"/>
      <c r="M99" s="90"/>
      <c r="N99" s="14"/>
      <c r="O99" s="14"/>
      <c r="P99" s="14"/>
    </row>
    <row r="100" spans="2:18" x14ac:dyDescent="0.2">
      <c r="B100" s="155"/>
      <c r="C100" s="155"/>
      <c r="D100" s="155"/>
      <c r="E100" s="155"/>
      <c r="F100" s="155"/>
      <c r="G100" s="155"/>
      <c r="H100" s="5" t="s">
        <v>5</v>
      </c>
      <c r="I100" s="155" t="s">
        <v>9</v>
      </c>
      <c r="J100" s="155"/>
      <c r="K100" s="155"/>
      <c r="L100" s="155"/>
      <c r="M100" s="155"/>
      <c r="N100" s="15"/>
      <c r="O100" s="15"/>
      <c r="P100" s="20"/>
    </row>
    <row r="101" spans="2:18" x14ac:dyDescent="0.2">
      <c r="B101" s="2">
        <v>0</v>
      </c>
      <c r="C101" s="3">
        <v>-2.0259999999999998</v>
      </c>
      <c r="D101" s="3" t="s">
        <v>29</v>
      </c>
      <c r="E101" s="89"/>
      <c r="F101" s="89"/>
      <c r="G101" s="89"/>
      <c r="H101" s="89"/>
      <c r="I101" s="17"/>
      <c r="J101" s="18"/>
      <c r="K101" s="88"/>
      <c r="L101" s="89"/>
      <c r="M101" s="88"/>
      <c r="N101" s="20"/>
      <c r="O101" s="20"/>
      <c r="P101" s="20"/>
      <c r="R101" s="21"/>
    </row>
    <row r="102" spans="2:18" x14ac:dyDescent="0.2">
      <c r="B102" s="2">
        <v>3</v>
      </c>
      <c r="C102" s="3">
        <v>-1.581</v>
      </c>
      <c r="D102" s="3"/>
      <c r="E102" s="88">
        <f>(C101+C102)/2</f>
        <v>-1.8034999999999999</v>
      </c>
      <c r="F102" s="89">
        <f>B102-B101</f>
        <v>3</v>
      </c>
      <c r="G102" s="88">
        <f>E102*F102</f>
        <v>-5.4104999999999999</v>
      </c>
      <c r="H102" s="89"/>
      <c r="I102" s="2"/>
      <c r="J102" s="2"/>
      <c r="K102" s="88"/>
      <c r="L102" s="89"/>
      <c r="M102" s="88"/>
      <c r="N102" s="20"/>
      <c r="O102" s="20"/>
      <c r="P102" s="20"/>
      <c r="Q102" s="22"/>
      <c r="R102" s="21"/>
    </row>
    <row r="103" spans="2:18" x14ac:dyDescent="0.2">
      <c r="B103" s="2">
        <v>6</v>
      </c>
      <c r="C103" s="3">
        <v>-1.4259999999999999</v>
      </c>
      <c r="D103" s="3" t="s">
        <v>19</v>
      </c>
      <c r="E103" s="88">
        <f t="shared" ref="E103:E116" si="40">(C102+C103)/2</f>
        <v>-1.5034999999999998</v>
      </c>
      <c r="F103" s="89">
        <f t="shared" ref="F103:F116" si="41">B103-B102</f>
        <v>3</v>
      </c>
      <c r="G103" s="88">
        <f t="shared" ref="G103:G116" si="42">E103*F103</f>
        <v>-4.5104999999999995</v>
      </c>
      <c r="H103" s="89"/>
      <c r="I103" s="2"/>
      <c r="J103" s="2"/>
      <c r="K103" s="88"/>
      <c r="L103" s="89"/>
      <c r="M103" s="88"/>
      <c r="N103" s="20"/>
      <c r="O103" s="20"/>
      <c r="P103" s="20"/>
      <c r="Q103" s="22"/>
      <c r="R103" s="21"/>
    </row>
    <row r="104" spans="2:18" x14ac:dyDescent="0.2">
      <c r="B104" s="2">
        <v>8</v>
      </c>
      <c r="C104" s="3">
        <v>-0.11799999999999999</v>
      </c>
      <c r="D104" s="3"/>
      <c r="E104" s="88">
        <f t="shared" si="40"/>
        <v>-0.77200000000000002</v>
      </c>
      <c r="F104" s="89">
        <f t="shared" si="41"/>
        <v>2</v>
      </c>
      <c r="G104" s="88">
        <f t="shared" si="42"/>
        <v>-1.544</v>
      </c>
      <c r="H104" s="89"/>
      <c r="I104" s="2"/>
      <c r="J104" s="2"/>
      <c r="K104" s="88"/>
      <c r="L104" s="89"/>
      <c r="M104" s="88"/>
      <c r="N104" s="20"/>
      <c r="O104" s="20"/>
      <c r="P104" s="20"/>
      <c r="Q104" s="22"/>
      <c r="R104" s="21"/>
    </row>
    <row r="105" spans="2:18" x14ac:dyDescent="0.2">
      <c r="B105" s="2">
        <v>10</v>
      </c>
      <c r="C105" s="3">
        <v>-0.11600000000000001</v>
      </c>
      <c r="D105" s="3"/>
      <c r="E105" s="88">
        <f t="shared" si="40"/>
        <v>-0.11699999999999999</v>
      </c>
      <c r="F105" s="89">
        <f t="shared" si="41"/>
        <v>2</v>
      </c>
      <c r="G105" s="88">
        <f t="shared" si="42"/>
        <v>-0.23399999999999999</v>
      </c>
      <c r="H105" s="89"/>
      <c r="I105" s="2">
        <v>0</v>
      </c>
      <c r="J105" s="3">
        <v>-2.0259999999999998</v>
      </c>
      <c r="K105" s="88"/>
      <c r="L105" s="89"/>
      <c r="M105" s="88"/>
      <c r="N105" s="20"/>
      <c r="O105" s="20"/>
      <c r="P105" s="20"/>
      <c r="Q105" s="22"/>
      <c r="R105" s="21"/>
    </row>
    <row r="106" spans="2:18" x14ac:dyDescent="0.2">
      <c r="B106" s="2">
        <v>11</v>
      </c>
      <c r="C106" s="3">
        <v>-0.43099999999999999</v>
      </c>
      <c r="D106" s="3"/>
      <c r="E106" s="88">
        <f t="shared" si="40"/>
        <v>-0.27350000000000002</v>
      </c>
      <c r="F106" s="89">
        <f t="shared" si="41"/>
        <v>1</v>
      </c>
      <c r="G106" s="88">
        <f t="shared" si="42"/>
        <v>-0.27350000000000002</v>
      </c>
      <c r="H106" s="89"/>
      <c r="I106" s="2">
        <v>3</v>
      </c>
      <c r="J106" s="3">
        <v>-1.581</v>
      </c>
      <c r="K106" s="88">
        <f t="shared" ref="K106:K108" si="43">AVERAGE(J105,J106)</f>
        <v>-1.8034999999999999</v>
      </c>
      <c r="L106" s="89">
        <f t="shared" ref="L106:L108" si="44">I106-I105</f>
        <v>3</v>
      </c>
      <c r="M106" s="88">
        <f t="shared" ref="M106:M117" si="45">L106*K106</f>
        <v>-5.4104999999999999</v>
      </c>
      <c r="N106" s="20"/>
      <c r="O106" s="20"/>
      <c r="P106" s="20"/>
      <c r="Q106" s="22"/>
      <c r="R106" s="21"/>
    </row>
    <row r="107" spans="2:18" x14ac:dyDescent="0.2">
      <c r="B107" s="2">
        <v>12</v>
      </c>
      <c r="C107" s="3">
        <v>-0.58099999999999996</v>
      </c>
      <c r="D107" s="3"/>
      <c r="E107" s="88">
        <f t="shared" si="40"/>
        <v>-0.50600000000000001</v>
      </c>
      <c r="F107" s="89">
        <f t="shared" si="41"/>
        <v>1</v>
      </c>
      <c r="G107" s="88">
        <f t="shared" si="42"/>
        <v>-0.50600000000000001</v>
      </c>
      <c r="H107" s="89"/>
      <c r="I107" s="2">
        <v>6</v>
      </c>
      <c r="J107" s="3">
        <v>-1.4259999999999999</v>
      </c>
      <c r="K107" s="88">
        <f t="shared" si="43"/>
        <v>-1.5034999999999998</v>
      </c>
      <c r="L107" s="89">
        <f t="shared" si="44"/>
        <v>3</v>
      </c>
      <c r="M107" s="88">
        <f t="shared" si="45"/>
        <v>-4.5104999999999995</v>
      </c>
      <c r="N107" s="20"/>
      <c r="O107" s="20"/>
      <c r="P107" s="20"/>
      <c r="Q107" s="22"/>
      <c r="R107" s="21"/>
    </row>
    <row r="108" spans="2:18" x14ac:dyDescent="0.2">
      <c r="B108" s="2">
        <v>13</v>
      </c>
      <c r="C108" s="3">
        <v>-0.77800000000000002</v>
      </c>
      <c r="D108" s="3"/>
      <c r="E108" s="88">
        <f t="shared" si="40"/>
        <v>-0.67949999999999999</v>
      </c>
      <c r="F108" s="89">
        <f t="shared" si="41"/>
        <v>1</v>
      </c>
      <c r="G108" s="88">
        <f t="shared" si="42"/>
        <v>-0.67949999999999999</v>
      </c>
      <c r="H108" s="89"/>
      <c r="I108" s="2">
        <v>7.7</v>
      </c>
      <c r="J108" s="3">
        <v>-0.25</v>
      </c>
      <c r="K108" s="88">
        <f t="shared" si="43"/>
        <v>-0.83799999999999997</v>
      </c>
      <c r="L108" s="89">
        <f t="shared" si="44"/>
        <v>1.7000000000000002</v>
      </c>
      <c r="M108" s="88">
        <f t="shared" si="45"/>
        <v>-1.4246000000000001</v>
      </c>
      <c r="N108" s="20"/>
      <c r="O108" s="20"/>
      <c r="P108" s="20"/>
      <c r="Q108" s="22"/>
      <c r="R108" s="21"/>
    </row>
    <row r="109" spans="2:18" x14ac:dyDescent="0.2">
      <c r="B109" s="2">
        <v>14</v>
      </c>
      <c r="C109" s="3">
        <v>-0.84199999999999997</v>
      </c>
      <c r="D109" s="3"/>
      <c r="E109" s="88">
        <f t="shared" si="40"/>
        <v>-0.81</v>
      </c>
      <c r="F109" s="89">
        <f t="shared" si="41"/>
        <v>1</v>
      </c>
      <c r="G109" s="88">
        <f t="shared" si="42"/>
        <v>-0.81</v>
      </c>
      <c r="H109" s="89"/>
      <c r="I109" s="82">
        <f>I108+(J108-J109)*1.5</f>
        <v>9.875</v>
      </c>
      <c r="J109" s="83">
        <v>-1.7</v>
      </c>
      <c r="K109" s="88">
        <f>AVERAGE(J108,J109)</f>
        <v>-0.97499999999999998</v>
      </c>
      <c r="L109" s="89">
        <f>I109-I108</f>
        <v>2.1749999999999998</v>
      </c>
      <c r="M109" s="88">
        <f t="shared" si="45"/>
        <v>-2.120625</v>
      </c>
      <c r="N109" s="24"/>
      <c r="O109" s="24"/>
      <c r="P109" s="24"/>
      <c r="Q109" s="22"/>
      <c r="R109" s="21"/>
    </row>
    <row r="110" spans="2:18" x14ac:dyDescent="0.2">
      <c r="B110" s="2">
        <v>15</v>
      </c>
      <c r="C110" s="3">
        <v>-0.77700000000000002</v>
      </c>
      <c r="D110" s="3"/>
      <c r="E110" s="88">
        <f t="shared" si="40"/>
        <v>-0.8095</v>
      </c>
      <c r="F110" s="89">
        <f t="shared" si="41"/>
        <v>1</v>
      </c>
      <c r="G110" s="88">
        <f t="shared" si="42"/>
        <v>-0.8095</v>
      </c>
      <c r="H110" s="89"/>
      <c r="I110" s="84">
        <f>I109+2.5</f>
        <v>12.375</v>
      </c>
      <c r="J110" s="85">
        <f>J109</f>
        <v>-1.7</v>
      </c>
      <c r="K110" s="88">
        <f t="shared" ref="K110:K117" si="46">AVERAGE(J109,J110)</f>
        <v>-1.7</v>
      </c>
      <c r="L110" s="89">
        <f t="shared" ref="L110:L117" si="47">I110-I109</f>
        <v>2.5</v>
      </c>
      <c r="M110" s="88">
        <f t="shared" si="45"/>
        <v>-4.25</v>
      </c>
      <c r="N110" s="20"/>
      <c r="O110" s="20"/>
      <c r="P110" s="20"/>
      <c r="Q110" s="22"/>
      <c r="R110" s="21"/>
    </row>
    <row r="111" spans="2:18" x14ac:dyDescent="0.2">
      <c r="B111" s="2">
        <v>16</v>
      </c>
      <c r="C111" s="3">
        <v>-0.626</v>
      </c>
      <c r="E111" s="88">
        <f t="shared" si="40"/>
        <v>-0.70150000000000001</v>
      </c>
      <c r="F111" s="89">
        <f t="shared" si="41"/>
        <v>1</v>
      </c>
      <c r="G111" s="88">
        <f t="shared" si="42"/>
        <v>-0.70150000000000001</v>
      </c>
      <c r="H111" s="1"/>
      <c r="I111" s="82">
        <f>I110+2.5</f>
        <v>14.875</v>
      </c>
      <c r="J111" s="83">
        <f>J109</f>
        <v>-1.7</v>
      </c>
      <c r="K111" s="88">
        <f t="shared" si="46"/>
        <v>-1.7</v>
      </c>
      <c r="L111" s="89">
        <f t="shared" si="47"/>
        <v>2.5</v>
      </c>
      <c r="M111" s="88">
        <f t="shared" si="45"/>
        <v>-4.25</v>
      </c>
      <c r="N111" s="24"/>
      <c r="O111" s="24"/>
      <c r="P111" s="24"/>
      <c r="Q111" s="22"/>
      <c r="R111" s="21"/>
    </row>
    <row r="112" spans="2:18" x14ac:dyDescent="0.2">
      <c r="B112" s="2">
        <v>17</v>
      </c>
      <c r="C112" s="3">
        <v>-0.42599999999999999</v>
      </c>
      <c r="D112" s="3"/>
      <c r="E112" s="88">
        <f t="shared" si="40"/>
        <v>-0.52600000000000002</v>
      </c>
      <c r="F112" s="89">
        <f t="shared" si="41"/>
        <v>1</v>
      </c>
      <c r="G112" s="88">
        <f t="shared" si="42"/>
        <v>-0.52600000000000002</v>
      </c>
      <c r="H112" s="1"/>
      <c r="I112" s="82">
        <f>I111+(J112-J111)*1.5</f>
        <v>16.75</v>
      </c>
      <c r="J112" s="86">
        <v>-0.45</v>
      </c>
      <c r="K112" s="88">
        <f t="shared" si="46"/>
        <v>-1.075</v>
      </c>
      <c r="L112" s="89">
        <f t="shared" si="47"/>
        <v>1.875</v>
      </c>
      <c r="M112" s="88">
        <f t="shared" si="45"/>
        <v>-2.015625</v>
      </c>
      <c r="N112" s="24"/>
      <c r="O112" s="24"/>
      <c r="P112" s="24"/>
      <c r="Q112" s="22"/>
      <c r="R112" s="21"/>
    </row>
    <row r="113" spans="2:18" x14ac:dyDescent="0.2">
      <c r="B113" s="2">
        <v>18</v>
      </c>
      <c r="C113" s="3">
        <v>1.224</v>
      </c>
      <c r="D113" s="3" t="s">
        <v>20</v>
      </c>
      <c r="E113" s="88">
        <f t="shared" si="40"/>
        <v>0.39900000000000002</v>
      </c>
      <c r="F113" s="89">
        <f t="shared" si="41"/>
        <v>1</v>
      </c>
      <c r="G113" s="88">
        <f t="shared" si="42"/>
        <v>0.39900000000000002</v>
      </c>
      <c r="H113" s="1"/>
      <c r="I113" s="2">
        <v>17</v>
      </c>
      <c r="J113" s="3">
        <v>-0.42599999999999999</v>
      </c>
      <c r="K113" s="88">
        <f t="shared" si="46"/>
        <v>-0.438</v>
      </c>
      <c r="L113" s="89">
        <f t="shared" si="47"/>
        <v>0.25</v>
      </c>
      <c r="M113" s="88">
        <f t="shared" si="45"/>
        <v>-0.1095</v>
      </c>
      <c r="N113" s="20"/>
      <c r="O113" s="20"/>
      <c r="P113" s="20"/>
      <c r="R113" s="21"/>
    </row>
    <row r="114" spans="2:18" x14ac:dyDescent="0.2">
      <c r="B114" s="2">
        <v>20</v>
      </c>
      <c r="C114" s="3">
        <v>1.214</v>
      </c>
      <c r="D114" s="3"/>
      <c r="E114" s="88">
        <f t="shared" si="40"/>
        <v>1.2189999999999999</v>
      </c>
      <c r="F114" s="89">
        <f t="shared" si="41"/>
        <v>2</v>
      </c>
      <c r="G114" s="88">
        <f t="shared" si="42"/>
        <v>2.4379999999999997</v>
      </c>
      <c r="H114" s="1"/>
      <c r="I114" s="2">
        <v>18</v>
      </c>
      <c r="J114" s="3">
        <v>1.224</v>
      </c>
      <c r="K114" s="88">
        <f t="shared" si="46"/>
        <v>0.39900000000000002</v>
      </c>
      <c r="L114" s="89">
        <f t="shared" si="47"/>
        <v>1</v>
      </c>
      <c r="M114" s="88">
        <f t="shared" si="45"/>
        <v>0.39900000000000002</v>
      </c>
      <c r="N114" s="20"/>
      <c r="O114" s="20"/>
      <c r="P114" s="20"/>
      <c r="R114" s="21"/>
    </row>
    <row r="115" spans="2:18" x14ac:dyDescent="0.2">
      <c r="B115" s="2">
        <v>22</v>
      </c>
      <c r="C115" s="3">
        <v>0.28799999999999998</v>
      </c>
      <c r="D115" s="3"/>
      <c r="E115" s="88">
        <f t="shared" si="40"/>
        <v>0.751</v>
      </c>
      <c r="F115" s="89">
        <f t="shared" si="41"/>
        <v>2</v>
      </c>
      <c r="G115" s="88">
        <f t="shared" si="42"/>
        <v>1.502</v>
      </c>
      <c r="H115" s="1"/>
      <c r="I115" s="2">
        <v>20</v>
      </c>
      <c r="J115" s="3">
        <v>1.214</v>
      </c>
      <c r="K115" s="88">
        <f t="shared" si="46"/>
        <v>1.2189999999999999</v>
      </c>
      <c r="L115" s="89">
        <f t="shared" si="47"/>
        <v>2</v>
      </c>
      <c r="M115" s="88">
        <f t="shared" si="45"/>
        <v>2.4379999999999997</v>
      </c>
      <c r="N115" s="20"/>
      <c r="O115" s="20"/>
      <c r="P115" s="20"/>
      <c r="R115" s="21"/>
    </row>
    <row r="116" spans="2:18" x14ac:dyDescent="0.2">
      <c r="B116" s="17">
        <v>30</v>
      </c>
      <c r="C116" s="44">
        <v>0.29399999999999998</v>
      </c>
      <c r="D116" s="3" t="s">
        <v>21</v>
      </c>
      <c r="E116" s="88">
        <f t="shared" si="40"/>
        <v>0.29099999999999998</v>
      </c>
      <c r="F116" s="89">
        <f t="shared" si="41"/>
        <v>8</v>
      </c>
      <c r="G116" s="88">
        <f t="shared" si="42"/>
        <v>2.3279999999999998</v>
      </c>
      <c r="I116" s="2">
        <v>22</v>
      </c>
      <c r="J116" s="3">
        <v>0.28799999999999998</v>
      </c>
      <c r="K116" s="88">
        <f t="shared" si="46"/>
        <v>0.751</v>
      </c>
      <c r="L116" s="89">
        <f t="shared" si="47"/>
        <v>2</v>
      </c>
      <c r="M116" s="88">
        <f t="shared" si="45"/>
        <v>1.502</v>
      </c>
      <c r="N116" s="20"/>
      <c r="O116" s="20"/>
      <c r="P116" s="20"/>
      <c r="R116" s="21"/>
    </row>
    <row r="117" spans="2:18" x14ac:dyDescent="0.2">
      <c r="B117" s="17"/>
      <c r="C117" s="44"/>
      <c r="D117" s="44"/>
      <c r="E117" s="88"/>
      <c r="F117" s="89"/>
      <c r="G117" s="88"/>
      <c r="I117" s="17">
        <v>30</v>
      </c>
      <c r="J117" s="44">
        <v>0.29399999999999998</v>
      </c>
      <c r="K117" s="88">
        <f t="shared" si="46"/>
        <v>0.29099999999999998</v>
      </c>
      <c r="L117" s="89">
        <f t="shared" si="47"/>
        <v>8</v>
      </c>
      <c r="M117" s="88">
        <f t="shared" si="45"/>
        <v>2.3279999999999998</v>
      </c>
      <c r="O117" s="24"/>
      <c r="P117" s="24"/>
    </row>
    <row r="118" spans="2:18" x14ac:dyDescent="0.2">
      <c r="B118" s="17"/>
      <c r="C118" s="44"/>
      <c r="D118" s="44"/>
      <c r="E118" s="88"/>
      <c r="F118" s="89"/>
      <c r="G118" s="88"/>
      <c r="I118" s="17"/>
      <c r="J118" s="17"/>
      <c r="K118" s="88"/>
      <c r="L118" s="89"/>
      <c r="M118" s="88"/>
      <c r="O118" s="14"/>
      <c r="P118" s="14"/>
    </row>
    <row r="119" spans="2:18" x14ac:dyDescent="0.2">
      <c r="B119" s="17"/>
      <c r="C119" s="44"/>
      <c r="D119" s="44"/>
      <c r="E119" s="88"/>
      <c r="F119" s="89"/>
      <c r="G119" s="88"/>
      <c r="I119" s="17"/>
      <c r="J119" s="17"/>
      <c r="K119" s="88"/>
      <c r="L119" s="89"/>
      <c r="M119" s="88"/>
      <c r="O119" s="14"/>
      <c r="P119" s="14"/>
    </row>
    <row r="120" spans="2:18" x14ac:dyDescent="0.2">
      <c r="B120" s="17"/>
      <c r="C120" s="44"/>
      <c r="D120" s="44"/>
      <c r="E120" s="88"/>
      <c r="F120" s="89"/>
      <c r="G120" s="88"/>
      <c r="H120" s="88"/>
      <c r="I120" s="17"/>
      <c r="J120" s="17"/>
      <c r="K120" s="88"/>
      <c r="L120" s="89"/>
      <c r="M120" s="88"/>
      <c r="N120" s="14"/>
      <c r="O120" s="14"/>
      <c r="P120" s="14"/>
    </row>
    <row r="121" spans="2:18" x14ac:dyDescent="0.2">
      <c r="B121" s="17"/>
      <c r="C121" s="44"/>
      <c r="D121" s="44"/>
      <c r="E121" s="88"/>
      <c r="F121" s="89"/>
      <c r="G121" s="88"/>
      <c r="H121" s="88"/>
      <c r="I121" s="17"/>
      <c r="J121" s="17"/>
      <c r="K121" s="88"/>
      <c r="L121" s="89">
        <f>SUM(L103:L120)</f>
        <v>30</v>
      </c>
      <c r="M121" s="88">
        <f>SUM(M103:M120)</f>
        <v>-17.424350000000004</v>
      </c>
      <c r="N121" s="14"/>
      <c r="O121" s="14"/>
      <c r="P121" s="14"/>
    </row>
    <row r="122" spans="2:18" x14ac:dyDescent="0.2">
      <c r="B122" s="17"/>
      <c r="C122" s="44"/>
      <c r="D122" s="44"/>
      <c r="E122" s="88"/>
      <c r="F122" s="89"/>
      <c r="G122" s="88"/>
      <c r="H122" s="88"/>
      <c r="I122" s="17"/>
      <c r="J122" s="17"/>
      <c r="K122" s="88"/>
      <c r="L122" s="89"/>
      <c r="M122" s="88"/>
      <c r="N122" s="14"/>
      <c r="O122" s="14"/>
      <c r="P122" s="14"/>
    </row>
    <row r="123" spans="2:18" x14ac:dyDescent="0.2">
      <c r="B123" s="17"/>
      <c r="C123" s="44"/>
      <c r="D123" s="44"/>
      <c r="E123" s="88"/>
      <c r="F123" s="89"/>
      <c r="G123" s="88"/>
      <c r="H123" s="88"/>
      <c r="I123" s="17"/>
      <c r="J123" s="17"/>
      <c r="K123" s="88"/>
      <c r="L123" s="89"/>
      <c r="M123" s="88"/>
      <c r="N123" s="14"/>
      <c r="O123" s="14"/>
      <c r="P123" s="14"/>
    </row>
    <row r="124" spans="2:18" x14ac:dyDescent="0.2">
      <c r="B124" s="17"/>
      <c r="C124" s="44"/>
      <c r="D124" s="44"/>
      <c r="E124" s="88"/>
      <c r="F124" s="89"/>
      <c r="G124" s="88"/>
      <c r="H124" s="88"/>
      <c r="I124" s="17"/>
      <c r="J124" s="17"/>
      <c r="K124" s="88"/>
      <c r="L124" s="89"/>
      <c r="M124" s="88"/>
      <c r="N124" s="14"/>
      <c r="O124" s="14"/>
      <c r="P124" s="14"/>
    </row>
    <row r="125" spans="2:18" ht="15" x14ac:dyDescent="0.2">
      <c r="B125" s="90"/>
      <c r="C125" s="30"/>
      <c r="D125" s="30"/>
      <c r="E125" s="90"/>
      <c r="F125" s="26">
        <f>SUM(F102:F124)</f>
        <v>30</v>
      </c>
      <c r="G125" s="27">
        <f>SUM(G102:G124)</f>
        <v>-9.3380000000000027</v>
      </c>
      <c r="H125" s="88"/>
      <c r="I125" s="88"/>
      <c r="J125" s="90"/>
      <c r="K125" s="90"/>
      <c r="L125" s="29"/>
      <c r="M125" s="30"/>
      <c r="N125" s="14"/>
      <c r="O125" s="14"/>
      <c r="P125" s="14"/>
    </row>
    <row r="126" spans="2:18" ht="15" x14ac:dyDescent="0.2">
      <c r="B126" s="90"/>
      <c r="C126" s="30"/>
      <c r="D126" s="30"/>
      <c r="E126" s="90"/>
      <c r="F126" s="89"/>
      <c r="G126" s="88"/>
      <c r="H126" s="157" t="s">
        <v>10</v>
      </c>
      <c r="I126" s="157"/>
      <c r="J126" s="88">
        <f>G125</f>
        <v>-9.3380000000000027</v>
      </c>
      <c r="K126" s="88" t="s">
        <v>11</v>
      </c>
      <c r="L126" s="89">
        <f>M121</f>
        <v>-17.424350000000004</v>
      </c>
      <c r="M126" s="88">
        <f>J126-L126</f>
        <v>8.0863500000000013</v>
      </c>
      <c r="N126" s="24"/>
      <c r="O126" s="14"/>
      <c r="P126" s="14"/>
    </row>
    <row r="127" spans="2:18" ht="15" x14ac:dyDescent="0.2">
      <c r="B127" s="1" t="s">
        <v>7</v>
      </c>
      <c r="C127" s="1"/>
      <c r="D127" s="158">
        <v>0.6</v>
      </c>
      <c r="E127" s="158"/>
      <c r="J127" s="90"/>
      <c r="K127" s="90"/>
      <c r="L127" s="90"/>
      <c r="M127" s="90"/>
      <c r="N127" s="14"/>
      <c r="O127" s="14"/>
      <c r="P127" s="14"/>
    </row>
    <row r="128" spans="2:18" x14ac:dyDescent="0.2">
      <c r="B128" s="155"/>
      <c r="C128" s="155"/>
      <c r="D128" s="155"/>
      <c r="E128" s="155"/>
      <c r="F128" s="155"/>
      <c r="G128" s="155"/>
      <c r="H128" s="5" t="s">
        <v>5</v>
      </c>
      <c r="I128" s="155" t="s">
        <v>9</v>
      </c>
      <c r="J128" s="155"/>
      <c r="K128" s="155"/>
      <c r="L128" s="155"/>
      <c r="M128" s="155"/>
      <c r="N128" s="15"/>
      <c r="O128" s="15"/>
      <c r="P128" s="20"/>
    </row>
    <row r="129" spans="2:18" x14ac:dyDescent="0.2">
      <c r="B129" s="2">
        <v>0</v>
      </c>
      <c r="C129" s="3">
        <v>-1.266</v>
      </c>
      <c r="D129" s="3" t="s">
        <v>29</v>
      </c>
      <c r="E129" s="89"/>
      <c r="F129" s="89"/>
      <c r="G129" s="89"/>
      <c r="H129" s="89"/>
      <c r="I129" s="2">
        <v>0</v>
      </c>
      <c r="J129" s="3">
        <v>-1.266</v>
      </c>
      <c r="K129" s="88"/>
      <c r="L129" s="89"/>
      <c r="M129" s="88"/>
      <c r="N129" s="20"/>
      <c r="O129" s="20"/>
      <c r="P129" s="20"/>
      <c r="R129" s="21"/>
    </row>
    <row r="130" spans="2:18" x14ac:dyDescent="0.2">
      <c r="B130" s="2">
        <v>3</v>
      </c>
      <c r="C130" s="3">
        <v>-0.86599999999999999</v>
      </c>
      <c r="D130" s="3"/>
      <c r="E130" s="88">
        <f>(C129+C130)/2</f>
        <v>-1.0660000000000001</v>
      </c>
      <c r="F130" s="89">
        <f>B130-B129</f>
        <v>3</v>
      </c>
      <c r="G130" s="88">
        <f>E130*F130</f>
        <v>-3.1980000000000004</v>
      </c>
      <c r="H130" s="89"/>
      <c r="I130" s="2">
        <v>3</v>
      </c>
      <c r="J130" s="3">
        <v>-0.86599999999999999</v>
      </c>
      <c r="K130" s="88">
        <f t="shared" ref="K130:K136" si="48">AVERAGE(J129,J130)</f>
        <v>-1.0660000000000001</v>
      </c>
      <c r="L130" s="89">
        <f t="shared" ref="L130:L136" si="49">I130-I129</f>
        <v>3</v>
      </c>
      <c r="M130" s="88">
        <f t="shared" ref="M130:M141" si="50">L130*K130</f>
        <v>-3.1980000000000004</v>
      </c>
      <c r="N130" s="20"/>
      <c r="O130" s="20"/>
      <c r="P130" s="20"/>
      <c r="Q130" s="22"/>
      <c r="R130" s="21"/>
    </row>
    <row r="131" spans="2:18" x14ac:dyDescent="0.2">
      <c r="B131" s="2">
        <v>6</v>
      </c>
      <c r="C131" s="3">
        <v>-0.56599999999999995</v>
      </c>
      <c r="D131" s="3" t="s">
        <v>19</v>
      </c>
      <c r="E131" s="88">
        <f t="shared" ref="E131:E145" si="51">(C130+C131)/2</f>
        <v>-0.71599999999999997</v>
      </c>
      <c r="F131" s="89">
        <f t="shared" ref="F131:F145" si="52">B131-B130</f>
        <v>3</v>
      </c>
      <c r="G131" s="88">
        <f t="shared" ref="G131:G145" si="53">E131*F131</f>
        <v>-2.1479999999999997</v>
      </c>
      <c r="H131" s="89"/>
      <c r="I131" s="2">
        <v>6</v>
      </c>
      <c r="J131" s="3">
        <v>-0.56599999999999995</v>
      </c>
      <c r="K131" s="88">
        <f t="shared" si="48"/>
        <v>-0.71599999999999997</v>
      </c>
      <c r="L131" s="89">
        <f t="shared" si="49"/>
        <v>3</v>
      </c>
      <c r="M131" s="88">
        <f t="shared" si="50"/>
        <v>-2.1479999999999997</v>
      </c>
      <c r="N131" s="20"/>
      <c r="O131" s="20"/>
      <c r="P131" s="20"/>
      <c r="Q131" s="22"/>
      <c r="R131" s="21"/>
    </row>
    <row r="132" spans="2:18" x14ac:dyDescent="0.2">
      <c r="B132" s="2">
        <v>7</v>
      </c>
      <c r="C132" s="3">
        <v>-0.17599999999999999</v>
      </c>
      <c r="D132" s="3"/>
      <c r="E132" s="88">
        <f t="shared" si="51"/>
        <v>-0.371</v>
      </c>
      <c r="F132" s="89">
        <f t="shared" si="52"/>
        <v>1</v>
      </c>
      <c r="G132" s="88">
        <f t="shared" si="53"/>
        <v>-0.371</v>
      </c>
      <c r="H132" s="89"/>
      <c r="I132" s="82">
        <f>I131+(J131-J132)*1.5</f>
        <v>7.7009999999999996</v>
      </c>
      <c r="J132" s="83">
        <v>-1.7</v>
      </c>
      <c r="K132" s="88">
        <f t="shared" si="48"/>
        <v>-1.133</v>
      </c>
      <c r="L132" s="89">
        <f t="shared" si="49"/>
        <v>1.7009999999999996</v>
      </c>
      <c r="M132" s="88">
        <f t="shared" si="50"/>
        <v>-1.9272329999999995</v>
      </c>
      <c r="N132" s="20"/>
      <c r="O132" s="20"/>
      <c r="P132" s="20"/>
      <c r="Q132" s="22"/>
      <c r="R132" s="21"/>
    </row>
    <row r="133" spans="2:18" x14ac:dyDescent="0.2">
      <c r="B133" s="2">
        <v>8</v>
      </c>
      <c r="C133" s="3">
        <v>-0.127</v>
      </c>
      <c r="D133" s="3"/>
      <c r="E133" s="88">
        <f t="shared" si="51"/>
        <v>-0.1515</v>
      </c>
      <c r="F133" s="89">
        <f t="shared" si="52"/>
        <v>1</v>
      </c>
      <c r="G133" s="88">
        <f t="shared" si="53"/>
        <v>-0.1515</v>
      </c>
      <c r="H133" s="89"/>
      <c r="I133" s="84">
        <f>I132+2.5</f>
        <v>10.201000000000001</v>
      </c>
      <c r="J133" s="85">
        <f>J132</f>
        <v>-1.7</v>
      </c>
      <c r="K133" s="88">
        <f t="shared" si="48"/>
        <v>-1.7</v>
      </c>
      <c r="L133" s="89">
        <f t="shared" si="49"/>
        <v>2.5000000000000009</v>
      </c>
      <c r="M133" s="88">
        <f t="shared" si="50"/>
        <v>-4.2500000000000018</v>
      </c>
      <c r="N133" s="20"/>
      <c r="O133" s="20"/>
      <c r="P133" s="20"/>
      <c r="Q133" s="22"/>
      <c r="R133" s="21"/>
    </row>
    <row r="134" spans="2:18" x14ac:dyDescent="0.2">
      <c r="B134" s="2">
        <v>9</v>
      </c>
      <c r="C134" s="3">
        <v>-0.376</v>
      </c>
      <c r="D134" s="3"/>
      <c r="E134" s="88">
        <f t="shared" si="51"/>
        <v>-0.2515</v>
      </c>
      <c r="F134" s="89">
        <f t="shared" si="52"/>
        <v>1</v>
      </c>
      <c r="G134" s="88">
        <f t="shared" si="53"/>
        <v>-0.2515</v>
      </c>
      <c r="H134" s="89"/>
      <c r="I134" s="82">
        <f>I133+2.5</f>
        <v>12.701000000000001</v>
      </c>
      <c r="J134" s="83">
        <f>J132</f>
        <v>-1.7</v>
      </c>
      <c r="K134" s="88">
        <f t="shared" si="48"/>
        <v>-1.7</v>
      </c>
      <c r="L134" s="89">
        <f t="shared" si="49"/>
        <v>2.5</v>
      </c>
      <c r="M134" s="88">
        <f t="shared" si="50"/>
        <v>-4.25</v>
      </c>
      <c r="N134" s="20"/>
      <c r="O134" s="20"/>
      <c r="P134" s="20"/>
      <c r="Q134" s="22"/>
      <c r="R134" s="21"/>
    </row>
    <row r="135" spans="2:18" x14ac:dyDescent="0.2">
      <c r="B135" s="2">
        <v>10</v>
      </c>
      <c r="C135" s="3">
        <v>-0.61699999999999999</v>
      </c>
      <c r="D135" s="3"/>
      <c r="E135" s="88">
        <f t="shared" si="51"/>
        <v>-0.4965</v>
      </c>
      <c r="F135" s="89">
        <f t="shared" si="52"/>
        <v>1</v>
      </c>
      <c r="G135" s="88">
        <f t="shared" si="53"/>
        <v>-0.4965</v>
      </c>
      <c r="H135" s="89"/>
      <c r="I135" s="82">
        <f>I134+(J135-J134)*1.5</f>
        <v>14.501000000000001</v>
      </c>
      <c r="J135" s="86">
        <v>-0.5</v>
      </c>
      <c r="K135" s="88">
        <f t="shared" si="48"/>
        <v>-1.1000000000000001</v>
      </c>
      <c r="L135" s="89">
        <f t="shared" si="49"/>
        <v>1.8000000000000007</v>
      </c>
      <c r="M135" s="88">
        <f t="shared" si="50"/>
        <v>-1.9800000000000009</v>
      </c>
      <c r="N135" s="20"/>
      <c r="O135" s="20"/>
      <c r="P135" s="20"/>
      <c r="Q135" s="22"/>
      <c r="R135" s="21"/>
    </row>
    <row r="136" spans="2:18" x14ac:dyDescent="0.2">
      <c r="B136" s="2">
        <v>11</v>
      </c>
      <c r="C136" s="3">
        <v>-0.73599999999999999</v>
      </c>
      <c r="D136" s="3"/>
      <c r="E136" s="88">
        <f t="shared" si="51"/>
        <v>-0.67649999999999999</v>
      </c>
      <c r="F136" s="89">
        <f t="shared" si="52"/>
        <v>1</v>
      </c>
      <c r="G136" s="88">
        <f t="shared" si="53"/>
        <v>-0.67649999999999999</v>
      </c>
      <c r="H136" s="89"/>
      <c r="I136" s="2">
        <v>15</v>
      </c>
      <c r="J136" s="3">
        <v>-0.42699999999999999</v>
      </c>
      <c r="K136" s="88">
        <f t="shared" si="48"/>
        <v>-0.46350000000000002</v>
      </c>
      <c r="L136" s="89">
        <f t="shared" si="49"/>
        <v>0.49899999999999878</v>
      </c>
      <c r="M136" s="88">
        <f t="shared" si="50"/>
        <v>-0.23128649999999945</v>
      </c>
      <c r="N136" s="20"/>
      <c r="O136" s="20"/>
      <c r="P136" s="20"/>
      <c r="Q136" s="22"/>
      <c r="R136" s="21"/>
    </row>
    <row r="137" spans="2:18" x14ac:dyDescent="0.2">
      <c r="B137" s="2">
        <v>12</v>
      </c>
      <c r="C137" s="3">
        <v>-0.79600000000000004</v>
      </c>
      <c r="D137" s="3"/>
      <c r="E137" s="88">
        <f t="shared" si="51"/>
        <v>-0.76600000000000001</v>
      </c>
      <c r="F137" s="89">
        <f t="shared" si="52"/>
        <v>1</v>
      </c>
      <c r="G137" s="88">
        <f t="shared" si="53"/>
        <v>-0.76600000000000001</v>
      </c>
      <c r="H137" s="89"/>
      <c r="I137" s="2">
        <v>16</v>
      </c>
      <c r="J137" s="3">
        <v>1.1539999999999999</v>
      </c>
      <c r="K137" s="88">
        <f>AVERAGE(J136,J137)</f>
        <v>0.36349999999999993</v>
      </c>
      <c r="L137" s="89">
        <f>I137-I136</f>
        <v>1</v>
      </c>
      <c r="M137" s="88">
        <f t="shared" si="50"/>
        <v>0.36349999999999993</v>
      </c>
      <c r="N137" s="24"/>
      <c r="O137" s="24"/>
      <c r="P137" s="24"/>
      <c r="Q137" s="22"/>
      <c r="R137" s="21"/>
    </row>
    <row r="138" spans="2:18" x14ac:dyDescent="0.2">
      <c r="B138" s="2">
        <v>13</v>
      </c>
      <c r="C138" s="3">
        <v>-0.74199999999999999</v>
      </c>
      <c r="D138" s="3"/>
      <c r="E138" s="88">
        <f t="shared" si="51"/>
        <v>-0.76900000000000002</v>
      </c>
      <c r="F138" s="89">
        <f t="shared" si="52"/>
        <v>1</v>
      </c>
      <c r="G138" s="88">
        <f t="shared" si="53"/>
        <v>-0.76900000000000002</v>
      </c>
      <c r="H138" s="89"/>
      <c r="I138" s="2">
        <v>19</v>
      </c>
      <c r="J138" s="3">
        <v>1.149</v>
      </c>
      <c r="K138" s="88">
        <f t="shared" ref="K138:K141" si="54">AVERAGE(J137,J138)</f>
        <v>1.1515</v>
      </c>
      <c r="L138" s="89">
        <f t="shared" ref="L138:L141" si="55">I138-I137</f>
        <v>3</v>
      </c>
      <c r="M138" s="88">
        <f t="shared" si="50"/>
        <v>3.4544999999999999</v>
      </c>
      <c r="N138" s="20"/>
      <c r="O138" s="20"/>
      <c r="P138" s="20"/>
      <c r="Q138" s="22"/>
      <c r="R138" s="21"/>
    </row>
    <row r="139" spans="2:18" x14ac:dyDescent="0.2">
      <c r="B139" s="2">
        <v>14</v>
      </c>
      <c r="C139" s="3">
        <v>-0.61799999999999999</v>
      </c>
      <c r="E139" s="88">
        <f t="shared" si="51"/>
        <v>-0.67999999999999994</v>
      </c>
      <c r="F139" s="89">
        <f t="shared" si="52"/>
        <v>1</v>
      </c>
      <c r="G139" s="88">
        <f t="shared" si="53"/>
        <v>-0.67999999999999994</v>
      </c>
      <c r="H139" s="1"/>
      <c r="I139" s="2">
        <v>20</v>
      </c>
      <c r="J139" s="3">
        <v>0.29899999999999999</v>
      </c>
      <c r="K139" s="88">
        <f t="shared" si="54"/>
        <v>0.72399999999999998</v>
      </c>
      <c r="L139" s="89">
        <f t="shared" si="55"/>
        <v>1</v>
      </c>
      <c r="M139" s="88">
        <f t="shared" si="50"/>
        <v>0.72399999999999998</v>
      </c>
      <c r="N139" s="24"/>
      <c r="O139" s="24"/>
      <c r="P139" s="24"/>
      <c r="Q139" s="22"/>
      <c r="R139" s="21"/>
    </row>
    <row r="140" spans="2:18" x14ac:dyDescent="0.2">
      <c r="B140" s="2">
        <v>15</v>
      </c>
      <c r="C140" s="3">
        <v>-0.42699999999999999</v>
      </c>
      <c r="D140" s="3"/>
      <c r="E140" s="88">
        <f t="shared" si="51"/>
        <v>-0.52249999999999996</v>
      </c>
      <c r="F140" s="89">
        <f t="shared" si="52"/>
        <v>1</v>
      </c>
      <c r="G140" s="88">
        <f t="shared" si="53"/>
        <v>-0.52249999999999996</v>
      </c>
      <c r="H140" s="1"/>
      <c r="I140" s="17">
        <v>25</v>
      </c>
      <c r="J140" s="44">
        <v>-0.52100000000000002</v>
      </c>
      <c r="K140" s="88">
        <f t="shared" si="54"/>
        <v>-0.11100000000000002</v>
      </c>
      <c r="L140" s="89">
        <f t="shared" si="55"/>
        <v>5</v>
      </c>
      <c r="M140" s="88">
        <f t="shared" si="50"/>
        <v>-0.55500000000000005</v>
      </c>
      <c r="N140" s="24"/>
      <c r="O140" s="24"/>
      <c r="P140" s="24"/>
      <c r="Q140" s="22"/>
      <c r="R140" s="21"/>
    </row>
    <row r="141" spans="2:18" x14ac:dyDescent="0.2">
      <c r="B141" s="2">
        <v>16</v>
      </c>
      <c r="C141" s="3">
        <v>1.1539999999999999</v>
      </c>
      <c r="D141" s="3" t="s">
        <v>20</v>
      </c>
      <c r="E141" s="88">
        <f t="shared" si="51"/>
        <v>0.36349999999999993</v>
      </c>
      <c r="F141" s="89">
        <f t="shared" si="52"/>
        <v>1</v>
      </c>
      <c r="G141" s="88">
        <f t="shared" si="53"/>
        <v>0.36349999999999993</v>
      </c>
      <c r="H141" s="1"/>
      <c r="I141" s="17">
        <v>30</v>
      </c>
      <c r="J141" s="44">
        <v>-0.52600000000000002</v>
      </c>
      <c r="K141" s="88">
        <f t="shared" si="54"/>
        <v>-0.52350000000000008</v>
      </c>
      <c r="L141" s="89">
        <f t="shared" si="55"/>
        <v>5</v>
      </c>
      <c r="M141" s="88">
        <f t="shared" si="50"/>
        <v>-2.6175000000000006</v>
      </c>
      <c r="N141" s="20"/>
      <c r="O141" s="20"/>
      <c r="P141" s="20"/>
      <c r="R141" s="21"/>
    </row>
    <row r="142" spans="2:18" x14ac:dyDescent="0.2">
      <c r="B142" s="2">
        <v>19</v>
      </c>
      <c r="C142" s="3">
        <v>1.149</v>
      </c>
      <c r="D142" s="3"/>
      <c r="E142" s="88">
        <f t="shared" si="51"/>
        <v>1.1515</v>
      </c>
      <c r="F142" s="89">
        <f t="shared" si="52"/>
        <v>3</v>
      </c>
      <c r="G142" s="88">
        <f t="shared" si="53"/>
        <v>3.4544999999999999</v>
      </c>
      <c r="H142" s="1"/>
      <c r="I142" s="2"/>
      <c r="J142" s="28"/>
      <c r="K142" s="88"/>
      <c r="L142" s="89"/>
      <c r="M142" s="88"/>
      <c r="N142" s="20"/>
      <c r="O142" s="20"/>
      <c r="P142" s="20"/>
      <c r="R142" s="21"/>
    </row>
    <row r="143" spans="2:18" x14ac:dyDescent="0.2">
      <c r="B143" s="2">
        <v>20</v>
      </c>
      <c r="C143" s="3">
        <v>0.29899999999999999</v>
      </c>
      <c r="D143" s="3"/>
      <c r="E143" s="88">
        <f t="shared" si="51"/>
        <v>0.72399999999999998</v>
      </c>
      <c r="F143" s="89">
        <f t="shared" si="52"/>
        <v>1</v>
      </c>
      <c r="G143" s="88">
        <f t="shared" si="53"/>
        <v>0.72399999999999998</v>
      </c>
      <c r="H143" s="1"/>
      <c r="I143" s="17"/>
      <c r="J143" s="17"/>
      <c r="K143" s="88"/>
      <c r="L143" s="89"/>
      <c r="M143" s="88"/>
      <c r="N143" s="20"/>
      <c r="O143" s="20"/>
      <c r="P143" s="20"/>
      <c r="R143" s="21"/>
    </row>
    <row r="144" spans="2:18" x14ac:dyDescent="0.2">
      <c r="B144" s="17">
        <v>25</v>
      </c>
      <c r="C144" s="44">
        <v>-0.52100000000000002</v>
      </c>
      <c r="E144" s="88">
        <f t="shared" si="51"/>
        <v>-0.11100000000000002</v>
      </c>
      <c r="F144" s="89">
        <f t="shared" si="52"/>
        <v>5</v>
      </c>
      <c r="G144" s="88">
        <f t="shared" si="53"/>
        <v>-0.55500000000000005</v>
      </c>
      <c r="I144" s="17"/>
      <c r="J144" s="17"/>
      <c r="K144" s="88"/>
      <c r="L144" s="89"/>
      <c r="M144" s="88"/>
      <c r="N144" s="20"/>
      <c r="O144" s="20"/>
      <c r="P144" s="20"/>
      <c r="R144" s="21"/>
    </row>
    <row r="145" spans="2:18" x14ac:dyDescent="0.2">
      <c r="B145" s="17">
        <v>30</v>
      </c>
      <c r="C145" s="44">
        <v>-0.52600000000000002</v>
      </c>
      <c r="D145" s="3" t="s">
        <v>21</v>
      </c>
      <c r="E145" s="88">
        <f t="shared" si="51"/>
        <v>-0.52350000000000008</v>
      </c>
      <c r="F145" s="89">
        <f t="shared" si="52"/>
        <v>5</v>
      </c>
      <c r="G145" s="88">
        <f t="shared" si="53"/>
        <v>-2.6175000000000006</v>
      </c>
      <c r="I145" s="17"/>
      <c r="J145" s="17"/>
      <c r="K145" s="88"/>
      <c r="L145" s="89"/>
      <c r="M145" s="88"/>
      <c r="O145" s="24"/>
      <c r="P145" s="24"/>
    </row>
    <row r="146" spans="2:18" ht="15" x14ac:dyDescent="0.2">
      <c r="B146" s="90"/>
      <c r="C146" s="30"/>
      <c r="D146" s="30"/>
      <c r="E146" s="90"/>
      <c r="F146" s="89"/>
      <c r="G146" s="88"/>
      <c r="H146" s="157" t="s">
        <v>10</v>
      </c>
      <c r="I146" s="157"/>
      <c r="J146" s="88" t="e">
        <f>#REF!</f>
        <v>#REF!</v>
      </c>
      <c r="K146" s="88" t="s">
        <v>11</v>
      </c>
      <c r="L146" s="89" t="e">
        <f>#REF!</f>
        <v>#REF!</v>
      </c>
      <c r="M146" s="88" t="e">
        <f>J146-L146</f>
        <v>#REF!</v>
      </c>
      <c r="N146" s="24"/>
      <c r="O146" s="14"/>
      <c r="P146" s="14"/>
    </row>
    <row r="147" spans="2:18" ht="15" x14ac:dyDescent="0.2">
      <c r="B147" s="1" t="s">
        <v>7</v>
      </c>
      <c r="C147" s="1"/>
      <c r="D147" s="158">
        <v>0.7</v>
      </c>
      <c r="E147" s="158"/>
      <c r="J147" s="90"/>
      <c r="K147" s="90"/>
      <c r="L147" s="90"/>
      <c r="M147" s="90"/>
      <c r="N147" s="14"/>
      <c r="O147" s="14"/>
      <c r="P147" s="14"/>
    </row>
    <row r="148" spans="2:18" x14ac:dyDescent="0.2">
      <c r="B148" s="155"/>
      <c r="C148" s="155"/>
      <c r="D148" s="155"/>
      <c r="E148" s="155"/>
      <c r="F148" s="155"/>
      <c r="G148" s="155"/>
      <c r="H148" s="5" t="s">
        <v>5</v>
      </c>
      <c r="I148" s="155" t="s">
        <v>9</v>
      </c>
      <c r="J148" s="155"/>
      <c r="K148" s="155"/>
      <c r="L148" s="155"/>
      <c r="M148" s="155"/>
      <c r="N148" s="15"/>
      <c r="O148" s="15"/>
      <c r="P148" s="20"/>
    </row>
    <row r="149" spans="2:18" x14ac:dyDescent="0.2">
      <c r="B149" s="2">
        <v>0</v>
      </c>
      <c r="C149" s="3">
        <v>-1.282</v>
      </c>
      <c r="D149" s="3" t="s">
        <v>29</v>
      </c>
      <c r="E149" s="89"/>
      <c r="F149" s="89"/>
      <c r="G149" s="89"/>
      <c r="H149" s="89"/>
      <c r="I149" s="17"/>
      <c r="J149" s="18"/>
      <c r="K149" s="88"/>
      <c r="L149" s="89"/>
      <c r="M149" s="88"/>
      <c r="N149" s="20"/>
      <c r="O149" s="20"/>
      <c r="P149" s="20"/>
      <c r="R149" s="21"/>
    </row>
    <row r="150" spans="2:18" x14ac:dyDescent="0.2">
      <c r="B150" s="2">
        <v>3</v>
      </c>
      <c r="C150" s="3">
        <v>-1.143</v>
      </c>
      <c r="D150" s="3"/>
      <c r="E150" s="88">
        <f>(C149+C150)/2</f>
        <v>-1.2124999999999999</v>
      </c>
      <c r="F150" s="89">
        <f>B150-B149</f>
        <v>3</v>
      </c>
      <c r="G150" s="88">
        <f>E150*F150</f>
        <v>-3.6374999999999997</v>
      </c>
      <c r="H150" s="89"/>
      <c r="I150" s="2"/>
      <c r="J150" s="2"/>
      <c r="K150" s="88"/>
      <c r="L150" s="89"/>
      <c r="M150" s="88"/>
      <c r="N150" s="20"/>
      <c r="O150" s="20"/>
      <c r="P150" s="20"/>
      <c r="Q150" s="22"/>
      <c r="R150" s="21"/>
    </row>
    <row r="151" spans="2:18" x14ac:dyDescent="0.2">
      <c r="B151" s="2">
        <v>6</v>
      </c>
      <c r="C151" s="3">
        <v>-1.0820000000000001</v>
      </c>
      <c r="D151" s="3" t="s">
        <v>19</v>
      </c>
      <c r="E151" s="88">
        <f t="shared" ref="E151:E163" si="56">(C150+C151)/2</f>
        <v>-1.1125</v>
      </c>
      <c r="F151" s="89">
        <f t="shared" ref="F151:F163" si="57">B151-B150</f>
        <v>3</v>
      </c>
      <c r="G151" s="88">
        <f t="shared" ref="G151:G163" si="58">E151*F151</f>
        <v>-3.3375000000000004</v>
      </c>
      <c r="H151" s="89"/>
      <c r="I151" s="2"/>
      <c r="J151" s="2"/>
      <c r="K151" s="88"/>
      <c r="L151" s="89"/>
      <c r="M151" s="88"/>
      <c r="N151" s="20"/>
      <c r="O151" s="20"/>
      <c r="P151" s="20"/>
      <c r="Q151" s="22"/>
      <c r="R151" s="21"/>
    </row>
    <row r="152" spans="2:18" x14ac:dyDescent="0.2">
      <c r="B152" s="2">
        <v>7</v>
      </c>
      <c r="C152" s="3">
        <v>-3.6999999999999998E-2</v>
      </c>
      <c r="D152" s="3"/>
      <c r="E152" s="88">
        <f t="shared" si="56"/>
        <v>-0.5595</v>
      </c>
      <c r="F152" s="89">
        <f t="shared" si="57"/>
        <v>1</v>
      </c>
      <c r="G152" s="88">
        <f t="shared" si="58"/>
        <v>-0.5595</v>
      </c>
      <c r="H152" s="89"/>
      <c r="I152" s="2"/>
      <c r="J152" s="2"/>
      <c r="K152" s="88"/>
      <c r="L152" s="89"/>
      <c r="M152" s="88"/>
      <c r="N152" s="20"/>
      <c r="O152" s="20"/>
      <c r="P152" s="20"/>
      <c r="Q152" s="22"/>
      <c r="R152" s="21"/>
    </row>
    <row r="153" spans="2:18" x14ac:dyDescent="0.2">
      <c r="B153" s="2">
        <v>8</v>
      </c>
      <c r="C153" s="3">
        <v>4.2999999999999997E-2</v>
      </c>
      <c r="D153" s="3"/>
      <c r="E153" s="88">
        <f t="shared" si="56"/>
        <v>2.9999999999999992E-3</v>
      </c>
      <c r="F153" s="89">
        <f t="shared" si="57"/>
        <v>1</v>
      </c>
      <c r="G153" s="88">
        <f t="shared" si="58"/>
        <v>2.9999999999999992E-3</v>
      </c>
      <c r="H153" s="89"/>
      <c r="I153" s="2"/>
      <c r="J153" s="2"/>
      <c r="K153" s="88"/>
      <c r="L153" s="89"/>
      <c r="M153" s="88"/>
      <c r="N153" s="20"/>
      <c r="O153" s="20"/>
      <c r="P153" s="20"/>
      <c r="Q153" s="22"/>
      <c r="R153" s="21"/>
    </row>
    <row r="154" spans="2:18" x14ac:dyDescent="0.2">
      <c r="B154" s="2">
        <v>9</v>
      </c>
      <c r="C154" s="3">
        <v>-0.14799999999999999</v>
      </c>
      <c r="D154" s="3"/>
      <c r="E154" s="88">
        <f t="shared" si="56"/>
        <v>-5.2499999999999998E-2</v>
      </c>
      <c r="F154" s="89">
        <f t="shared" si="57"/>
        <v>1</v>
      </c>
      <c r="G154" s="88">
        <f t="shared" si="58"/>
        <v>-5.2499999999999998E-2</v>
      </c>
      <c r="H154" s="89"/>
      <c r="I154" s="2"/>
      <c r="J154" s="2"/>
      <c r="K154" s="88"/>
      <c r="L154" s="89"/>
      <c r="M154" s="88"/>
      <c r="N154" s="20"/>
      <c r="O154" s="20"/>
      <c r="P154" s="20"/>
      <c r="Q154" s="22"/>
      <c r="R154" s="21"/>
    </row>
    <row r="155" spans="2:18" x14ac:dyDescent="0.2">
      <c r="B155" s="2">
        <v>10</v>
      </c>
      <c r="C155" s="3">
        <v>-0.35199999999999998</v>
      </c>
      <c r="D155" s="3"/>
      <c r="E155" s="88">
        <f t="shared" si="56"/>
        <v>-0.25</v>
      </c>
      <c r="F155" s="89">
        <f t="shared" si="57"/>
        <v>1</v>
      </c>
      <c r="G155" s="88">
        <f t="shared" si="58"/>
        <v>-0.25</v>
      </c>
      <c r="H155" s="89"/>
      <c r="I155" s="2">
        <v>0</v>
      </c>
      <c r="J155" s="3">
        <v>-1.282</v>
      </c>
      <c r="K155" s="88"/>
      <c r="L155" s="89"/>
      <c r="M155" s="88"/>
      <c r="N155" s="20"/>
      <c r="O155" s="20"/>
      <c r="P155" s="20"/>
      <c r="Q155" s="22"/>
      <c r="R155" s="21"/>
    </row>
    <row r="156" spans="2:18" x14ac:dyDescent="0.2">
      <c r="B156" s="2">
        <v>11</v>
      </c>
      <c r="C156" s="3">
        <v>-0.47199999999999998</v>
      </c>
      <c r="D156" s="3"/>
      <c r="E156" s="88">
        <f t="shared" si="56"/>
        <v>-0.41199999999999998</v>
      </c>
      <c r="F156" s="89">
        <f t="shared" si="57"/>
        <v>1</v>
      </c>
      <c r="G156" s="88">
        <f t="shared" si="58"/>
        <v>-0.41199999999999998</v>
      </c>
      <c r="H156" s="89"/>
      <c r="I156" s="2">
        <v>3</v>
      </c>
      <c r="J156" s="3">
        <v>-1.143</v>
      </c>
      <c r="K156" s="88">
        <f t="shared" ref="K156" si="59">AVERAGE(J155,J156)</f>
        <v>-1.2124999999999999</v>
      </c>
      <c r="L156" s="89">
        <f t="shared" ref="L156" si="60">I156-I155</f>
        <v>3</v>
      </c>
      <c r="M156" s="88">
        <f t="shared" ref="M156:M164" si="61">L156*K156</f>
        <v>-3.6374999999999997</v>
      </c>
      <c r="N156" s="20"/>
      <c r="O156" s="20"/>
      <c r="P156" s="20"/>
      <c r="Q156" s="22"/>
      <c r="R156" s="21"/>
    </row>
    <row r="157" spans="2:18" x14ac:dyDescent="0.2">
      <c r="B157" s="2">
        <v>12</v>
      </c>
      <c r="C157" s="3">
        <v>-0.54200000000000004</v>
      </c>
      <c r="D157" s="3"/>
      <c r="E157" s="88">
        <f t="shared" si="56"/>
        <v>-0.50700000000000001</v>
      </c>
      <c r="F157" s="89">
        <f t="shared" si="57"/>
        <v>1</v>
      </c>
      <c r="G157" s="88">
        <f t="shared" si="58"/>
        <v>-0.50700000000000001</v>
      </c>
      <c r="H157" s="89"/>
      <c r="I157" s="2">
        <v>6</v>
      </c>
      <c r="J157" s="3">
        <v>-1.0820000000000001</v>
      </c>
      <c r="K157" s="88">
        <f>AVERAGE(J156,J157)</f>
        <v>-1.1125</v>
      </c>
      <c r="L157" s="89">
        <f>I157-I156</f>
        <v>3</v>
      </c>
      <c r="M157" s="88">
        <f t="shared" si="61"/>
        <v>-3.3375000000000004</v>
      </c>
      <c r="N157" s="24"/>
      <c r="O157" s="24"/>
      <c r="P157" s="24"/>
      <c r="Q157" s="22"/>
      <c r="R157" s="21"/>
    </row>
    <row r="158" spans="2:18" x14ac:dyDescent="0.2">
      <c r="B158" s="2">
        <v>13</v>
      </c>
      <c r="C158" s="3">
        <v>-0.48199999999999998</v>
      </c>
      <c r="D158" s="3"/>
      <c r="E158" s="88">
        <f t="shared" si="56"/>
        <v>-0.51200000000000001</v>
      </c>
      <c r="F158" s="89">
        <f t="shared" si="57"/>
        <v>1</v>
      </c>
      <c r="G158" s="88">
        <f t="shared" si="58"/>
        <v>-0.51200000000000001</v>
      </c>
      <c r="H158" s="89"/>
      <c r="I158" s="2">
        <v>7</v>
      </c>
      <c r="J158" s="3">
        <v>-3.6999999999999998E-2</v>
      </c>
      <c r="K158" s="88">
        <f t="shared" ref="K158:K164" si="62">AVERAGE(J157,J158)</f>
        <v>-0.5595</v>
      </c>
      <c r="L158" s="89">
        <f t="shared" ref="L158:L164" si="63">I158-I157</f>
        <v>1</v>
      </c>
      <c r="M158" s="88">
        <f t="shared" si="61"/>
        <v>-0.5595</v>
      </c>
      <c r="N158" s="20"/>
      <c r="O158" s="20"/>
      <c r="P158" s="20"/>
      <c r="Q158" s="22"/>
      <c r="R158" s="21"/>
    </row>
    <row r="159" spans="2:18" x14ac:dyDescent="0.2">
      <c r="B159" s="2">
        <v>14</v>
      </c>
      <c r="C159" s="3">
        <v>-0.34300000000000003</v>
      </c>
      <c r="E159" s="88">
        <f t="shared" si="56"/>
        <v>-0.41249999999999998</v>
      </c>
      <c r="F159" s="89">
        <f t="shared" si="57"/>
        <v>1</v>
      </c>
      <c r="G159" s="88">
        <f t="shared" si="58"/>
        <v>-0.41249999999999998</v>
      </c>
      <c r="H159" s="1"/>
      <c r="I159" s="82">
        <f>I158+(J158-J159)*1.5</f>
        <v>9.4945000000000004</v>
      </c>
      <c r="J159" s="83">
        <v>-1.7</v>
      </c>
      <c r="K159" s="88">
        <f t="shared" si="62"/>
        <v>-0.86849999999999994</v>
      </c>
      <c r="L159" s="89">
        <f t="shared" si="63"/>
        <v>2.4945000000000004</v>
      </c>
      <c r="M159" s="88">
        <f t="shared" si="61"/>
        <v>-2.1664732500000001</v>
      </c>
      <c r="N159" s="24"/>
      <c r="O159" s="24"/>
      <c r="P159" s="24"/>
      <c r="Q159" s="22"/>
      <c r="R159" s="21"/>
    </row>
    <row r="160" spans="2:18" x14ac:dyDescent="0.2">
      <c r="B160" s="2">
        <v>15</v>
      </c>
      <c r="C160" s="3">
        <v>-0.192</v>
      </c>
      <c r="D160" s="3"/>
      <c r="E160" s="88">
        <f t="shared" si="56"/>
        <v>-0.26750000000000002</v>
      </c>
      <c r="F160" s="89">
        <f t="shared" si="57"/>
        <v>1</v>
      </c>
      <c r="G160" s="88">
        <f t="shared" si="58"/>
        <v>-0.26750000000000002</v>
      </c>
      <c r="H160" s="1"/>
      <c r="I160" s="84">
        <f>I159+2.5</f>
        <v>11.9945</v>
      </c>
      <c r="J160" s="85">
        <f>J159</f>
        <v>-1.7</v>
      </c>
      <c r="K160" s="88">
        <f t="shared" si="62"/>
        <v>-1.7</v>
      </c>
      <c r="L160" s="89">
        <f t="shared" si="63"/>
        <v>2.5</v>
      </c>
      <c r="M160" s="88">
        <f t="shared" si="61"/>
        <v>-4.25</v>
      </c>
      <c r="N160" s="24"/>
      <c r="O160" s="24"/>
      <c r="P160" s="24"/>
      <c r="Q160" s="22"/>
      <c r="R160" s="21"/>
    </row>
    <row r="161" spans="2:18" x14ac:dyDescent="0.2">
      <c r="B161" s="2">
        <v>16</v>
      </c>
      <c r="C161" s="3">
        <v>0.34799999999999998</v>
      </c>
      <c r="D161" s="3" t="s">
        <v>20</v>
      </c>
      <c r="E161" s="88">
        <f t="shared" si="56"/>
        <v>7.7999999999999986E-2</v>
      </c>
      <c r="F161" s="89">
        <f t="shared" si="57"/>
        <v>1</v>
      </c>
      <c r="G161" s="88">
        <f t="shared" si="58"/>
        <v>7.7999999999999986E-2</v>
      </c>
      <c r="H161" s="1"/>
      <c r="I161" s="82">
        <f>I160+2.5</f>
        <v>14.4945</v>
      </c>
      <c r="J161" s="83">
        <f>J159</f>
        <v>-1.7</v>
      </c>
      <c r="K161" s="88">
        <f t="shared" si="62"/>
        <v>-1.7</v>
      </c>
      <c r="L161" s="89">
        <f t="shared" si="63"/>
        <v>2.5</v>
      </c>
      <c r="M161" s="88">
        <f t="shared" si="61"/>
        <v>-4.25</v>
      </c>
      <c r="N161" s="20"/>
      <c r="O161" s="20"/>
      <c r="P161" s="20"/>
      <c r="R161" s="21"/>
    </row>
    <row r="162" spans="2:18" x14ac:dyDescent="0.2">
      <c r="B162" s="2">
        <v>20</v>
      </c>
      <c r="C162" s="3">
        <v>0.35299999999999998</v>
      </c>
      <c r="D162" s="3"/>
      <c r="E162" s="88">
        <f t="shared" si="56"/>
        <v>0.35049999999999998</v>
      </c>
      <c r="F162" s="89">
        <f t="shared" si="57"/>
        <v>4</v>
      </c>
      <c r="G162" s="88">
        <f t="shared" si="58"/>
        <v>1.4019999999999999</v>
      </c>
      <c r="H162" s="1"/>
      <c r="I162" s="82">
        <f>I161+(J162-J161)*1.5</f>
        <v>17.566500000000001</v>
      </c>
      <c r="J162" s="86">
        <v>0.34799999999999998</v>
      </c>
      <c r="K162" s="88">
        <f t="shared" si="62"/>
        <v>-0.67599999999999993</v>
      </c>
      <c r="L162" s="89">
        <f t="shared" si="63"/>
        <v>3.072000000000001</v>
      </c>
      <c r="M162" s="88">
        <f t="shared" si="61"/>
        <v>-2.0766720000000003</v>
      </c>
      <c r="N162" s="20"/>
      <c r="O162" s="20"/>
      <c r="P162" s="20"/>
      <c r="R162" s="21"/>
    </row>
    <row r="163" spans="2:18" x14ac:dyDescent="0.2">
      <c r="B163" s="2">
        <v>25</v>
      </c>
      <c r="C163" s="3">
        <v>0.35799999999999998</v>
      </c>
      <c r="D163" s="3" t="s">
        <v>21</v>
      </c>
      <c r="E163" s="88">
        <f t="shared" si="56"/>
        <v>0.35549999999999998</v>
      </c>
      <c r="F163" s="89">
        <f t="shared" si="57"/>
        <v>5</v>
      </c>
      <c r="G163" s="88">
        <f t="shared" si="58"/>
        <v>1.7774999999999999</v>
      </c>
      <c r="H163" s="1"/>
      <c r="I163" s="2">
        <v>20</v>
      </c>
      <c r="J163" s="3">
        <v>0.35299999999999998</v>
      </c>
      <c r="K163" s="88">
        <f t="shared" si="62"/>
        <v>0.35049999999999998</v>
      </c>
      <c r="L163" s="89">
        <f t="shared" si="63"/>
        <v>2.4334999999999987</v>
      </c>
      <c r="M163" s="88">
        <f t="shared" si="61"/>
        <v>0.8529417499999995</v>
      </c>
      <c r="N163" s="20"/>
      <c r="O163" s="20"/>
      <c r="P163" s="20"/>
      <c r="R163" s="21"/>
    </row>
    <row r="164" spans="2:18" x14ac:dyDescent="0.2">
      <c r="B164" s="17"/>
      <c r="C164" s="44"/>
      <c r="E164" s="88"/>
      <c r="F164" s="89"/>
      <c r="G164" s="88"/>
      <c r="I164" s="2">
        <v>25</v>
      </c>
      <c r="J164" s="3">
        <v>0.35799999999999998</v>
      </c>
      <c r="K164" s="88">
        <f t="shared" si="62"/>
        <v>0.35549999999999998</v>
      </c>
      <c r="L164" s="89">
        <f t="shared" si="63"/>
        <v>5</v>
      </c>
      <c r="M164" s="88">
        <f t="shared" si="61"/>
        <v>1.7774999999999999</v>
      </c>
      <c r="N164" s="20"/>
      <c r="O164" s="20"/>
      <c r="P164" s="20"/>
      <c r="R164" s="21"/>
    </row>
    <row r="165" spans="2:18" ht="15" x14ac:dyDescent="0.2">
      <c r="B165" s="1" t="s">
        <v>7</v>
      </c>
      <c r="C165" s="1"/>
      <c r="D165" s="158">
        <v>0.8</v>
      </c>
      <c r="E165" s="158"/>
      <c r="J165" s="90"/>
      <c r="K165" s="90"/>
      <c r="L165" s="90"/>
      <c r="M165" s="90"/>
      <c r="N165" s="14"/>
      <c r="O165" s="14"/>
      <c r="P165" s="14"/>
    </row>
    <row r="166" spans="2:18" x14ac:dyDescent="0.2">
      <c r="B166" s="155"/>
      <c r="C166" s="155"/>
      <c r="D166" s="155"/>
      <c r="E166" s="155"/>
      <c r="F166" s="155"/>
      <c r="G166" s="155"/>
      <c r="H166" s="5" t="s">
        <v>5</v>
      </c>
      <c r="I166" s="155" t="s">
        <v>9</v>
      </c>
      <c r="J166" s="155"/>
      <c r="K166" s="155"/>
      <c r="L166" s="155"/>
      <c r="M166" s="155"/>
      <c r="N166" s="15"/>
      <c r="O166" s="15"/>
      <c r="P166" s="20"/>
    </row>
    <row r="167" spans="2:18" x14ac:dyDescent="0.2">
      <c r="B167" s="2">
        <v>0</v>
      </c>
      <c r="C167" s="3">
        <v>0.29799999999999999</v>
      </c>
      <c r="D167" s="3" t="s">
        <v>21</v>
      </c>
      <c r="E167" s="89"/>
      <c r="F167" s="89"/>
      <c r="G167" s="89"/>
      <c r="H167" s="89"/>
      <c r="I167" s="17"/>
      <c r="J167" s="18"/>
      <c r="K167" s="88"/>
      <c r="L167" s="89"/>
      <c r="M167" s="88"/>
      <c r="N167" s="20"/>
      <c r="O167" s="20"/>
      <c r="P167" s="20"/>
      <c r="R167" s="21"/>
    </row>
    <row r="168" spans="2:18" x14ac:dyDescent="0.2">
      <c r="B168" s="2">
        <v>5</v>
      </c>
      <c r="C168" s="3">
        <v>0.29299999999999998</v>
      </c>
      <c r="D168" s="3"/>
      <c r="E168" s="88">
        <f>(C167+C168)/2</f>
        <v>0.29549999999999998</v>
      </c>
      <c r="F168" s="89">
        <f>B168-B167</f>
        <v>5</v>
      </c>
      <c r="G168" s="88">
        <f>E168*F168</f>
        <v>1.4775</v>
      </c>
      <c r="H168" s="89"/>
      <c r="I168" s="2"/>
      <c r="J168" s="2"/>
      <c r="K168" s="88"/>
      <c r="L168" s="89"/>
      <c r="M168" s="88"/>
      <c r="N168" s="20"/>
      <c r="O168" s="20"/>
      <c r="P168" s="20"/>
      <c r="Q168" s="22"/>
      <c r="R168" s="21"/>
    </row>
    <row r="169" spans="2:18" x14ac:dyDescent="0.2">
      <c r="B169" s="2">
        <v>10</v>
      </c>
      <c r="C169" s="3">
        <v>0.28799999999999998</v>
      </c>
      <c r="D169" s="3" t="s">
        <v>19</v>
      </c>
      <c r="E169" s="88">
        <f t="shared" ref="E169:E181" si="64">(C168+C169)/2</f>
        <v>0.29049999999999998</v>
      </c>
      <c r="F169" s="89">
        <f t="shared" ref="F169:F181" si="65">B169-B168</f>
        <v>5</v>
      </c>
      <c r="G169" s="88">
        <f t="shared" ref="G169:G181" si="66">E169*F169</f>
        <v>1.4524999999999999</v>
      </c>
      <c r="H169" s="89"/>
      <c r="I169" s="2"/>
      <c r="J169" s="2"/>
      <c r="K169" s="88"/>
      <c r="L169" s="89"/>
      <c r="M169" s="88"/>
      <c r="N169" s="20"/>
      <c r="O169" s="20"/>
      <c r="P169" s="20"/>
      <c r="Q169" s="22"/>
      <c r="R169" s="21"/>
    </row>
    <row r="170" spans="2:18" x14ac:dyDescent="0.2">
      <c r="B170" s="2">
        <v>11</v>
      </c>
      <c r="C170" s="3">
        <v>-0.29199999999999998</v>
      </c>
      <c r="D170" s="3"/>
      <c r="E170" s="88">
        <f t="shared" si="64"/>
        <v>-2.0000000000000018E-3</v>
      </c>
      <c r="F170" s="89">
        <f t="shared" si="65"/>
        <v>1</v>
      </c>
      <c r="G170" s="88">
        <f t="shared" si="66"/>
        <v>-2.0000000000000018E-3</v>
      </c>
      <c r="H170" s="89"/>
      <c r="I170" s="2"/>
      <c r="J170" s="2"/>
      <c r="K170" s="88"/>
      <c r="L170" s="89"/>
      <c r="M170" s="88"/>
      <c r="N170" s="20"/>
      <c r="O170" s="20"/>
      <c r="P170" s="20"/>
      <c r="Q170" s="22"/>
      <c r="R170" s="21"/>
    </row>
    <row r="171" spans="2:18" x14ac:dyDescent="0.2">
      <c r="B171" s="2">
        <v>12</v>
      </c>
      <c r="C171" s="3">
        <v>-0.49299999999999999</v>
      </c>
      <c r="D171" s="3"/>
      <c r="E171" s="88">
        <f t="shared" si="64"/>
        <v>-0.39249999999999996</v>
      </c>
      <c r="F171" s="89">
        <f t="shared" si="65"/>
        <v>1</v>
      </c>
      <c r="G171" s="88">
        <f t="shared" si="66"/>
        <v>-0.39249999999999996</v>
      </c>
      <c r="H171" s="89"/>
      <c r="I171" s="2"/>
      <c r="J171" s="2"/>
      <c r="K171" s="88"/>
      <c r="L171" s="89"/>
      <c r="M171" s="88"/>
      <c r="N171" s="20"/>
      <c r="O171" s="20"/>
      <c r="P171" s="20"/>
      <c r="Q171" s="22"/>
      <c r="R171" s="21"/>
    </row>
    <row r="172" spans="2:18" x14ac:dyDescent="0.2">
      <c r="B172" s="2">
        <v>13</v>
      </c>
      <c r="C172" s="3">
        <v>-0.64200000000000002</v>
      </c>
      <c r="D172" s="3"/>
      <c r="E172" s="88">
        <f t="shared" si="64"/>
        <v>-0.5675</v>
      </c>
      <c r="F172" s="89">
        <f t="shared" si="65"/>
        <v>1</v>
      </c>
      <c r="G172" s="88">
        <f t="shared" si="66"/>
        <v>-0.5675</v>
      </c>
      <c r="H172" s="89"/>
      <c r="I172" s="2"/>
      <c r="J172" s="2"/>
      <c r="K172" s="88"/>
      <c r="L172" s="89"/>
      <c r="M172" s="88"/>
      <c r="N172" s="20"/>
      <c r="O172" s="20"/>
      <c r="P172" s="20"/>
      <c r="Q172" s="22"/>
      <c r="R172" s="21"/>
    </row>
    <row r="173" spans="2:18" x14ac:dyDescent="0.2">
      <c r="B173" s="2">
        <v>14</v>
      </c>
      <c r="C173" s="3">
        <v>-0.69199999999999995</v>
      </c>
      <c r="D173" s="3"/>
      <c r="E173" s="88">
        <f t="shared" si="64"/>
        <v>-0.66700000000000004</v>
      </c>
      <c r="F173" s="89">
        <f t="shared" si="65"/>
        <v>1</v>
      </c>
      <c r="G173" s="88">
        <f t="shared" si="66"/>
        <v>-0.66700000000000004</v>
      </c>
      <c r="H173" s="89"/>
      <c r="I173" s="2"/>
      <c r="J173" s="2"/>
      <c r="K173" s="88"/>
      <c r="L173" s="89"/>
      <c r="M173" s="88"/>
      <c r="N173" s="20"/>
      <c r="O173" s="20"/>
      <c r="P173" s="20"/>
      <c r="Q173" s="22"/>
      <c r="R173" s="21"/>
    </row>
    <row r="174" spans="2:18" x14ac:dyDescent="0.2">
      <c r="B174" s="2">
        <v>15</v>
      </c>
      <c r="C174" s="3">
        <v>-0.63300000000000001</v>
      </c>
      <c r="D174" s="3"/>
      <c r="E174" s="88">
        <f t="shared" si="64"/>
        <v>-0.66249999999999998</v>
      </c>
      <c r="F174" s="89">
        <f t="shared" si="65"/>
        <v>1</v>
      </c>
      <c r="G174" s="88">
        <f t="shared" si="66"/>
        <v>-0.66249999999999998</v>
      </c>
      <c r="H174" s="89"/>
      <c r="I174" s="2">
        <v>0</v>
      </c>
      <c r="J174" s="3">
        <v>0.29799999999999999</v>
      </c>
      <c r="K174" s="88"/>
      <c r="L174" s="89"/>
      <c r="M174" s="88"/>
      <c r="N174" s="20"/>
      <c r="O174" s="20"/>
      <c r="P174" s="20"/>
      <c r="Q174" s="22"/>
      <c r="R174" s="21"/>
    </row>
    <row r="175" spans="2:18" x14ac:dyDescent="0.2">
      <c r="B175" s="2">
        <v>16</v>
      </c>
      <c r="C175" s="3">
        <v>-0.442</v>
      </c>
      <c r="D175" s="3"/>
      <c r="E175" s="88">
        <f t="shared" si="64"/>
        <v>-0.53749999999999998</v>
      </c>
      <c r="F175" s="89">
        <f t="shared" si="65"/>
        <v>1</v>
      </c>
      <c r="G175" s="88">
        <f t="shared" si="66"/>
        <v>-0.53749999999999998</v>
      </c>
      <c r="H175" s="89"/>
      <c r="I175" s="2">
        <v>5</v>
      </c>
      <c r="J175" s="3">
        <v>0.29299999999999998</v>
      </c>
      <c r="K175" s="88">
        <f>AVERAGE(J174,J175)</f>
        <v>0.29549999999999998</v>
      </c>
      <c r="L175" s="89">
        <f>I175-I174</f>
        <v>5</v>
      </c>
      <c r="M175" s="88">
        <f t="shared" ref="M175:M183" si="67">L175*K175</f>
        <v>1.4775</v>
      </c>
      <c r="N175" s="24"/>
      <c r="O175" s="24"/>
      <c r="P175" s="24"/>
      <c r="Q175" s="22"/>
      <c r="R175" s="21"/>
    </row>
    <row r="176" spans="2:18" x14ac:dyDescent="0.2">
      <c r="B176" s="2">
        <v>17</v>
      </c>
      <c r="C176" s="3">
        <v>-0.28199999999999997</v>
      </c>
      <c r="D176" s="3"/>
      <c r="E176" s="88">
        <f t="shared" si="64"/>
        <v>-0.36199999999999999</v>
      </c>
      <c r="F176" s="89">
        <f t="shared" si="65"/>
        <v>1</v>
      </c>
      <c r="G176" s="88">
        <f t="shared" si="66"/>
        <v>-0.36199999999999999</v>
      </c>
      <c r="H176" s="89"/>
      <c r="I176" s="2">
        <v>9.8000000000000007</v>
      </c>
      <c r="J176" s="3">
        <v>0.28799999999999998</v>
      </c>
      <c r="K176" s="88">
        <f t="shared" ref="K176:K183" si="68">AVERAGE(J175,J176)</f>
        <v>0.29049999999999998</v>
      </c>
      <c r="L176" s="89">
        <f t="shared" ref="L176:L183" si="69">I176-I175</f>
        <v>4.8000000000000007</v>
      </c>
      <c r="M176" s="88">
        <f t="shared" si="67"/>
        <v>1.3944000000000001</v>
      </c>
      <c r="N176" s="20"/>
      <c r="O176" s="20"/>
      <c r="P176" s="20"/>
      <c r="Q176" s="22"/>
      <c r="R176" s="21"/>
    </row>
    <row r="177" spans="2:18" x14ac:dyDescent="0.2">
      <c r="B177" s="2">
        <v>18</v>
      </c>
      <c r="C177" s="3">
        <v>-0.14299999999999999</v>
      </c>
      <c r="D177" s="3" t="s">
        <v>20</v>
      </c>
      <c r="E177" s="88">
        <f t="shared" si="64"/>
        <v>-0.21249999999999997</v>
      </c>
      <c r="F177" s="89">
        <f t="shared" si="65"/>
        <v>1</v>
      </c>
      <c r="G177" s="88">
        <f t="shared" si="66"/>
        <v>-0.21249999999999997</v>
      </c>
      <c r="H177" s="1"/>
      <c r="I177" s="82">
        <f>I176+(J176-J177)*1.5</f>
        <v>12.782</v>
      </c>
      <c r="J177" s="83">
        <v>-1.7</v>
      </c>
      <c r="K177" s="88">
        <f t="shared" si="68"/>
        <v>-0.70599999999999996</v>
      </c>
      <c r="L177" s="89">
        <f t="shared" si="69"/>
        <v>2.9819999999999993</v>
      </c>
      <c r="M177" s="88">
        <f t="shared" si="67"/>
        <v>-2.1052919999999995</v>
      </c>
      <c r="N177" s="24"/>
      <c r="O177" s="24"/>
      <c r="P177" s="24"/>
      <c r="Q177" s="22"/>
      <c r="R177" s="21"/>
    </row>
    <row r="178" spans="2:18" x14ac:dyDescent="0.2">
      <c r="B178" s="2">
        <v>20</v>
      </c>
      <c r="C178" s="3">
        <v>-0.13300000000000001</v>
      </c>
      <c r="D178" s="3"/>
      <c r="E178" s="88">
        <f t="shared" si="64"/>
        <v>-0.13800000000000001</v>
      </c>
      <c r="F178" s="89">
        <f t="shared" si="65"/>
        <v>2</v>
      </c>
      <c r="G178" s="88">
        <f t="shared" si="66"/>
        <v>-0.27600000000000002</v>
      </c>
      <c r="H178" s="1"/>
      <c r="I178" s="84">
        <f>I177+2.5</f>
        <v>15.282</v>
      </c>
      <c r="J178" s="85">
        <f>J177</f>
        <v>-1.7</v>
      </c>
      <c r="K178" s="88">
        <f t="shared" si="68"/>
        <v>-1.7</v>
      </c>
      <c r="L178" s="89">
        <f t="shared" si="69"/>
        <v>2.5</v>
      </c>
      <c r="M178" s="88">
        <f t="shared" si="67"/>
        <v>-4.25</v>
      </c>
      <c r="N178" s="24"/>
      <c r="O178" s="24"/>
      <c r="P178" s="24"/>
      <c r="Q178" s="22"/>
      <c r="R178" s="21"/>
    </row>
    <row r="179" spans="2:18" x14ac:dyDescent="0.2">
      <c r="B179" s="2">
        <v>22</v>
      </c>
      <c r="C179" s="3">
        <v>-0.94299999999999995</v>
      </c>
      <c r="E179" s="88">
        <f t="shared" si="64"/>
        <v>-0.53800000000000003</v>
      </c>
      <c r="F179" s="89">
        <f t="shared" si="65"/>
        <v>2</v>
      </c>
      <c r="G179" s="88">
        <f t="shared" si="66"/>
        <v>-1.0760000000000001</v>
      </c>
      <c r="H179" s="1"/>
      <c r="I179" s="82">
        <f>I178+2.5</f>
        <v>17.782</v>
      </c>
      <c r="J179" s="83">
        <f>J177</f>
        <v>-1.7</v>
      </c>
      <c r="K179" s="88">
        <f t="shared" si="68"/>
        <v>-1.7</v>
      </c>
      <c r="L179" s="89">
        <f t="shared" si="69"/>
        <v>2.5</v>
      </c>
      <c r="M179" s="88">
        <f t="shared" si="67"/>
        <v>-4.25</v>
      </c>
      <c r="N179" s="20"/>
      <c r="O179" s="20"/>
      <c r="P179" s="20"/>
      <c r="R179" s="21"/>
    </row>
    <row r="180" spans="2:18" x14ac:dyDescent="0.2">
      <c r="B180" s="2">
        <v>25</v>
      </c>
      <c r="C180" s="3">
        <v>-1.0820000000000001</v>
      </c>
      <c r="D180" s="3"/>
      <c r="E180" s="88">
        <f t="shared" si="64"/>
        <v>-1.0125</v>
      </c>
      <c r="F180" s="89">
        <f t="shared" si="65"/>
        <v>3</v>
      </c>
      <c r="G180" s="88">
        <f t="shared" si="66"/>
        <v>-3.0374999999999996</v>
      </c>
      <c r="H180" s="1"/>
      <c r="I180" s="82">
        <f>I179+(J180-J179)*1.5</f>
        <v>20.032</v>
      </c>
      <c r="J180" s="86">
        <v>-0.2</v>
      </c>
      <c r="K180" s="88">
        <f t="shared" si="68"/>
        <v>-0.95</v>
      </c>
      <c r="L180" s="89">
        <f t="shared" si="69"/>
        <v>2.25</v>
      </c>
      <c r="M180" s="88">
        <f t="shared" si="67"/>
        <v>-2.1374999999999997</v>
      </c>
      <c r="N180" s="20"/>
      <c r="O180" s="20"/>
      <c r="P180" s="20"/>
      <c r="R180" s="21"/>
    </row>
    <row r="181" spans="2:18" x14ac:dyDescent="0.2">
      <c r="B181" s="2">
        <v>27</v>
      </c>
      <c r="C181" s="3">
        <v>-1.2430000000000001</v>
      </c>
      <c r="D181" s="3" t="s">
        <v>29</v>
      </c>
      <c r="E181" s="88">
        <f t="shared" si="64"/>
        <v>-1.1625000000000001</v>
      </c>
      <c r="F181" s="89">
        <f t="shared" si="65"/>
        <v>2</v>
      </c>
      <c r="G181" s="88">
        <f t="shared" si="66"/>
        <v>-2.3250000000000002</v>
      </c>
      <c r="H181" s="1"/>
      <c r="I181" s="2">
        <v>22</v>
      </c>
      <c r="J181" s="3">
        <v>-0.94299999999999995</v>
      </c>
      <c r="K181" s="88">
        <f t="shared" si="68"/>
        <v>-0.57150000000000001</v>
      </c>
      <c r="L181" s="89">
        <f t="shared" si="69"/>
        <v>1.968</v>
      </c>
      <c r="M181" s="88">
        <f t="shared" si="67"/>
        <v>-1.1247119999999999</v>
      </c>
      <c r="N181" s="20"/>
      <c r="O181" s="20"/>
      <c r="P181" s="20"/>
      <c r="R181" s="21"/>
    </row>
    <row r="182" spans="2:18" x14ac:dyDescent="0.2">
      <c r="B182" s="17"/>
      <c r="C182" s="44"/>
      <c r="D182" s="44"/>
      <c r="E182" s="88"/>
      <c r="F182" s="89"/>
      <c r="G182" s="88"/>
      <c r="I182" s="2">
        <v>25</v>
      </c>
      <c r="J182" s="3">
        <v>-1.0820000000000001</v>
      </c>
      <c r="K182" s="88">
        <f t="shared" si="68"/>
        <v>-1.0125</v>
      </c>
      <c r="L182" s="89">
        <f t="shared" si="69"/>
        <v>3</v>
      </c>
      <c r="M182" s="88">
        <f t="shared" si="67"/>
        <v>-3.0374999999999996</v>
      </c>
      <c r="N182" s="20"/>
      <c r="O182" s="20"/>
      <c r="P182" s="20"/>
      <c r="R182" s="21"/>
    </row>
    <row r="183" spans="2:18" x14ac:dyDescent="0.2">
      <c r="B183" s="17"/>
      <c r="C183" s="44"/>
      <c r="D183" s="44"/>
      <c r="E183" s="88"/>
      <c r="F183" s="89"/>
      <c r="G183" s="88"/>
      <c r="I183" s="2">
        <v>27</v>
      </c>
      <c r="J183" s="3">
        <v>-1.2430000000000001</v>
      </c>
      <c r="K183" s="88">
        <f t="shared" si="68"/>
        <v>-1.1625000000000001</v>
      </c>
      <c r="L183" s="89">
        <f t="shared" si="69"/>
        <v>2</v>
      </c>
      <c r="M183" s="88">
        <f t="shared" si="67"/>
        <v>-2.3250000000000002</v>
      </c>
      <c r="O183" s="24"/>
      <c r="P183" s="24"/>
    </row>
    <row r="184" spans="2:18" x14ac:dyDescent="0.2">
      <c r="B184" s="17"/>
      <c r="C184" s="44"/>
      <c r="D184" s="44"/>
      <c r="E184" s="88"/>
      <c r="F184" s="89"/>
      <c r="G184" s="88"/>
      <c r="I184" s="17"/>
      <c r="J184" s="17"/>
      <c r="K184" s="88"/>
      <c r="L184" s="89"/>
      <c r="M184" s="88"/>
      <c r="O184" s="14"/>
      <c r="P184" s="14"/>
    </row>
    <row r="185" spans="2:18" x14ac:dyDescent="0.2">
      <c r="B185" s="17"/>
      <c r="C185" s="44"/>
      <c r="D185" s="44"/>
      <c r="E185" s="88"/>
      <c r="F185" s="89"/>
      <c r="G185" s="88"/>
      <c r="I185" s="17"/>
      <c r="J185" s="17"/>
      <c r="K185" s="88"/>
      <c r="L185" s="89"/>
      <c r="M185" s="88"/>
      <c r="O185" s="14"/>
      <c r="P185" s="14"/>
    </row>
    <row r="186" spans="2:18" x14ac:dyDescent="0.2">
      <c r="B186" s="17"/>
      <c r="C186" s="44"/>
      <c r="D186" s="44"/>
      <c r="E186" s="88"/>
      <c r="F186" s="89"/>
      <c r="G186" s="88"/>
      <c r="H186" s="88"/>
      <c r="I186" s="17"/>
      <c r="J186" s="17"/>
      <c r="K186" s="88"/>
      <c r="L186" s="89"/>
      <c r="M186" s="88"/>
      <c r="N186" s="14"/>
      <c r="O186" s="14"/>
      <c r="P186" s="14"/>
    </row>
    <row r="187" spans="2:18" x14ac:dyDescent="0.2">
      <c r="B187" s="17"/>
      <c r="C187" s="44"/>
      <c r="D187" s="44"/>
      <c r="E187" s="88"/>
      <c r="F187" s="89"/>
      <c r="G187" s="88"/>
      <c r="H187" s="88"/>
      <c r="I187" s="17"/>
      <c r="J187" s="17"/>
      <c r="K187" s="88"/>
      <c r="L187" s="89">
        <f>SUM(L168:L186)</f>
        <v>27</v>
      </c>
      <c r="M187" s="88">
        <f>SUM(M169:M186)</f>
        <v>-16.358104000000001</v>
      </c>
      <c r="N187" s="14"/>
      <c r="O187" s="14"/>
      <c r="P187" s="14"/>
    </row>
    <row r="188" spans="2:18" x14ac:dyDescent="0.2">
      <c r="B188" s="17"/>
      <c r="C188" s="44"/>
      <c r="D188" s="44"/>
      <c r="E188" s="88"/>
      <c r="F188" s="89"/>
      <c r="G188" s="88"/>
      <c r="H188" s="88"/>
      <c r="I188" s="17"/>
      <c r="J188" s="17"/>
      <c r="K188" s="88"/>
      <c r="L188" s="89"/>
      <c r="M188" s="88"/>
      <c r="N188" s="14"/>
      <c r="O188" s="14"/>
      <c r="P188" s="14"/>
    </row>
    <row r="189" spans="2:18" ht="15" x14ac:dyDescent="0.2">
      <c r="B189" s="90"/>
      <c r="C189" s="30"/>
      <c r="D189" s="30"/>
      <c r="E189" s="90"/>
      <c r="F189" s="26">
        <f>SUM(F168:F188)</f>
        <v>27</v>
      </c>
      <c r="G189" s="27">
        <f>SUM(G168:G188)</f>
        <v>-7.1879999999999997</v>
      </c>
      <c r="H189" s="88"/>
      <c r="I189" s="88"/>
      <c r="J189" s="90"/>
      <c r="K189" s="90"/>
      <c r="L189" s="29"/>
      <c r="M189" s="30"/>
      <c r="N189" s="14"/>
      <c r="O189" s="14"/>
      <c r="P189" s="14"/>
    </row>
    <row r="190" spans="2:18" ht="15" x14ac:dyDescent="0.2">
      <c r="B190" s="90"/>
      <c r="C190" s="30"/>
      <c r="D190" s="30"/>
      <c r="E190" s="90"/>
      <c r="F190" s="89"/>
      <c r="G190" s="88"/>
      <c r="H190" s="157" t="s">
        <v>10</v>
      </c>
      <c r="I190" s="157"/>
      <c r="J190" s="88">
        <f>G189</f>
        <v>-7.1879999999999997</v>
      </c>
      <c r="K190" s="88" t="s">
        <v>11</v>
      </c>
      <c r="L190" s="89">
        <f>M187</f>
        <v>-16.358104000000001</v>
      </c>
      <c r="M190" s="88">
        <f>J190-L190</f>
        <v>9.170104000000002</v>
      </c>
      <c r="N190" s="24"/>
      <c r="O190" s="14"/>
      <c r="P190" s="14"/>
    </row>
    <row r="191" spans="2:18" ht="15" x14ac:dyDescent="0.2">
      <c r="B191" s="1" t="s">
        <v>7</v>
      </c>
      <c r="C191" s="1"/>
      <c r="D191" s="158">
        <v>0.9</v>
      </c>
      <c r="E191" s="158"/>
      <c r="J191" s="90"/>
      <c r="K191" s="90"/>
      <c r="L191" s="90"/>
      <c r="M191" s="90"/>
      <c r="N191" s="14"/>
      <c r="O191" s="14"/>
      <c r="P191" s="14"/>
    </row>
    <row r="192" spans="2:18" x14ac:dyDescent="0.2">
      <c r="B192" s="2">
        <v>0</v>
      </c>
      <c r="C192" s="3">
        <v>-1.421</v>
      </c>
      <c r="D192" s="3" t="s">
        <v>29</v>
      </c>
      <c r="E192" s="89"/>
      <c r="F192" s="89"/>
      <c r="G192" s="89"/>
      <c r="H192" s="89"/>
      <c r="I192" s="17"/>
      <c r="J192" s="18"/>
      <c r="K192" s="88"/>
      <c r="L192" s="89"/>
      <c r="M192" s="88"/>
      <c r="N192" s="20"/>
      <c r="O192" s="20"/>
      <c r="P192" s="20"/>
      <c r="R192" s="21"/>
    </row>
    <row r="193" spans="2:18" x14ac:dyDescent="0.2">
      <c r="B193" s="2">
        <v>3</v>
      </c>
      <c r="C193" s="3">
        <v>-1.1519999999999999</v>
      </c>
      <c r="D193" s="3"/>
      <c r="E193" s="88">
        <f>(C192+C193)/2</f>
        <v>-1.2865</v>
      </c>
      <c r="F193" s="89">
        <f>B193-B192</f>
        <v>3</v>
      </c>
      <c r="G193" s="88">
        <f>E193*F193</f>
        <v>-3.8594999999999997</v>
      </c>
      <c r="H193" s="89"/>
      <c r="I193" s="2"/>
      <c r="J193" s="2"/>
      <c r="K193" s="88"/>
      <c r="L193" s="89"/>
      <c r="M193" s="88"/>
      <c r="N193" s="20"/>
      <c r="O193" s="20"/>
      <c r="P193" s="20"/>
      <c r="Q193" s="22"/>
      <c r="R193" s="21"/>
    </row>
    <row r="194" spans="2:18" x14ac:dyDescent="0.2">
      <c r="B194" s="2">
        <v>5</v>
      </c>
      <c r="C194" s="3">
        <v>-0.90100000000000002</v>
      </c>
      <c r="D194" s="3" t="s">
        <v>19</v>
      </c>
      <c r="E194" s="88">
        <f t="shared" ref="E194:E208" si="70">(C193+C194)/2</f>
        <v>-1.0265</v>
      </c>
      <c r="F194" s="89">
        <f t="shared" ref="F194:F208" si="71">B194-B193</f>
        <v>2</v>
      </c>
      <c r="G194" s="88">
        <f t="shared" ref="G194:G208" si="72">E194*F194</f>
        <v>-2.0529999999999999</v>
      </c>
      <c r="H194" s="89"/>
      <c r="I194" s="2"/>
      <c r="J194" s="2"/>
      <c r="K194" s="88"/>
      <c r="L194" s="89"/>
      <c r="M194" s="88"/>
      <c r="N194" s="20"/>
      <c r="O194" s="20"/>
      <c r="P194" s="20"/>
      <c r="Q194" s="22"/>
      <c r="R194" s="21"/>
    </row>
    <row r="195" spans="2:18" x14ac:dyDescent="0.2">
      <c r="B195" s="2">
        <v>7</v>
      </c>
      <c r="C195" s="3">
        <v>-1E-3</v>
      </c>
      <c r="D195" s="3"/>
      <c r="E195" s="88">
        <f t="shared" si="70"/>
        <v>-0.45100000000000001</v>
      </c>
      <c r="F195" s="89">
        <f t="shared" si="71"/>
        <v>2</v>
      </c>
      <c r="G195" s="88">
        <f t="shared" si="72"/>
        <v>-0.90200000000000002</v>
      </c>
      <c r="H195" s="89"/>
      <c r="I195" s="2"/>
      <c r="J195" s="2"/>
      <c r="K195" s="88"/>
      <c r="L195" s="89"/>
      <c r="M195" s="88"/>
      <c r="N195" s="20"/>
      <c r="O195" s="20"/>
      <c r="P195" s="20"/>
      <c r="Q195" s="22"/>
      <c r="R195" s="21"/>
    </row>
    <row r="196" spans="2:18" x14ac:dyDescent="0.2">
      <c r="B196" s="2">
        <v>9</v>
      </c>
      <c r="C196" s="3">
        <v>4.8000000000000001E-2</v>
      </c>
      <c r="D196" s="3"/>
      <c r="E196" s="88">
        <f t="shared" si="70"/>
        <v>2.35E-2</v>
      </c>
      <c r="F196" s="89">
        <f t="shared" si="71"/>
        <v>2</v>
      </c>
      <c r="G196" s="88">
        <f t="shared" si="72"/>
        <v>4.7E-2</v>
      </c>
      <c r="H196" s="89"/>
      <c r="I196" s="2"/>
      <c r="J196" s="2"/>
      <c r="K196" s="88"/>
      <c r="L196" s="89"/>
      <c r="M196" s="88"/>
      <c r="N196" s="20"/>
      <c r="O196" s="20"/>
      <c r="P196" s="20"/>
      <c r="Q196" s="22"/>
      <c r="R196" s="21"/>
    </row>
    <row r="197" spans="2:18" x14ac:dyDescent="0.2">
      <c r="B197" s="2">
        <v>10</v>
      </c>
      <c r="C197" s="3">
        <v>-9.6000000000000002E-2</v>
      </c>
      <c r="D197" s="3"/>
      <c r="E197" s="88">
        <f t="shared" si="70"/>
        <v>-2.4E-2</v>
      </c>
      <c r="F197" s="89">
        <f t="shared" si="71"/>
        <v>1</v>
      </c>
      <c r="G197" s="88">
        <f t="shared" si="72"/>
        <v>-2.4E-2</v>
      </c>
      <c r="H197" s="89"/>
      <c r="I197" s="2"/>
      <c r="J197" s="2"/>
      <c r="K197" s="88"/>
      <c r="L197" s="89"/>
      <c r="M197" s="88"/>
      <c r="N197" s="20"/>
      <c r="O197" s="20"/>
      <c r="P197" s="20"/>
      <c r="Q197" s="22"/>
      <c r="R197" s="21"/>
    </row>
    <row r="198" spans="2:18" x14ac:dyDescent="0.2">
      <c r="B198" s="2">
        <v>11</v>
      </c>
      <c r="C198" s="3">
        <v>-0.30599999999999999</v>
      </c>
      <c r="D198" s="3"/>
      <c r="E198" s="88">
        <f t="shared" si="70"/>
        <v>-0.20100000000000001</v>
      </c>
      <c r="F198" s="89">
        <f t="shared" si="71"/>
        <v>1</v>
      </c>
      <c r="G198" s="88">
        <f t="shared" si="72"/>
        <v>-0.20100000000000001</v>
      </c>
      <c r="H198" s="89"/>
      <c r="I198" s="2">
        <v>0</v>
      </c>
      <c r="J198" s="3">
        <v>-1.421</v>
      </c>
      <c r="K198" s="88"/>
      <c r="L198" s="89"/>
      <c r="M198" s="88"/>
      <c r="N198" s="20"/>
      <c r="O198" s="20"/>
      <c r="P198" s="20"/>
      <c r="Q198" s="22"/>
      <c r="R198" s="21"/>
    </row>
    <row r="199" spans="2:18" x14ac:dyDescent="0.2">
      <c r="B199" s="2">
        <v>12</v>
      </c>
      <c r="C199" s="3">
        <v>-0.501</v>
      </c>
      <c r="D199" s="3"/>
      <c r="E199" s="88">
        <f t="shared" si="70"/>
        <v>-0.40349999999999997</v>
      </c>
      <c r="F199" s="89">
        <f t="shared" si="71"/>
        <v>1</v>
      </c>
      <c r="G199" s="88">
        <f t="shared" si="72"/>
        <v>-0.40349999999999997</v>
      </c>
      <c r="H199" s="89"/>
      <c r="I199" s="2">
        <v>3</v>
      </c>
      <c r="J199" s="3">
        <v>-1.1519999999999999</v>
      </c>
      <c r="K199" s="88">
        <f t="shared" ref="K199:K208" si="73">AVERAGE(J198,J199)</f>
        <v>-1.2865</v>
      </c>
      <c r="L199" s="89">
        <f t="shared" ref="L199:L208" si="74">I199-I198</f>
        <v>3</v>
      </c>
      <c r="M199" s="88">
        <f t="shared" ref="M199:M208" si="75">L199*K199</f>
        <v>-3.8594999999999997</v>
      </c>
      <c r="N199" s="20"/>
      <c r="O199" s="20"/>
      <c r="P199" s="20"/>
      <c r="Q199" s="22"/>
      <c r="R199" s="21"/>
    </row>
    <row r="200" spans="2:18" x14ac:dyDescent="0.2">
      <c r="B200" s="2">
        <v>13</v>
      </c>
      <c r="C200" s="3">
        <v>-0.54100000000000004</v>
      </c>
      <c r="D200" s="3"/>
      <c r="E200" s="88">
        <f t="shared" si="70"/>
        <v>-0.52100000000000002</v>
      </c>
      <c r="F200" s="89">
        <f t="shared" si="71"/>
        <v>1</v>
      </c>
      <c r="G200" s="88">
        <f t="shared" si="72"/>
        <v>-0.52100000000000002</v>
      </c>
      <c r="H200" s="89"/>
      <c r="I200" s="2">
        <v>5</v>
      </c>
      <c r="J200" s="3">
        <v>-0.90100000000000002</v>
      </c>
      <c r="K200" s="88">
        <f t="shared" si="73"/>
        <v>-1.0265</v>
      </c>
      <c r="L200" s="89">
        <f t="shared" si="74"/>
        <v>2</v>
      </c>
      <c r="M200" s="88">
        <f t="shared" si="75"/>
        <v>-2.0529999999999999</v>
      </c>
      <c r="N200" s="24"/>
      <c r="O200" s="24"/>
      <c r="P200" s="24"/>
      <c r="Q200" s="22"/>
      <c r="R200" s="21"/>
    </row>
    <row r="201" spans="2:18" x14ac:dyDescent="0.2">
      <c r="B201" s="2">
        <v>14</v>
      </c>
      <c r="C201" s="3">
        <v>-0.60099999999999998</v>
      </c>
      <c r="D201" s="3"/>
      <c r="E201" s="88">
        <f t="shared" si="70"/>
        <v>-0.57099999999999995</v>
      </c>
      <c r="F201" s="89">
        <f t="shared" si="71"/>
        <v>1</v>
      </c>
      <c r="G201" s="88">
        <f t="shared" si="72"/>
        <v>-0.57099999999999995</v>
      </c>
      <c r="H201" s="89"/>
      <c r="I201" s="2">
        <v>7</v>
      </c>
      <c r="J201" s="3">
        <v>-1E-3</v>
      </c>
      <c r="K201" s="88">
        <f t="shared" si="73"/>
        <v>-0.45100000000000001</v>
      </c>
      <c r="L201" s="89">
        <f t="shared" si="74"/>
        <v>2</v>
      </c>
      <c r="M201" s="88">
        <f t="shared" si="75"/>
        <v>-0.90200000000000002</v>
      </c>
      <c r="N201" s="20"/>
      <c r="O201" s="20"/>
      <c r="P201" s="20"/>
      <c r="Q201" s="22"/>
      <c r="R201" s="21"/>
    </row>
    <row r="202" spans="2:18" x14ac:dyDescent="0.2">
      <c r="B202" s="2">
        <v>15</v>
      </c>
      <c r="C202" s="3">
        <v>-0.55100000000000005</v>
      </c>
      <c r="D202" s="3" t="s">
        <v>20</v>
      </c>
      <c r="E202" s="88">
        <f t="shared" si="70"/>
        <v>-0.57600000000000007</v>
      </c>
      <c r="F202" s="89">
        <f t="shared" si="71"/>
        <v>1</v>
      </c>
      <c r="G202" s="88">
        <f t="shared" si="72"/>
        <v>-0.57600000000000007</v>
      </c>
      <c r="H202" s="1"/>
      <c r="I202" s="2">
        <v>8</v>
      </c>
      <c r="J202" s="3">
        <v>4.8000000000000001E-2</v>
      </c>
      <c r="K202" s="88">
        <f t="shared" si="73"/>
        <v>2.35E-2</v>
      </c>
      <c r="L202" s="89">
        <f t="shared" si="74"/>
        <v>1</v>
      </c>
      <c r="M202" s="88">
        <f t="shared" si="75"/>
        <v>2.35E-2</v>
      </c>
      <c r="N202" s="24"/>
      <c r="O202" s="24"/>
      <c r="P202" s="24"/>
      <c r="Q202" s="22"/>
      <c r="R202" s="21"/>
    </row>
    <row r="203" spans="2:18" x14ac:dyDescent="0.2">
      <c r="B203" s="2">
        <v>16</v>
      </c>
      <c r="C203" s="3">
        <v>-0.45200000000000001</v>
      </c>
      <c r="D203" s="3"/>
      <c r="E203" s="88">
        <f t="shared" si="70"/>
        <v>-0.50150000000000006</v>
      </c>
      <c r="F203" s="89">
        <f t="shared" si="71"/>
        <v>1</v>
      </c>
      <c r="G203" s="88">
        <f t="shared" si="72"/>
        <v>-0.50150000000000006</v>
      </c>
      <c r="H203" s="1"/>
      <c r="I203" s="82">
        <f>I202+(J202-J203)*1.5</f>
        <v>10.622</v>
      </c>
      <c r="J203" s="83">
        <v>-1.7</v>
      </c>
      <c r="K203" s="88">
        <f t="shared" si="73"/>
        <v>-0.82599999999999996</v>
      </c>
      <c r="L203" s="89">
        <f t="shared" si="74"/>
        <v>2.6219999999999999</v>
      </c>
      <c r="M203" s="88">
        <f t="shared" si="75"/>
        <v>-2.1657719999999996</v>
      </c>
      <c r="N203" s="24"/>
      <c r="O203" s="24"/>
      <c r="P203" s="24"/>
      <c r="Q203" s="22"/>
      <c r="R203" s="21"/>
    </row>
    <row r="204" spans="2:18" x14ac:dyDescent="0.2">
      <c r="B204" s="2">
        <v>17</v>
      </c>
      <c r="C204" s="3">
        <v>-0.28100000000000003</v>
      </c>
      <c r="D204" s="3"/>
      <c r="E204" s="88">
        <f t="shared" si="70"/>
        <v>-0.36650000000000005</v>
      </c>
      <c r="F204" s="89">
        <f t="shared" si="71"/>
        <v>1</v>
      </c>
      <c r="G204" s="88">
        <f t="shared" si="72"/>
        <v>-0.36650000000000005</v>
      </c>
      <c r="H204" s="1"/>
      <c r="I204" s="84">
        <f>I203+2.5</f>
        <v>13.122</v>
      </c>
      <c r="J204" s="85">
        <f>J203</f>
        <v>-1.7</v>
      </c>
      <c r="K204" s="88">
        <f t="shared" si="73"/>
        <v>-1.7</v>
      </c>
      <c r="L204" s="89">
        <f t="shared" si="74"/>
        <v>2.5</v>
      </c>
      <c r="M204" s="88">
        <f t="shared" si="75"/>
        <v>-4.25</v>
      </c>
      <c r="N204" s="20"/>
      <c r="O204" s="20"/>
      <c r="P204" s="20"/>
      <c r="R204" s="21"/>
    </row>
    <row r="205" spans="2:18" x14ac:dyDescent="0.2">
      <c r="B205" s="2">
        <v>18</v>
      </c>
      <c r="C205" s="3">
        <v>-5.1999999999999998E-2</v>
      </c>
      <c r="E205" s="88">
        <f t="shared" si="70"/>
        <v>-0.16650000000000001</v>
      </c>
      <c r="F205" s="89">
        <f t="shared" si="71"/>
        <v>1</v>
      </c>
      <c r="G205" s="88">
        <f t="shared" si="72"/>
        <v>-0.16650000000000001</v>
      </c>
      <c r="H205" s="1"/>
      <c r="I205" s="82">
        <f>I204+2.5</f>
        <v>15.622</v>
      </c>
      <c r="J205" s="83">
        <f>J203</f>
        <v>-1.7</v>
      </c>
      <c r="K205" s="88">
        <f t="shared" si="73"/>
        <v>-1.7</v>
      </c>
      <c r="L205" s="89">
        <f t="shared" si="74"/>
        <v>2.5</v>
      </c>
      <c r="M205" s="88">
        <f t="shared" si="75"/>
        <v>-4.25</v>
      </c>
      <c r="N205" s="20"/>
      <c r="O205" s="20"/>
      <c r="P205" s="20"/>
      <c r="R205" s="21"/>
    </row>
    <row r="206" spans="2:18" x14ac:dyDescent="0.2">
      <c r="B206" s="2">
        <v>19</v>
      </c>
      <c r="C206" s="3">
        <v>0.38900000000000001</v>
      </c>
      <c r="D206" s="3"/>
      <c r="E206" s="88">
        <f t="shared" si="70"/>
        <v>0.16850000000000001</v>
      </c>
      <c r="F206" s="89">
        <f t="shared" si="71"/>
        <v>1</v>
      </c>
      <c r="G206" s="88">
        <f t="shared" si="72"/>
        <v>0.16850000000000001</v>
      </c>
      <c r="H206" s="1"/>
      <c r="I206" s="82">
        <f>I205+(J206-J205)*1.5</f>
        <v>18.172000000000001</v>
      </c>
      <c r="J206" s="86">
        <v>0</v>
      </c>
      <c r="K206" s="88">
        <f t="shared" si="73"/>
        <v>-0.85</v>
      </c>
      <c r="L206" s="89">
        <f t="shared" si="74"/>
        <v>2.5500000000000007</v>
      </c>
      <c r="M206" s="88">
        <f t="shared" si="75"/>
        <v>-2.1675000000000004</v>
      </c>
      <c r="N206" s="20"/>
      <c r="O206" s="20"/>
      <c r="P206" s="20"/>
      <c r="R206" s="21"/>
    </row>
    <row r="207" spans="2:18" x14ac:dyDescent="0.2">
      <c r="B207" s="17">
        <v>25</v>
      </c>
      <c r="C207" s="44">
        <v>0.39400000000000002</v>
      </c>
      <c r="D207" s="44"/>
      <c r="E207" s="88">
        <f t="shared" si="70"/>
        <v>0.39150000000000001</v>
      </c>
      <c r="F207" s="89">
        <f t="shared" si="71"/>
        <v>6</v>
      </c>
      <c r="G207" s="88">
        <f t="shared" si="72"/>
        <v>2.3490000000000002</v>
      </c>
      <c r="I207" s="2">
        <v>19</v>
      </c>
      <c r="J207" s="3">
        <v>0.38900000000000001</v>
      </c>
      <c r="K207" s="88">
        <f t="shared" si="73"/>
        <v>0.19450000000000001</v>
      </c>
      <c r="L207" s="89">
        <f t="shared" si="74"/>
        <v>0.8279999999999994</v>
      </c>
      <c r="M207" s="88">
        <f t="shared" si="75"/>
        <v>0.16104599999999988</v>
      </c>
      <c r="N207" s="20"/>
      <c r="O207" s="20"/>
      <c r="P207" s="20"/>
      <c r="R207" s="21"/>
    </row>
    <row r="208" spans="2:18" x14ac:dyDescent="0.2">
      <c r="B208" s="17">
        <v>30</v>
      </c>
      <c r="C208" s="44">
        <v>0.39700000000000002</v>
      </c>
      <c r="D208" s="3" t="s">
        <v>21</v>
      </c>
      <c r="E208" s="88">
        <f t="shared" si="70"/>
        <v>0.39550000000000002</v>
      </c>
      <c r="F208" s="89">
        <f t="shared" si="71"/>
        <v>5</v>
      </c>
      <c r="G208" s="88">
        <f t="shared" si="72"/>
        <v>1.9775</v>
      </c>
      <c r="I208" s="17">
        <v>25</v>
      </c>
      <c r="J208" s="44">
        <v>0.39400000000000002</v>
      </c>
      <c r="K208" s="88">
        <f t="shared" si="73"/>
        <v>0.39150000000000001</v>
      </c>
      <c r="L208" s="89">
        <f t="shared" si="74"/>
        <v>6</v>
      </c>
      <c r="M208" s="88">
        <f t="shared" si="75"/>
        <v>2.3490000000000002</v>
      </c>
      <c r="O208" s="24"/>
      <c r="P208" s="24"/>
    </row>
    <row r="209" spans="2:18" x14ac:dyDescent="0.2">
      <c r="B209" s="2"/>
      <c r="C209" s="3"/>
      <c r="D209" s="3"/>
      <c r="E209" s="88"/>
      <c r="F209" s="89"/>
      <c r="G209" s="88"/>
      <c r="H209" s="89"/>
      <c r="I209" s="89"/>
      <c r="J209" s="88"/>
      <c r="K209" s="88"/>
      <c r="L209" s="89"/>
      <c r="M209" s="88"/>
      <c r="N209" s="20"/>
      <c r="O209" s="20"/>
      <c r="P209" s="20"/>
      <c r="Q209" s="22"/>
      <c r="R209" s="21"/>
    </row>
    <row r="210" spans="2:18" ht="15" x14ac:dyDescent="0.2">
      <c r="B210" s="1" t="s">
        <v>7</v>
      </c>
      <c r="C210" s="1"/>
      <c r="D210" s="158">
        <v>1</v>
      </c>
      <c r="E210" s="158"/>
      <c r="J210" s="90"/>
      <c r="K210" s="90"/>
      <c r="L210" s="90"/>
      <c r="M210" s="90"/>
      <c r="N210" s="14"/>
      <c r="O210" s="14"/>
      <c r="P210" s="14"/>
    </row>
    <row r="211" spans="2:18" x14ac:dyDescent="0.2">
      <c r="B211" s="2">
        <v>0</v>
      </c>
      <c r="C211" s="3">
        <v>0.29399999999999998</v>
      </c>
      <c r="D211" s="3" t="s">
        <v>21</v>
      </c>
      <c r="E211" s="89"/>
      <c r="F211" s="89"/>
      <c r="G211" s="89"/>
      <c r="H211" s="89"/>
      <c r="I211" s="17"/>
      <c r="J211" s="18"/>
      <c r="K211" s="88"/>
      <c r="L211" s="89"/>
      <c r="M211" s="88"/>
      <c r="N211" s="20"/>
      <c r="O211" s="20"/>
      <c r="P211" s="20"/>
      <c r="R211" s="21"/>
    </row>
    <row r="212" spans="2:18" x14ac:dyDescent="0.2">
      <c r="B212" s="2">
        <v>5</v>
      </c>
      <c r="C212" s="3">
        <v>0.28899999999999998</v>
      </c>
      <c r="D212" s="3"/>
      <c r="E212" s="88">
        <f>(C211+C212)/2</f>
        <v>0.29149999999999998</v>
      </c>
      <c r="F212" s="89">
        <f>B212-B211</f>
        <v>5</v>
      </c>
      <c r="G212" s="88">
        <f>E212*F212</f>
        <v>1.4575</v>
      </c>
      <c r="H212" s="89"/>
      <c r="I212" s="2"/>
      <c r="J212" s="2"/>
      <c r="K212" s="88"/>
      <c r="L212" s="89"/>
      <c r="M212" s="88"/>
      <c r="N212" s="20"/>
      <c r="O212" s="20"/>
      <c r="P212" s="20"/>
      <c r="Q212" s="22"/>
      <c r="R212" s="21"/>
    </row>
    <row r="213" spans="2:18" x14ac:dyDescent="0.2">
      <c r="B213" s="2">
        <v>10</v>
      </c>
      <c r="C213" s="3">
        <v>0.28399999999999997</v>
      </c>
      <c r="D213" s="3" t="s">
        <v>19</v>
      </c>
      <c r="E213" s="88">
        <f t="shared" ref="E213:E223" si="76">(C212+C213)/2</f>
        <v>0.28649999999999998</v>
      </c>
      <c r="F213" s="89">
        <f t="shared" ref="F213:F223" si="77">B213-B212</f>
        <v>5</v>
      </c>
      <c r="G213" s="88">
        <f t="shared" ref="G213:G223" si="78">E213*F213</f>
        <v>1.4324999999999999</v>
      </c>
      <c r="H213" s="89"/>
      <c r="I213" s="2"/>
      <c r="J213" s="2"/>
      <c r="K213" s="88"/>
      <c r="L213" s="89"/>
      <c r="M213" s="88"/>
      <c r="N213" s="20"/>
      <c r="O213" s="20"/>
      <c r="P213" s="20"/>
      <c r="Q213" s="22"/>
      <c r="R213" s="21"/>
    </row>
    <row r="214" spans="2:18" x14ac:dyDescent="0.2">
      <c r="B214" s="2">
        <v>12</v>
      </c>
      <c r="C214" s="3">
        <v>-0.11600000000000001</v>
      </c>
      <c r="E214" s="88">
        <f t="shared" si="76"/>
        <v>8.3999999999999991E-2</v>
      </c>
      <c r="F214" s="89">
        <f t="shared" si="77"/>
        <v>2</v>
      </c>
      <c r="G214" s="88">
        <f t="shared" si="78"/>
        <v>0.16799999999999998</v>
      </c>
      <c r="H214" s="89"/>
      <c r="I214" s="2"/>
      <c r="J214" s="2"/>
      <c r="K214" s="88"/>
      <c r="L214" s="89"/>
      <c r="M214" s="88"/>
      <c r="N214" s="20"/>
      <c r="O214" s="20"/>
      <c r="P214" s="20"/>
      <c r="Q214" s="22"/>
      <c r="R214" s="21"/>
    </row>
    <row r="215" spans="2:18" x14ac:dyDescent="0.2">
      <c r="B215" s="2">
        <v>13</v>
      </c>
      <c r="C215" s="3">
        <v>-0.26700000000000002</v>
      </c>
      <c r="D215" s="3"/>
      <c r="E215" s="88">
        <f t="shared" si="76"/>
        <v>-0.1915</v>
      </c>
      <c r="F215" s="89">
        <f t="shared" si="77"/>
        <v>1</v>
      </c>
      <c r="G215" s="88">
        <f t="shared" si="78"/>
        <v>-0.1915</v>
      </c>
      <c r="H215" s="89"/>
      <c r="I215" s="2"/>
      <c r="J215" s="2"/>
      <c r="K215" s="88"/>
      <c r="L215" s="89"/>
      <c r="M215" s="88"/>
      <c r="N215" s="20"/>
      <c r="O215" s="20"/>
      <c r="P215" s="20"/>
      <c r="Q215" s="22"/>
      <c r="R215" s="21"/>
    </row>
    <row r="216" spans="2:18" x14ac:dyDescent="0.2">
      <c r="B216" s="2">
        <v>14</v>
      </c>
      <c r="C216" s="3">
        <v>-0.47199999999999998</v>
      </c>
      <c r="D216" s="3"/>
      <c r="E216" s="88">
        <f t="shared" si="76"/>
        <v>-0.3695</v>
      </c>
      <c r="F216" s="89">
        <f t="shared" si="77"/>
        <v>1</v>
      </c>
      <c r="G216" s="88">
        <f t="shared" si="78"/>
        <v>-0.3695</v>
      </c>
      <c r="H216" s="89"/>
      <c r="I216" s="2"/>
      <c r="J216" s="2"/>
      <c r="K216" s="88"/>
      <c r="L216" s="89"/>
      <c r="M216" s="88"/>
      <c r="N216" s="20"/>
      <c r="O216" s="20"/>
      <c r="P216" s="20"/>
      <c r="Q216" s="22"/>
      <c r="R216" s="21"/>
    </row>
    <row r="217" spans="2:18" x14ac:dyDescent="0.2">
      <c r="B217" s="2">
        <v>15</v>
      </c>
      <c r="C217" s="3">
        <v>-0.54200000000000004</v>
      </c>
      <c r="D217" s="3"/>
      <c r="E217" s="88">
        <f t="shared" si="76"/>
        <v>-0.50700000000000001</v>
      </c>
      <c r="F217" s="89">
        <f t="shared" si="77"/>
        <v>1</v>
      </c>
      <c r="G217" s="88">
        <f t="shared" si="78"/>
        <v>-0.50700000000000001</v>
      </c>
      <c r="H217" s="89"/>
      <c r="I217" s="2">
        <v>0</v>
      </c>
      <c r="J217" s="3">
        <v>0.29399999999999998</v>
      </c>
      <c r="K217" s="88"/>
      <c r="L217" s="89"/>
      <c r="M217" s="88"/>
      <c r="N217" s="20"/>
      <c r="O217" s="20"/>
      <c r="P217" s="20"/>
      <c r="Q217" s="22"/>
      <c r="R217" s="21"/>
    </row>
    <row r="218" spans="2:18" x14ac:dyDescent="0.2">
      <c r="B218" s="2">
        <v>16</v>
      </c>
      <c r="C218" s="3">
        <v>-0.46700000000000003</v>
      </c>
      <c r="D218" s="3"/>
      <c r="E218" s="88">
        <f t="shared" si="76"/>
        <v>-0.50450000000000006</v>
      </c>
      <c r="F218" s="89">
        <f t="shared" si="77"/>
        <v>1</v>
      </c>
      <c r="G218" s="88">
        <f t="shared" si="78"/>
        <v>-0.50450000000000006</v>
      </c>
      <c r="H218" s="89"/>
      <c r="I218" s="2">
        <v>5</v>
      </c>
      <c r="J218" s="3">
        <v>0.28899999999999998</v>
      </c>
      <c r="K218" s="88">
        <f t="shared" ref="K218:K224" si="79">AVERAGE(J217,J218)</f>
        <v>0.29149999999999998</v>
      </c>
      <c r="L218" s="89">
        <f t="shared" ref="L218:L224" si="80">I218-I217</f>
        <v>5</v>
      </c>
      <c r="M218" s="88">
        <f t="shared" ref="M218:M224" si="81">L218*K218</f>
        <v>1.4575</v>
      </c>
      <c r="N218" s="20"/>
      <c r="O218" s="20"/>
      <c r="P218" s="20"/>
      <c r="Q218" s="22"/>
      <c r="R218" s="21"/>
    </row>
    <row r="219" spans="2:18" x14ac:dyDescent="0.2">
      <c r="B219" s="2">
        <v>17</v>
      </c>
      <c r="C219" s="3">
        <v>-0.32100000000000001</v>
      </c>
      <c r="D219" s="3"/>
      <c r="E219" s="88">
        <f t="shared" si="76"/>
        <v>-0.39400000000000002</v>
      </c>
      <c r="F219" s="89">
        <f t="shared" si="77"/>
        <v>1</v>
      </c>
      <c r="G219" s="88">
        <f t="shared" si="78"/>
        <v>-0.39400000000000002</v>
      </c>
      <c r="H219" s="89"/>
      <c r="I219" s="2">
        <v>9.5</v>
      </c>
      <c r="J219" s="3">
        <v>0.28399999999999997</v>
      </c>
      <c r="K219" s="88">
        <f t="shared" si="79"/>
        <v>0.28649999999999998</v>
      </c>
      <c r="L219" s="89">
        <f t="shared" si="80"/>
        <v>4.5</v>
      </c>
      <c r="M219" s="88">
        <f t="shared" si="81"/>
        <v>1.28925</v>
      </c>
      <c r="N219" s="24"/>
      <c r="O219" s="24"/>
      <c r="P219" s="24"/>
      <c r="Q219" s="22"/>
      <c r="R219" s="21"/>
    </row>
    <row r="220" spans="2:18" x14ac:dyDescent="0.2">
      <c r="B220" s="2">
        <v>18</v>
      </c>
      <c r="C220" s="3">
        <v>-0.124</v>
      </c>
      <c r="D220" s="3"/>
      <c r="E220" s="88">
        <f t="shared" si="76"/>
        <v>-0.2225</v>
      </c>
      <c r="F220" s="89">
        <f t="shared" si="77"/>
        <v>1</v>
      </c>
      <c r="G220" s="88">
        <f t="shared" si="78"/>
        <v>-0.2225</v>
      </c>
      <c r="H220" s="89"/>
      <c r="I220" s="82">
        <f>I219+(J219-J220)*1.5</f>
        <v>12.475999999999999</v>
      </c>
      <c r="J220" s="83">
        <v>-1.7</v>
      </c>
      <c r="K220" s="88">
        <f t="shared" si="79"/>
        <v>-0.70799999999999996</v>
      </c>
      <c r="L220" s="89">
        <f t="shared" si="80"/>
        <v>2.9759999999999991</v>
      </c>
      <c r="M220" s="88">
        <f t="shared" si="81"/>
        <v>-2.1070079999999991</v>
      </c>
      <c r="N220" s="20"/>
      <c r="O220" s="20"/>
      <c r="P220" s="20"/>
      <c r="Q220" s="22"/>
      <c r="R220" s="21"/>
    </row>
    <row r="221" spans="2:18" x14ac:dyDescent="0.2">
      <c r="B221" s="2">
        <v>20</v>
      </c>
      <c r="C221" s="3">
        <v>0.30399999999999999</v>
      </c>
      <c r="D221" s="3" t="s">
        <v>20</v>
      </c>
      <c r="E221" s="88">
        <f t="shared" si="76"/>
        <v>0.09</v>
      </c>
      <c r="F221" s="89">
        <f t="shared" si="77"/>
        <v>2</v>
      </c>
      <c r="G221" s="88">
        <f t="shared" si="78"/>
        <v>0.18</v>
      </c>
      <c r="H221" s="1"/>
      <c r="I221" s="84">
        <f>I220+2.5</f>
        <v>14.975999999999999</v>
      </c>
      <c r="J221" s="85">
        <f>J220</f>
        <v>-1.7</v>
      </c>
      <c r="K221" s="88">
        <f t="shared" si="79"/>
        <v>-1.7</v>
      </c>
      <c r="L221" s="89">
        <f t="shared" si="80"/>
        <v>2.5</v>
      </c>
      <c r="M221" s="88">
        <f t="shared" si="81"/>
        <v>-4.25</v>
      </c>
      <c r="N221" s="24"/>
      <c r="O221" s="24"/>
      <c r="P221" s="24"/>
      <c r="Q221" s="22"/>
      <c r="R221" s="21"/>
    </row>
    <row r="222" spans="2:18" x14ac:dyDescent="0.2">
      <c r="B222" s="2">
        <v>25</v>
      </c>
      <c r="C222" s="3">
        <v>0.309</v>
      </c>
      <c r="E222" s="88">
        <f t="shared" si="76"/>
        <v>0.30649999999999999</v>
      </c>
      <c r="F222" s="89">
        <f t="shared" si="77"/>
        <v>5</v>
      </c>
      <c r="G222" s="88">
        <f t="shared" si="78"/>
        <v>1.5325</v>
      </c>
      <c r="H222" s="1"/>
      <c r="I222" s="82">
        <f>I221+2.5</f>
        <v>17.475999999999999</v>
      </c>
      <c r="J222" s="83">
        <f>J220</f>
        <v>-1.7</v>
      </c>
      <c r="K222" s="88">
        <f t="shared" si="79"/>
        <v>-1.7</v>
      </c>
      <c r="L222" s="89">
        <f t="shared" si="80"/>
        <v>2.5</v>
      </c>
      <c r="M222" s="88">
        <f t="shared" si="81"/>
        <v>-4.25</v>
      </c>
      <c r="N222" s="24"/>
      <c r="O222" s="24"/>
      <c r="P222" s="24"/>
      <c r="Q222" s="22"/>
      <c r="R222" s="21"/>
    </row>
    <row r="223" spans="2:18" x14ac:dyDescent="0.2">
      <c r="B223" s="2">
        <v>30</v>
      </c>
      <c r="C223" s="3">
        <v>0.31900000000000001</v>
      </c>
      <c r="D223" s="3" t="s">
        <v>21</v>
      </c>
      <c r="E223" s="88">
        <f t="shared" si="76"/>
        <v>0.314</v>
      </c>
      <c r="F223" s="89">
        <f t="shared" si="77"/>
        <v>5</v>
      </c>
      <c r="G223" s="88">
        <f t="shared" si="78"/>
        <v>1.57</v>
      </c>
      <c r="H223" s="1"/>
      <c r="I223" s="82">
        <f>I222+(J223-J222)*1.5</f>
        <v>20.481999999999999</v>
      </c>
      <c r="J223" s="86">
        <v>0.30399999999999999</v>
      </c>
      <c r="K223" s="88">
        <f t="shared" si="79"/>
        <v>-0.69799999999999995</v>
      </c>
      <c r="L223" s="89">
        <f t="shared" si="80"/>
        <v>3.0060000000000002</v>
      </c>
      <c r="M223" s="88">
        <f t="shared" si="81"/>
        <v>-2.0981879999999999</v>
      </c>
      <c r="N223" s="20"/>
      <c r="O223" s="20"/>
      <c r="P223" s="20"/>
      <c r="R223" s="21"/>
    </row>
    <row r="224" spans="2:18" x14ac:dyDescent="0.2">
      <c r="B224" s="2"/>
      <c r="C224" s="3"/>
      <c r="D224" s="3"/>
      <c r="E224" s="88"/>
      <c r="F224" s="89"/>
      <c r="G224" s="88"/>
      <c r="H224" s="1"/>
      <c r="I224" s="2">
        <v>25</v>
      </c>
      <c r="J224" s="3">
        <v>0.309</v>
      </c>
      <c r="K224" s="88">
        <f t="shared" si="79"/>
        <v>0.30649999999999999</v>
      </c>
      <c r="L224" s="89">
        <f t="shared" si="80"/>
        <v>4.5180000000000007</v>
      </c>
      <c r="M224" s="88">
        <f t="shared" si="81"/>
        <v>1.3847670000000001</v>
      </c>
      <c r="N224" s="20"/>
      <c r="O224" s="20"/>
      <c r="P224" s="20"/>
      <c r="R224" s="21"/>
    </row>
    <row r="225" spans="2:18" ht="15" x14ac:dyDescent="0.2">
      <c r="B225" s="1" t="s">
        <v>7</v>
      </c>
      <c r="C225" s="1"/>
      <c r="D225" s="158">
        <v>1.1000000000000001</v>
      </c>
      <c r="E225" s="158"/>
      <c r="J225" s="90"/>
      <c r="K225" s="90"/>
      <c r="L225" s="90"/>
      <c r="M225" s="90"/>
      <c r="N225" s="14"/>
      <c r="O225" s="14"/>
      <c r="P225" s="14"/>
    </row>
    <row r="226" spans="2:18" x14ac:dyDescent="0.2">
      <c r="B226" s="2">
        <v>0</v>
      </c>
      <c r="C226" s="3">
        <v>0.34300000000000003</v>
      </c>
      <c r="D226" s="3" t="s">
        <v>21</v>
      </c>
      <c r="E226" s="89"/>
      <c r="F226" s="89"/>
      <c r="G226" s="89"/>
      <c r="H226" s="89"/>
      <c r="I226" s="17"/>
      <c r="J226" s="18"/>
      <c r="K226" s="88"/>
      <c r="L226" s="89"/>
      <c r="M226" s="88"/>
      <c r="N226" s="20"/>
      <c r="O226" s="20"/>
      <c r="P226" s="20"/>
      <c r="R226" s="21"/>
    </row>
    <row r="227" spans="2:18" x14ac:dyDescent="0.2">
      <c r="B227" s="2">
        <v>5</v>
      </c>
      <c r="C227" s="3">
        <v>0.33300000000000002</v>
      </c>
      <c r="D227" s="3"/>
      <c r="E227" s="88">
        <f>(C226+C227)/2</f>
        <v>0.33800000000000002</v>
      </c>
      <c r="F227" s="89">
        <f>B227-B226</f>
        <v>5</v>
      </c>
      <c r="G227" s="88">
        <f>E227*F227</f>
        <v>1.6900000000000002</v>
      </c>
      <c r="H227" s="89"/>
      <c r="I227" s="2"/>
      <c r="J227" s="2"/>
      <c r="K227" s="88"/>
      <c r="L227" s="89"/>
      <c r="M227" s="88"/>
      <c r="N227" s="20"/>
      <c r="O227" s="20"/>
      <c r="P227" s="20"/>
      <c r="Q227" s="22"/>
      <c r="R227" s="21"/>
    </row>
    <row r="228" spans="2:18" x14ac:dyDescent="0.2">
      <c r="B228" s="2">
        <v>10</v>
      </c>
      <c r="C228" s="3">
        <v>0.29399999999999998</v>
      </c>
      <c r="D228" s="3" t="s">
        <v>19</v>
      </c>
      <c r="E228" s="88">
        <f t="shared" ref="E228:E239" si="82">(C227+C228)/2</f>
        <v>0.3135</v>
      </c>
      <c r="F228" s="89">
        <f t="shared" ref="F228:F239" si="83">B228-B227</f>
        <v>5</v>
      </c>
      <c r="G228" s="88">
        <f t="shared" ref="G228:G239" si="84">E228*F228</f>
        <v>1.5674999999999999</v>
      </c>
      <c r="H228" s="89"/>
      <c r="I228" s="2"/>
      <c r="J228" s="2"/>
      <c r="K228" s="88"/>
      <c r="L228" s="89"/>
      <c r="M228" s="88"/>
      <c r="N228" s="20"/>
      <c r="O228" s="20"/>
      <c r="P228" s="20"/>
      <c r="Q228" s="22"/>
      <c r="R228" s="21"/>
    </row>
    <row r="229" spans="2:18" x14ac:dyDescent="0.2">
      <c r="B229" s="2">
        <v>11</v>
      </c>
      <c r="C229" s="3">
        <v>-6.7000000000000004E-2</v>
      </c>
      <c r="D229" s="3"/>
      <c r="E229" s="88">
        <f t="shared" si="82"/>
        <v>0.11349999999999999</v>
      </c>
      <c r="F229" s="89">
        <f t="shared" si="83"/>
        <v>1</v>
      </c>
      <c r="G229" s="88">
        <f t="shared" si="84"/>
        <v>0.11349999999999999</v>
      </c>
      <c r="H229" s="89"/>
      <c r="I229" s="2"/>
      <c r="J229" s="2"/>
      <c r="K229" s="88"/>
      <c r="L229" s="89"/>
      <c r="M229" s="88"/>
      <c r="N229" s="20"/>
      <c r="O229" s="20"/>
      <c r="P229" s="20"/>
      <c r="Q229" s="22"/>
      <c r="R229" s="21"/>
    </row>
    <row r="230" spans="2:18" x14ac:dyDescent="0.2">
      <c r="B230" s="2">
        <v>12</v>
      </c>
      <c r="C230" s="3">
        <v>-0.26700000000000002</v>
      </c>
      <c r="D230" s="3"/>
      <c r="E230" s="88">
        <f t="shared" si="82"/>
        <v>-0.16700000000000001</v>
      </c>
      <c r="F230" s="89">
        <f t="shared" si="83"/>
        <v>1</v>
      </c>
      <c r="G230" s="88">
        <f t="shared" si="84"/>
        <v>-0.16700000000000001</v>
      </c>
      <c r="H230" s="89"/>
      <c r="I230" s="2"/>
      <c r="J230" s="2"/>
      <c r="K230" s="88"/>
      <c r="L230" s="89"/>
      <c r="M230" s="88"/>
      <c r="N230" s="20"/>
      <c r="O230" s="20"/>
      <c r="P230" s="20"/>
      <c r="Q230" s="22"/>
      <c r="R230" s="21"/>
    </row>
    <row r="231" spans="2:18" x14ac:dyDescent="0.2">
      <c r="B231" s="2">
        <v>13</v>
      </c>
      <c r="C231" s="3">
        <v>-0.40600000000000003</v>
      </c>
      <c r="D231" s="3"/>
      <c r="E231" s="88">
        <f t="shared" si="82"/>
        <v>-0.33650000000000002</v>
      </c>
      <c r="F231" s="89">
        <f t="shared" si="83"/>
        <v>1</v>
      </c>
      <c r="G231" s="88">
        <f t="shared" si="84"/>
        <v>-0.33650000000000002</v>
      </c>
      <c r="H231" s="89"/>
      <c r="I231" s="2"/>
      <c r="J231" s="2"/>
      <c r="K231" s="88"/>
      <c r="L231" s="89"/>
      <c r="M231" s="88"/>
      <c r="N231" s="20"/>
      <c r="O231" s="20"/>
      <c r="P231" s="20"/>
      <c r="Q231" s="22"/>
      <c r="R231" s="21"/>
    </row>
    <row r="232" spans="2:18" x14ac:dyDescent="0.2">
      <c r="B232" s="2">
        <v>14</v>
      </c>
      <c r="C232" s="3">
        <v>-0.46600000000000003</v>
      </c>
      <c r="D232" s="3"/>
      <c r="E232" s="88">
        <f t="shared" si="82"/>
        <v>-0.43600000000000005</v>
      </c>
      <c r="F232" s="89">
        <f t="shared" si="83"/>
        <v>1</v>
      </c>
      <c r="G232" s="88">
        <f t="shared" si="84"/>
        <v>-0.43600000000000005</v>
      </c>
      <c r="H232" s="89"/>
      <c r="I232" s="2"/>
      <c r="J232" s="2"/>
      <c r="K232" s="88"/>
      <c r="L232" s="89"/>
      <c r="M232" s="88"/>
      <c r="N232" s="20"/>
      <c r="O232" s="20"/>
      <c r="P232" s="20"/>
      <c r="Q232" s="22"/>
      <c r="R232" s="21"/>
    </row>
    <row r="233" spans="2:18" x14ac:dyDescent="0.2">
      <c r="B233" s="2">
        <v>15</v>
      </c>
      <c r="C233" s="3">
        <v>-0.39700000000000002</v>
      </c>
      <c r="D233" s="3"/>
      <c r="E233" s="88">
        <f t="shared" si="82"/>
        <v>-0.43149999999999999</v>
      </c>
      <c r="F233" s="89">
        <f t="shared" si="83"/>
        <v>1</v>
      </c>
      <c r="G233" s="88">
        <f t="shared" si="84"/>
        <v>-0.43149999999999999</v>
      </c>
      <c r="H233" s="89"/>
      <c r="I233" s="2">
        <v>0</v>
      </c>
      <c r="J233" s="3">
        <v>0.34300000000000003</v>
      </c>
      <c r="K233" s="88"/>
      <c r="L233" s="89"/>
      <c r="M233" s="88"/>
      <c r="N233" s="20"/>
      <c r="O233" s="20"/>
      <c r="P233" s="20"/>
      <c r="Q233" s="22"/>
      <c r="R233" s="21"/>
    </row>
    <row r="234" spans="2:18" x14ac:dyDescent="0.2">
      <c r="B234" s="2">
        <v>16</v>
      </c>
      <c r="C234" s="3">
        <v>-0.26800000000000002</v>
      </c>
      <c r="D234" s="3"/>
      <c r="E234" s="88">
        <f t="shared" si="82"/>
        <v>-0.33250000000000002</v>
      </c>
      <c r="F234" s="89">
        <f t="shared" si="83"/>
        <v>1</v>
      </c>
      <c r="G234" s="88">
        <f t="shared" si="84"/>
        <v>-0.33250000000000002</v>
      </c>
      <c r="H234" s="89"/>
      <c r="I234" s="2">
        <v>5</v>
      </c>
      <c r="J234" s="3">
        <v>0.33300000000000002</v>
      </c>
      <c r="K234" s="88">
        <f t="shared" ref="K234:K240" si="85">AVERAGE(J233,J234)</f>
        <v>0.33800000000000002</v>
      </c>
      <c r="L234" s="89">
        <f t="shared" ref="L234:L240" si="86">I234-I233</f>
        <v>5</v>
      </c>
      <c r="M234" s="88">
        <f t="shared" ref="M234:M240" si="87">L234*K234</f>
        <v>1.6900000000000002</v>
      </c>
      <c r="N234" s="24"/>
      <c r="O234" s="24"/>
      <c r="P234" s="24"/>
      <c r="Q234" s="22"/>
      <c r="R234" s="21"/>
    </row>
    <row r="235" spans="2:18" x14ac:dyDescent="0.2">
      <c r="B235" s="2">
        <v>17</v>
      </c>
      <c r="C235" s="3">
        <v>-6.8000000000000005E-2</v>
      </c>
      <c r="D235" s="3"/>
      <c r="E235" s="88">
        <f t="shared" si="82"/>
        <v>-0.16800000000000001</v>
      </c>
      <c r="F235" s="89">
        <f t="shared" si="83"/>
        <v>1</v>
      </c>
      <c r="G235" s="88">
        <f t="shared" si="84"/>
        <v>-0.16800000000000001</v>
      </c>
      <c r="H235" s="89"/>
      <c r="I235" s="2">
        <v>9</v>
      </c>
      <c r="J235" s="3">
        <v>0.29399999999999998</v>
      </c>
      <c r="K235" s="88">
        <f t="shared" si="85"/>
        <v>0.3135</v>
      </c>
      <c r="L235" s="89">
        <f t="shared" si="86"/>
        <v>4</v>
      </c>
      <c r="M235" s="88">
        <f t="shared" si="87"/>
        <v>1.254</v>
      </c>
      <c r="N235" s="20"/>
      <c r="O235" s="20"/>
      <c r="P235" s="20"/>
      <c r="Q235" s="22"/>
      <c r="R235" s="21"/>
    </row>
    <row r="236" spans="2:18" x14ac:dyDescent="0.2">
      <c r="B236" s="2">
        <v>18</v>
      </c>
      <c r="C236" s="3">
        <v>0.25900000000000001</v>
      </c>
      <c r="D236" s="3" t="s">
        <v>20</v>
      </c>
      <c r="E236" s="88">
        <f t="shared" si="82"/>
        <v>9.5500000000000002E-2</v>
      </c>
      <c r="F236" s="89">
        <f t="shared" si="83"/>
        <v>1</v>
      </c>
      <c r="G236" s="88">
        <f t="shared" si="84"/>
        <v>9.5500000000000002E-2</v>
      </c>
      <c r="H236" s="1"/>
      <c r="I236" s="82">
        <f>I235+(J235-J236)*1.5</f>
        <v>11.991</v>
      </c>
      <c r="J236" s="83">
        <v>-1.7</v>
      </c>
      <c r="K236" s="88">
        <f t="shared" si="85"/>
        <v>-0.70299999999999996</v>
      </c>
      <c r="L236" s="89">
        <f t="shared" si="86"/>
        <v>2.9909999999999997</v>
      </c>
      <c r="M236" s="88">
        <f t="shared" si="87"/>
        <v>-2.1026729999999998</v>
      </c>
      <c r="N236" s="24"/>
      <c r="O236" s="24"/>
      <c r="P236" s="24"/>
      <c r="Q236" s="22"/>
      <c r="R236" s="21"/>
    </row>
    <row r="237" spans="2:18" x14ac:dyDescent="0.2">
      <c r="B237" s="2">
        <v>20</v>
      </c>
      <c r="C237" s="3">
        <v>0.26400000000000001</v>
      </c>
      <c r="D237" s="3"/>
      <c r="E237" s="88">
        <f t="shared" si="82"/>
        <v>0.26150000000000001</v>
      </c>
      <c r="F237" s="89">
        <f t="shared" si="83"/>
        <v>2</v>
      </c>
      <c r="G237" s="88">
        <f t="shared" si="84"/>
        <v>0.52300000000000002</v>
      </c>
      <c r="H237" s="1"/>
      <c r="I237" s="84">
        <f>I236+2.5</f>
        <v>14.491</v>
      </c>
      <c r="J237" s="85">
        <f>J236</f>
        <v>-1.7</v>
      </c>
      <c r="K237" s="88">
        <f t="shared" si="85"/>
        <v>-1.7</v>
      </c>
      <c r="L237" s="89">
        <f t="shared" si="86"/>
        <v>2.5</v>
      </c>
      <c r="M237" s="88">
        <f t="shared" si="87"/>
        <v>-4.25</v>
      </c>
      <c r="N237" s="24"/>
      <c r="O237" s="24"/>
      <c r="P237" s="24"/>
      <c r="Q237" s="22"/>
      <c r="R237" s="21"/>
    </row>
    <row r="238" spans="2:18" x14ac:dyDescent="0.2">
      <c r="B238" s="2">
        <v>25</v>
      </c>
      <c r="C238" s="3">
        <v>0.26900000000000002</v>
      </c>
      <c r="D238" s="3" t="s">
        <v>21</v>
      </c>
      <c r="E238" s="88">
        <f t="shared" si="82"/>
        <v>0.26650000000000001</v>
      </c>
      <c r="F238" s="89">
        <f t="shared" si="83"/>
        <v>5</v>
      </c>
      <c r="G238" s="88">
        <f t="shared" si="84"/>
        <v>1.3325</v>
      </c>
      <c r="H238" s="1"/>
      <c r="I238" s="82">
        <f>I237+2.5</f>
        <v>16.991</v>
      </c>
      <c r="J238" s="83">
        <f>J236</f>
        <v>-1.7</v>
      </c>
      <c r="K238" s="88">
        <f t="shared" si="85"/>
        <v>-1.7</v>
      </c>
      <c r="L238" s="89">
        <f t="shared" si="86"/>
        <v>2.5</v>
      </c>
      <c r="M238" s="88">
        <f t="shared" si="87"/>
        <v>-4.25</v>
      </c>
      <c r="N238" s="20"/>
      <c r="O238" s="20"/>
      <c r="P238" s="20"/>
      <c r="R238" s="21"/>
    </row>
    <row r="239" spans="2:18" x14ac:dyDescent="0.2">
      <c r="B239" s="2">
        <v>30</v>
      </c>
      <c r="C239" s="3">
        <v>0.27400000000000002</v>
      </c>
      <c r="D239" s="3"/>
      <c r="E239" s="88">
        <f t="shared" si="82"/>
        <v>0.27150000000000002</v>
      </c>
      <c r="F239" s="89">
        <f t="shared" si="83"/>
        <v>5</v>
      </c>
      <c r="G239" s="88">
        <f t="shared" si="84"/>
        <v>1.3575000000000002</v>
      </c>
      <c r="H239" s="1"/>
      <c r="I239" s="82">
        <f>I238+(J239-J238)*1.5</f>
        <v>19.944499999999998</v>
      </c>
      <c r="J239" s="86">
        <v>0.26900000000000002</v>
      </c>
      <c r="K239" s="88">
        <f t="shared" si="85"/>
        <v>-0.71550000000000002</v>
      </c>
      <c r="L239" s="89">
        <f t="shared" si="86"/>
        <v>2.9534999999999982</v>
      </c>
      <c r="M239" s="88">
        <f t="shared" si="87"/>
        <v>-2.1132292499999989</v>
      </c>
      <c r="N239" s="20"/>
      <c r="O239" s="20"/>
      <c r="P239" s="20"/>
      <c r="R239" s="21"/>
    </row>
    <row r="240" spans="2:18" x14ac:dyDescent="0.2">
      <c r="B240" s="2"/>
      <c r="C240" s="3"/>
      <c r="D240" s="3"/>
      <c r="E240" s="88"/>
      <c r="F240" s="89"/>
      <c r="G240" s="88"/>
      <c r="H240" s="1"/>
      <c r="I240" s="2">
        <v>25</v>
      </c>
      <c r="J240" s="3">
        <v>0.26900000000000002</v>
      </c>
      <c r="K240" s="88">
        <f t="shared" si="85"/>
        <v>0.26900000000000002</v>
      </c>
      <c r="L240" s="89">
        <f t="shared" si="86"/>
        <v>5.0555000000000021</v>
      </c>
      <c r="M240" s="88">
        <f t="shared" si="87"/>
        <v>1.3599295000000007</v>
      </c>
      <c r="N240" s="20"/>
      <c r="O240" s="20"/>
      <c r="P240" s="20"/>
      <c r="R240" s="21"/>
    </row>
    <row r="241" spans="2:18" ht="15" x14ac:dyDescent="0.2">
      <c r="B241" s="1" t="s">
        <v>7</v>
      </c>
      <c r="C241" s="1"/>
      <c r="D241" s="158">
        <v>1.2</v>
      </c>
      <c r="E241" s="158"/>
      <c r="J241" s="90"/>
      <c r="K241" s="90"/>
      <c r="L241" s="90"/>
      <c r="M241" s="90"/>
      <c r="N241" s="14"/>
      <c r="O241" s="14"/>
      <c r="P241" s="14"/>
    </row>
    <row r="242" spans="2:18" x14ac:dyDescent="0.2">
      <c r="B242" s="2">
        <v>0</v>
      </c>
      <c r="C242" s="3">
        <v>0.43099999999999999</v>
      </c>
      <c r="D242" s="3" t="s">
        <v>21</v>
      </c>
      <c r="E242" s="89"/>
      <c r="F242" s="89"/>
      <c r="G242" s="89"/>
      <c r="H242" s="89"/>
      <c r="I242" s="17"/>
      <c r="J242" s="18"/>
      <c r="K242" s="88"/>
      <c r="L242" s="89"/>
      <c r="M242" s="88"/>
      <c r="N242" s="20"/>
      <c r="O242" s="20"/>
      <c r="P242" s="20"/>
      <c r="R242" s="21"/>
    </row>
    <row r="243" spans="2:18" x14ac:dyDescent="0.2">
      <c r="B243" s="2">
        <v>5</v>
      </c>
      <c r="C243" s="3">
        <v>0.41599999999999998</v>
      </c>
      <c r="D243" s="3"/>
      <c r="E243" s="88">
        <f>(C242+C243)/2</f>
        <v>0.42349999999999999</v>
      </c>
      <c r="F243" s="89">
        <f>B243-B242</f>
        <v>5</v>
      </c>
      <c r="G243" s="88">
        <f>E243*F243</f>
        <v>2.1174999999999997</v>
      </c>
      <c r="H243" s="89"/>
      <c r="I243" s="2"/>
      <c r="J243" s="2"/>
      <c r="K243" s="88"/>
      <c r="L243" s="89"/>
      <c r="M243" s="88"/>
      <c r="N243" s="20"/>
      <c r="O243" s="20"/>
      <c r="P243" s="20"/>
      <c r="Q243" s="22"/>
      <c r="R243" s="21"/>
    </row>
    <row r="244" spans="2:18" x14ac:dyDescent="0.2">
      <c r="B244" s="2">
        <v>10</v>
      </c>
      <c r="C244" s="3">
        <v>0.40500000000000003</v>
      </c>
      <c r="D244" s="3" t="s">
        <v>19</v>
      </c>
      <c r="E244" s="88">
        <f t="shared" ref="E244:E254" si="88">(C243+C244)/2</f>
        <v>0.41049999999999998</v>
      </c>
      <c r="F244" s="89">
        <f t="shared" ref="F244:F254" si="89">B244-B243</f>
        <v>5</v>
      </c>
      <c r="G244" s="88">
        <f t="shared" ref="G244:G254" si="90">E244*F244</f>
        <v>2.0524999999999998</v>
      </c>
      <c r="H244" s="89"/>
      <c r="I244" s="2"/>
      <c r="J244" s="2"/>
      <c r="K244" s="88"/>
      <c r="L244" s="89"/>
      <c r="M244" s="88"/>
      <c r="N244" s="20"/>
      <c r="O244" s="20"/>
      <c r="P244" s="20"/>
      <c r="Q244" s="22"/>
      <c r="R244" s="21"/>
    </row>
    <row r="245" spans="2:18" x14ac:dyDescent="0.2">
      <c r="B245" s="2">
        <v>11</v>
      </c>
      <c r="C245" s="3">
        <v>-0.28999999999999998</v>
      </c>
      <c r="E245" s="88">
        <f t="shared" si="88"/>
        <v>5.7500000000000023E-2</v>
      </c>
      <c r="F245" s="89">
        <f t="shared" si="89"/>
        <v>1</v>
      </c>
      <c r="G245" s="88">
        <f t="shared" si="90"/>
        <v>5.7500000000000023E-2</v>
      </c>
      <c r="H245" s="89"/>
      <c r="I245" s="2"/>
      <c r="J245" s="2"/>
      <c r="K245" s="88"/>
      <c r="L245" s="89"/>
      <c r="M245" s="88"/>
      <c r="N245" s="20"/>
      <c r="O245" s="20"/>
      <c r="P245" s="20"/>
      <c r="Q245" s="22"/>
      <c r="R245" s="21"/>
    </row>
    <row r="246" spans="2:18" x14ac:dyDescent="0.2">
      <c r="B246" s="2">
        <v>12</v>
      </c>
      <c r="C246" s="3">
        <v>-0.53400000000000003</v>
      </c>
      <c r="D246" s="3"/>
      <c r="E246" s="88">
        <f t="shared" si="88"/>
        <v>-0.41200000000000003</v>
      </c>
      <c r="F246" s="89">
        <f t="shared" si="89"/>
        <v>1</v>
      </c>
      <c r="G246" s="88">
        <f t="shared" si="90"/>
        <v>-0.41200000000000003</v>
      </c>
      <c r="H246" s="89"/>
      <c r="I246" s="2"/>
      <c r="J246" s="2"/>
      <c r="K246" s="88"/>
      <c r="L246" s="89"/>
      <c r="M246" s="88"/>
      <c r="N246" s="20"/>
      <c r="O246" s="20"/>
      <c r="P246" s="20"/>
      <c r="Q246" s="22"/>
      <c r="R246" s="21"/>
    </row>
    <row r="247" spans="2:18" x14ac:dyDescent="0.2">
      <c r="B247" s="2">
        <v>12.5</v>
      </c>
      <c r="C247" s="3">
        <v>-0.71899999999999997</v>
      </c>
      <c r="D247" s="3"/>
      <c r="E247" s="88">
        <f t="shared" si="88"/>
        <v>-0.62650000000000006</v>
      </c>
      <c r="F247" s="89">
        <f t="shared" si="89"/>
        <v>0.5</v>
      </c>
      <c r="G247" s="88">
        <f t="shared" si="90"/>
        <v>-0.31325000000000003</v>
      </c>
      <c r="H247" s="89"/>
      <c r="I247" s="2"/>
      <c r="J247" s="2"/>
      <c r="K247" s="88"/>
      <c r="L247" s="89"/>
      <c r="M247" s="88"/>
      <c r="N247" s="20"/>
      <c r="O247" s="20"/>
      <c r="P247" s="20"/>
      <c r="Q247" s="22"/>
      <c r="R247" s="21"/>
    </row>
    <row r="248" spans="2:18" x14ac:dyDescent="0.2">
      <c r="B248" s="2">
        <v>13</v>
      </c>
      <c r="C248" s="3">
        <v>-0.79</v>
      </c>
      <c r="D248" s="3"/>
      <c r="E248" s="88">
        <f t="shared" si="88"/>
        <v>-0.75449999999999995</v>
      </c>
      <c r="F248" s="89">
        <f t="shared" si="89"/>
        <v>0.5</v>
      </c>
      <c r="G248" s="88">
        <f t="shared" si="90"/>
        <v>-0.37724999999999997</v>
      </c>
      <c r="H248" s="89"/>
      <c r="I248" s="2"/>
      <c r="J248" s="2"/>
      <c r="K248" s="88"/>
      <c r="L248" s="89"/>
      <c r="M248" s="88"/>
      <c r="N248" s="20"/>
      <c r="O248" s="20"/>
      <c r="P248" s="20"/>
      <c r="Q248" s="22"/>
      <c r="R248" s="21"/>
    </row>
    <row r="249" spans="2:18" x14ac:dyDescent="0.2">
      <c r="B249" s="2">
        <v>13.5</v>
      </c>
      <c r="C249" s="3">
        <v>-0.72399999999999998</v>
      </c>
      <c r="D249" s="3"/>
      <c r="E249" s="88">
        <f t="shared" si="88"/>
        <v>-0.75700000000000001</v>
      </c>
      <c r="F249" s="89">
        <f t="shared" si="89"/>
        <v>0.5</v>
      </c>
      <c r="G249" s="88">
        <f t="shared" si="90"/>
        <v>-0.3785</v>
      </c>
      <c r="H249" s="89"/>
      <c r="I249" s="2">
        <v>0</v>
      </c>
      <c r="J249" s="3">
        <v>0.43099999999999999</v>
      </c>
      <c r="K249" s="88"/>
      <c r="L249" s="89"/>
      <c r="M249" s="88"/>
      <c r="N249" s="20"/>
      <c r="O249" s="20"/>
      <c r="P249" s="20"/>
      <c r="Q249" s="22"/>
      <c r="R249" s="21"/>
    </row>
    <row r="250" spans="2:18" x14ac:dyDescent="0.2">
      <c r="B250" s="2">
        <v>14</v>
      </c>
      <c r="C250" s="3">
        <v>-0.53900000000000003</v>
      </c>
      <c r="D250" s="3"/>
      <c r="E250" s="88">
        <f t="shared" si="88"/>
        <v>-0.63149999999999995</v>
      </c>
      <c r="F250" s="89">
        <f t="shared" si="89"/>
        <v>0.5</v>
      </c>
      <c r="G250" s="88">
        <f t="shared" si="90"/>
        <v>-0.31574999999999998</v>
      </c>
      <c r="H250" s="89"/>
      <c r="I250" s="2">
        <v>5</v>
      </c>
      <c r="J250" s="3">
        <v>0.41599999999999998</v>
      </c>
      <c r="K250" s="88">
        <f t="shared" ref="K250:K255" si="91">AVERAGE(J249,J250)</f>
        <v>0.42349999999999999</v>
      </c>
      <c r="L250" s="89">
        <f t="shared" ref="L250:L255" si="92">I250-I249</f>
        <v>5</v>
      </c>
      <c r="M250" s="88">
        <f t="shared" ref="M250:M255" si="93">L250*K250</f>
        <v>2.1174999999999997</v>
      </c>
      <c r="N250" s="24"/>
      <c r="O250" s="24"/>
      <c r="P250" s="24"/>
      <c r="Q250" s="22"/>
      <c r="R250" s="21"/>
    </row>
    <row r="251" spans="2:18" x14ac:dyDescent="0.2">
      <c r="B251" s="2">
        <v>15</v>
      </c>
      <c r="C251" s="3">
        <v>-0.24399999999999999</v>
      </c>
      <c r="D251" s="3"/>
      <c r="E251" s="88">
        <f t="shared" si="88"/>
        <v>-0.39150000000000001</v>
      </c>
      <c r="F251" s="89">
        <f t="shared" si="89"/>
        <v>1</v>
      </c>
      <c r="G251" s="88">
        <f t="shared" si="90"/>
        <v>-0.39150000000000001</v>
      </c>
      <c r="H251" s="89"/>
      <c r="I251" s="2">
        <v>7.5</v>
      </c>
      <c r="J251" s="3">
        <v>0.40500000000000003</v>
      </c>
      <c r="K251" s="88">
        <f t="shared" si="91"/>
        <v>0.41049999999999998</v>
      </c>
      <c r="L251" s="89">
        <f t="shared" si="92"/>
        <v>2.5</v>
      </c>
      <c r="M251" s="88">
        <f t="shared" si="93"/>
        <v>1.0262499999999999</v>
      </c>
      <c r="N251" s="20"/>
      <c r="O251" s="20"/>
      <c r="P251" s="20"/>
      <c r="Q251" s="22"/>
      <c r="R251" s="21"/>
    </row>
    <row r="252" spans="2:18" x14ac:dyDescent="0.2">
      <c r="B252" s="2">
        <v>16</v>
      </c>
      <c r="C252" s="3">
        <v>0.36099999999999999</v>
      </c>
      <c r="D252" s="3" t="s">
        <v>20</v>
      </c>
      <c r="E252" s="88">
        <f t="shared" si="88"/>
        <v>5.8499999999999996E-2</v>
      </c>
      <c r="F252" s="89">
        <f t="shared" si="89"/>
        <v>1</v>
      </c>
      <c r="G252" s="88">
        <f t="shared" si="90"/>
        <v>5.8499999999999996E-2</v>
      </c>
      <c r="H252" s="1"/>
      <c r="I252" s="82">
        <f>I251+(J251-J252)*1.5</f>
        <v>10.657499999999999</v>
      </c>
      <c r="J252" s="83">
        <v>-1.7</v>
      </c>
      <c r="K252" s="88">
        <f t="shared" si="91"/>
        <v>-0.64749999999999996</v>
      </c>
      <c r="L252" s="89">
        <f t="shared" si="92"/>
        <v>3.1574999999999989</v>
      </c>
      <c r="M252" s="88">
        <f t="shared" si="93"/>
        <v>-2.0444812499999991</v>
      </c>
      <c r="N252" s="24"/>
      <c r="O252" s="24"/>
      <c r="P252" s="24"/>
      <c r="Q252" s="22"/>
      <c r="R252" s="21"/>
    </row>
    <row r="253" spans="2:18" x14ac:dyDescent="0.2">
      <c r="B253" s="2">
        <v>20</v>
      </c>
      <c r="C253" s="3">
        <v>0.36599999999999999</v>
      </c>
      <c r="E253" s="88">
        <f t="shared" si="88"/>
        <v>0.36349999999999999</v>
      </c>
      <c r="F253" s="89">
        <f t="shared" si="89"/>
        <v>4</v>
      </c>
      <c r="G253" s="88">
        <f t="shared" si="90"/>
        <v>1.454</v>
      </c>
      <c r="H253" s="1"/>
      <c r="I253" s="84">
        <f>I252+2.5</f>
        <v>13.157499999999999</v>
      </c>
      <c r="J253" s="85">
        <f>J252</f>
        <v>-1.7</v>
      </c>
      <c r="K253" s="88">
        <f t="shared" si="91"/>
        <v>-1.7</v>
      </c>
      <c r="L253" s="89">
        <f t="shared" si="92"/>
        <v>2.5</v>
      </c>
      <c r="M253" s="88">
        <f t="shared" si="93"/>
        <v>-4.25</v>
      </c>
      <c r="N253" s="24"/>
      <c r="O253" s="24"/>
      <c r="P253" s="24"/>
      <c r="Q253" s="22"/>
      <c r="R253" s="21"/>
    </row>
    <row r="254" spans="2:18" x14ac:dyDescent="0.2">
      <c r="B254" s="2">
        <v>25</v>
      </c>
      <c r="C254" s="3">
        <v>0.371</v>
      </c>
      <c r="D254" s="3" t="s">
        <v>21</v>
      </c>
      <c r="E254" s="88">
        <f t="shared" si="88"/>
        <v>0.36849999999999999</v>
      </c>
      <c r="F254" s="89">
        <f t="shared" si="89"/>
        <v>5</v>
      </c>
      <c r="G254" s="88">
        <f t="shared" si="90"/>
        <v>1.8425</v>
      </c>
      <c r="H254" s="1"/>
      <c r="I254" s="82">
        <f>I253+2.5</f>
        <v>15.657499999999999</v>
      </c>
      <c r="J254" s="83">
        <f>J252</f>
        <v>-1.7</v>
      </c>
      <c r="K254" s="88">
        <f t="shared" si="91"/>
        <v>-1.7</v>
      </c>
      <c r="L254" s="89">
        <f t="shared" si="92"/>
        <v>2.5</v>
      </c>
      <c r="M254" s="88">
        <f t="shared" si="93"/>
        <v>-4.25</v>
      </c>
      <c r="N254" s="20"/>
      <c r="O254" s="20"/>
      <c r="P254" s="20"/>
      <c r="R254" s="21"/>
    </row>
    <row r="255" spans="2:18" x14ac:dyDescent="0.2">
      <c r="B255" s="2"/>
      <c r="C255" s="3"/>
      <c r="D255" s="3"/>
      <c r="E255" s="88"/>
      <c r="F255" s="89"/>
      <c r="G255" s="88"/>
      <c r="H255" s="1"/>
      <c r="I255" s="82">
        <f>I254+(J255-J254)*1.5</f>
        <v>18.748999999999999</v>
      </c>
      <c r="J255" s="86">
        <v>0.36099999999999999</v>
      </c>
      <c r="K255" s="88">
        <f t="shared" si="91"/>
        <v>-0.66949999999999998</v>
      </c>
      <c r="L255" s="89">
        <f t="shared" si="92"/>
        <v>3.0914999999999999</v>
      </c>
      <c r="M255" s="88">
        <f t="shared" si="93"/>
        <v>-2.0697592499999997</v>
      </c>
      <c r="N255" s="20"/>
      <c r="O255" s="20"/>
      <c r="P255" s="20"/>
      <c r="R255" s="21"/>
    </row>
    <row r="256" spans="2:18" ht="15" x14ac:dyDescent="0.2">
      <c r="B256" s="1" t="s">
        <v>7</v>
      </c>
      <c r="C256" s="1"/>
      <c r="D256" s="159">
        <v>1.3</v>
      </c>
      <c r="E256" s="159"/>
      <c r="J256" s="90"/>
      <c r="K256" s="90"/>
      <c r="L256" s="90"/>
      <c r="M256" s="90"/>
      <c r="N256" s="14"/>
      <c r="O256" s="14"/>
      <c r="P256" s="14"/>
    </row>
    <row r="257" spans="2:18" x14ac:dyDescent="0.2">
      <c r="B257" s="155"/>
      <c r="C257" s="155"/>
      <c r="D257" s="155"/>
      <c r="E257" s="155"/>
      <c r="F257" s="155"/>
      <c r="G257" s="155"/>
      <c r="H257" s="5" t="s">
        <v>5</v>
      </c>
      <c r="I257" s="155" t="s">
        <v>9</v>
      </c>
      <c r="J257" s="155"/>
      <c r="K257" s="155"/>
      <c r="L257" s="155"/>
      <c r="M257" s="155"/>
      <c r="N257" s="15"/>
      <c r="O257" s="15"/>
      <c r="P257" s="20"/>
    </row>
    <row r="258" spans="2:18" x14ac:dyDescent="0.2">
      <c r="B258" s="2">
        <v>0</v>
      </c>
      <c r="C258" s="3">
        <v>0.441</v>
      </c>
      <c r="D258" s="3" t="s">
        <v>21</v>
      </c>
      <c r="E258" s="89"/>
      <c r="F258" s="89"/>
      <c r="G258" s="89"/>
      <c r="H258" s="89"/>
      <c r="I258" s="17"/>
      <c r="J258" s="18"/>
      <c r="K258" s="88"/>
      <c r="L258" s="89"/>
      <c r="M258" s="88"/>
      <c r="N258" s="20"/>
      <c r="O258" s="20"/>
      <c r="P258" s="20"/>
      <c r="R258" s="21"/>
    </row>
    <row r="259" spans="2:18" x14ac:dyDescent="0.2">
      <c r="B259" s="2">
        <v>5</v>
      </c>
      <c r="C259" s="3">
        <v>0.436</v>
      </c>
      <c r="D259" s="3"/>
      <c r="E259" s="88">
        <f>(C258+C259)/2</f>
        <v>0.4385</v>
      </c>
      <c r="F259" s="89">
        <f>B259-B258</f>
        <v>5</v>
      </c>
      <c r="G259" s="88">
        <f>E259*F259</f>
        <v>2.1924999999999999</v>
      </c>
      <c r="H259" s="89"/>
      <c r="I259" s="2"/>
      <c r="J259" s="2"/>
      <c r="K259" s="88"/>
      <c r="L259" s="89"/>
      <c r="M259" s="88"/>
      <c r="N259" s="20"/>
      <c r="O259" s="20"/>
      <c r="P259" s="20"/>
      <c r="Q259" s="22"/>
      <c r="R259" s="21"/>
    </row>
    <row r="260" spans="2:18" x14ac:dyDescent="0.2">
      <c r="B260" s="2">
        <v>10</v>
      </c>
      <c r="C260" s="3">
        <v>0.43099999999999999</v>
      </c>
      <c r="D260" s="3"/>
      <c r="E260" s="88">
        <f t="shared" ref="E260:E281" si="94">(C259+C260)/2</f>
        <v>0.4335</v>
      </c>
      <c r="F260" s="89">
        <f t="shared" ref="F260:F281" si="95">B260-B259</f>
        <v>5</v>
      </c>
      <c r="G260" s="88">
        <f t="shared" ref="G260:G281" si="96">E260*F260</f>
        <v>2.1675</v>
      </c>
      <c r="H260" s="89"/>
      <c r="I260" s="2"/>
      <c r="J260" s="2"/>
      <c r="K260" s="88"/>
      <c r="L260" s="89"/>
      <c r="M260" s="88"/>
      <c r="N260" s="20"/>
      <c r="O260" s="20"/>
      <c r="P260" s="20"/>
      <c r="Q260" s="22"/>
      <c r="R260" s="21"/>
    </row>
    <row r="261" spans="2:18" x14ac:dyDescent="0.2">
      <c r="B261" s="2">
        <v>11</v>
      </c>
      <c r="C261" s="3">
        <v>-0.129</v>
      </c>
      <c r="D261" s="3" t="s">
        <v>19</v>
      </c>
      <c r="E261" s="88">
        <f t="shared" si="94"/>
        <v>0.151</v>
      </c>
      <c r="F261" s="89">
        <f t="shared" si="95"/>
        <v>1</v>
      </c>
      <c r="G261" s="88">
        <f t="shared" si="96"/>
        <v>0.151</v>
      </c>
      <c r="H261" s="89"/>
      <c r="I261" s="2"/>
      <c r="J261" s="2"/>
      <c r="K261" s="88"/>
      <c r="L261" s="89"/>
      <c r="M261" s="88"/>
      <c r="N261" s="20"/>
      <c r="O261" s="20"/>
      <c r="P261" s="20"/>
      <c r="Q261" s="22"/>
      <c r="R261" s="21"/>
    </row>
    <row r="262" spans="2:18" x14ac:dyDescent="0.2">
      <c r="B262" s="2">
        <v>12</v>
      </c>
      <c r="C262" s="3">
        <v>-0.39</v>
      </c>
      <c r="D262" s="3"/>
      <c r="E262" s="88">
        <f t="shared" si="94"/>
        <v>-0.25950000000000001</v>
      </c>
      <c r="F262" s="89">
        <f t="shared" si="95"/>
        <v>1</v>
      </c>
      <c r="G262" s="88">
        <f t="shared" si="96"/>
        <v>-0.25950000000000001</v>
      </c>
      <c r="H262" s="89"/>
      <c r="I262" s="2"/>
      <c r="J262" s="2"/>
      <c r="K262" s="88"/>
      <c r="L262" s="89"/>
      <c r="M262" s="88"/>
      <c r="N262" s="20"/>
      <c r="O262" s="20"/>
      <c r="P262" s="20"/>
      <c r="Q262" s="22"/>
      <c r="R262" s="21"/>
    </row>
    <row r="263" spans="2:18" x14ac:dyDescent="0.2">
      <c r="B263" s="2">
        <v>13</v>
      </c>
      <c r="C263" s="3">
        <v>-0.59499999999999997</v>
      </c>
      <c r="D263" s="3"/>
      <c r="E263" s="88">
        <f t="shared" si="94"/>
        <v>-0.49249999999999999</v>
      </c>
      <c r="F263" s="89">
        <f t="shared" si="95"/>
        <v>1</v>
      </c>
      <c r="G263" s="88">
        <f t="shared" si="96"/>
        <v>-0.49249999999999999</v>
      </c>
      <c r="H263" s="89"/>
      <c r="I263" s="2"/>
      <c r="J263" s="2"/>
      <c r="K263" s="88"/>
      <c r="L263" s="89"/>
      <c r="M263" s="88"/>
      <c r="N263" s="20"/>
      <c r="O263" s="20"/>
      <c r="P263" s="20"/>
      <c r="Q263" s="22"/>
      <c r="R263" s="21"/>
    </row>
    <row r="264" spans="2:18" x14ac:dyDescent="0.2">
      <c r="B264" s="2">
        <v>14</v>
      </c>
      <c r="C264" s="3">
        <v>-0.81899999999999995</v>
      </c>
      <c r="D264" s="3"/>
      <c r="E264" s="88">
        <f t="shared" si="94"/>
        <v>-0.70699999999999996</v>
      </c>
      <c r="F264" s="89">
        <f t="shared" si="95"/>
        <v>1</v>
      </c>
      <c r="G264" s="88">
        <f t="shared" si="96"/>
        <v>-0.70699999999999996</v>
      </c>
      <c r="H264" s="89"/>
      <c r="I264" s="2"/>
      <c r="J264" s="2"/>
      <c r="K264" s="88"/>
      <c r="L264" s="89"/>
      <c r="M264" s="88"/>
      <c r="N264" s="20"/>
      <c r="O264" s="20"/>
      <c r="P264" s="20"/>
      <c r="Q264" s="22"/>
      <c r="R264" s="21"/>
    </row>
    <row r="265" spans="2:18" x14ac:dyDescent="0.2">
      <c r="B265" s="2">
        <v>14.5</v>
      </c>
      <c r="C265" s="3">
        <v>-0.89</v>
      </c>
      <c r="D265" s="3"/>
      <c r="E265" s="88">
        <f t="shared" si="94"/>
        <v>-0.85450000000000004</v>
      </c>
      <c r="F265" s="89">
        <f t="shared" si="95"/>
        <v>0.5</v>
      </c>
      <c r="G265" s="88">
        <f t="shared" si="96"/>
        <v>-0.42725000000000002</v>
      </c>
      <c r="H265" s="89"/>
      <c r="I265" s="2">
        <v>0</v>
      </c>
      <c r="J265" s="3">
        <v>0.441</v>
      </c>
      <c r="K265" s="88"/>
      <c r="L265" s="89"/>
      <c r="M265" s="88"/>
      <c r="N265" s="20"/>
      <c r="O265" s="20"/>
      <c r="P265" s="20"/>
      <c r="Q265" s="22"/>
      <c r="R265" s="21"/>
    </row>
    <row r="266" spans="2:18" x14ac:dyDescent="0.2">
      <c r="B266" s="2">
        <v>15</v>
      </c>
      <c r="C266" s="3">
        <v>-0.82</v>
      </c>
      <c r="D266" s="3"/>
      <c r="E266" s="88">
        <f t="shared" si="94"/>
        <v>-0.85499999999999998</v>
      </c>
      <c r="F266" s="89">
        <f t="shared" si="95"/>
        <v>0.5</v>
      </c>
      <c r="G266" s="88">
        <f t="shared" si="96"/>
        <v>-0.42749999999999999</v>
      </c>
      <c r="H266" s="89"/>
      <c r="I266" s="2">
        <v>5</v>
      </c>
      <c r="J266" s="3">
        <v>0.436</v>
      </c>
      <c r="K266" s="88">
        <f t="shared" ref="K266:K281" si="97">AVERAGE(J265,J266)</f>
        <v>0.4385</v>
      </c>
      <c r="L266" s="89">
        <f t="shared" ref="L266:L281" si="98">I266-I265</f>
        <v>5</v>
      </c>
      <c r="M266" s="88">
        <f t="shared" ref="M266:M281" si="99">L266*K266</f>
        <v>2.1924999999999999</v>
      </c>
      <c r="N266" s="24"/>
      <c r="O266" s="24"/>
      <c r="P266" s="24"/>
      <c r="Q266" s="22"/>
      <c r="R266" s="21"/>
    </row>
    <row r="267" spans="2:18" x14ac:dyDescent="0.2">
      <c r="B267" s="2">
        <v>16</v>
      </c>
      <c r="C267" s="3">
        <v>-0.61899999999999999</v>
      </c>
      <c r="D267" s="3"/>
      <c r="E267" s="88">
        <f t="shared" si="94"/>
        <v>-0.71950000000000003</v>
      </c>
      <c r="F267" s="89">
        <f t="shared" si="95"/>
        <v>1</v>
      </c>
      <c r="G267" s="88">
        <f t="shared" si="96"/>
        <v>-0.71950000000000003</v>
      </c>
      <c r="H267" s="89"/>
      <c r="I267" s="2">
        <v>10</v>
      </c>
      <c r="J267" s="3">
        <v>0.43099999999999999</v>
      </c>
      <c r="K267" s="88">
        <f t="shared" si="97"/>
        <v>0.4335</v>
      </c>
      <c r="L267" s="89">
        <f t="shared" si="98"/>
        <v>5</v>
      </c>
      <c r="M267" s="88">
        <f t="shared" si="99"/>
        <v>2.1675</v>
      </c>
      <c r="N267" s="20"/>
      <c r="O267" s="20"/>
      <c r="P267" s="20"/>
      <c r="Q267" s="22"/>
      <c r="R267" s="21"/>
    </row>
    <row r="268" spans="2:18" x14ac:dyDescent="0.2">
      <c r="B268" s="2">
        <v>17</v>
      </c>
      <c r="C268" s="3">
        <v>-0.40400000000000003</v>
      </c>
      <c r="D268" s="3"/>
      <c r="E268" s="88">
        <f t="shared" si="94"/>
        <v>-0.51150000000000007</v>
      </c>
      <c r="F268" s="89">
        <f t="shared" si="95"/>
        <v>1</v>
      </c>
      <c r="G268" s="88">
        <f t="shared" si="96"/>
        <v>-0.51150000000000007</v>
      </c>
      <c r="H268" s="1"/>
      <c r="I268" s="2">
        <v>11</v>
      </c>
      <c r="J268" s="3">
        <v>-0.129</v>
      </c>
      <c r="K268" s="88">
        <f t="shared" si="97"/>
        <v>0.151</v>
      </c>
      <c r="L268" s="89">
        <f t="shared" si="98"/>
        <v>1</v>
      </c>
      <c r="M268" s="88">
        <f t="shared" si="99"/>
        <v>0.151</v>
      </c>
      <c r="N268" s="24"/>
      <c r="O268" s="24"/>
      <c r="P268" s="24"/>
      <c r="Q268" s="22"/>
      <c r="R268" s="21"/>
    </row>
    <row r="269" spans="2:18" x14ac:dyDescent="0.2">
      <c r="B269" s="2">
        <v>18</v>
      </c>
      <c r="C269" s="3">
        <v>-0.129</v>
      </c>
      <c r="E269" s="88">
        <f t="shared" si="94"/>
        <v>-0.26650000000000001</v>
      </c>
      <c r="F269" s="89">
        <f t="shared" si="95"/>
        <v>1</v>
      </c>
      <c r="G269" s="88">
        <f t="shared" si="96"/>
        <v>-0.26650000000000001</v>
      </c>
      <c r="H269" s="1"/>
      <c r="I269" s="2">
        <v>12</v>
      </c>
      <c r="J269" s="3">
        <v>-0.39</v>
      </c>
      <c r="K269" s="88">
        <f t="shared" si="97"/>
        <v>-0.25950000000000001</v>
      </c>
      <c r="L269" s="89">
        <f t="shared" si="98"/>
        <v>1</v>
      </c>
      <c r="M269" s="88">
        <f t="shared" si="99"/>
        <v>-0.25950000000000001</v>
      </c>
      <c r="N269" s="24"/>
      <c r="O269" s="24"/>
      <c r="P269" s="24"/>
      <c r="Q269" s="22"/>
      <c r="R269" s="21"/>
    </row>
    <row r="270" spans="2:18" x14ac:dyDescent="0.2">
      <c r="B270" s="2">
        <v>19</v>
      </c>
      <c r="C270" s="3">
        <v>0.71</v>
      </c>
      <c r="D270" s="3"/>
      <c r="E270" s="88">
        <f t="shared" si="94"/>
        <v>0.29049999999999998</v>
      </c>
      <c r="F270" s="89">
        <f t="shared" si="95"/>
        <v>1</v>
      </c>
      <c r="G270" s="88">
        <f t="shared" si="96"/>
        <v>0.29049999999999998</v>
      </c>
      <c r="H270" s="1"/>
      <c r="I270" s="2">
        <v>13</v>
      </c>
      <c r="J270" s="3">
        <v>-0.59499999999999997</v>
      </c>
      <c r="K270" s="88">
        <f t="shared" si="97"/>
        <v>-0.49249999999999999</v>
      </c>
      <c r="L270" s="89">
        <f t="shared" si="98"/>
        <v>1</v>
      </c>
      <c r="M270" s="88">
        <f t="shared" si="99"/>
        <v>-0.49249999999999999</v>
      </c>
      <c r="N270" s="20"/>
      <c r="O270" s="20"/>
      <c r="P270" s="20"/>
      <c r="R270" s="21"/>
    </row>
    <row r="271" spans="2:18" x14ac:dyDescent="0.2">
      <c r="B271" s="2">
        <v>22</v>
      </c>
      <c r="C271" s="3">
        <v>0.70099999999999996</v>
      </c>
      <c r="D271" s="3"/>
      <c r="E271" s="88">
        <f t="shared" si="94"/>
        <v>0.70550000000000002</v>
      </c>
      <c r="F271" s="89">
        <f t="shared" si="95"/>
        <v>3</v>
      </c>
      <c r="G271" s="88">
        <f t="shared" si="96"/>
        <v>2.1165000000000003</v>
      </c>
      <c r="H271" s="1"/>
      <c r="I271" s="2">
        <v>14</v>
      </c>
      <c r="J271" s="3">
        <v>-0.81899999999999995</v>
      </c>
      <c r="K271" s="88">
        <f t="shared" si="97"/>
        <v>-0.70699999999999996</v>
      </c>
      <c r="L271" s="89">
        <f t="shared" si="98"/>
        <v>1</v>
      </c>
      <c r="M271" s="88">
        <f t="shared" si="99"/>
        <v>-0.70699999999999996</v>
      </c>
      <c r="N271" s="20"/>
      <c r="O271" s="20"/>
      <c r="P271" s="20"/>
      <c r="R271" s="21"/>
    </row>
    <row r="272" spans="2:18" x14ac:dyDescent="0.2">
      <c r="B272" s="2">
        <v>23</v>
      </c>
      <c r="C272" s="3">
        <v>-0.34399999999999997</v>
      </c>
      <c r="D272" s="3"/>
      <c r="E272" s="88">
        <f t="shared" si="94"/>
        <v>0.17849999999999999</v>
      </c>
      <c r="F272" s="89">
        <f t="shared" si="95"/>
        <v>1</v>
      </c>
      <c r="G272" s="88">
        <f t="shared" si="96"/>
        <v>0.17849999999999999</v>
      </c>
      <c r="H272" s="1"/>
      <c r="I272" s="2">
        <v>14.5</v>
      </c>
      <c r="J272" s="3">
        <v>-0.89</v>
      </c>
      <c r="K272" s="88">
        <f t="shared" si="97"/>
        <v>-0.85450000000000004</v>
      </c>
      <c r="L272" s="89">
        <f t="shared" si="98"/>
        <v>0.5</v>
      </c>
      <c r="M272" s="88">
        <f t="shared" si="99"/>
        <v>-0.42725000000000002</v>
      </c>
      <c r="N272" s="20"/>
      <c r="O272" s="20"/>
      <c r="P272" s="20"/>
      <c r="R272" s="21"/>
    </row>
    <row r="273" spans="2:18" x14ac:dyDescent="0.2">
      <c r="B273" s="17">
        <v>24</v>
      </c>
      <c r="C273" s="44">
        <v>-0.64400000000000002</v>
      </c>
      <c r="D273" s="3"/>
      <c r="E273" s="88">
        <f t="shared" si="94"/>
        <v>-0.49399999999999999</v>
      </c>
      <c r="F273" s="89">
        <f t="shared" si="95"/>
        <v>1</v>
      </c>
      <c r="G273" s="88">
        <f t="shared" si="96"/>
        <v>-0.49399999999999999</v>
      </c>
      <c r="I273" s="2">
        <v>15</v>
      </c>
      <c r="J273" s="3">
        <v>-0.82</v>
      </c>
      <c r="K273" s="88">
        <f t="shared" si="97"/>
        <v>-0.85499999999999998</v>
      </c>
      <c r="L273" s="89">
        <f t="shared" si="98"/>
        <v>0.5</v>
      </c>
      <c r="M273" s="88">
        <f t="shared" si="99"/>
        <v>-0.42749999999999999</v>
      </c>
      <c r="N273" s="20"/>
      <c r="O273" s="20"/>
      <c r="P273" s="20"/>
      <c r="R273" s="21"/>
    </row>
    <row r="274" spans="2:18" x14ac:dyDescent="0.2">
      <c r="B274" s="17">
        <v>25</v>
      </c>
      <c r="C274" s="44">
        <v>-0.79900000000000004</v>
      </c>
      <c r="D274" s="44"/>
      <c r="E274" s="88">
        <f t="shared" si="94"/>
        <v>-0.72150000000000003</v>
      </c>
      <c r="F274" s="89">
        <f t="shared" si="95"/>
        <v>1</v>
      </c>
      <c r="G274" s="88">
        <f t="shared" si="96"/>
        <v>-0.72150000000000003</v>
      </c>
      <c r="I274" s="2">
        <v>16</v>
      </c>
      <c r="J274" s="3">
        <v>-0.61899999999999999</v>
      </c>
      <c r="K274" s="88">
        <f t="shared" si="97"/>
        <v>-0.71950000000000003</v>
      </c>
      <c r="L274" s="89">
        <f t="shared" si="98"/>
        <v>1</v>
      </c>
      <c r="M274" s="88">
        <f t="shared" si="99"/>
        <v>-0.71950000000000003</v>
      </c>
      <c r="O274" s="24"/>
      <c r="P274" s="24"/>
    </row>
    <row r="275" spans="2:18" x14ac:dyDescent="0.2">
      <c r="B275" s="17">
        <v>26</v>
      </c>
      <c r="C275" s="44">
        <v>-0.86399999999999999</v>
      </c>
      <c r="D275" s="44"/>
      <c r="E275" s="88">
        <f t="shared" si="94"/>
        <v>-0.83150000000000002</v>
      </c>
      <c r="F275" s="89">
        <f t="shared" si="95"/>
        <v>1</v>
      </c>
      <c r="G275" s="88">
        <f t="shared" si="96"/>
        <v>-0.83150000000000002</v>
      </c>
      <c r="I275" s="82">
        <f>I274+(J274-J275)*1.5</f>
        <v>17.621500000000001</v>
      </c>
      <c r="J275" s="83">
        <v>-1.7</v>
      </c>
      <c r="K275" s="88">
        <f t="shared" si="97"/>
        <v>-1.1595</v>
      </c>
      <c r="L275" s="89">
        <f t="shared" si="98"/>
        <v>1.6215000000000011</v>
      </c>
      <c r="M275" s="88">
        <f t="shared" si="99"/>
        <v>-1.8801292500000011</v>
      </c>
      <c r="O275" s="14"/>
      <c r="P275" s="14"/>
    </row>
    <row r="276" spans="2:18" x14ac:dyDescent="0.2">
      <c r="B276" s="17">
        <v>27</v>
      </c>
      <c r="C276" s="44">
        <v>-0.80400000000000005</v>
      </c>
      <c r="D276" s="44"/>
      <c r="E276" s="88">
        <f t="shared" si="94"/>
        <v>-0.83400000000000007</v>
      </c>
      <c r="F276" s="89">
        <f t="shared" si="95"/>
        <v>1</v>
      </c>
      <c r="G276" s="88">
        <f t="shared" si="96"/>
        <v>-0.83400000000000007</v>
      </c>
      <c r="I276" s="84">
        <f>I275+2.5</f>
        <v>20.121500000000001</v>
      </c>
      <c r="J276" s="85">
        <f>J275</f>
        <v>-1.7</v>
      </c>
      <c r="K276" s="88">
        <f t="shared" si="97"/>
        <v>-1.7</v>
      </c>
      <c r="L276" s="89">
        <f t="shared" si="98"/>
        <v>2.5</v>
      </c>
      <c r="M276" s="88">
        <f t="shared" si="99"/>
        <v>-4.25</v>
      </c>
      <c r="O276" s="14"/>
      <c r="P276" s="14"/>
    </row>
    <row r="277" spans="2:18" x14ac:dyDescent="0.2">
      <c r="B277" s="17">
        <v>28</v>
      </c>
      <c r="C277" s="44">
        <v>-0.63900000000000001</v>
      </c>
      <c r="D277" s="44"/>
      <c r="E277" s="88">
        <f t="shared" si="94"/>
        <v>-0.72150000000000003</v>
      </c>
      <c r="F277" s="89">
        <f t="shared" si="95"/>
        <v>1</v>
      </c>
      <c r="G277" s="88">
        <f t="shared" si="96"/>
        <v>-0.72150000000000003</v>
      </c>
      <c r="H277" s="88"/>
      <c r="I277" s="82">
        <f>I276+2.5</f>
        <v>22.621500000000001</v>
      </c>
      <c r="J277" s="83">
        <f>J275</f>
        <v>-1.7</v>
      </c>
      <c r="K277" s="88">
        <f t="shared" si="97"/>
        <v>-1.7</v>
      </c>
      <c r="L277" s="89">
        <f t="shared" si="98"/>
        <v>2.5</v>
      </c>
      <c r="M277" s="88">
        <f t="shared" si="99"/>
        <v>-4.25</v>
      </c>
      <c r="N277" s="14"/>
      <c r="O277" s="14"/>
      <c r="P277" s="14"/>
    </row>
    <row r="278" spans="2:18" x14ac:dyDescent="0.2">
      <c r="B278" s="17">
        <v>29</v>
      </c>
      <c r="C278" s="44">
        <v>-0.33900000000000002</v>
      </c>
      <c r="D278" s="44"/>
      <c r="E278" s="88">
        <f t="shared" si="94"/>
        <v>-0.48899999999999999</v>
      </c>
      <c r="F278" s="89">
        <f t="shared" si="95"/>
        <v>1</v>
      </c>
      <c r="G278" s="88">
        <f t="shared" si="96"/>
        <v>-0.48899999999999999</v>
      </c>
      <c r="H278" s="88"/>
      <c r="I278" s="82">
        <f>I277+(J278-J277)*1.5</f>
        <v>24.213000000000001</v>
      </c>
      <c r="J278" s="86">
        <v>-0.63900000000000001</v>
      </c>
      <c r="K278" s="88">
        <f t="shared" si="97"/>
        <v>-1.1695</v>
      </c>
      <c r="L278" s="89">
        <f t="shared" si="98"/>
        <v>1.5914999999999999</v>
      </c>
      <c r="M278" s="88">
        <f t="shared" si="99"/>
        <v>-1.8612592499999998</v>
      </c>
      <c r="N278" s="14"/>
      <c r="O278" s="14"/>
      <c r="P278" s="14"/>
    </row>
    <row r="279" spans="2:18" x14ac:dyDescent="0.2">
      <c r="B279" s="17">
        <v>30</v>
      </c>
      <c r="C279" s="44">
        <v>0.45600000000000002</v>
      </c>
      <c r="D279" s="3" t="s">
        <v>20</v>
      </c>
      <c r="E279" s="88">
        <f t="shared" si="94"/>
        <v>5.8499999999999996E-2</v>
      </c>
      <c r="F279" s="89">
        <f t="shared" si="95"/>
        <v>1</v>
      </c>
      <c r="G279" s="88">
        <f t="shared" si="96"/>
        <v>5.8499999999999996E-2</v>
      </c>
      <c r="H279" s="88"/>
      <c r="I279" s="17">
        <v>25</v>
      </c>
      <c r="J279" s="44">
        <v>-0.79900000000000004</v>
      </c>
      <c r="K279" s="88">
        <f t="shared" si="97"/>
        <v>-0.71900000000000008</v>
      </c>
      <c r="L279" s="89">
        <f t="shared" si="98"/>
        <v>0.78699999999999903</v>
      </c>
      <c r="M279" s="88">
        <f t="shared" si="99"/>
        <v>-0.56585299999999938</v>
      </c>
      <c r="N279" s="14"/>
      <c r="O279" s="14"/>
      <c r="P279" s="14"/>
    </row>
    <row r="280" spans="2:18" ht="15" x14ac:dyDescent="0.2">
      <c r="B280" s="17">
        <v>35</v>
      </c>
      <c r="C280" s="44">
        <v>0.46100000000000002</v>
      </c>
      <c r="D280" s="30"/>
      <c r="E280" s="88">
        <f t="shared" si="94"/>
        <v>0.45850000000000002</v>
      </c>
      <c r="F280" s="89">
        <f t="shared" si="95"/>
        <v>5</v>
      </c>
      <c r="G280" s="88">
        <f t="shared" si="96"/>
        <v>2.2925</v>
      </c>
      <c r="H280" s="88"/>
      <c r="I280" s="17">
        <v>26</v>
      </c>
      <c r="J280" s="44">
        <v>-0.86399999999999999</v>
      </c>
      <c r="K280" s="88">
        <f t="shared" si="97"/>
        <v>-0.83150000000000002</v>
      </c>
      <c r="L280" s="89">
        <f t="shared" si="98"/>
        <v>1</v>
      </c>
      <c r="M280" s="88">
        <f t="shared" si="99"/>
        <v>-0.83150000000000002</v>
      </c>
      <c r="N280" s="14"/>
      <c r="O280" s="14"/>
      <c r="P280" s="14"/>
    </row>
    <row r="281" spans="2:18" ht="15" x14ac:dyDescent="0.2">
      <c r="B281" s="17">
        <v>40</v>
      </c>
      <c r="C281" s="44">
        <v>0.47099999999999997</v>
      </c>
      <c r="D281" s="30"/>
      <c r="E281" s="88">
        <f t="shared" si="94"/>
        <v>0.46599999999999997</v>
      </c>
      <c r="F281" s="89">
        <f t="shared" si="95"/>
        <v>5</v>
      </c>
      <c r="G281" s="88">
        <f t="shared" si="96"/>
        <v>2.33</v>
      </c>
      <c r="H281" s="88"/>
      <c r="I281" s="17">
        <v>27</v>
      </c>
      <c r="J281" s="44">
        <v>-0.80400000000000005</v>
      </c>
      <c r="K281" s="88">
        <f t="shared" si="97"/>
        <v>-0.83400000000000007</v>
      </c>
      <c r="L281" s="89">
        <f t="shared" si="98"/>
        <v>1</v>
      </c>
      <c r="M281" s="88">
        <f t="shared" si="99"/>
        <v>-0.83400000000000007</v>
      </c>
      <c r="N281" s="14"/>
      <c r="O281" s="14"/>
      <c r="P281" s="14"/>
    </row>
    <row r="282" spans="2:18" x14ac:dyDescent="0.2">
      <c r="B282" s="17"/>
      <c r="C282" s="44"/>
      <c r="D282" s="44"/>
      <c r="E282" s="88"/>
      <c r="F282" s="89"/>
      <c r="G282" s="88"/>
      <c r="I282" s="18"/>
      <c r="J282" s="3"/>
      <c r="K282" s="88"/>
      <c r="L282" s="89"/>
      <c r="M282" s="88"/>
      <c r="N282" s="20"/>
      <c r="O282" s="20"/>
      <c r="P282" s="20"/>
      <c r="R282" s="21"/>
    </row>
    <row r="283" spans="2:18" ht="15" x14ac:dyDescent="0.2">
      <c r="B283" s="1" t="s">
        <v>7</v>
      </c>
      <c r="C283" s="1"/>
      <c r="D283" s="158">
        <v>1.4039999999999999</v>
      </c>
      <c r="E283" s="158"/>
      <c r="J283" s="90"/>
      <c r="K283" s="90"/>
      <c r="L283" s="90"/>
      <c r="M283" s="90"/>
      <c r="N283" s="14"/>
      <c r="O283" s="14"/>
      <c r="P283" s="14"/>
    </row>
    <row r="284" spans="2:18" x14ac:dyDescent="0.2">
      <c r="B284" s="155"/>
      <c r="C284" s="155"/>
      <c r="D284" s="155"/>
      <c r="E284" s="155"/>
      <c r="F284" s="155"/>
      <c r="G284" s="155"/>
      <c r="H284" s="5" t="s">
        <v>5</v>
      </c>
      <c r="I284" s="155" t="s">
        <v>9</v>
      </c>
      <c r="J284" s="155"/>
      <c r="K284" s="155"/>
      <c r="L284" s="155"/>
      <c r="M284" s="155"/>
      <c r="N284" s="15"/>
      <c r="O284" s="15"/>
      <c r="P284" s="20"/>
    </row>
    <row r="285" spans="2:18" x14ac:dyDescent="0.2">
      <c r="B285" s="2">
        <v>0</v>
      </c>
      <c r="C285" s="3">
        <v>0.84099999999999997</v>
      </c>
      <c r="D285" s="3" t="s">
        <v>21</v>
      </c>
      <c r="E285" s="89"/>
      <c r="F285" s="89"/>
      <c r="G285" s="89"/>
      <c r="H285" s="89"/>
      <c r="I285" s="17"/>
      <c r="J285" s="18"/>
      <c r="K285" s="88"/>
      <c r="L285" s="89"/>
      <c r="M285" s="88"/>
      <c r="N285" s="20"/>
      <c r="O285" s="20"/>
      <c r="P285" s="20"/>
      <c r="R285" s="21"/>
    </row>
    <row r="286" spans="2:18" x14ac:dyDescent="0.2">
      <c r="B286" s="2">
        <v>5</v>
      </c>
      <c r="C286" s="3">
        <v>0.84599999999999997</v>
      </c>
      <c r="D286" s="3"/>
      <c r="E286" s="88">
        <f>(C285+C286)/2</f>
        <v>0.84349999999999992</v>
      </c>
      <c r="F286" s="89">
        <f>B286-B285</f>
        <v>5</v>
      </c>
      <c r="G286" s="88">
        <f>E286*F286</f>
        <v>4.2174999999999994</v>
      </c>
      <c r="H286" s="89"/>
      <c r="I286" s="2"/>
      <c r="J286" s="2"/>
      <c r="K286" s="88"/>
      <c r="L286" s="89"/>
      <c r="M286" s="88"/>
      <c r="N286" s="20"/>
      <c r="O286" s="20"/>
      <c r="P286" s="20"/>
      <c r="Q286" s="22"/>
      <c r="R286" s="21"/>
    </row>
    <row r="287" spans="2:18" x14ac:dyDescent="0.2">
      <c r="B287" s="2">
        <v>10</v>
      </c>
      <c r="C287" s="3">
        <v>0.85099999999999998</v>
      </c>
      <c r="D287" s="3" t="s">
        <v>19</v>
      </c>
      <c r="E287" s="88">
        <f t="shared" ref="E287:E301" si="100">(C286+C287)/2</f>
        <v>0.84850000000000003</v>
      </c>
      <c r="F287" s="89">
        <f t="shared" ref="F287:F301" si="101">B287-B286</f>
        <v>5</v>
      </c>
      <c r="G287" s="88">
        <f t="shared" ref="G287:G301" si="102">E287*F287</f>
        <v>4.2424999999999997</v>
      </c>
      <c r="H287" s="89"/>
      <c r="I287" s="2"/>
      <c r="J287" s="2"/>
      <c r="K287" s="88"/>
      <c r="L287" s="89"/>
      <c r="M287" s="88"/>
      <c r="N287" s="20"/>
      <c r="O287" s="20"/>
      <c r="P287" s="20"/>
      <c r="Q287" s="22"/>
      <c r="R287" s="21"/>
    </row>
    <row r="288" spans="2:18" x14ac:dyDescent="0.2">
      <c r="B288" s="2">
        <v>11</v>
      </c>
      <c r="C288" s="3">
        <v>-0.129</v>
      </c>
      <c r="E288" s="88">
        <f t="shared" si="100"/>
        <v>0.36099999999999999</v>
      </c>
      <c r="F288" s="89">
        <f t="shared" si="101"/>
        <v>1</v>
      </c>
      <c r="G288" s="88">
        <f t="shared" si="102"/>
        <v>0.36099999999999999</v>
      </c>
      <c r="H288" s="89"/>
      <c r="I288" s="2"/>
      <c r="J288" s="2"/>
      <c r="K288" s="88"/>
      <c r="L288" s="89"/>
      <c r="M288" s="88"/>
      <c r="N288" s="20"/>
      <c r="O288" s="20"/>
      <c r="P288" s="20"/>
      <c r="Q288" s="22"/>
      <c r="R288" s="21"/>
    </row>
    <row r="289" spans="2:18" x14ac:dyDescent="0.2">
      <c r="B289" s="2">
        <v>12</v>
      </c>
      <c r="C289" s="3">
        <v>-0.28399999999999997</v>
      </c>
      <c r="D289" s="3"/>
      <c r="E289" s="88">
        <f t="shared" si="100"/>
        <v>-0.20649999999999999</v>
      </c>
      <c r="F289" s="89">
        <f t="shared" si="101"/>
        <v>1</v>
      </c>
      <c r="G289" s="88">
        <f t="shared" si="102"/>
        <v>-0.20649999999999999</v>
      </c>
      <c r="H289" s="89"/>
      <c r="I289" s="2"/>
      <c r="J289" s="2"/>
      <c r="K289" s="88"/>
      <c r="L289" s="89"/>
      <c r="M289" s="88"/>
      <c r="N289" s="20"/>
      <c r="O289" s="20"/>
      <c r="P289" s="20"/>
      <c r="Q289" s="22"/>
      <c r="R289" s="21"/>
    </row>
    <row r="290" spans="2:18" x14ac:dyDescent="0.2">
      <c r="B290" s="2">
        <v>13</v>
      </c>
      <c r="C290" s="3">
        <v>-0.39</v>
      </c>
      <c r="D290" s="3"/>
      <c r="E290" s="88">
        <f t="shared" si="100"/>
        <v>-0.33699999999999997</v>
      </c>
      <c r="F290" s="89">
        <f t="shared" si="101"/>
        <v>1</v>
      </c>
      <c r="G290" s="88">
        <f t="shared" si="102"/>
        <v>-0.33699999999999997</v>
      </c>
      <c r="H290" s="89"/>
      <c r="I290" s="2"/>
      <c r="J290" s="2"/>
      <c r="K290" s="88"/>
      <c r="L290" s="89"/>
      <c r="M290" s="88"/>
      <c r="N290" s="20"/>
      <c r="O290" s="20"/>
      <c r="P290" s="20"/>
      <c r="Q290" s="22"/>
      <c r="R290" s="21"/>
    </row>
    <row r="291" spans="2:18" x14ac:dyDescent="0.2">
      <c r="B291" s="2">
        <v>14</v>
      </c>
      <c r="C291" s="3">
        <v>-0.64900000000000002</v>
      </c>
      <c r="D291" s="3"/>
      <c r="E291" s="88">
        <f t="shared" si="100"/>
        <v>-0.51950000000000007</v>
      </c>
      <c r="F291" s="89">
        <f t="shared" si="101"/>
        <v>1</v>
      </c>
      <c r="G291" s="88">
        <f t="shared" si="102"/>
        <v>-0.51950000000000007</v>
      </c>
      <c r="H291" s="89"/>
      <c r="I291" s="2"/>
      <c r="J291" s="2"/>
      <c r="K291" s="88"/>
      <c r="L291" s="89"/>
      <c r="M291" s="88"/>
      <c r="N291" s="20"/>
      <c r="O291" s="20"/>
      <c r="P291" s="20"/>
      <c r="Q291" s="22"/>
      <c r="R291" s="21"/>
    </row>
    <row r="292" spans="2:18" x14ac:dyDescent="0.2">
      <c r="B292" s="2">
        <v>15</v>
      </c>
      <c r="C292" s="3">
        <v>-0.81899999999999995</v>
      </c>
      <c r="D292" s="3"/>
      <c r="E292" s="88">
        <f t="shared" si="100"/>
        <v>-0.73399999999999999</v>
      </c>
      <c r="F292" s="89">
        <f t="shared" si="101"/>
        <v>1</v>
      </c>
      <c r="G292" s="88">
        <f t="shared" si="102"/>
        <v>-0.73399999999999999</v>
      </c>
      <c r="H292" s="89"/>
      <c r="I292" s="2">
        <v>0</v>
      </c>
      <c r="J292" s="3">
        <v>0.84099999999999997</v>
      </c>
      <c r="K292" s="88"/>
      <c r="L292" s="89"/>
      <c r="M292" s="88"/>
      <c r="N292" s="20"/>
      <c r="O292" s="20"/>
      <c r="P292" s="20"/>
      <c r="Q292" s="22"/>
      <c r="R292" s="21"/>
    </row>
    <row r="293" spans="2:18" x14ac:dyDescent="0.2">
      <c r="B293" s="2">
        <v>15.5</v>
      </c>
      <c r="C293" s="3">
        <v>-0.88</v>
      </c>
      <c r="D293" s="3"/>
      <c r="E293" s="88">
        <f t="shared" si="100"/>
        <v>-0.84949999999999992</v>
      </c>
      <c r="F293" s="89">
        <f t="shared" si="101"/>
        <v>0.5</v>
      </c>
      <c r="G293" s="88">
        <f t="shared" si="102"/>
        <v>-0.42474999999999996</v>
      </c>
      <c r="H293" s="89"/>
      <c r="I293" s="2">
        <v>5</v>
      </c>
      <c r="J293" s="3">
        <v>0.84599999999999997</v>
      </c>
      <c r="K293" s="88">
        <f t="shared" ref="K293:K301" si="103">AVERAGE(J292,J293)</f>
        <v>0.84349999999999992</v>
      </c>
      <c r="L293" s="89">
        <f t="shared" ref="L293:L301" si="104">I293-I292</f>
        <v>5</v>
      </c>
      <c r="M293" s="88">
        <f t="shared" ref="M293:M301" si="105">L293*K293</f>
        <v>4.2174999999999994</v>
      </c>
      <c r="N293" s="24"/>
      <c r="O293" s="24"/>
      <c r="P293" s="24"/>
      <c r="Q293" s="22"/>
      <c r="R293" s="21"/>
    </row>
    <row r="294" spans="2:18" x14ac:dyDescent="0.2">
      <c r="B294" s="2">
        <v>16</v>
      </c>
      <c r="C294" s="3">
        <v>-0.82399999999999995</v>
      </c>
      <c r="D294" s="3"/>
      <c r="E294" s="88">
        <f t="shared" si="100"/>
        <v>-0.85199999999999998</v>
      </c>
      <c r="F294" s="89">
        <f t="shared" si="101"/>
        <v>0.5</v>
      </c>
      <c r="G294" s="88">
        <f t="shared" si="102"/>
        <v>-0.42599999999999999</v>
      </c>
      <c r="H294" s="89"/>
      <c r="I294" s="2">
        <v>10</v>
      </c>
      <c r="J294" s="3">
        <v>0.85099999999999998</v>
      </c>
      <c r="K294" s="88">
        <f t="shared" si="103"/>
        <v>0.84850000000000003</v>
      </c>
      <c r="L294" s="89">
        <f t="shared" si="104"/>
        <v>5</v>
      </c>
      <c r="M294" s="88">
        <f t="shared" si="105"/>
        <v>4.2424999999999997</v>
      </c>
      <c r="N294" s="20"/>
      <c r="O294" s="20"/>
      <c r="P294" s="20"/>
      <c r="Q294" s="22"/>
      <c r="R294" s="21"/>
    </row>
    <row r="295" spans="2:18" x14ac:dyDescent="0.2">
      <c r="B295" s="2">
        <v>17</v>
      </c>
      <c r="C295" s="3">
        <v>-0.64400000000000002</v>
      </c>
      <c r="D295" s="3"/>
      <c r="E295" s="88">
        <f t="shared" si="100"/>
        <v>-0.73399999999999999</v>
      </c>
      <c r="F295" s="89">
        <f t="shared" si="101"/>
        <v>1</v>
      </c>
      <c r="G295" s="88">
        <f t="shared" si="102"/>
        <v>-0.73399999999999999</v>
      </c>
      <c r="H295" s="1"/>
      <c r="I295" s="2">
        <v>11</v>
      </c>
      <c r="J295" s="3">
        <v>-0.129</v>
      </c>
      <c r="K295" s="88">
        <f t="shared" si="103"/>
        <v>0.36099999999999999</v>
      </c>
      <c r="L295" s="89">
        <f t="shared" si="104"/>
        <v>1</v>
      </c>
      <c r="M295" s="88">
        <f t="shared" si="105"/>
        <v>0.36099999999999999</v>
      </c>
      <c r="N295" s="24"/>
      <c r="O295" s="24"/>
      <c r="P295" s="24"/>
      <c r="Q295" s="22"/>
      <c r="R295" s="21"/>
    </row>
    <row r="296" spans="2:18" x14ac:dyDescent="0.2">
      <c r="B296" s="2">
        <v>18</v>
      </c>
      <c r="C296" s="3">
        <v>-0.45400000000000001</v>
      </c>
      <c r="E296" s="88">
        <f t="shared" si="100"/>
        <v>-0.54900000000000004</v>
      </c>
      <c r="F296" s="89">
        <f t="shared" si="101"/>
        <v>1</v>
      </c>
      <c r="G296" s="88">
        <f t="shared" si="102"/>
        <v>-0.54900000000000004</v>
      </c>
      <c r="H296" s="1"/>
      <c r="I296" s="82">
        <f>I295+(J295-J296)*1.5</f>
        <v>13.3565</v>
      </c>
      <c r="J296" s="83">
        <v>-1.7</v>
      </c>
      <c r="K296" s="88">
        <f t="shared" si="103"/>
        <v>-0.91449999999999998</v>
      </c>
      <c r="L296" s="89">
        <f t="shared" si="104"/>
        <v>2.3565000000000005</v>
      </c>
      <c r="M296" s="88">
        <f t="shared" si="105"/>
        <v>-2.1550192500000005</v>
      </c>
      <c r="N296" s="24"/>
      <c r="O296" s="24"/>
      <c r="P296" s="24"/>
      <c r="Q296" s="22"/>
      <c r="R296" s="21"/>
    </row>
    <row r="297" spans="2:18" x14ac:dyDescent="0.2">
      <c r="B297" s="2">
        <v>19</v>
      </c>
      <c r="C297" s="3">
        <v>-0.24399999999999999</v>
      </c>
      <c r="D297" s="3"/>
      <c r="E297" s="88">
        <f t="shared" si="100"/>
        <v>-0.34899999999999998</v>
      </c>
      <c r="F297" s="89">
        <f t="shared" si="101"/>
        <v>1</v>
      </c>
      <c r="G297" s="88">
        <f t="shared" si="102"/>
        <v>-0.34899999999999998</v>
      </c>
      <c r="H297" s="1"/>
      <c r="I297" s="84">
        <f>I296+2.5</f>
        <v>15.8565</v>
      </c>
      <c r="J297" s="85">
        <f>J296</f>
        <v>-1.7</v>
      </c>
      <c r="K297" s="88">
        <f t="shared" si="103"/>
        <v>-1.7</v>
      </c>
      <c r="L297" s="89">
        <f t="shared" si="104"/>
        <v>2.5</v>
      </c>
      <c r="M297" s="88">
        <f t="shared" si="105"/>
        <v>-4.25</v>
      </c>
      <c r="N297" s="20"/>
      <c r="O297" s="20"/>
      <c r="P297" s="20"/>
      <c r="R297" s="21"/>
    </row>
    <row r="298" spans="2:18" x14ac:dyDescent="0.2">
      <c r="B298" s="2">
        <v>20</v>
      </c>
      <c r="C298" s="3">
        <v>0.1</v>
      </c>
      <c r="D298" s="3"/>
      <c r="E298" s="88">
        <f t="shared" si="100"/>
        <v>-7.1999999999999995E-2</v>
      </c>
      <c r="F298" s="89">
        <f t="shared" si="101"/>
        <v>1</v>
      </c>
      <c r="G298" s="88">
        <f t="shared" si="102"/>
        <v>-7.1999999999999995E-2</v>
      </c>
      <c r="H298" s="1"/>
      <c r="I298" s="82">
        <f>I297+2.5</f>
        <v>18.3565</v>
      </c>
      <c r="J298" s="83">
        <f>J296</f>
        <v>-1.7</v>
      </c>
      <c r="K298" s="88">
        <f t="shared" si="103"/>
        <v>-1.7</v>
      </c>
      <c r="L298" s="89">
        <f t="shared" si="104"/>
        <v>2.5</v>
      </c>
      <c r="M298" s="88">
        <f t="shared" si="105"/>
        <v>-4.25</v>
      </c>
      <c r="N298" s="20"/>
      <c r="O298" s="20"/>
      <c r="P298" s="20"/>
      <c r="R298" s="21"/>
    </row>
    <row r="299" spans="2:18" x14ac:dyDescent="0.2">
      <c r="B299" s="2">
        <v>21</v>
      </c>
      <c r="C299" s="3">
        <v>0.51</v>
      </c>
      <c r="D299" s="3" t="s">
        <v>20</v>
      </c>
      <c r="E299" s="88">
        <f t="shared" si="100"/>
        <v>0.30499999999999999</v>
      </c>
      <c r="F299" s="89">
        <f t="shared" si="101"/>
        <v>1</v>
      </c>
      <c r="G299" s="88">
        <f t="shared" si="102"/>
        <v>0.30499999999999999</v>
      </c>
      <c r="H299" s="1"/>
      <c r="I299" s="82">
        <f>I298+(J299-J298)*1.5</f>
        <v>21.671500000000002</v>
      </c>
      <c r="J299" s="86">
        <v>0.51</v>
      </c>
      <c r="K299" s="88">
        <f t="shared" si="103"/>
        <v>-0.59499999999999997</v>
      </c>
      <c r="L299" s="89">
        <f t="shared" si="104"/>
        <v>3.3150000000000013</v>
      </c>
      <c r="M299" s="88">
        <f t="shared" si="105"/>
        <v>-1.9724250000000008</v>
      </c>
      <c r="N299" s="20"/>
      <c r="O299" s="20"/>
      <c r="P299" s="20"/>
      <c r="R299" s="21"/>
    </row>
    <row r="300" spans="2:18" x14ac:dyDescent="0.2">
      <c r="B300" s="17">
        <v>25</v>
      </c>
      <c r="C300" s="44">
        <v>0.51600000000000001</v>
      </c>
      <c r="E300" s="88">
        <f t="shared" si="100"/>
        <v>0.51300000000000001</v>
      </c>
      <c r="F300" s="89">
        <f t="shared" si="101"/>
        <v>4</v>
      </c>
      <c r="G300" s="88">
        <f t="shared" si="102"/>
        <v>2.052</v>
      </c>
      <c r="I300" s="17">
        <v>25</v>
      </c>
      <c r="J300" s="44">
        <v>0.51600000000000001</v>
      </c>
      <c r="K300" s="88">
        <f t="shared" si="103"/>
        <v>0.51300000000000001</v>
      </c>
      <c r="L300" s="89">
        <f t="shared" si="104"/>
        <v>3.3284999999999982</v>
      </c>
      <c r="M300" s="88">
        <f t="shared" si="105"/>
        <v>1.7075204999999991</v>
      </c>
      <c r="N300" s="20"/>
      <c r="O300" s="20"/>
      <c r="P300" s="20"/>
      <c r="R300" s="21"/>
    </row>
    <row r="301" spans="2:18" x14ac:dyDescent="0.2">
      <c r="B301" s="17">
        <v>30</v>
      </c>
      <c r="C301" s="44">
        <v>0.52600000000000002</v>
      </c>
      <c r="D301" s="3" t="s">
        <v>21</v>
      </c>
      <c r="E301" s="88">
        <f t="shared" si="100"/>
        <v>0.52100000000000002</v>
      </c>
      <c r="F301" s="89">
        <f t="shared" si="101"/>
        <v>5</v>
      </c>
      <c r="G301" s="88">
        <f t="shared" si="102"/>
        <v>2.605</v>
      </c>
      <c r="I301" s="17">
        <v>30</v>
      </c>
      <c r="J301" s="44">
        <v>0.52600000000000002</v>
      </c>
      <c r="K301" s="88">
        <f t="shared" si="103"/>
        <v>0.52100000000000002</v>
      </c>
      <c r="L301" s="89">
        <f t="shared" si="104"/>
        <v>5</v>
      </c>
      <c r="M301" s="88">
        <f t="shared" si="105"/>
        <v>2.605</v>
      </c>
      <c r="O301" s="24"/>
      <c r="P301" s="24"/>
    </row>
    <row r="302" spans="2:18" x14ac:dyDescent="0.2">
      <c r="B302" s="17"/>
      <c r="C302" s="44"/>
      <c r="D302" s="44"/>
      <c r="E302" s="88"/>
      <c r="F302" s="89"/>
      <c r="G302" s="88"/>
      <c r="I302" s="17"/>
      <c r="J302" s="17"/>
      <c r="K302" s="88"/>
      <c r="L302" s="89"/>
      <c r="M302" s="88"/>
      <c r="O302" s="14"/>
      <c r="P302" s="14"/>
    </row>
    <row r="303" spans="2:18" x14ac:dyDescent="0.2">
      <c r="B303" s="17"/>
      <c r="C303" s="44"/>
      <c r="D303" s="44"/>
      <c r="E303" s="88"/>
      <c r="F303" s="89"/>
      <c r="G303" s="88"/>
      <c r="I303" s="17"/>
      <c r="J303" s="17"/>
      <c r="K303" s="88"/>
      <c r="L303" s="89"/>
      <c r="M303" s="88"/>
      <c r="O303" s="14"/>
      <c r="P303" s="14"/>
    </row>
    <row r="304" spans="2:18" x14ac:dyDescent="0.2">
      <c r="B304" s="17"/>
      <c r="C304" s="44"/>
      <c r="D304" s="44"/>
      <c r="E304" s="88"/>
      <c r="F304" s="89"/>
      <c r="G304" s="88"/>
      <c r="H304" s="88"/>
      <c r="I304" s="17"/>
      <c r="J304" s="17"/>
      <c r="K304" s="88"/>
      <c r="L304" s="89"/>
      <c r="M304" s="88"/>
      <c r="N304" s="14"/>
      <c r="O304" s="14"/>
      <c r="P304" s="14"/>
    </row>
    <row r="305" spans="2:16" x14ac:dyDescent="0.2">
      <c r="B305" s="17"/>
      <c r="C305" s="44"/>
      <c r="D305" s="44"/>
      <c r="E305" s="88"/>
      <c r="F305" s="89"/>
      <c r="G305" s="88"/>
      <c r="H305" s="88"/>
      <c r="I305" s="17"/>
      <c r="J305" s="17"/>
      <c r="K305" s="88"/>
      <c r="L305" s="89"/>
      <c r="M305" s="88"/>
      <c r="N305" s="14"/>
      <c r="O305" s="14"/>
      <c r="P305" s="14"/>
    </row>
    <row r="306" spans="2:16" x14ac:dyDescent="0.2">
      <c r="B306" s="17"/>
      <c r="C306" s="44"/>
      <c r="D306" s="44"/>
      <c r="E306" s="88"/>
      <c r="F306" s="89"/>
      <c r="G306" s="88"/>
      <c r="H306" s="88"/>
      <c r="I306" s="17"/>
      <c r="J306" s="17"/>
      <c r="K306" s="88"/>
      <c r="L306" s="89"/>
      <c r="M306" s="88"/>
      <c r="N306" s="14"/>
      <c r="O306" s="14"/>
      <c r="P306" s="14"/>
    </row>
    <row r="307" spans="2:16" ht="15" x14ac:dyDescent="0.2">
      <c r="B307" s="90"/>
      <c r="C307" s="30"/>
      <c r="D307" s="30"/>
      <c r="E307" s="90"/>
      <c r="F307" s="26">
        <f>SUM(F286:F306)</f>
        <v>30</v>
      </c>
      <c r="G307" s="26">
        <f>SUM(G286:G306)</f>
        <v>9.4312499999999986</v>
      </c>
      <c r="H307" s="88"/>
      <c r="I307" s="88"/>
      <c r="J307" s="90"/>
      <c r="K307" s="90"/>
      <c r="L307" s="29">
        <f>SUM(L289:L306)</f>
        <v>30</v>
      </c>
      <c r="M307" s="29">
        <f>SUM(M289:M306)</f>
        <v>0.50607624999999734</v>
      </c>
      <c r="N307" s="14"/>
      <c r="O307" s="14"/>
      <c r="P307" s="14"/>
    </row>
    <row r="308" spans="2:16" ht="15" x14ac:dyDescent="0.2">
      <c r="B308" s="90"/>
      <c r="C308" s="30"/>
      <c r="D308" s="30"/>
      <c r="E308" s="90"/>
      <c r="F308" s="89"/>
      <c r="G308" s="88"/>
      <c r="H308" s="157" t="s">
        <v>10</v>
      </c>
      <c r="I308" s="157"/>
      <c r="J308" s="89">
        <f>G307</f>
        <v>9.4312499999999986</v>
      </c>
      <c r="K308" s="88" t="s">
        <v>11</v>
      </c>
      <c r="L308" s="89">
        <f>M307</f>
        <v>0.50607624999999734</v>
      </c>
      <c r="M308" s="88">
        <f>J308-L308</f>
        <v>8.9251737500000008</v>
      </c>
      <c r="N308" s="24"/>
      <c r="O308" s="14"/>
      <c r="P308" s="14"/>
    </row>
  </sheetData>
  <mergeCells count="45">
    <mergeCell ref="D3:E3"/>
    <mergeCell ref="B4:G4"/>
    <mergeCell ref="I4:M4"/>
    <mergeCell ref="A1:T1"/>
    <mergeCell ref="B42:G42"/>
    <mergeCell ref="D64:E64"/>
    <mergeCell ref="B65:G65"/>
    <mergeCell ref="H19:I19"/>
    <mergeCell ref="D20:E20"/>
    <mergeCell ref="B21:G21"/>
    <mergeCell ref="I21:M21"/>
    <mergeCell ref="H40:I40"/>
    <mergeCell ref="D41:E41"/>
    <mergeCell ref="B100:G100"/>
    <mergeCell ref="D127:E127"/>
    <mergeCell ref="B128:G128"/>
    <mergeCell ref="D80:E80"/>
    <mergeCell ref="B81:G81"/>
    <mergeCell ref="D99:E99"/>
    <mergeCell ref="I166:M166"/>
    <mergeCell ref="H190:I190"/>
    <mergeCell ref="D191:E191"/>
    <mergeCell ref="H146:I146"/>
    <mergeCell ref="D147:E147"/>
    <mergeCell ref="B148:G148"/>
    <mergeCell ref="I148:M148"/>
    <mergeCell ref="D241:E241"/>
    <mergeCell ref="D210:E210"/>
    <mergeCell ref="D225:E225"/>
    <mergeCell ref="D165:E165"/>
    <mergeCell ref="B166:G166"/>
    <mergeCell ref="B284:G284"/>
    <mergeCell ref="I284:M284"/>
    <mergeCell ref="H308:I308"/>
    <mergeCell ref="D256:E256"/>
    <mergeCell ref="B257:G257"/>
    <mergeCell ref="I257:M257"/>
    <mergeCell ref="D283:E283"/>
    <mergeCell ref="I128:M128"/>
    <mergeCell ref="H126:I126"/>
    <mergeCell ref="I100:M100"/>
    <mergeCell ref="I65:M65"/>
    <mergeCell ref="I42:M42"/>
    <mergeCell ref="I81:M81"/>
    <mergeCell ref="H98:I9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Long section Doapura khal-1</vt:lpstr>
      <vt:lpstr>Offtake khal</vt:lpstr>
      <vt:lpstr>Outfall khal</vt:lpstr>
      <vt:lpstr>Doapura khal-1</vt:lpstr>
      <vt:lpstr>Abstract of earth</vt:lpstr>
      <vt:lpstr>Doapura khal-1 (Data)</vt:lpstr>
      <vt:lpstr>'Long section Doapura khal-1'!Print_Area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2024-10-20T06:08:14Z</dcterms:modified>
</cp:coreProperties>
</file>