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updateLinks="never"/>
  <xr:revisionPtr revIDLastSave="0" documentId="13_ncr:1_{A94F722E-6409-4930-9098-CE440B90EAF3}" xr6:coauthVersionLast="47" xr6:coauthVersionMax="47" xr10:uidLastSave="{00000000-0000-0000-0000-000000000000}"/>
  <bookViews>
    <workbookView xWindow="-108" yWindow="-108" windowWidth="23256" windowHeight="12456" activeTab="1"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88" i="2" l="1"/>
  <c r="M388" i="2" s="1"/>
  <c r="K388" i="2"/>
  <c r="L387" i="2"/>
  <c r="M387" i="2" s="1"/>
  <c r="K387" i="2"/>
  <c r="J386" i="2"/>
  <c r="K386" i="2" s="1"/>
  <c r="I386" i="2"/>
  <c r="F386" i="2"/>
  <c r="E386" i="2"/>
  <c r="G386" i="2" s="1"/>
  <c r="K385" i="2"/>
  <c r="F385" i="2"/>
  <c r="E385" i="2"/>
  <c r="G385" i="2" s="1"/>
  <c r="L384" i="2"/>
  <c r="M384" i="2" s="1"/>
  <c r="K384" i="2"/>
  <c r="F384" i="2"/>
  <c r="E384" i="2"/>
  <c r="G384" i="2" s="1"/>
  <c r="F383" i="2"/>
  <c r="E383" i="2"/>
  <c r="G383" i="2" s="1"/>
  <c r="F382" i="2"/>
  <c r="E382" i="2"/>
  <c r="G382" i="2" s="1"/>
  <c r="F381" i="2"/>
  <c r="E381" i="2"/>
  <c r="F380" i="2"/>
  <c r="E380" i="2"/>
  <c r="G380" i="2" s="1"/>
  <c r="F379" i="2"/>
  <c r="E379" i="2"/>
  <c r="F378" i="2"/>
  <c r="E378" i="2"/>
  <c r="G378" i="2" s="1"/>
  <c r="F377" i="2"/>
  <c r="E377" i="2"/>
  <c r="G377" i="2" s="1"/>
  <c r="F376" i="2"/>
  <c r="E376" i="2"/>
  <c r="G376" i="2" s="1"/>
  <c r="F375" i="2"/>
  <c r="E375" i="2"/>
  <c r="J371" i="2"/>
  <c r="K371" i="2" s="1"/>
  <c r="I371" i="2"/>
  <c r="I370" i="2" s="1"/>
  <c r="L370" i="2" s="1"/>
  <c r="F371" i="2"/>
  <c r="G371" i="2" s="1"/>
  <c r="E371" i="2"/>
  <c r="K370" i="2"/>
  <c r="F370" i="2"/>
  <c r="E370" i="2"/>
  <c r="G370" i="2" s="1"/>
  <c r="F369" i="2"/>
  <c r="E369" i="2"/>
  <c r="F368" i="2"/>
  <c r="E368" i="2"/>
  <c r="G368" i="2" s="1"/>
  <c r="F367" i="2"/>
  <c r="G367" i="2" s="1"/>
  <c r="E367" i="2"/>
  <c r="F366" i="2"/>
  <c r="E366" i="2"/>
  <c r="G366" i="2" s="1"/>
  <c r="F365" i="2"/>
  <c r="E365" i="2"/>
  <c r="G365" i="2" s="1"/>
  <c r="F364" i="2"/>
  <c r="E364" i="2"/>
  <c r="G364" i="2" s="1"/>
  <c r="F363" i="2"/>
  <c r="E363" i="2"/>
  <c r="G363" i="2" s="1"/>
  <c r="F362" i="2"/>
  <c r="E362" i="2"/>
  <c r="G362" i="2" s="1"/>
  <c r="F361" i="2"/>
  <c r="E361" i="2"/>
  <c r="G361" i="2" s="1"/>
  <c r="F360" i="2"/>
  <c r="E360" i="2"/>
  <c r="F356" i="2"/>
  <c r="E356" i="2"/>
  <c r="J355" i="2"/>
  <c r="K355" i="2" s="1"/>
  <c r="I355" i="2"/>
  <c r="L355" i="2" s="1"/>
  <c r="M355" i="2" s="1"/>
  <c r="F355" i="2"/>
  <c r="E355" i="2"/>
  <c r="G355" i="2" s="1"/>
  <c r="K354" i="2"/>
  <c r="F354" i="2"/>
  <c r="E354" i="2"/>
  <c r="K353" i="2"/>
  <c r="J353" i="2"/>
  <c r="I353" i="2"/>
  <c r="L354" i="2" s="1"/>
  <c r="F353" i="2"/>
  <c r="E353" i="2"/>
  <c r="G353" i="2" s="1"/>
  <c r="K352" i="2"/>
  <c r="I352" i="2"/>
  <c r="L352" i="2" s="1"/>
  <c r="M352" i="2" s="1"/>
  <c r="F352" i="2"/>
  <c r="E352" i="2"/>
  <c r="G352" i="2" s="1"/>
  <c r="L351" i="2"/>
  <c r="K351" i="2"/>
  <c r="F351" i="2"/>
  <c r="E351" i="2"/>
  <c r="G351" i="2" s="1"/>
  <c r="F350" i="2"/>
  <c r="E350" i="2"/>
  <c r="G350" i="2" s="1"/>
  <c r="F349" i="2"/>
  <c r="E349" i="2"/>
  <c r="G349" i="2" s="1"/>
  <c r="F348" i="2"/>
  <c r="E348" i="2"/>
  <c r="G348" i="2" s="1"/>
  <c r="F347" i="2"/>
  <c r="E347" i="2"/>
  <c r="F346" i="2"/>
  <c r="E346" i="2"/>
  <c r="F345" i="2"/>
  <c r="E345" i="2"/>
  <c r="F344" i="2"/>
  <c r="E344" i="2"/>
  <c r="F343" i="2"/>
  <c r="E343" i="2"/>
  <c r="G343" i="2" s="1"/>
  <c r="F342" i="2"/>
  <c r="E342" i="2"/>
  <c r="G342" i="2" s="1"/>
  <c r="L338" i="2"/>
  <c r="J338" i="2"/>
  <c r="K338" i="2" s="1"/>
  <c r="I338" i="2"/>
  <c r="F338" i="2"/>
  <c r="E338" i="2"/>
  <c r="G338" i="2" s="1"/>
  <c r="F337" i="2"/>
  <c r="E337" i="2"/>
  <c r="G337" i="2" s="1"/>
  <c r="J336" i="2"/>
  <c r="K336" i="2" s="1"/>
  <c r="I336" i="2"/>
  <c r="I335" i="2" s="1"/>
  <c r="L335" i="2" s="1"/>
  <c r="M335" i="2" s="1"/>
  <c r="F336" i="2"/>
  <c r="E336" i="2"/>
  <c r="K335" i="2"/>
  <c r="F335" i="2"/>
  <c r="E335" i="2"/>
  <c r="L334" i="2"/>
  <c r="K334" i="2"/>
  <c r="F334" i="2"/>
  <c r="E334" i="2"/>
  <c r="G334" i="2" s="1"/>
  <c r="F333" i="2"/>
  <c r="E333" i="2"/>
  <c r="G333" i="2" s="1"/>
  <c r="F332" i="2"/>
  <c r="E332" i="2"/>
  <c r="G332" i="2" s="1"/>
  <c r="F331" i="2"/>
  <c r="E331" i="2"/>
  <c r="G331" i="2" s="1"/>
  <c r="F330" i="2"/>
  <c r="E330" i="2"/>
  <c r="G330" i="2" s="1"/>
  <c r="F329" i="2"/>
  <c r="E329" i="2"/>
  <c r="G329" i="2" s="1"/>
  <c r="F328" i="2"/>
  <c r="E328" i="2"/>
  <c r="G328" i="2" s="1"/>
  <c r="F327" i="2"/>
  <c r="E327" i="2"/>
  <c r="F326" i="2"/>
  <c r="E326" i="2"/>
  <c r="F325" i="2"/>
  <c r="E325" i="2"/>
  <c r="F321" i="2"/>
  <c r="E321" i="2"/>
  <c r="G321" i="2" s="1"/>
  <c r="J320" i="2"/>
  <c r="K321" i="2" s="1"/>
  <c r="I320" i="2"/>
  <c r="L321" i="2" s="1"/>
  <c r="M321" i="2" s="1"/>
  <c r="F320" i="2"/>
  <c r="E320" i="2"/>
  <c r="G320" i="2" s="1"/>
  <c r="K319" i="2"/>
  <c r="F319" i="2"/>
  <c r="E319" i="2"/>
  <c r="L318" i="2"/>
  <c r="M318" i="2" s="1"/>
  <c r="K318" i="2"/>
  <c r="F318" i="2"/>
  <c r="E318" i="2"/>
  <c r="G318" i="2" s="1"/>
  <c r="L317" i="2"/>
  <c r="K317" i="2"/>
  <c r="F317" i="2"/>
  <c r="E317" i="2"/>
  <c r="G317" i="2" s="1"/>
  <c r="F316" i="2"/>
  <c r="E316" i="2"/>
  <c r="G315" i="2"/>
  <c r="F315" i="2"/>
  <c r="E315" i="2"/>
  <c r="F314" i="2"/>
  <c r="E314" i="2"/>
  <c r="G314" i="2" s="1"/>
  <c r="F313" i="2"/>
  <c r="E313" i="2"/>
  <c r="G313" i="2" s="1"/>
  <c r="F312" i="2"/>
  <c r="E312" i="2"/>
  <c r="G312" i="2" s="1"/>
  <c r="F311" i="2"/>
  <c r="E311" i="2"/>
  <c r="F310" i="2"/>
  <c r="E310" i="2"/>
  <c r="F309" i="2"/>
  <c r="E309" i="2"/>
  <c r="J306" i="2"/>
  <c r="K306" i="2" s="1"/>
  <c r="I306" i="2"/>
  <c r="F306" i="2"/>
  <c r="E306" i="2"/>
  <c r="G306" i="2" s="1"/>
  <c r="K305" i="2"/>
  <c r="F305" i="2"/>
  <c r="E305" i="2"/>
  <c r="L304" i="2"/>
  <c r="K304" i="2"/>
  <c r="M304" i="2" s="1"/>
  <c r="F304" i="2"/>
  <c r="E304" i="2"/>
  <c r="G304" i="2" s="1"/>
  <c r="L303" i="2"/>
  <c r="K303" i="2"/>
  <c r="F303" i="2"/>
  <c r="E303" i="2"/>
  <c r="G303" i="2" s="1"/>
  <c r="F302" i="2"/>
  <c r="E302" i="2"/>
  <c r="F301" i="2"/>
  <c r="E301" i="2"/>
  <c r="G301" i="2" s="1"/>
  <c r="F300" i="2"/>
  <c r="E300" i="2"/>
  <c r="G300" i="2" s="1"/>
  <c r="F299" i="2"/>
  <c r="E299" i="2"/>
  <c r="G299" i="2" s="1"/>
  <c r="F298" i="2"/>
  <c r="E298" i="2"/>
  <c r="G298" i="2" s="1"/>
  <c r="F297" i="2"/>
  <c r="E297" i="2"/>
  <c r="G297" i="2" s="1"/>
  <c r="F296" i="2"/>
  <c r="E296" i="2"/>
  <c r="G296" i="2" s="1"/>
  <c r="G295" i="2"/>
  <c r="F295" i="2"/>
  <c r="E295" i="2"/>
  <c r="L291" i="2"/>
  <c r="J291" i="2"/>
  <c r="J290" i="2"/>
  <c r="K290" i="2" s="1"/>
  <c r="I290" i="2"/>
  <c r="F290" i="2"/>
  <c r="E290" i="2"/>
  <c r="G290" i="2" s="1"/>
  <c r="K289" i="2"/>
  <c r="I289" i="2"/>
  <c r="L289" i="2" s="1"/>
  <c r="F289" i="2"/>
  <c r="E289" i="2"/>
  <c r="G289" i="2" s="1"/>
  <c r="L288" i="2"/>
  <c r="M288" i="2" s="1"/>
  <c r="K288" i="2"/>
  <c r="F288" i="2"/>
  <c r="E288" i="2"/>
  <c r="L287" i="2"/>
  <c r="K287" i="2"/>
  <c r="F287" i="2"/>
  <c r="E287" i="2"/>
  <c r="G287" i="2" s="1"/>
  <c r="L286" i="2"/>
  <c r="K286" i="2"/>
  <c r="F286" i="2"/>
  <c r="E286" i="2"/>
  <c r="F285" i="2"/>
  <c r="E285" i="2"/>
  <c r="F284" i="2"/>
  <c r="E284" i="2"/>
  <c r="F283" i="2"/>
  <c r="E283" i="2"/>
  <c r="G283" i="2" s="1"/>
  <c r="F282" i="2"/>
  <c r="E282" i="2"/>
  <c r="F281" i="2"/>
  <c r="E281" i="2"/>
  <c r="G281" i="2" s="1"/>
  <c r="F280" i="2"/>
  <c r="E280" i="2"/>
  <c r="G280" i="2" s="1"/>
  <c r="F279" i="2"/>
  <c r="E279" i="2"/>
  <c r="G279" i="2" s="1"/>
  <c r="L275" i="2"/>
  <c r="J275" i="2"/>
  <c r="M275" i="2" s="1"/>
  <c r="J274" i="2"/>
  <c r="K274" i="2" s="1"/>
  <c r="I274" i="2"/>
  <c r="L274" i="2" s="1"/>
  <c r="M274" i="2" s="1"/>
  <c r="F274" i="2"/>
  <c r="E274" i="2"/>
  <c r="L273" i="2"/>
  <c r="K273" i="2"/>
  <c r="F273" i="2"/>
  <c r="E273" i="2"/>
  <c r="G273" i="2" s="1"/>
  <c r="J272" i="2"/>
  <c r="K272" i="2" s="1"/>
  <c r="I272" i="2"/>
  <c r="F272" i="2"/>
  <c r="E272" i="2"/>
  <c r="G272" i="2" s="1"/>
  <c r="K271" i="2"/>
  <c r="I271" i="2"/>
  <c r="L271" i="2" s="1"/>
  <c r="M271" i="2" s="1"/>
  <c r="F271" i="2"/>
  <c r="E271" i="2"/>
  <c r="G271" i="2" s="1"/>
  <c r="L270" i="2"/>
  <c r="M270" i="2" s="1"/>
  <c r="K270" i="2"/>
  <c r="F270" i="2"/>
  <c r="E270" i="2"/>
  <c r="L269" i="2"/>
  <c r="M269" i="2" s="1"/>
  <c r="K269" i="2"/>
  <c r="F269" i="2"/>
  <c r="E269" i="2"/>
  <c r="G269" i="2" s="1"/>
  <c r="F268" i="2"/>
  <c r="E268" i="2"/>
  <c r="F267" i="2"/>
  <c r="E267" i="2"/>
  <c r="G267" i="2" s="1"/>
  <c r="F266" i="2"/>
  <c r="E266" i="2"/>
  <c r="F265" i="2"/>
  <c r="E265" i="2"/>
  <c r="F264" i="2"/>
  <c r="E264" i="2"/>
  <c r="F263" i="2"/>
  <c r="E263" i="2"/>
  <c r="G263" i="2" s="1"/>
  <c r="F262" i="2"/>
  <c r="E262" i="2"/>
  <c r="F261" i="2"/>
  <c r="E261" i="2"/>
  <c r="G261" i="2" s="1"/>
  <c r="L258" i="2"/>
  <c r="J258" i="2"/>
  <c r="F257" i="2"/>
  <c r="E257" i="2"/>
  <c r="J256" i="2"/>
  <c r="I256" i="2"/>
  <c r="F256" i="2"/>
  <c r="E256" i="2"/>
  <c r="K255" i="2"/>
  <c r="I255" i="2"/>
  <c r="L255" i="2" s="1"/>
  <c r="M255" i="2" s="1"/>
  <c r="F255" i="2"/>
  <c r="E255" i="2"/>
  <c r="G255" i="2" s="1"/>
  <c r="L254" i="2"/>
  <c r="M254" i="2" s="1"/>
  <c r="K254" i="2"/>
  <c r="F254" i="2"/>
  <c r="E254" i="2"/>
  <c r="L253" i="2"/>
  <c r="M253" i="2" s="1"/>
  <c r="K253" i="2"/>
  <c r="F253" i="2"/>
  <c r="E253" i="2"/>
  <c r="G253" i="2" s="1"/>
  <c r="F252" i="2"/>
  <c r="E252" i="2"/>
  <c r="F251" i="2"/>
  <c r="E251" i="2"/>
  <c r="G251" i="2" s="1"/>
  <c r="F250" i="2"/>
  <c r="E250" i="2"/>
  <c r="G250" i="2" s="1"/>
  <c r="F249" i="2"/>
  <c r="E249" i="2"/>
  <c r="G249" i="2" s="1"/>
  <c r="F248" i="2"/>
  <c r="E248" i="2"/>
  <c r="G248" i="2" s="1"/>
  <c r="F247" i="2"/>
  <c r="E247" i="2"/>
  <c r="G247" i="2" s="1"/>
  <c r="F246" i="2"/>
  <c r="G246" i="2" s="1"/>
  <c r="E246" i="2"/>
  <c r="F245" i="2"/>
  <c r="E245" i="2"/>
  <c r="G245" i="2" s="1"/>
  <c r="F241" i="2"/>
  <c r="E241" i="2"/>
  <c r="G241" i="2" s="1"/>
  <c r="J240" i="2"/>
  <c r="K241" i="2" s="1"/>
  <c r="I240" i="2"/>
  <c r="I241" i="2" s="1"/>
  <c r="L241" i="2" s="1"/>
  <c r="M241" i="2" s="1"/>
  <c r="F240" i="2"/>
  <c r="E240" i="2"/>
  <c r="G240" i="2" s="1"/>
  <c r="F239" i="2"/>
  <c r="E239" i="2"/>
  <c r="G239" i="2" s="1"/>
  <c r="J238" i="2"/>
  <c r="K239" i="2" s="1"/>
  <c r="I238" i="2"/>
  <c r="F238" i="2"/>
  <c r="G238" i="2" s="1"/>
  <c r="E238" i="2"/>
  <c r="K237" i="2"/>
  <c r="F237" i="2"/>
  <c r="E237" i="2"/>
  <c r="G237" i="2" s="1"/>
  <c r="L236" i="2"/>
  <c r="K236" i="2"/>
  <c r="F236" i="2"/>
  <c r="E236" i="2"/>
  <c r="G236" i="2" s="1"/>
  <c r="F235" i="2"/>
  <c r="E235" i="2"/>
  <c r="F234" i="2"/>
  <c r="E234" i="2"/>
  <c r="F233" i="2"/>
  <c r="E233" i="2"/>
  <c r="G233" i="2" s="1"/>
  <c r="F232" i="2"/>
  <c r="E232" i="2"/>
  <c r="G232" i="2" s="1"/>
  <c r="F231" i="2"/>
  <c r="E231" i="2"/>
  <c r="G231" i="2" s="1"/>
  <c r="F230" i="2"/>
  <c r="E230" i="2"/>
  <c r="G230" i="2" s="1"/>
  <c r="K226" i="2"/>
  <c r="F226" i="2"/>
  <c r="E226" i="2"/>
  <c r="G226" i="2" s="1"/>
  <c r="F225" i="2"/>
  <c r="E225" i="2"/>
  <c r="G225" i="2" s="1"/>
  <c r="J224" i="2"/>
  <c r="I224" i="2"/>
  <c r="L224" i="2" s="1"/>
  <c r="F224" i="2"/>
  <c r="E224" i="2"/>
  <c r="G224" i="2" s="1"/>
  <c r="L223" i="2"/>
  <c r="K223" i="2"/>
  <c r="F223" i="2"/>
  <c r="E223" i="2"/>
  <c r="G223" i="2" s="1"/>
  <c r="J222" i="2"/>
  <c r="K222" i="2" s="1"/>
  <c r="I222" i="2"/>
  <c r="F222" i="2"/>
  <c r="E222" i="2"/>
  <c r="G222" i="2" s="1"/>
  <c r="K221" i="2"/>
  <c r="I221" i="2"/>
  <c r="L221" i="2" s="1"/>
  <c r="M221" i="2" s="1"/>
  <c r="F221" i="2"/>
  <c r="E221" i="2"/>
  <c r="G221" i="2" s="1"/>
  <c r="L220" i="2"/>
  <c r="K220" i="2"/>
  <c r="F220" i="2"/>
  <c r="E220" i="2"/>
  <c r="G220" i="2" s="1"/>
  <c r="F219" i="2"/>
  <c r="E219" i="2"/>
  <c r="G219" i="2" s="1"/>
  <c r="F218" i="2"/>
  <c r="E218" i="2"/>
  <c r="G218" i="2" s="1"/>
  <c r="F217" i="2"/>
  <c r="E217" i="2"/>
  <c r="G217" i="2" s="1"/>
  <c r="F216" i="2"/>
  <c r="E216" i="2"/>
  <c r="G216" i="2" s="1"/>
  <c r="G215" i="2"/>
  <c r="F215" i="2"/>
  <c r="E215" i="2"/>
  <c r="F214" i="2"/>
  <c r="E214" i="2"/>
  <c r="L211" i="2"/>
  <c r="J211" i="2"/>
  <c r="F210" i="2"/>
  <c r="E210" i="2"/>
  <c r="L209" i="2"/>
  <c r="K209" i="2"/>
  <c r="F209" i="2"/>
  <c r="E209" i="2"/>
  <c r="G209" i="2" s="1"/>
  <c r="K208" i="2"/>
  <c r="F208" i="2"/>
  <c r="G208" i="2" s="1"/>
  <c r="E208" i="2"/>
  <c r="F207" i="2"/>
  <c r="E207" i="2"/>
  <c r="G207" i="2" s="1"/>
  <c r="J206" i="2"/>
  <c r="K207" i="2" s="1"/>
  <c r="I206" i="2"/>
  <c r="L206" i="2" s="1"/>
  <c r="F206" i="2"/>
  <c r="E206" i="2"/>
  <c r="G206" i="2" s="1"/>
  <c r="L205" i="2"/>
  <c r="M205" i="2" s="1"/>
  <c r="F205" i="2"/>
  <c r="E205" i="2"/>
  <c r="G205" i="2" s="1"/>
  <c r="K204" i="2"/>
  <c r="J204" i="2"/>
  <c r="K205" i="2" s="1"/>
  <c r="I204" i="2"/>
  <c r="F204" i="2"/>
  <c r="E204" i="2"/>
  <c r="G204" i="2" s="1"/>
  <c r="K203" i="2"/>
  <c r="I203" i="2"/>
  <c r="L203" i="2" s="1"/>
  <c r="M203" i="2" s="1"/>
  <c r="F203" i="2"/>
  <c r="E203" i="2"/>
  <c r="G203" i="2" s="1"/>
  <c r="M202" i="2"/>
  <c r="L202" i="2"/>
  <c r="K202" i="2"/>
  <c r="F202" i="2"/>
  <c r="E202" i="2"/>
  <c r="F201" i="2"/>
  <c r="E201" i="2"/>
  <c r="F200" i="2"/>
  <c r="E200" i="2"/>
  <c r="F199" i="2"/>
  <c r="E199" i="2"/>
  <c r="G199" i="2" s="1"/>
  <c r="F198" i="2"/>
  <c r="E198" i="2"/>
  <c r="G198" i="2" s="1"/>
  <c r="F197" i="2"/>
  <c r="E197" i="2"/>
  <c r="G197" i="2" s="1"/>
  <c r="F196" i="2"/>
  <c r="E196" i="2"/>
  <c r="F192" i="2"/>
  <c r="E192" i="2"/>
  <c r="J191" i="2"/>
  <c r="K191" i="2" s="1"/>
  <c r="I191" i="2"/>
  <c r="I192" i="2" s="1"/>
  <c r="L192" i="2" s="1"/>
  <c r="F191" i="2"/>
  <c r="E191" i="2"/>
  <c r="L190" i="2"/>
  <c r="K190" i="2"/>
  <c r="F190" i="2"/>
  <c r="E190" i="2"/>
  <c r="G190" i="2" s="1"/>
  <c r="J189" i="2"/>
  <c r="K189" i="2" s="1"/>
  <c r="I189" i="2"/>
  <c r="F189" i="2"/>
  <c r="E189" i="2"/>
  <c r="K188" i="2"/>
  <c r="I188" i="2"/>
  <c r="L188" i="2" s="1"/>
  <c r="M188" i="2" s="1"/>
  <c r="F188" i="2"/>
  <c r="E188" i="2"/>
  <c r="G188" i="2" s="1"/>
  <c r="L187" i="2"/>
  <c r="M187" i="2" s="1"/>
  <c r="K187" i="2"/>
  <c r="F187" i="2"/>
  <c r="E187" i="2"/>
  <c r="F186" i="2"/>
  <c r="E186" i="2"/>
  <c r="F185" i="2"/>
  <c r="E185" i="2"/>
  <c r="G185" i="2" s="1"/>
  <c r="F184" i="2"/>
  <c r="E184" i="2"/>
  <c r="F183" i="2"/>
  <c r="E183" i="2"/>
  <c r="G183" i="2" s="1"/>
  <c r="F182" i="2"/>
  <c r="E182" i="2"/>
  <c r="G181" i="2"/>
  <c r="F181" i="2"/>
  <c r="E181" i="2"/>
  <c r="L177" i="2"/>
  <c r="J177" i="2"/>
  <c r="M177" i="2" s="1"/>
  <c r="F174" i="2"/>
  <c r="G174" i="2" s="1"/>
  <c r="E174" i="2"/>
  <c r="J173" i="2"/>
  <c r="K173" i="2" s="1"/>
  <c r="I173" i="2"/>
  <c r="L173" i="2" s="1"/>
  <c r="M173" i="2" s="1"/>
  <c r="F173" i="2"/>
  <c r="E173" i="2"/>
  <c r="G173" i="2" s="1"/>
  <c r="F172" i="2"/>
  <c r="E172" i="2"/>
  <c r="G172" i="2" s="1"/>
  <c r="J171" i="2"/>
  <c r="K172" i="2" s="1"/>
  <c r="I171" i="2"/>
  <c r="L172" i="2" s="1"/>
  <c r="M172" i="2" s="1"/>
  <c r="F171" i="2"/>
  <c r="E171" i="2"/>
  <c r="G171" i="2" s="1"/>
  <c r="K170" i="2"/>
  <c r="I170" i="2"/>
  <c r="L170" i="2" s="1"/>
  <c r="M170" i="2" s="1"/>
  <c r="G170" i="2"/>
  <c r="F170" i="2"/>
  <c r="E170" i="2"/>
  <c r="L169" i="2"/>
  <c r="K169" i="2"/>
  <c r="F169" i="2"/>
  <c r="E169" i="2"/>
  <c r="G169" i="2" s="1"/>
  <c r="L168" i="2"/>
  <c r="M168" i="2" s="1"/>
  <c r="K168" i="2"/>
  <c r="F168" i="2"/>
  <c r="E168" i="2"/>
  <c r="G168" i="2" s="1"/>
  <c r="F167" i="2"/>
  <c r="E167" i="2"/>
  <c r="F166" i="2"/>
  <c r="E166" i="2"/>
  <c r="F165" i="2"/>
  <c r="E165" i="2"/>
  <c r="G165" i="2" s="1"/>
  <c r="F164" i="2"/>
  <c r="E164" i="2"/>
  <c r="G164" i="2" s="1"/>
  <c r="F163" i="2"/>
  <c r="E163" i="2"/>
  <c r="K158" i="2"/>
  <c r="F158" i="2"/>
  <c r="E158" i="2"/>
  <c r="K157" i="2"/>
  <c r="J157" i="2"/>
  <c r="I157" i="2"/>
  <c r="L157" i="2" s="1"/>
  <c r="M157" i="2" s="1"/>
  <c r="F157" i="2"/>
  <c r="E157" i="2"/>
  <c r="G157" i="2" s="1"/>
  <c r="L156" i="2"/>
  <c r="M156" i="2" s="1"/>
  <c r="K156" i="2"/>
  <c r="F156" i="2"/>
  <c r="E156" i="2"/>
  <c r="G156" i="2" s="1"/>
  <c r="J155" i="2"/>
  <c r="K155" i="2" s="1"/>
  <c r="I155" i="2"/>
  <c r="F155" i="2"/>
  <c r="E155" i="2"/>
  <c r="K154" i="2"/>
  <c r="I154" i="2"/>
  <c r="L155" i="2" s="1"/>
  <c r="M155" i="2" s="1"/>
  <c r="F154" i="2"/>
  <c r="E154" i="2"/>
  <c r="G154" i="2" s="1"/>
  <c r="L153" i="2"/>
  <c r="K153" i="2"/>
  <c r="F153" i="2"/>
  <c r="E153" i="2"/>
  <c r="L152" i="2"/>
  <c r="M152" i="2" s="1"/>
  <c r="K152" i="2"/>
  <c r="F152" i="2"/>
  <c r="E152" i="2"/>
  <c r="F151" i="2"/>
  <c r="E151" i="2"/>
  <c r="G151" i="2" s="1"/>
  <c r="F150" i="2"/>
  <c r="E150" i="2"/>
  <c r="F149" i="2"/>
  <c r="E149" i="2"/>
  <c r="G149" i="2" s="1"/>
  <c r="F148" i="2"/>
  <c r="E148" i="2"/>
  <c r="G147" i="2"/>
  <c r="F147" i="2"/>
  <c r="E147" i="2"/>
  <c r="L143" i="2"/>
  <c r="J143" i="2"/>
  <c r="M143" i="2" s="1"/>
  <c r="F142" i="2"/>
  <c r="E142" i="2"/>
  <c r="G142" i="2" s="1"/>
  <c r="J141" i="2"/>
  <c r="K142" i="2" s="1"/>
  <c r="I141" i="2"/>
  <c r="L141" i="2" s="1"/>
  <c r="F141" i="2"/>
  <c r="E141" i="2"/>
  <c r="F140" i="2"/>
  <c r="E140" i="2"/>
  <c r="J139" i="2"/>
  <c r="K140" i="2" s="1"/>
  <c r="I139" i="2"/>
  <c r="F139" i="2"/>
  <c r="E139" i="2"/>
  <c r="G139" i="2" s="1"/>
  <c r="K138" i="2"/>
  <c r="F138" i="2"/>
  <c r="E138" i="2"/>
  <c r="L137" i="2"/>
  <c r="K137" i="2"/>
  <c r="F137" i="2"/>
  <c r="E137" i="2"/>
  <c r="G137" i="2" s="1"/>
  <c r="L136" i="2"/>
  <c r="K136" i="2"/>
  <c r="F136" i="2"/>
  <c r="E136" i="2"/>
  <c r="G136" i="2" s="1"/>
  <c r="L135" i="2"/>
  <c r="M135" i="2" s="1"/>
  <c r="K135" i="2"/>
  <c r="F135" i="2"/>
  <c r="E135" i="2"/>
  <c r="G135" i="2" s="1"/>
  <c r="L134" i="2"/>
  <c r="M134" i="2" s="1"/>
  <c r="K134" i="2"/>
  <c r="F134" i="2"/>
  <c r="E134" i="2"/>
  <c r="F133" i="2"/>
  <c r="G133" i="2" s="1"/>
  <c r="E133" i="2"/>
  <c r="F132" i="2"/>
  <c r="E132" i="2"/>
  <c r="G132" i="2" s="1"/>
  <c r="F131" i="2"/>
  <c r="E131" i="2"/>
  <c r="G131" i="2" s="1"/>
  <c r="K127" i="2"/>
  <c r="I127" i="2"/>
  <c r="L127" i="2" s="1"/>
  <c r="M127" i="2" s="1"/>
  <c r="F127" i="2"/>
  <c r="E127" i="2"/>
  <c r="L126" i="2"/>
  <c r="J126" i="2"/>
  <c r="K126" i="2" s="1"/>
  <c r="I126" i="2"/>
  <c r="F126" i="2"/>
  <c r="E126" i="2"/>
  <c r="G126" i="2" s="1"/>
  <c r="F125" i="2"/>
  <c r="E125" i="2"/>
  <c r="L124" i="2"/>
  <c r="J124" i="2"/>
  <c r="K125" i="2" s="1"/>
  <c r="I124" i="2"/>
  <c r="L125" i="2" s="1"/>
  <c r="F124" i="2"/>
  <c r="E124" i="2"/>
  <c r="K123" i="2"/>
  <c r="I123" i="2"/>
  <c r="L123" i="2" s="1"/>
  <c r="M123" i="2" s="1"/>
  <c r="F123" i="2"/>
  <c r="E123" i="2"/>
  <c r="G123" i="2" s="1"/>
  <c r="L122" i="2"/>
  <c r="K122" i="2"/>
  <c r="F122" i="2"/>
  <c r="G122" i="2" s="1"/>
  <c r="E122" i="2"/>
  <c r="L121" i="2"/>
  <c r="K121" i="2"/>
  <c r="F121" i="2"/>
  <c r="E121" i="2"/>
  <c r="L120" i="2"/>
  <c r="K120" i="2"/>
  <c r="F120" i="2"/>
  <c r="E120" i="2"/>
  <c r="G120" i="2" s="1"/>
  <c r="L119" i="2"/>
  <c r="K119" i="2"/>
  <c r="F119" i="2"/>
  <c r="E119" i="2"/>
  <c r="F118" i="2"/>
  <c r="E118" i="2"/>
  <c r="F117" i="2"/>
  <c r="E117" i="2"/>
  <c r="F116" i="2"/>
  <c r="E116" i="2"/>
  <c r="G116" i="2" s="1"/>
  <c r="L112" i="2"/>
  <c r="K112" i="2"/>
  <c r="F112" i="2"/>
  <c r="E112" i="2"/>
  <c r="G112" i="2" s="1"/>
  <c r="K111" i="2"/>
  <c r="F111" i="2"/>
  <c r="E111" i="2"/>
  <c r="G111" i="2" s="1"/>
  <c r="F110" i="2"/>
  <c r="E110" i="2"/>
  <c r="G110" i="2" s="1"/>
  <c r="J109" i="2"/>
  <c r="K110" i="2" s="1"/>
  <c r="I109" i="2"/>
  <c r="I110" i="2" s="1"/>
  <c r="L111" i="2" s="1"/>
  <c r="F109" i="2"/>
  <c r="E109" i="2"/>
  <c r="F108" i="2"/>
  <c r="E108" i="2"/>
  <c r="J107" i="2"/>
  <c r="K108" i="2" s="1"/>
  <c r="I107" i="2"/>
  <c r="L108" i="2" s="1"/>
  <c r="M108" i="2" s="1"/>
  <c r="F107" i="2"/>
  <c r="E107" i="2"/>
  <c r="G107" i="2" s="1"/>
  <c r="K106" i="2"/>
  <c r="F106" i="2"/>
  <c r="E106" i="2"/>
  <c r="G106" i="2" s="1"/>
  <c r="L105" i="2"/>
  <c r="K105" i="2"/>
  <c r="F105" i="2"/>
  <c r="E105" i="2"/>
  <c r="G105" i="2" s="1"/>
  <c r="F104" i="2"/>
  <c r="E104" i="2"/>
  <c r="F103" i="2"/>
  <c r="E103" i="2"/>
  <c r="F102" i="2"/>
  <c r="E102" i="2"/>
  <c r="F101" i="2"/>
  <c r="E101" i="2"/>
  <c r="F100" i="2"/>
  <c r="E100" i="2"/>
  <c r="G100" i="2" s="1"/>
  <c r="F99" i="2"/>
  <c r="E99" i="2"/>
  <c r="G99" i="2" s="1"/>
  <c r="K95" i="2"/>
  <c r="F95" i="2"/>
  <c r="G95" i="2" s="1"/>
  <c r="E95" i="2"/>
  <c r="F94" i="2"/>
  <c r="E94" i="2"/>
  <c r="J93" i="2"/>
  <c r="K94" i="2" s="1"/>
  <c r="I93" i="2"/>
  <c r="L93" i="2" s="1"/>
  <c r="F93" i="2"/>
  <c r="E93" i="2"/>
  <c r="G93" i="2" s="1"/>
  <c r="F92" i="2"/>
  <c r="E92" i="2"/>
  <c r="G92" i="2" s="1"/>
  <c r="J91" i="2"/>
  <c r="K92" i="2" s="1"/>
  <c r="I91" i="2"/>
  <c r="F91" i="2"/>
  <c r="E91" i="2"/>
  <c r="G91" i="2" s="1"/>
  <c r="K90" i="2"/>
  <c r="F90" i="2"/>
  <c r="E90" i="2"/>
  <c r="G90" i="2" s="1"/>
  <c r="L89" i="2"/>
  <c r="K89" i="2"/>
  <c r="F89" i="2"/>
  <c r="E89" i="2"/>
  <c r="L88" i="2"/>
  <c r="K88" i="2"/>
  <c r="F88" i="2"/>
  <c r="E88" i="2"/>
  <c r="G88" i="2" s="1"/>
  <c r="M87" i="2"/>
  <c r="L87" i="2"/>
  <c r="K87" i="2"/>
  <c r="F87" i="2"/>
  <c r="E87" i="2"/>
  <c r="G87" i="2" s="1"/>
  <c r="L86" i="2"/>
  <c r="M86" i="2" s="1"/>
  <c r="K86" i="2"/>
  <c r="F86" i="2"/>
  <c r="E86" i="2"/>
  <c r="G86" i="2" s="1"/>
  <c r="F85" i="2"/>
  <c r="E85" i="2"/>
  <c r="G85" i="2" s="1"/>
  <c r="F84" i="2"/>
  <c r="E84" i="2"/>
  <c r="F83" i="2"/>
  <c r="E83" i="2"/>
  <c r="G83" i="2" s="1"/>
  <c r="L79" i="2"/>
  <c r="J79" i="2"/>
  <c r="M79" i="2" s="1"/>
  <c r="K78" i="2"/>
  <c r="F78" i="2"/>
  <c r="E78" i="2"/>
  <c r="G78" i="2" s="1"/>
  <c r="F77" i="2"/>
  <c r="E77" i="2"/>
  <c r="J76" i="2"/>
  <c r="K77" i="2" s="1"/>
  <c r="I76" i="2"/>
  <c r="I77" i="2" s="1"/>
  <c r="F76" i="2"/>
  <c r="E76" i="2"/>
  <c r="F75" i="2"/>
  <c r="E75" i="2"/>
  <c r="G75" i="2" s="1"/>
  <c r="J74" i="2"/>
  <c r="K75" i="2" s="1"/>
  <c r="I74" i="2"/>
  <c r="F74" i="2"/>
  <c r="E74" i="2"/>
  <c r="K73" i="2"/>
  <c r="F73" i="2"/>
  <c r="E73" i="2"/>
  <c r="G73" i="2" s="1"/>
  <c r="L72" i="2"/>
  <c r="K72" i="2"/>
  <c r="F72" i="2"/>
  <c r="E72" i="2"/>
  <c r="G72" i="2" s="1"/>
  <c r="F71" i="2"/>
  <c r="E71" i="2"/>
  <c r="F70" i="2"/>
  <c r="E70" i="2"/>
  <c r="G70" i="2" s="1"/>
  <c r="F69" i="2"/>
  <c r="E69" i="2"/>
  <c r="F68" i="2"/>
  <c r="E68" i="2"/>
  <c r="G68" i="2" s="1"/>
  <c r="F67" i="2"/>
  <c r="E67" i="2"/>
  <c r="G67" i="2" s="1"/>
  <c r="F66" i="2"/>
  <c r="E66" i="2"/>
  <c r="G66" i="2" s="1"/>
  <c r="L62" i="2"/>
  <c r="M62" i="2" s="1"/>
  <c r="K62" i="2"/>
  <c r="F61" i="2"/>
  <c r="E61" i="2"/>
  <c r="J60" i="2"/>
  <c r="K60" i="2" s="1"/>
  <c r="I60" i="2"/>
  <c r="L60" i="2" s="1"/>
  <c r="F60" i="2"/>
  <c r="E60" i="2"/>
  <c r="G60" i="2" s="1"/>
  <c r="F59" i="2"/>
  <c r="E59" i="2"/>
  <c r="G59" i="2" s="1"/>
  <c r="J58" i="2"/>
  <c r="K59" i="2" s="1"/>
  <c r="I58" i="2"/>
  <c r="F58" i="2"/>
  <c r="E58" i="2"/>
  <c r="K57" i="2"/>
  <c r="F57" i="2"/>
  <c r="E57" i="2"/>
  <c r="G57" i="2" s="1"/>
  <c r="L56" i="2"/>
  <c r="K56" i="2"/>
  <c r="F56" i="2"/>
  <c r="G56" i="2" s="1"/>
  <c r="E56" i="2"/>
  <c r="F55" i="2"/>
  <c r="E55" i="2"/>
  <c r="G55" i="2" s="1"/>
  <c r="F54" i="2"/>
  <c r="E54" i="2"/>
  <c r="G54" i="2" s="1"/>
  <c r="F53" i="2"/>
  <c r="E53" i="2"/>
  <c r="F52" i="2"/>
  <c r="E52" i="2"/>
  <c r="G52" i="2" s="1"/>
  <c r="F51" i="2"/>
  <c r="E51" i="2"/>
  <c r="G51" i="2" s="1"/>
  <c r="G50" i="2"/>
  <c r="F50" i="2"/>
  <c r="E50" i="2"/>
  <c r="F46" i="2"/>
  <c r="E46" i="2"/>
  <c r="L45" i="2"/>
  <c r="J45" i="2"/>
  <c r="I45" i="2"/>
  <c r="F45" i="2"/>
  <c r="E45" i="2"/>
  <c r="G45" i="2" s="1"/>
  <c r="F44" i="2"/>
  <c r="E44" i="2"/>
  <c r="G44" i="2" s="1"/>
  <c r="J43" i="2"/>
  <c r="I43" i="2"/>
  <c r="L44" i="2" s="1"/>
  <c r="F43" i="2"/>
  <c r="E43" i="2"/>
  <c r="K42" i="2"/>
  <c r="F42" i="2"/>
  <c r="E42" i="2"/>
  <c r="L41" i="2"/>
  <c r="K41" i="2"/>
  <c r="M41" i="2" s="1"/>
  <c r="F41" i="2"/>
  <c r="E41" i="2"/>
  <c r="L40" i="2"/>
  <c r="K40" i="2"/>
  <c r="F40" i="2"/>
  <c r="E40" i="2"/>
  <c r="G40" i="2" s="1"/>
  <c r="F39" i="2"/>
  <c r="E39" i="2"/>
  <c r="G39" i="2" s="1"/>
  <c r="F38" i="2"/>
  <c r="G38" i="2" s="1"/>
  <c r="E38" i="2"/>
  <c r="F37" i="2"/>
  <c r="E37" i="2"/>
  <c r="G37" i="2" s="1"/>
  <c r="F36" i="2"/>
  <c r="E36" i="2"/>
  <c r="F35" i="2"/>
  <c r="E35" i="2"/>
  <c r="L32" i="2"/>
  <c r="J32" i="2"/>
  <c r="M32" i="2" s="1"/>
  <c r="G31" i="2"/>
  <c r="F31" i="2"/>
  <c r="E31" i="2"/>
  <c r="J30" i="2"/>
  <c r="K30" i="2" s="1"/>
  <c r="I30" i="2"/>
  <c r="L30" i="2" s="1"/>
  <c r="M30" i="2" s="1"/>
  <c r="F30" i="2"/>
  <c r="E30" i="2"/>
  <c r="G30" i="2" s="1"/>
  <c r="F29" i="2"/>
  <c r="E29" i="2"/>
  <c r="G29" i="2" s="1"/>
  <c r="J28" i="2"/>
  <c r="K29" i="2" s="1"/>
  <c r="I28" i="2"/>
  <c r="L29" i="2" s="1"/>
  <c r="F28" i="2"/>
  <c r="E28" i="2"/>
  <c r="K27" i="2"/>
  <c r="F27" i="2"/>
  <c r="E27" i="2"/>
  <c r="G27" i="2" s="1"/>
  <c r="L26" i="2"/>
  <c r="M26" i="2" s="1"/>
  <c r="K26" i="2"/>
  <c r="F26" i="2"/>
  <c r="E26" i="2"/>
  <c r="G26" i="2" s="1"/>
  <c r="G25" i="2"/>
  <c r="F25" i="2"/>
  <c r="E25" i="2"/>
  <c r="F24" i="2"/>
  <c r="E24" i="2"/>
  <c r="F23" i="2"/>
  <c r="E23" i="2"/>
  <c r="G23" i="2" s="1"/>
  <c r="F22" i="2"/>
  <c r="E22" i="2"/>
  <c r="G22" i="2" s="1"/>
  <c r="F21" i="2"/>
  <c r="E21" i="2"/>
  <c r="G21" i="2" s="1"/>
  <c r="F20" i="2"/>
  <c r="E20" i="2"/>
  <c r="L17" i="2"/>
  <c r="J17" i="2"/>
  <c r="M17" i="2" s="1"/>
  <c r="K16" i="2"/>
  <c r="F16" i="2"/>
  <c r="E16" i="2"/>
  <c r="G16" i="2" s="1"/>
  <c r="F15" i="2"/>
  <c r="E15" i="2"/>
  <c r="J14" i="2"/>
  <c r="K15" i="2" s="1"/>
  <c r="I14" i="2"/>
  <c r="I15" i="2" s="1"/>
  <c r="L15" i="2" s="1"/>
  <c r="M15" i="2" s="1"/>
  <c r="F14" i="2"/>
  <c r="E14" i="2"/>
  <c r="G14" i="2" s="1"/>
  <c r="F13" i="2"/>
  <c r="E13" i="2"/>
  <c r="G13" i="2" s="1"/>
  <c r="J12" i="2"/>
  <c r="K13" i="2" s="1"/>
  <c r="I12" i="2"/>
  <c r="I11" i="2" s="1"/>
  <c r="L11" i="2" s="1"/>
  <c r="F12" i="2"/>
  <c r="E12" i="2"/>
  <c r="K11" i="2"/>
  <c r="F11" i="2"/>
  <c r="E11" i="2"/>
  <c r="G11" i="2" s="1"/>
  <c r="L10" i="2"/>
  <c r="M10" i="2" s="1"/>
  <c r="K10" i="2"/>
  <c r="F10" i="2"/>
  <c r="E10" i="2"/>
  <c r="F9" i="2"/>
  <c r="E9" i="2"/>
  <c r="F8" i="2"/>
  <c r="E8" i="2"/>
  <c r="G8" i="2" s="1"/>
  <c r="F7" i="2"/>
  <c r="E7" i="2"/>
  <c r="G7" i="2" s="1"/>
  <c r="F6" i="2"/>
  <c r="E6" i="2"/>
  <c r="G6" i="2" s="1"/>
  <c r="F5" i="2"/>
  <c r="E5" i="2"/>
  <c r="G4" i="2"/>
  <c r="F4" i="2"/>
  <c r="E4" i="2"/>
  <c r="L77" i="2" l="1"/>
  <c r="M77" i="2" s="1"/>
  <c r="L78" i="2"/>
  <c r="G15" i="2"/>
  <c r="G35" i="2"/>
  <c r="G76" i="2"/>
  <c r="G89" i="2"/>
  <c r="G108" i="2"/>
  <c r="M119" i="2"/>
  <c r="M122" i="2"/>
  <c r="G125" i="2"/>
  <c r="G138" i="2"/>
  <c r="M153" i="2"/>
  <c r="G163" i="2"/>
  <c r="G191" i="2"/>
  <c r="G235" i="2"/>
  <c r="G252" i="2"/>
  <c r="G274" i="2"/>
  <c r="M286" i="2"/>
  <c r="M289" i="2"/>
  <c r="G302" i="2"/>
  <c r="L336" i="2"/>
  <c r="M336" i="2" s="1"/>
  <c r="G375" i="2"/>
  <c r="G389" i="2" s="1"/>
  <c r="J390" i="2" s="1"/>
  <c r="G381" i="2"/>
  <c r="M72" i="2"/>
  <c r="G369" i="2"/>
  <c r="M105" i="2"/>
  <c r="G184" i="2"/>
  <c r="G262" i="2"/>
  <c r="G12" i="2"/>
  <c r="M56" i="2"/>
  <c r="M111" i="2"/>
  <c r="G9" i="2"/>
  <c r="L16" i="2"/>
  <c r="M16" i="2" s="1"/>
  <c r="G24" i="2"/>
  <c r="I27" i="2"/>
  <c r="L27" i="2" s="1"/>
  <c r="M27" i="2" s="1"/>
  <c r="G69" i="2"/>
  <c r="L76" i="2"/>
  <c r="G94" i="2"/>
  <c r="G102" i="2"/>
  <c r="G117" i="2"/>
  <c r="G121" i="2"/>
  <c r="G124" i="2"/>
  <c r="I138" i="2"/>
  <c r="L138" i="2" s="1"/>
  <c r="G152" i="2"/>
  <c r="G186" i="2"/>
  <c r="G192" i="2"/>
  <c r="G200" i="2"/>
  <c r="G210" i="2"/>
  <c r="M236" i="2"/>
  <c r="G264" i="2"/>
  <c r="G284" i="2"/>
  <c r="G288" i="2"/>
  <c r="M303" i="2"/>
  <c r="G309" i="2"/>
  <c r="G325" i="2"/>
  <c r="G335" i="2"/>
  <c r="L337" i="2"/>
  <c r="M337" i="2" s="1"/>
  <c r="G345" i="2"/>
  <c r="M112" i="2"/>
  <c r="G150" i="2"/>
  <c r="M317" i="2"/>
  <c r="M11" i="2"/>
  <c r="G256" i="2"/>
  <c r="G53" i="2"/>
  <c r="G61" i="2"/>
  <c r="G74" i="2"/>
  <c r="G77" i="2"/>
  <c r="G84" i="2"/>
  <c r="I106" i="2"/>
  <c r="L107" i="2" s="1"/>
  <c r="G356" i="2"/>
  <c r="G268" i="2"/>
  <c r="G282" i="2"/>
  <c r="K174" i="2"/>
  <c r="K76" i="2"/>
  <c r="L191" i="2"/>
  <c r="M191" i="2" s="1"/>
  <c r="M334" i="2"/>
  <c r="K337" i="2"/>
  <c r="G10" i="2"/>
  <c r="G28" i="2"/>
  <c r="G103" i="2"/>
  <c r="G118" i="2"/>
  <c r="M121" i="2"/>
  <c r="M125" i="2"/>
  <c r="G134" i="2"/>
  <c r="G140" i="2"/>
  <c r="G158" i="2"/>
  <c r="G166" i="2"/>
  <c r="M169" i="2"/>
  <c r="G187" i="2"/>
  <c r="G201" i="2"/>
  <c r="M211" i="2"/>
  <c r="G254" i="2"/>
  <c r="G257" i="2"/>
  <c r="G265" i="2"/>
  <c r="G270" i="2"/>
  <c r="G285" i="2"/>
  <c r="M291" i="2"/>
  <c r="G310" i="2"/>
  <c r="G319" i="2"/>
  <c r="G326" i="2"/>
  <c r="G346" i="2"/>
  <c r="I356" i="2"/>
  <c r="L356" i="2" s="1"/>
  <c r="M356" i="2" s="1"/>
  <c r="I174" i="2"/>
  <c r="L174" i="2" s="1"/>
  <c r="M174" i="2" s="1"/>
  <c r="M120" i="2"/>
  <c r="G20" i="2"/>
  <c r="I31" i="2"/>
  <c r="L31" i="2" s="1"/>
  <c r="M31" i="2" s="1"/>
  <c r="G58" i="2"/>
  <c r="K61" i="2"/>
  <c r="M126" i="2"/>
  <c r="K192" i="2"/>
  <c r="M192" i="2" s="1"/>
  <c r="I207" i="2"/>
  <c r="L353" i="2"/>
  <c r="K356" i="2"/>
  <c r="M223" i="2"/>
  <c r="G41" i="2"/>
  <c r="G109" i="2"/>
  <c r="G101" i="2"/>
  <c r="L290" i="2"/>
  <c r="M290" i="2" s="1"/>
  <c r="G344" i="2"/>
  <c r="G5" i="2"/>
  <c r="M29" i="2"/>
  <c r="K31" i="2"/>
  <c r="G43" i="2"/>
  <c r="G46" i="2"/>
  <c r="G71" i="2"/>
  <c r="I90" i="2"/>
  <c r="L90" i="2" s="1"/>
  <c r="M90" i="2" s="1"/>
  <c r="G104" i="2"/>
  <c r="G119" i="2"/>
  <c r="K124" i="2"/>
  <c r="M124" i="2" s="1"/>
  <c r="G127" i="2"/>
  <c r="G148" i="2"/>
  <c r="G153" i="2"/>
  <c r="I158" i="2"/>
  <c r="L158" i="2" s="1"/>
  <c r="M158" i="2" s="1"/>
  <c r="G167" i="2"/>
  <c r="G182" i="2"/>
  <c r="G196" i="2"/>
  <c r="G202" i="2"/>
  <c r="G214" i="2"/>
  <c r="M258" i="2"/>
  <c r="G266" i="2"/>
  <c r="G286" i="2"/>
  <c r="G316" i="2"/>
  <c r="G327" i="2"/>
  <c r="G336" i="2"/>
  <c r="G347" i="2"/>
  <c r="M351" i="2"/>
  <c r="G354" i="2"/>
  <c r="G360" i="2"/>
  <c r="G379" i="2"/>
  <c r="M137" i="2"/>
  <c r="M190" i="2"/>
  <c r="G234" i="2"/>
  <c r="M273" i="2"/>
  <c r="G305" i="2"/>
  <c r="M370" i="2"/>
  <c r="M338" i="2"/>
  <c r="L75" i="2"/>
  <c r="M75" i="2" s="1"/>
  <c r="I73" i="2"/>
  <c r="L73" i="2" s="1"/>
  <c r="M73" i="2" s="1"/>
  <c r="L272" i="2"/>
  <c r="M272" i="2" s="1"/>
  <c r="M354" i="2"/>
  <c r="K44" i="2"/>
  <c r="M44" i="2" s="1"/>
  <c r="I42" i="2"/>
  <c r="K91" i="2"/>
  <c r="M209" i="2"/>
  <c r="K43" i="2"/>
  <c r="L154" i="2"/>
  <c r="M154" i="2" s="1"/>
  <c r="L110" i="2"/>
  <c r="M110" i="2" s="1"/>
  <c r="M136" i="2"/>
  <c r="K171" i="2"/>
  <c r="G36" i="2"/>
  <c r="G155" i="2"/>
  <c r="L171" i="2"/>
  <c r="M171" i="2" s="1"/>
  <c r="L92" i="2"/>
  <c r="M92" i="2" s="1"/>
  <c r="K28" i="2"/>
  <c r="K225" i="2"/>
  <c r="I225" i="2"/>
  <c r="K224" i="2"/>
  <c r="M224" i="2" s="1"/>
  <c r="M287" i="2"/>
  <c r="K58" i="2"/>
  <c r="L189" i="2"/>
  <c r="M189" i="2" s="1"/>
  <c r="L140" i="2"/>
  <c r="M140" i="2" s="1"/>
  <c r="L371" i="2"/>
  <c r="M371" i="2" s="1"/>
  <c r="L28" i="2"/>
  <c r="I57" i="2"/>
  <c r="L57" i="2" s="1"/>
  <c r="M57" i="2" s="1"/>
  <c r="L58" i="2"/>
  <c r="L59" i="2"/>
  <c r="M59" i="2" s="1"/>
  <c r="M138" i="2"/>
  <c r="M88" i="2"/>
  <c r="F389" i="2"/>
  <c r="K238" i="2"/>
  <c r="M60" i="2"/>
  <c r="L204" i="2"/>
  <c r="M204" i="2" s="1"/>
  <c r="K46" i="2"/>
  <c r="I46" i="2"/>
  <c r="L46" i="2" s="1"/>
  <c r="M46" i="2" s="1"/>
  <c r="K45" i="2"/>
  <c r="M45" i="2" s="1"/>
  <c r="L106" i="2"/>
  <c r="M106" i="2" s="1"/>
  <c r="K139" i="2"/>
  <c r="L256" i="2"/>
  <c r="L257" i="2"/>
  <c r="M257" i="2" s="1"/>
  <c r="K12" i="2"/>
  <c r="L139" i="2"/>
  <c r="K257" i="2"/>
  <c r="K256" i="2"/>
  <c r="L12" i="2"/>
  <c r="I319" i="2"/>
  <c r="L319" i="2" s="1"/>
  <c r="M319" i="2" s="1"/>
  <c r="L320" i="2"/>
  <c r="M78" i="2"/>
  <c r="L207" i="2"/>
  <c r="M207" i="2" s="1"/>
  <c r="L208" i="2"/>
  <c r="M208" i="2" s="1"/>
  <c r="I237" i="2"/>
  <c r="L237" i="2" s="1"/>
  <c r="M237" i="2" s="1"/>
  <c r="L239" i="2"/>
  <c r="M239" i="2" s="1"/>
  <c r="L13" i="2"/>
  <c r="M13" i="2" s="1"/>
  <c r="G42" i="2"/>
  <c r="G141" i="2"/>
  <c r="M220" i="2"/>
  <c r="M353" i="2"/>
  <c r="K320" i="2"/>
  <c r="I305" i="2"/>
  <c r="L305" i="2" s="1"/>
  <c r="M305" i="2" s="1"/>
  <c r="K107" i="2"/>
  <c r="M107" i="2" s="1"/>
  <c r="G189" i="2"/>
  <c r="I385" i="2"/>
  <c r="L385" i="2" s="1"/>
  <c r="K74" i="2"/>
  <c r="M89" i="2"/>
  <c r="I94" i="2"/>
  <c r="I142" i="2"/>
  <c r="L142" i="2" s="1"/>
  <c r="M142" i="2" s="1"/>
  <c r="K206" i="2"/>
  <c r="M206" i="2" s="1"/>
  <c r="K240" i="2"/>
  <c r="K14" i="2"/>
  <c r="L240" i="2"/>
  <c r="M240" i="2" s="1"/>
  <c r="L14" i="2"/>
  <c r="M14" i="2" s="1"/>
  <c r="K93" i="2"/>
  <c r="M93" i="2" s="1"/>
  <c r="K141" i="2"/>
  <c r="M141" i="2" s="1"/>
  <c r="K109" i="2"/>
  <c r="L109" i="2"/>
  <c r="M109" i="2" s="1"/>
  <c r="M40" i="2"/>
  <c r="I61" i="2"/>
  <c r="L61" i="2" s="1"/>
  <c r="M61" i="2" s="1"/>
  <c r="L222" i="2"/>
  <c r="M222" i="2" s="1"/>
  <c r="G311" i="2"/>
  <c r="L238" i="2" l="1"/>
  <c r="M238" i="2" s="1"/>
  <c r="M113" i="2"/>
  <c r="M58" i="2"/>
  <c r="M76" i="2"/>
  <c r="M256" i="2"/>
  <c r="L91" i="2"/>
  <c r="M91" i="2" s="1"/>
  <c r="L226" i="2"/>
  <c r="M226" i="2" s="1"/>
  <c r="L225" i="2"/>
  <c r="M225" i="2" s="1"/>
  <c r="M28" i="2"/>
  <c r="M320" i="2"/>
  <c r="L94" i="2"/>
  <c r="M94" i="2" s="1"/>
  <c r="L95" i="2"/>
  <c r="M95" i="2" s="1"/>
  <c r="L389" i="2"/>
  <c r="M385" i="2"/>
  <c r="M389" i="2" s="1"/>
  <c r="L390" i="2" s="1"/>
  <c r="M390" i="2" s="1"/>
  <c r="L306" i="2"/>
  <c r="M306" i="2" s="1"/>
  <c r="L113" i="2"/>
  <c r="L43" i="2"/>
  <c r="M43" i="2" s="1"/>
  <c r="L42" i="2"/>
  <c r="L74" i="2"/>
  <c r="M74" i="2" s="1"/>
  <c r="L386" i="2"/>
  <c r="M386" i="2" s="1"/>
  <c r="M12" i="2"/>
  <c r="M139" i="2"/>
  <c r="M42" i="2" l="1"/>
  <c r="M47" i="2" s="1"/>
  <c r="L47" i="2"/>
</calcChain>
</file>

<file path=xl/sharedStrings.xml><?xml version="1.0" encoding="utf-8"?>
<sst xmlns="http://schemas.openxmlformats.org/spreadsheetml/2006/main" count="358" uniqueCount="154">
  <si>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</si>
  <si>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</si>
  <si>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</si>
  <si>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</si>
  <si>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</si>
  <si>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</si>
  <si>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</si>
  <si>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</si>
  <si>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</si>
  <si>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</si>
  <si>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</si>
  <si>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</si>
  <si>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</si>
  <si>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</si>
  <si>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</si>
  <si>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</si>
  <si>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</si>
  <si>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</si>
  <si>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</si>
  <si>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</si>
  <si>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</si>
  <si>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</si>
  <si>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</si>
  <si>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</si>
  <si>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</si>
  <si>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</si>
  <si>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</si>
  <si>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</si>
  <si>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</si>
  <si>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</si>
  <si>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</si>
  <si>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</si>
  <si>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</si>
  <si>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</si>
  <si>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</si>
  <si>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</si>
  <si>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</si>
  <si>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</si>
  <si>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</si>
  <si>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</si>
  <si>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</si>
  <si>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</si>
  <si>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</si>
  <si>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</si>
  <si>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</si>
  <si>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</si>
  <si>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</si>
  <si>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</si>
  <si>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</si>
  <si>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</si>
  <si>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</si>
  <si>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</si>
  <si>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</si>
  <si>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</si>
  <si>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</si>
  <si>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</si>
  <si>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</si>
  <si>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</si>
  <si>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</si>
  <si>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</si>
  <si>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</si>
  <si>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</si>
  <si>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</si>
  <si>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</si>
  <si>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</si>
  <si>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</si>
  <si>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</si>
  <si>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</si>
  <si>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</si>
  <si>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</si>
  <si>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</si>
  <si>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HBB road</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</si>
  <si>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</si>
  <si>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</si>
  <si>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</si>
  <si>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</si>
  <si>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</si>
  <si>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</si>
  <si>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</si>
  <si>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</si>
  <si>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</si>
  <si>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</si>
  <si>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</si>
  <si>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</si>
  <si>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</si>
  <si>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</si>
  <si>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</si>
  <si>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</si>
  <si>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</si>
  <si>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</si>
  <si>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</si>
  <si>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</si>
  <si>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</si>
  <si>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</si>
  <si>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</si>
  <si>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</si>
  <si>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</si>
  <si>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</si>
  <si>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</si>
  <si>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</si>
  <si>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</si>
  <si>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</si>
  <si>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</si>
  <si>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</si>
  <si>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</si>
  <si>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</si>
  <si>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Pond</t>
  </si>
  <si>
    <t>Cross Section for Re-excavation of Gazir khal from km. 0.000 to km. 2.325 in polder -2 in c/w Tarail-Pachuria Sub-Project under CRISP-WRM under Specialized Division. BWDB, Gopalganj during the year 2024-2025.</t>
  </si>
  <si>
    <t>Khal bank</t>
  </si>
  <si>
    <t>Project</t>
  </si>
  <si>
    <t>Br. Khal</t>
  </si>
  <si>
    <t>Road side</t>
  </si>
  <si>
    <t>Garden</t>
  </si>
  <si>
    <t>Earthen rd</t>
  </si>
  <si>
    <t>Home stead</t>
  </si>
  <si>
    <t>House</t>
  </si>
  <si>
    <t>BC road</t>
  </si>
  <si>
    <t>Gazir Khal</t>
  </si>
  <si>
    <t>GZK0</t>
  </si>
  <si>
    <t>GZK1</t>
  </si>
  <si>
    <t>GZK2</t>
  </si>
  <si>
    <t>GZK3</t>
  </si>
  <si>
    <t>GZK4</t>
  </si>
  <si>
    <t>GZK5</t>
  </si>
  <si>
    <t>GZK6</t>
  </si>
  <si>
    <t>GZK7</t>
  </si>
  <si>
    <t>GZK8</t>
  </si>
  <si>
    <t>GZK9</t>
  </si>
  <si>
    <t>GZK10</t>
  </si>
  <si>
    <t>GZK11</t>
  </si>
  <si>
    <t>GZK12</t>
  </si>
  <si>
    <t>GZK13</t>
  </si>
  <si>
    <t>GZK14</t>
  </si>
  <si>
    <t>GZK15</t>
  </si>
  <si>
    <t>GZK16</t>
  </si>
  <si>
    <t>GZK17</t>
  </si>
  <si>
    <t>GZK18</t>
  </si>
  <si>
    <t>GZK19</t>
  </si>
  <si>
    <t>GZK20</t>
  </si>
  <si>
    <t>GZK21</t>
  </si>
  <si>
    <t>GZK22</t>
  </si>
  <si>
    <t>GZK23</t>
  </si>
  <si>
    <t>Gazir khal</t>
  </si>
  <si>
    <t>GZK</t>
  </si>
  <si>
    <t>DC5-0000</t>
  </si>
  <si>
    <t>(Md.Mostafa Kamal),AE</t>
  </si>
  <si>
    <t>(MD. Kamrul Hasan),EE</t>
  </si>
  <si>
    <t>Re-excavation of Gazir Khal from km. 0.000 to km. 2.325 in polder -2  in c/w Tarail-Pachuria Sub-Project under CRISP-WRM under Specialized Division. BWDB, Gopalganj during the year 2024-2025</t>
  </si>
  <si>
    <t>TP_KEX_10_06</t>
  </si>
  <si>
    <t>Explanation</t>
  </si>
  <si>
    <t>package_name_of_khal</t>
  </si>
  <si>
    <t>Data written vertically</t>
  </si>
  <si>
    <t>1:zero chaiange at outfall 0:zero chainage at origin</t>
  </si>
  <si>
    <t>Long_Slope_Direction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</si>
</sst>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3"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48">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2" fontId="12" fillId="0" borderId="0" xfId="14" applyNumberFormat="1" applyFont="1" applyAlignment="1">
      <alignment horizontal="center"/>
    </xf>
    <xf numFmtId="164" fontId="5" fillId="0" borderId="0" xfId="9" applyNumberFormat="1" applyAlignment="1">
      <alignment horizont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xf numFmtId="0" fontId="1" fillId="0" borderId="0" xfId="1" applyAlignment="1">
      <alignment horizontal="center" wrapText="1"/>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center" wrapText="1"/>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khal'!$B$3:$B$16</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pt idx="13">
                  <c:v>35</c:v>
                </c:pt>
              </c:numCache>
            </c:numRef>
          </c:xVal>
          <c:yVal>
            <c:numRef>
              <c:f>'[1]Gazir khal'!$C$3:$C$16</c:f>
              <c:numCache>
                <c:formatCode>General</c:formatCode>
                <c:ptCount val="14"/>
                <c:pt idx="0">
                  <c:v>2.2679999999999998</c:v>
                </c:pt>
                <c:pt idx="1">
                  <c:v>2.2589999999999999</c:v>
                </c:pt>
                <c:pt idx="2">
                  <c:v>2.2480000000000002</c:v>
                </c:pt>
                <c:pt idx="3">
                  <c:v>1.069</c:v>
                </c:pt>
                <c:pt idx="4">
                  <c:v>0.19400000000000001</c:v>
                </c:pt>
                <c:pt idx="5">
                  <c:v>-0.40500000000000003</c:v>
                </c:pt>
                <c:pt idx="6">
                  <c:v>-0.50700000000000001</c:v>
                </c:pt>
                <c:pt idx="7">
                  <c:v>-0.40200000000000002</c:v>
                </c:pt>
                <c:pt idx="8">
                  <c:v>0.19800000000000001</c:v>
                </c:pt>
                <c:pt idx="9">
                  <c:v>1.1100000000000001</c:v>
                </c:pt>
                <c:pt idx="10">
                  <c:v>2.1930000000000001</c:v>
                </c:pt>
                <c:pt idx="11">
                  <c:v>2.1850000000000001</c:v>
                </c:pt>
                <c:pt idx="12">
                  <c:v>2.17</c:v>
                </c:pt>
                <c:pt idx="13">
                  <c:v>2.1640000000000001</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'[1]Gazir khal'!$I$3:$I$16</c:f>
              <c:numCache>
                <c:formatCode>General</c:formatCode>
                <c:ptCount val="14"/>
                <c:pt idx="6">
                  <c:v>0</c:v>
                </c:pt>
                <c:pt idx="7">
                  <c:v>5</c:v>
                </c:pt>
                <c:pt idx="8">
                  <c:v>8.5980000000000008</c:v>
                </c:pt>
                <c:pt idx="9">
                  <c:v>13.5</c:v>
                </c:pt>
                <c:pt idx="10">
                  <c:v>15</c:v>
                </c:pt>
                <c:pt idx="11">
                  <c:v>16.5</c:v>
                </c:pt>
                <c:pt idx="12">
                  <c:v>21.285</c:v>
                </c:pt>
                <c:pt idx="13">
                  <c:v>25</c:v>
                </c:pt>
              </c:numCache>
            </c:numRef>
          </c:xVal>
          <c:yVal>
            <c:numRef>
              <c:f>'[1]Gazir khal'!$J$3:$J$16</c:f>
              <c:numCache>
                <c:formatCode>General</c:formatCode>
                <c:ptCount val="14"/>
                <c:pt idx="6">
                  <c:v>2.2679999999999998</c:v>
                </c:pt>
                <c:pt idx="7">
                  <c:v>2.2589999999999999</c:v>
                </c:pt>
                <c:pt idx="8">
                  <c:v>2.2679999999999998</c:v>
                </c:pt>
                <c:pt idx="9">
                  <c:v>-1</c:v>
                </c:pt>
                <c:pt idx="10">
                  <c:v>-1</c:v>
                </c:pt>
                <c:pt idx="11">
                  <c:v>-1</c:v>
                </c:pt>
                <c:pt idx="12">
                  <c:v>2.19</c:v>
                </c:pt>
                <c:pt idx="13">
                  <c:v>2.1850000000000001</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21010944"/>
        <c:axId val="221012736"/>
      </c:scatterChart>
      <c:valAx>
        <c:axId val="2210109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012736"/>
        <c:crosses val="autoZero"/>
        <c:crossBetween val="midCat"/>
      </c:valAx>
      <c:valAx>
        <c:axId val="221012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0109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khal'!$B$146:$B$158</c:f>
              <c:numCache>
                <c:formatCode>General</c:formatCode>
                <c:ptCount val="13"/>
                <c:pt idx="0">
                  <c:v>0</c:v>
                </c:pt>
                <c:pt idx="1">
                  <c:v>5</c:v>
                </c:pt>
                <c:pt idx="2">
                  <c:v>10</c:v>
                </c:pt>
                <c:pt idx="3">
                  <c:v>11</c:v>
                </c:pt>
                <c:pt idx="4">
                  <c:v>12</c:v>
                </c:pt>
                <c:pt idx="5">
                  <c:v>13</c:v>
                </c:pt>
                <c:pt idx="6">
                  <c:v>14.5</c:v>
                </c:pt>
                <c:pt idx="7">
                  <c:v>16</c:v>
                </c:pt>
                <c:pt idx="8">
                  <c:v>17</c:v>
                </c:pt>
                <c:pt idx="9">
                  <c:v>18</c:v>
                </c:pt>
                <c:pt idx="10">
                  <c:v>19</c:v>
                </c:pt>
                <c:pt idx="11">
                  <c:v>25</c:v>
                </c:pt>
                <c:pt idx="12">
                  <c:v>30</c:v>
                </c:pt>
              </c:numCache>
            </c:numRef>
          </c:xVal>
          <c:yVal>
            <c:numRef>
              <c:f>'[1]Gazir khal'!$C$146:$C$158</c:f>
              <c:numCache>
                <c:formatCode>General</c:formatCode>
                <c:ptCount val="13"/>
                <c:pt idx="0">
                  <c:v>0.90900000000000003</c:v>
                </c:pt>
                <c:pt idx="1">
                  <c:v>0.90400000000000003</c:v>
                </c:pt>
                <c:pt idx="2">
                  <c:v>0.89100000000000001</c:v>
                </c:pt>
                <c:pt idx="3">
                  <c:v>0.51</c:v>
                </c:pt>
                <c:pt idx="4">
                  <c:v>0.221</c:v>
                </c:pt>
                <c:pt idx="5">
                  <c:v>2.1000000000000001E-2</c:v>
                </c:pt>
                <c:pt idx="6">
                  <c:v>-7.0999999999999994E-2</c:v>
                </c:pt>
                <c:pt idx="7">
                  <c:v>0.03</c:v>
                </c:pt>
                <c:pt idx="8">
                  <c:v>0.214</c:v>
                </c:pt>
                <c:pt idx="9">
                  <c:v>0.46600000000000003</c:v>
                </c:pt>
                <c:pt idx="10">
                  <c:v>0.81100000000000005</c:v>
                </c:pt>
                <c:pt idx="11">
                  <c:v>0.8</c:v>
                </c:pt>
                <c:pt idx="12">
                  <c:v>0.79400000000000004</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'[1]Gazir khal'!$I$146:$I$158</c:f>
              <c:numCache>
                <c:formatCode>General</c:formatCode>
                <c:ptCount val="13"/>
                <c:pt idx="5">
                  <c:v>0</c:v>
                </c:pt>
                <c:pt idx="6">
                  <c:v>5</c:v>
                </c:pt>
                <c:pt idx="7">
                  <c:v>10</c:v>
                </c:pt>
                <c:pt idx="8">
                  <c:v>10.15</c:v>
                </c:pt>
                <c:pt idx="9">
                  <c:v>13</c:v>
                </c:pt>
                <c:pt idx="10">
                  <c:v>14.5</c:v>
                </c:pt>
                <c:pt idx="11">
                  <c:v>16</c:v>
                </c:pt>
                <c:pt idx="12">
                  <c:v>18.7165</c:v>
                </c:pt>
              </c:numCache>
            </c:numRef>
          </c:xVal>
          <c:yVal>
            <c:numRef>
              <c:f>'[1]Gazir khal'!$J$146:$J$158</c:f>
              <c:numCache>
                <c:formatCode>General</c:formatCode>
                <c:ptCount val="13"/>
                <c:pt idx="5">
                  <c:v>0.90900000000000003</c:v>
                </c:pt>
                <c:pt idx="6">
                  <c:v>0.90400000000000003</c:v>
                </c:pt>
                <c:pt idx="7">
                  <c:v>0.89100000000000001</c:v>
                </c:pt>
                <c:pt idx="8">
                  <c:v>0.9</c:v>
                </c:pt>
                <c:pt idx="9">
                  <c:v>-1</c:v>
                </c:pt>
                <c:pt idx="10">
                  <c:v>-1</c:v>
                </c:pt>
                <c:pt idx="11">
                  <c:v>-1</c:v>
                </c:pt>
                <c:pt idx="12">
                  <c:v>0.81100000000000005</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41455872"/>
        <c:axId val="241457408"/>
      </c:scatterChart>
      <c:valAx>
        <c:axId val="2414558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57408"/>
        <c:crosses val="autoZero"/>
        <c:crossBetween val="midCat"/>
      </c:valAx>
      <c:valAx>
        <c:axId val="2414574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558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khal'!$B$162:$B$176</c:f>
              <c:numCache>
                <c:formatCode>General</c:formatCode>
                <c:ptCount val="15"/>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'[1]Gazir khal'!$C$162:$C$176</c:f>
              <c:numCache>
                <c:formatCode>General</c:formatCode>
                <c:ptCount val="15"/>
                <c:pt idx="0">
                  <c:v>0.81</c:v>
                </c:pt>
                <c:pt idx="1">
                  <c:v>0.8</c:v>
                </c:pt>
                <c:pt idx="2">
                  <c:v>0.79500000000000004</c:v>
                </c:pt>
                <c:pt idx="3">
                  <c:v>0.49</c:v>
                </c:pt>
                <c:pt idx="4">
                  <c:v>0.29399999999999998</c:v>
                </c:pt>
                <c:pt idx="5">
                  <c:v>0.111</c:v>
                </c:pt>
                <c:pt idx="6">
                  <c:v>8.9999999999999993E-3</c:v>
                </c:pt>
                <c:pt idx="7">
                  <c:v>0.114</c:v>
                </c:pt>
                <c:pt idx="8">
                  <c:v>0.23</c:v>
                </c:pt>
                <c:pt idx="9">
                  <c:v>0.41599999999999998</c:v>
                </c:pt>
                <c:pt idx="10">
                  <c:v>0.71099999999999997</c:v>
                </c:pt>
                <c:pt idx="11">
                  <c:v>0.69699999999999995</c:v>
                </c:pt>
                <c:pt idx="12">
                  <c:v>0.68500000000000005</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'[1]Gazir khal'!$I$162:$I$176</c:f>
              <c:numCache>
                <c:formatCode>General</c:formatCode>
                <c:ptCount val="15"/>
                <c:pt idx="5">
                  <c:v>0</c:v>
                </c:pt>
                <c:pt idx="6">
                  <c:v>5</c:v>
                </c:pt>
                <c:pt idx="7">
                  <c:v>10</c:v>
                </c:pt>
                <c:pt idx="8">
                  <c:v>10.100000000000001</c:v>
                </c:pt>
                <c:pt idx="9">
                  <c:v>12.8</c:v>
                </c:pt>
                <c:pt idx="10">
                  <c:v>14.3</c:v>
                </c:pt>
                <c:pt idx="11">
                  <c:v>15.8</c:v>
                </c:pt>
                <c:pt idx="12">
                  <c:v>18.366500000000002</c:v>
                </c:pt>
              </c:numCache>
            </c:numRef>
          </c:xVal>
          <c:yVal>
            <c:numRef>
              <c:f>'[1]Gazir khal'!$J$162:$J$176</c:f>
              <c:numCache>
                <c:formatCode>General</c:formatCode>
                <c:ptCount val="15"/>
                <c:pt idx="5">
                  <c:v>0.81</c:v>
                </c:pt>
                <c:pt idx="6">
                  <c:v>0.8</c:v>
                </c:pt>
                <c:pt idx="7">
                  <c:v>0.79500000000000004</c:v>
                </c:pt>
                <c:pt idx="8">
                  <c:v>0.8</c:v>
                </c:pt>
                <c:pt idx="9">
                  <c:v>-1</c:v>
                </c:pt>
                <c:pt idx="10">
                  <c:v>-1</c:v>
                </c:pt>
                <c:pt idx="11">
                  <c:v>-1</c:v>
                </c:pt>
                <c:pt idx="12">
                  <c:v>0.71099999999999997</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41470464"/>
        <c:axId val="241496832"/>
      </c:scatterChart>
      <c:valAx>
        <c:axId val="241470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96832"/>
        <c:crosses val="autoZero"/>
        <c:crossBetween val="midCat"/>
      </c:valAx>
      <c:valAx>
        <c:axId val="241496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70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khal'!$B$180:$B$192</c:f>
              <c:numCache>
                <c:formatCode>General</c:formatCode>
                <c:ptCount val="13"/>
                <c:pt idx="0">
                  <c:v>0</c:v>
                </c:pt>
                <c:pt idx="1">
                  <c:v>5</c:v>
                </c:pt>
                <c:pt idx="2">
                  <c:v>10</c:v>
                </c:pt>
                <c:pt idx="3">
                  <c:v>11</c:v>
                </c:pt>
                <c:pt idx="4">
                  <c:v>12</c:v>
                </c:pt>
                <c:pt idx="5">
                  <c:v>13</c:v>
                </c:pt>
                <c:pt idx="6">
                  <c:v>14.5</c:v>
                </c:pt>
                <c:pt idx="7">
                  <c:v>16</c:v>
                </c:pt>
                <c:pt idx="8">
                  <c:v>17</c:v>
                </c:pt>
                <c:pt idx="9">
                  <c:v>18</c:v>
                </c:pt>
                <c:pt idx="10">
                  <c:v>19</c:v>
                </c:pt>
                <c:pt idx="11">
                  <c:v>25</c:v>
                </c:pt>
                <c:pt idx="12">
                  <c:v>30</c:v>
                </c:pt>
              </c:numCache>
            </c:numRef>
          </c:xVal>
          <c:yVal>
            <c:numRef>
              <c:f>'[1]Gazir khal'!$C$180:$C$192</c:f>
              <c:numCache>
                <c:formatCode>General</c:formatCode>
                <c:ptCount val="13"/>
                <c:pt idx="0">
                  <c:v>1.155</c:v>
                </c:pt>
                <c:pt idx="1">
                  <c:v>1.1399999999999999</c:v>
                </c:pt>
                <c:pt idx="2">
                  <c:v>1.127</c:v>
                </c:pt>
                <c:pt idx="3">
                  <c:v>0.58799999999999997</c:v>
                </c:pt>
                <c:pt idx="4">
                  <c:v>0.35099999999999998</c:v>
                </c:pt>
                <c:pt idx="5">
                  <c:v>0.16400000000000001</c:v>
                </c:pt>
                <c:pt idx="6">
                  <c:v>5.6000000000000001E-2</c:v>
                </c:pt>
                <c:pt idx="7">
                  <c:v>0.16200000000000001</c:v>
                </c:pt>
                <c:pt idx="8">
                  <c:v>0.34</c:v>
                </c:pt>
                <c:pt idx="9">
                  <c:v>0.61599999999999999</c:v>
                </c:pt>
                <c:pt idx="10">
                  <c:v>1.05</c:v>
                </c:pt>
                <c:pt idx="11">
                  <c:v>1.0349999999999999</c:v>
                </c:pt>
                <c:pt idx="12">
                  <c:v>1.026</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'[1]Gazir khal'!$I$181:$I$192</c:f>
              <c:numCache>
                <c:formatCode>General</c:formatCode>
                <c:ptCount val="12"/>
                <c:pt idx="5">
                  <c:v>0</c:v>
                </c:pt>
                <c:pt idx="6">
                  <c:v>5</c:v>
                </c:pt>
                <c:pt idx="7">
                  <c:v>9.6050000000000004</c:v>
                </c:pt>
                <c:pt idx="8">
                  <c:v>12.8</c:v>
                </c:pt>
                <c:pt idx="9">
                  <c:v>14.3</c:v>
                </c:pt>
                <c:pt idx="10">
                  <c:v>15.8</c:v>
                </c:pt>
                <c:pt idx="11">
                  <c:v>18.875</c:v>
                </c:pt>
              </c:numCache>
            </c:numRef>
          </c:xVal>
          <c:yVal>
            <c:numRef>
              <c:f>'[1]Gazir khal'!$J$181:$J$192</c:f>
              <c:numCache>
                <c:formatCode>General</c:formatCode>
                <c:ptCount val="12"/>
                <c:pt idx="5">
                  <c:v>1.155</c:v>
                </c:pt>
                <c:pt idx="6">
                  <c:v>1.1399999999999999</c:v>
                </c:pt>
                <c:pt idx="7">
                  <c:v>1.1299999999999999</c:v>
                </c:pt>
                <c:pt idx="8">
                  <c:v>-1</c:v>
                </c:pt>
                <c:pt idx="9">
                  <c:v>-1</c:v>
                </c:pt>
                <c:pt idx="10">
                  <c:v>-1</c:v>
                </c:pt>
                <c:pt idx="11">
                  <c:v>1.05</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41522176"/>
        <c:axId val="241523712"/>
      </c:scatterChart>
      <c:valAx>
        <c:axId val="2415221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523712"/>
        <c:crosses val="autoZero"/>
        <c:crossBetween val="midCat"/>
      </c:valAx>
      <c:valAx>
        <c:axId val="2415237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5221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khal'!$B$195:$B$210</c:f>
              <c:numCache>
                <c:formatCode>General</c:formatCode>
                <c:ptCount val="16"/>
                <c:pt idx="0">
                  <c:v>0</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25</c:v>
                </c:pt>
                <c:pt idx="15">
                  <c:v>30</c:v>
                </c:pt>
              </c:numCache>
            </c:numRef>
          </c:xVal>
          <c:yVal>
            <c:numRef>
              <c:f>'[1]Gazir khal'!$C$195:$C$210</c:f>
              <c:numCache>
                <c:formatCode>General</c:formatCode>
                <c:ptCount val="16"/>
                <c:pt idx="0">
                  <c:v>0.93600000000000005</c:v>
                </c:pt>
                <c:pt idx="1">
                  <c:v>0.92400000000000004</c:v>
                </c:pt>
                <c:pt idx="2">
                  <c:v>1.7509999999999999</c:v>
                </c:pt>
                <c:pt idx="3">
                  <c:v>1.74</c:v>
                </c:pt>
                <c:pt idx="4">
                  <c:v>0.91</c:v>
                </c:pt>
                <c:pt idx="5">
                  <c:v>0.56100000000000005</c:v>
                </c:pt>
                <c:pt idx="6">
                  <c:v>0.33400000000000002</c:v>
                </c:pt>
                <c:pt idx="7">
                  <c:v>0.126</c:v>
                </c:pt>
                <c:pt idx="8">
                  <c:v>0.33</c:v>
                </c:pt>
                <c:pt idx="9">
                  <c:v>0.64900000000000002</c:v>
                </c:pt>
                <c:pt idx="10">
                  <c:v>1.0509999999999999</c:v>
                </c:pt>
                <c:pt idx="11">
                  <c:v>1.9159999999999999</c:v>
                </c:pt>
                <c:pt idx="12">
                  <c:v>1.905</c:v>
                </c:pt>
                <c:pt idx="13">
                  <c:v>1.8939999999999999</c:v>
                </c:pt>
                <c:pt idx="14">
                  <c:v>0.88800000000000001</c:v>
                </c:pt>
                <c:pt idx="15">
                  <c:v>0.88</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'[1]Gazir khal'!$I$195:$I$210</c:f>
              <c:numCache>
                <c:formatCode>General</c:formatCode>
                <c:ptCount val="16"/>
                <c:pt idx="6">
                  <c:v>0</c:v>
                </c:pt>
                <c:pt idx="7">
                  <c:v>8</c:v>
                </c:pt>
                <c:pt idx="8">
                  <c:v>8.8250000000000011</c:v>
                </c:pt>
                <c:pt idx="9">
                  <c:v>12.8</c:v>
                </c:pt>
                <c:pt idx="10">
                  <c:v>14.3</c:v>
                </c:pt>
                <c:pt idx="11">
                  <c:v>15.8</c:v>
                </c:pt>
                <c:pt idx="12">
                  <c:v>20.075000000000003</c:v>
                </c:pt>
                <c:pt idx="13">
                  <c:v>25</c:v>
                </c:pt>
                <c:pt idx="14">
                  <c:v>30</c:v>
                </c:pt>
              </c:numCache>
            </c:numRef>
          </c:xVal>
          <c:yVal>
            <c:numRef>
              <c:f>'[1]Gazir khal'!$J$195:$J$210</c:f>
              <c:numCache>
                <c:formatCode>General</c:formatCode>
                <c:ptCount val="16"/>
                <c:pt idx="6">
                  <c:v>0.93600000000000005</c:v>
                </c:pt>
                <c:pt idx="7">
                  <c:v>0.92400000000000004</c:v>
                </c:pt>
                <c:pt idx="8">
                  <c:v>1.65</c:v>
                </c:pt>
                <c:pt idx="9">
                  <c:v>-1</c:v>
                </c:pt>
                <c:pt idx="10">
                  <c:v>-1</c:v>
                </c:pt>
                <c:pt idx="11">
                  <c:v>-1</c:v>
                </c:pt>
                <c:pt idx="12">
                  <c:v>1.85</c:v>
                </c:pt>
                <c:pt idx="13">
                  <c:v>0.88800000000000001</c:v>
                </c:pt>
                <c:pt idx="14">
                  <c:v>0.88</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41553408"/>
        <c:axId val="241554944"/>
      </c:scatterChart>
      <c:valAx>
        <c:axId val="241553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554944"/>
        <c:crosses val="autoZero"/>
        <c:crossBetween val="midCat"/>
      </c:valAx>
      <c:valAx>
        <c:axId val="241554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553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khal'!$B$213:$B$226</c:f>
              <c:numCache>
                <c:formatCode>General</c:formatCode>
                <c:ptCount val="14"/>
                <c:pt idx="0">
                  <c:v>0</c:v>
                </c:pt>
                <c:pt idx="1">
                  <c:v>5</c:v>
                </c:pt>
                <c:pt idx="2">
                  <c:v>10</c:v>
                </c:pt>
                <c:pt idx="3">
                  <c:v>11</c:v>
                </c:pt>
                <c:pt idx="4">
                  <c:v>12</c:v>
                </c:pt>
                <c:pt idx="5">
                  <c:v>13</c:v>
                </c:pt>
                <c:pt idx="6">
                  <c:v>14.5</c:v>
                </c:pt>
                <c:pt idx="7">
                  <c:v>16</c:v>
                </c:pt>
                <c:pt idx="8">
                  <c:v>17</c:v>
                </c:pt>
                <c:pt idx="9">
                  <c:v>18</c:v>
                </c:pt>
                <c:pt idx="10">
                  <c:v>19</c:v>
                </c:pt>
                <c:pt idx="11">
                  <c:v>25</c:v>
                </c:pt>
                <c:pt idx="12">
                  <c:v>30</c:v>
                </c:pt>
                <c:pt idx="13">
                  <c:v>35</c:v>
                </c:pt>
              </c:numCache>
            </c:numRef>
          </c:xVal>
          <c:yVal>
            <c:numRef>
              <c:f>'[1]Gazir khal'!$C$213:$C$226</c:f>
              <c:numCache>
                <c:formatCode>General</c:formatCode>
                <c:ptCount val="14"/>
                <c:pt idx="0">
                  <c:v>1.236</c:v>
                </c:pt>
                <c:pt idx="1">
                  <c:v>1.2270000000000001</c:v>
                </c:pt>
                <c:pt idx="2">
                  <c:v>1.216</c:v>
                </c:pt>
                <c:pt idx="3">
                  <c:v>0.75</c:v>
                </c:pt>
                <c:pt idx="4">
                  <c:v>0.45800000000000002</c:v>
                </c:pt>
                <c:pt idx="5">
                  <c:v>0.24099999999999999</c:v>
                </c:pt>
                <c:pt idx="6">
                  <c:v>0.13600000000000001</c:v>
                </c:pt>
                <c:pt idx="7">
                  <c:v>0.24299999999999999</c:v>
                </c:pt>
                <c:pt idx="8">
                  <c:v>0.45</c:v>
                </c:pt>
                <c:pt idx="9">
                  <c:v>0.72699999999999998</c:v>
                </c:pt>
                <c:pt idx="10">
                  <c:v>1.026</c:v>
                </c:pt>
                <c:pt idx="11">
                  <c:v>1.0209999999999999</c:v>
                </c:pt>
                <c:pt idx="12">
                  <c:v>1.01</c:v>
                </c:pt>
                <c:pt idx="13">
                  <c:v>1.0049999999999999</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'[1]Gazir khal'!$I$213:$I$226</c:f>
              <c:numCache>
                <c:formatCode>General</c:formatCode>
                <c:ptCount val="14"/>
                <c:pt idx="6">
                  <c:v>0</c:v>
                </c:pt>
                <c:pt idx="7">
                  <c:v>5</c:v>
                </c:pt>
                <c:pt idx="8">
                  <c:v>9.6550000000000011</c:v>
                </c:pt>
                <c:pt idx="9">
                  <c:v>13</c:v>
                </c:pt>
                <c:pt idx="10">
                  <c:v>14.5</c:v>
                </c:pt>
                <c:pt idx="11">
                  <c:v>16</c:v>
                </c:pt>
                <c:pt idx="12">
                  <c:v>19.045000000000002</c:v>
                </c:pt>
                <c:pt idx="13">
                  <c:v>25</c:v>
                </c:pt>
              </c:numCache>
            </c:numRef>
          </c:xVal>
          <c:yVal>
            <c:numRef>
              <c:f>'[1]Gazir khal'!$J$213:$J$226</c:f>
              <c:numCache>
                <c:formatCode>General</c:formatCode>
                <c:ptCount val="14"/>
                <c:pt idx="6">
                  <c:v>1.236</c:v>
                </c:pt>
                <c:pt idx="7">
                  <c:v>1.2270000000000001</c:v>
                </c:pt>
                <c:pt idx="8">
                  <c:v>1.23</c:v>
                </c:pt>
                <c:pt idx="9">
                  <c:v>-1</c:v>
                </c:pt>
                <c:pt idx="10">
                  <c:v>-1</c:v>
                </c:pt>
                <c:pt idx="11">
                  <c:v>-1</c:v>
                </c:pt>
                <c:pt idx="12">
                  <c:v>1.03</c:v>
                </c:pt>
                <c:pt idx="13">
                  <c:v>1.0209999999999999</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41645824"/>
        <c:axId val="241659904"/>
      </c:scatterChart>
      <c:valAx>
        <c:axId val="2416458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59904"/>
        <c:crosses val="autoZero"/>
        <c:crossBetween val="midCat"/>
      </c:valAx>
      <c:valAx>
        <c:axId val="2416599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458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khal'!$B$229:$B$241</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'[1]Gazir khal'!$C$229:$C$241</c:f>
              <c:numCache>
                <c:formatCode>General</c:formatCode>
                <c:ptCount val="13"/>
                <c:pt idx="0">
                  <c:v>0.95399999999999996</c:v>
                </c:pt>
                <c:pt idx="1">
                  <c:v>0.94599999999999995</c:v>
                </c:pt>
                <c:pt idx="2">
                  <c:v>0.94099999999999995</c:v>
                </c:pt>
                <c:pt idx="3">
                  <c:v>0.69299999999999995</c:v>
                </c:pt>
                <c:pt idx="4">
                  <c:v>0.46</c:v>
                </c:pt>
                <c:pt idx="5">
                  <c:v>0.27700000000000002</c:v>
                </c:pt>
                <c:pt idx="6">
                  <c:v>0.17199999999999999</c:v>
                </c:pt>
                <c:pt idx="7">
                  <c:v>0.27500000000000002</c:v>
                </c:pt>
                <c:pt idx="8">
                  <c:v>0.50600000000000001</c:v>
                </c:pt>
                <c:pt idx="9">
                  <c:v>0.63600000000000001</c:v>
                </c:pt>
                <c:pt idx="10">
                  <c:v>0.92100000000000004</c:v>
                </c:pt>
                <c:pt idx="11">
                  <c:v>0.91300000000000003</c:v>
                </c:pt>
                <c:pt idx="12">
                  <c:v>0.89300000000000002</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'[1]Gazir khal'!$I$229:$I$241</c:f>
              <c:numCache>
                <c:formatCode>General</c:formatCode>
                <c:ptCount val="13"/>
                <c:pt idx="6">
                  <c:v>0</c:v>
                </c:pt>
                <c:pt idx="7">
                  <c:v>5</c:v>
                </c:pt>
                <c:pt idx="8">
                  <c:v>9.5749999999999993</c:v>
                </c:pt>
                <c:pt idx="9">
                  <c:v>12.5</c:v>
                </c:pt>
                <c:pt idx="10">
                  <c:v>14</c:v>
                </c:pt>
                <c:pt idx="11">
                  <c:v>15.5</c:v>
                </c:pt>
                <c:pt idx="12">
                  <c:v>18.38</c:v>
                </c:pt>
              </c:numCache>
            </c:numRef>
          </c:xVal>
          <c:yVal>
            <c:numRef>
              <c:f>'[1]Gazir khal'!$J$229:$J$241</c:f>
              <c:numCache>
                <c:formatCode>General</c:formatCode>
                <c:ptCount val="13"/>
                <c:pt idx="6">
                  <c:v>0.95399999999999996</c:v>
                </c:pt>
                <c:pt idx="7">
                  <c:v>0.94599999999999995</c:v>
                </c:pt>
                <c:pt idx="8">
                  <c:v>0.95</c:v>
                </c:pt>
                <c:pt idx="9">
                  <c:v>-1</c:v>
                </c:pt>
                <c:pt idx="10">
                  <c:v>-1</c:v>
                </c:pt>
                <c:pt idx="11">
                  <c:v>-1</c:v>
                </c:pt>
                <c:pt idx="12">
                  <c:v>0.92</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41685248"/>
        <c:axId val="241686784"/>
      </c:scatterChart>
      <c:valAx>
        <c:axId val="241685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86784"/>
        <c:crosses val="autoZero"/>
        <c:crossBetween val="midCat"/>
      </c:valAx>
      <c:valAx>
        <c:axId val="241686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85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khal'!$B$244:$B$257</c:f>
              <c:numCache>
                <c:formatCode>General</c:formatCode>
                <c:ptCount val="14"/>
                <c:pt idx="0">
                  <c:v>0</c:v>
                </c:pt>
                <c:pt idx="1">
                  <c:v>6</c:v>
                </c:pt>
                <c:pt idx="2">
                  <c:v>7</c:v>
                </c:pt>
                <c:pt idx="3">
                  <c:v>10</c:v>
                </c:pt>
                <c:pt idx="4">
                  <c:v>11</c:v>
                </c:pt>
                <c:pt idx="5">
                  <c:v>12</c:v>
                </c:pt>
                <c:pt idx="6">
                  <c:v>13</c:v>
                </c:pt>
                <c:pt idx="7">
                  <c:v>15</c:v>
                </c:pt>
                <c:pt idx="8">
                  <c:v>17</c:v>
                </c:pt>
                <c:pt idx="9">
                  <c:v>18</c:v>
                </c:pt>
                <c:pt idx="10">
                  <c:v>19</c:v>
                </c:pt>
                <c:pt idx="11">
                  <c:v>20</c:v>
                </c:pt>
                <c:pt idx="12">
                  <c:v>25</c:v>
                </c:pt>
                <c:pt idx="13">
                  <c:v>30</c:v>
                </c:pt>
              </c:numCache>
            </c:numRef>
          </c:xVal>
          <c:yVal>
            <c:numRef>
              <c:f>'[1]Gazir khal'!$C$244:$C$257</c:f>
              <c:numCache>
                <c:formatCode>General</c:formatCode>
                <c:ptCount val="14"/>
                <c:pt idx="0">
                  <c:v>0.83299999999999996</c:v>
                </c:pt>
                <c:pt idx="1">
                  <c:v>0.84</c:v>
                </c:pt>
                <c:pt idx="2">
                  <c:v>2.0579999999999998</c:v>
                </c:pt>
                <c:pt idx="3">
                  <c:v>2.0529999999999999</c:v>
                </c:pt>
                <c:pt idx="4">
                  <c:v>1.0369999999999999</c:v>
                </c:pt>
                <c:pt idx="5">
                  <c:v>0.47299999999999998</c:v>
                </c:pt>
                <c:pt idx="6">
                  <c:v>0.161</c:v>
                </c:pt>
                <c:pt idx="7">
                  <c:v>5.8000000000000003E-2</c:v>
                </c:pt>
                <c:pt idx="8">
                  <c:v>0.16400000000000001</c:v>
                </c:pt>
                <c:pt idx="9">
                  <c:v>0.371</c:v>
                </c:pt>
                <c:pt idx="10">
                  <c:v>0.45800000000000002</c:v>
                </c:pt>
                <c:pt idx="11">
                  <c:v>0.77400000000000002</c:v>
                </c:pt>
                <c:pt idx="12">
                  <c:v>0.76200000000000001</c:v>
                </c:pt>
                <c:pt idx="13">
                  <c:v>0.748</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'[1]Gazir khal'!$I$245:$I$257</c:f>
              <c:numCache>
                <c:formatCode>General</c:formatCode>
                <c:ptCount val="13"/>
                <c:pt idx="7">
                  <c:v>0</c:v>
                </c:pt>
                <c:pt idx="8">
                  <c:v>6</c:v>
                </c:pt>
                <c:pt idx="9">
                  <c:v>7</c:v>
                </c:pt>
                <c:pt idx="10">
                  <c:v>9.4250000000000007</c:v>
                </c:pt>
                <c:pt idx="11">
                  <c:v>14</c:v>
                </c:pt>
                <c:pt idx="12">
                  <c:v>15.5</c:v>
                </c:pt>
              </c:numCache>
            </c:numRef>
          </c:xVal>
          <c:yVal>
            <c:numRef>
              <c:f>'[1]Gazir khal'!$J$245:$J$257</c:f>
              <c:numCache>
                <c:formatCode>General</c:formatCode>
                <c:ptCount val="13"/>
                <c:pt idx="7">
                  <c:v>0.83299999999999996</c:v>
                </c:pt>
                <c:pt idx="8">
                  <c:v>0.84</c:v>
                </c:pt>
                <c:pt idx="9">
                  <c:v>2.0579999999999998</c:v>
                </c:pt>
                <c:pt idx="10">
                  <c:v>2.0499999999999998</c:v>
                </c:pt>
                <c:pt idx="11">
                  <c:v>-1</c:v>
                </c:pt>
                <c:pt idx="12">
                  <c:v>-1</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41724800"/>
        <c:axId val="241730688"/>
      </c:scatterChart>
      <c:valAx>
        <c:axId val="2417248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30688"/>
        <c:crosses val="autoZero"/>
        <c:crossBetween val="midCat"/>
      </c:valAx>
      <c:valAx>
        <c:axId val="2417306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248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khal'!$B$260:$B$274</c:f>
              <c:numCache>
                <c:formatCode>General</c:formatCode>
                <c:ptCount val="15"/>
                <c:pt idx="0">
                  <c:v>0</c:v>
                </c:pt>
                <c:pt idx="1">
                  <c:v>6</c:v>
                </c:pt>
                <c:pt idx="2">
                  <c:v>7</c:v>
                </c:pt>
                <c:pt idx="3">
                  <c:v>10</c:v>
                </c:pt>
                <c:pt idx="4">
                  <c:v>11</c:v>
                </c:pt>
                <c:pt idx="5">
                  <c:v>12</c:v>
                </c:pt>
                <c:pt idx="6">
                  <c:v>13</c:v>
                </c:pt>
                <c:pt idx="7">
                  <c:v>15</c:v>
                </c:pt>
                <c:pt idx="8">
                  <c:v>17</c:v>
                </c:pt>
                <c:pt idx="9">
                  <c:v>18</c:v>
                </c:pt>
                <c:pt idx="10">
                  <c:v>19</c:v>
                </c:pt>
                <c:pt idx="11">
                  <c:v>20</c:v>
                </c:pt>
                <c:pt idx="12">
                  <c:v>21</c:v>
                </c:pt>
                <c:pt idx="13">
                  <c:v>22</c:v>
                </c:pt>
                <c:pt idx="14">
                  <c:v>24</c:v>
                </c:pt>
              </c:numCache>
            </c:numRef>
          </c:xVal>
          <c:yVal>
            <c:numRef>
              <c:f>'[1]Gazir khal'!$C$260:$C$274</c:f>
              <c:numCache>
                <c:formatCode>General</c:formatCode>
                <c:ptCount val="15"/>
                <c:pt idx="0">
                  <c:v>0.96199999999999997</c:v>
                </c:pt>
                <c:pt idx="1">
                  <c:v>0.94899999999999995</c:v>
                </c:pt>
                <c:pt idx="2">
                  <c:v>2.4689999999999999</c:v>
                </c:pt>
                <c:pt idx="3">
                  <c:v>2.4529999999999998</c:v>
                </c:pt>
                <c:pt idx="4">
                  <c:v>1.56</c:v>
                </c:pt>
                <c:pt idx="5">
                  <c:v>0.76100000000000001</c:v>
                </c:pt>
                <c:pt idx="6">
                  <c:v>0.36699999999999999</c:v>
                </c:pt>
                <c:pt idx="7">
                  <c:v>0.26400000000000001</c:v>
                </c:pt>
                <c:pt idx="8">
                  <c:v>0.37</c:v>
                </c:pt>
                <c:pt idx="9">
                  <c:v>0.76700000000000002</c:v>
                </c:pt>
                <c:pt idx="10">
                  <c:v>1.4379999999999999</c:v>
                </c:pt>
                <c:pt idx="11">
                  <c:v>2.1579999999999999</c:v>
                </c:pt>
                <c:pt idx="12">
                  <c:v>2.153</c:v>
                </c:pt>
                <c:pt idx="13">
                  <c:v>1.4530000000000001</c:v>
                </c:pt>
                <c:pt idx="14">
                  <c:v>0.66800000000000004</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'[1]Gazir khal'!$I$261:$I$274</c:f>
              <c:numCache>
                <c:formatCode>General</c:formatCode>
                <c:ptCount val="14"/>
                <c:pt idx="7">
                  <c:v>0</c:v>
                </c:pt>
                <c:pt idx="8">
                  <c:v>6</c:v>
                </c:pt>
                <c:pt idx="9">
                  <c:v>7</c:v>
                </c:pt>
                <c:pt idx="10">
                  <c:v>8.7949999999999999</c:v>
                </c:pt>
                <c:pt idx="11">
                  <c:v>14</c:v>
                </c:pt>
                <c:pt idx="12">
                  <c:v>15.5</c:v>
                </c:pt>
                <c:pt idx="13">
                  <c:v>17</c:v>
                </c:pt>
              </c:numCache>
            </c:numRef>
          </c:xVal>
          <c:yVal>
            <c:numRef>
              <c:f>'[1]Gazir khal'!$J$261:$J$274</c:f>
              <c:numCache>
                <c:formatCode>General</c:formatCode>
                <c:ptCount val="14"/>
                <c:pt idx="7">
                  <c:v>0.96199999999999997</c:v>
                </c:pt>
                <c:pt idx="8">
                  <c:v>0.94899999999999995</c:v>
                </c:pt>
                <c:pt idx="9">
                  <c:v>2.4689999999999999</c:v>
                </c:pt>
                <c:pt idx="10">
                  <c:v>2.4700000000000002</c:v>
                </c:pt>
                <c:pt idx="11">
                  <c:v>-1</c:v>
                </c:pt>
                <c:pt idx="12">
                  <c:v>-1</c:v>
                </c:pt>
                <c:pt idx="13">
                  <c:v>-1</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41768320"/>
        <c:axId val="241769856"/>
      </c:scatterChart>
      <c:valAx>
        <c:axId val="2417683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69856"/>
        <c:crosses val="autoZero"/>
        <c:crossBetween val="midCat"/>
      </c:valAx>
      <c:valAx>
        <c:axId val="241769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683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khal'!$B$278:$B$290</c:f>
              <c:numCache>
                <c:formatCode>General</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'[1]Gazir khal'!$C$278:$C$290</c:f>
              <c:numCache>
                <c:formatCode>General</c:formatCode>
                <c:ptCount val="13"/>
                <c:pt idx="0">
                  <c:v>0.96199999999999997</c:v>
                </c:pt>
                <c:pt idx="1">
                  <c:v>0.95699999999999996</c:v>
                </c:pt>
                <c:pt idx="2">
                  <c:v>0.94899999999999995</c:v>
                </c:pt>
                <c:pt idx="3">
                  <c:v>0.66300000000000003</c:v>
                </c:pt>
                <c:pt idx="4">
                  <c:v>0.442</c:v>
                </c:pt>
                <c:pt idx="5">
                  <c:v>0.28699999999999998</c:v>
                </c:pt>
                <c:pt idx="6">
                  <c:v>0.182</c:v>
                </c:pt>
                <c:pt idx="7">
                  <c:v>0.28299999999999997</c:v>
                </c:pt>
                <c:pt idx="8">
                  <c:v>0.55300000000000005</c:v>
                </c:pt>
                <c:pt idx="9">
                  <c:v>0.95799999999999996</c:v>
                </c:pt>
                <c:pt idx="10">
                  <c:v>1.7509999999999999</c:v>
                </c:pt>
                <c:pt idx="11">
                  <c:v>1.762</c:v>
                </c:pt>
                <c:pt idx="12">
                  <c:v>1.772</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'[1]Gazir khal'!$I$278:$I$290</c:f>
              <c:numCache>
                <c:formatCode>General</c:formatCode>
                <c:ptCount val="13"/>
                <c:pt idx="7">
                  <c:v>0</c:v>
                </c:pt>
                <c:pt idx="8">
                  <c:v>5</c:v>
                </c:pt>
                <c:pt idx="9">
                  <c:v>10</c:v>
                </c:pt>
                <c:pt idx="10">
                  <c:v>11</c:v>
                </c:pt>
                <c:pt idx="11">
                  <c:v>0</c:v>
                </c:pt>
                <c:pt idx="12">
                  <c:v>0</c:v>
                </c:pt>
              </c:numCache>
            </c:numRef>
          </c:xVal>
          <c:yVal>
            <c:numRef>
              <c:f>'[1]Gazir khal'!$J$278:$J$290</c:f>
              <c:numCache>
                <c:formatCode>General</c:formatCode>
                <c:ptCount val="13"/>
                <c:pt idx="7">
                  <c:v>0.96199999999999997</c:v>
                </c:pt>
                <c:pt idx="8">
                  <c:v>0.95699999999999996</c:v>
                </c:pt>
                <c:pt idx="9">
                  <c:v>0.94899999999999995</c:v>
                </c:pt>
                <c:pt idx="10">
                  <c:v>0.66300000000000003</c:v>
                </c:pt>
                <c:pt idx="11">
                  <c:v>0.6</c:v>
                </c:pt>
                <c:pt idx="12">
                  <c:v>0</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41812224"/>
        <c:axId val="241813760"/>
      </c:scatterChart>
      <c:valAx>
        <c:axId val="2418122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813760"/>
        <c:crosses val="autoZero"/>
        <c:crossBetween val="midCat"/>
      </c:valAx>
      <c:valAx>
        <c:axId val="2418137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8122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khal'!$B$294:$B$306</c:f>
              <c:numCache>
                <c:formatCode>General</c:formatCode>
                <c:ptCount val="13"/>
                <c:pt idx="0">
                  <c:v>0</c:v>
                </c:pt>
                <c:pt idx="1">
                  <c:v>5</c:v>
                </c:pt>
                <c:pt idx="2">
                  <c:v>6</c:v>
                </c:pt>
                <c:pt idx="3">
                  <c:v>10</c:v>
                </c:pt>
                <c:pt idx="4">
                  <c:v>11</c:v>
                </c:pt>
                <c:pt idx="5">
                  <c:v>12</c:v>
                </c:pt>
                <c:pt idx="6">
                  <c:v>13</c:v>
                </c:pt>
                <c:pt idx="7">
                  <c:v>13.5</c:v>
                </c:pt>
                <c:pt idx="8">
                  <c:v>14</c:v>
                </c:pt>
                <c:pt idx="9">
                  <c:v>15</c:v>
                </c:pt>
                <c:pt idx="10">
                  <c:v>16</c:v>
                </c:pt>
                <c:pt idx="11">
                  <c:v>17</c:v>
                </c:pt>
                <c:pt idx="12">
                  <c:v>20</c:v>
                </c:pt>
              </c:numCache>
            </c:numRef>
          </c:xVal>
          <c:yVal>
            <c:numRef>
              <c:f>'[1]Gazir khal'!$C$294:$C$306</c:f>
              <c:numCache>
                <c:formatCode>General</c:formatCode>
                <c:ptCount val="13"/>
                <c:pt idx="0">
                  <c:v>1.012</c:v>
                </c:pt>
                <c:pt idx="1">
                  <c:v>1.0249999999999999</c:v>
                </c:pt>
                <c:pt idx="2">
                  <c:v>2.2509999999999999</c:v>
                </c:pt>
                <c:pt idx="3">
                  <c:v>2.141</c:v>
                </c:pt>
                <c:pt idx="4">
                  <c:v>1.208</c:v>
                </c:pt>
                <c:pt idx="5">
                  <c:v>0.73199999999999998</c:v>
                </c:pt>
                <c:pt idx="6">
                  <c:v>0.45300000000000001</c:v>
                </c:pt>
                <c:pt idx="7">
                  <c:v>0.28199999999999997</c:v>
                </c:pt>
                <c:pt idx="8">
                  <c:v>0.38700000000000001</c:v>
                </c:pt>
                <c:pt idx="9">
                  <c:v>0.76300000000000001</c:v>
                </c:pt>
                <c:pt idx="10">
                  <c:v>1.2529999999999999</c:v>
                </c:pt>
                <c:pt idx="11">
                  <c:v>2.2570000000000001</c:v>
                </c:pt>
                <c:pt idx="12">
                  <c:v>2.262</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'[1]Gazir khal'!$I$295:$I$306</c:f>
              <c:numCache>
                <c:formatCode>General</c:formatCode>
                <c:ptCount val="12"/>
                <c:pt idx="7">
                  <c:v>0</c:v>
                </c:pt>
                <c:pt idx="8">
                  <c:v>5</c:v>
                </c:pt>
                <c:pt idx="9">
                  <c:v>6</c:v>
                </c:pt>
                <c:pt idx="10">
                  <c:v>0</c:v>
                </c:pt>
                <c:pt idx="11">
                  <c:v>0</c:v>
                </c:pt>
              </c:numCache>
            </c:numRef>
          </c:xVal>
          <c:yVal>
            <c:numRef>
              <c:f>'[1]Gazir khal'!$J$295:$J$306</c:f>
              <c:numCache>
                <c:formatCode>General</c:formatCode>
                <c:ptCount val="12"/>
                <c:pt idx="7">
                  <c:v>1.012</c:v>
                </c:pt>
                <c:pt idx="8">
                  <c:v>1.0249999999999999</c:v>
                </c:pt>
                <c:pt idx="9">
                  <c:v>2.2509999999999999</c:v>
                </c:pt>
                <c:pt idx="10">
                  <c:v>2.2000000000000002</c:v>
                </c:pt>
                <c:pt idx="11">
                  <c:v>0</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40929792"/>
        <c:axId val="240931584"/>
      </c:scatterChart>
      <c:valAx>
        <c:axId val="2409297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931584"/>
        <c:crosses val="autoZero"/>
        <c:crossBetween val="midCat"/>
      </c:valAx>
      <c:valAx>
        <c:axId val="240931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9297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khal'!$B$19:$B$31</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'[1]Gazir khal'!$C$19:$C$31</c:f>
              <c:numCache>
                <c:formatCode>General</c:formatCode>
                <c:ptCount val="13"/>
                <c:pt idx="0">
                  <c:v>2.62</c:v>
                </c:pt>
                <c:pt idx="1">
                  <c:v>2.605</c:v>
                </c:pt>
                <c:pt idx="2">
                  <c:v>2.5910000000000002</c:v>
                </c:pt>
                <c:pt idx="3">
                  <c:v>1.268</c:v>
                </c:pt>
                <c:pt idx="4">
                  <c:v>0.498</c:v>
                </c:pt>
                <c:pt idx="5">
                  <c:v>5.0000000000000001E-3</c:v>
                </c:pt>
                <c:pt idx="6">
                  <c:v>-0.105</c:v>
                </c:pt>
                <c:pt idx="7">
                  <c:v>-1E-3</c:v>
                </c:pt>
                <c:pt idx="8">
                  <c:v>0.19800000000000001</c:v>
                </c:pt>
                <c:pt idx="9">
                  <c:v>0.39</c:v>
                </c:pt>
                <c:pt idx="10">
                  <c:v>0.39400000000000002</c:v>
                </c:pt>
                <c:pt idx="11">
                  <c:v>0.68</c:v>
                </c:pt>
                <c:pt idx="12">
                  <c:v>0.66900000000000004</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'[1]Gazir khal'!$I$20:$I$31</c:f>
              <c:numCache>
                <c:formatCode>General</c:formatCode>
                <c:ptCount val="12"/>
                <c:pt idx="5">
                  <c:v>0</c:v>
                </c:pt>
                <c:pt idx="6">
                  <c:v>5</c:v>
                </c:pt>
                <c:pt idx="7">
                  <c:v>8.9</c:v>
                </c:pt>
                <c:pt idx="8">
                  <c:v>14.3</c:v>
                </c:pt>
                <c:pt idx="9">
                  <c:v>15.8</c:v>
                </c:pt>
                <c:pt idx="10">
                  <c:v>17.3</c:v>
                </c:pt>
                <c:pt idx="11">
                  <c:v>19.55</c:v>
                </c:pt>
              </c:numCache>
            </c:numRef>
          </c:xVal>
          <c:yVal>
            <c:numRef>
              <c:f>'[1]Gazir khal'!$J$20:$J$31</c:f>
              <c:numCache>
                <c:formatCode>General</c:formatCode>
                <c:ptCount val="12"/>
                <c:pt idx="5">
                  <c:v>2.62</c:v>
                </c:pt>
                <c:pt idx="6">
                  <c:v>2.605</c:v>
                </c:pt>
                <c:pt idx="7">
                  <c:v>2.6</c:v>
                </c:pt>
                <c:pt idx="8">
                  <c:v>-1</c:v>
                </c:pt>
                <c:pt idx="9">
                  <c:v>-1</c:v>
                </c:pt>
                <c:pt idx="10">
                  <c:v>-1</c:v>
                </c:pt>
                <c:pt idx="11">
                  <c:v>0.5</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21029888"/>
        <c:axId val="221031424"/>
      </c:scatterChart>
      <c:valAx>
        <c:axId val="2210298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031424"/>
        <c:crosses val="autoZero"/>
        <c:crossBetween val="midCat"/>
      </c:valAx>
      <c:valAx>
        <c:axId val="2210314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029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khal'!$B$308:$B$321</c:f>
              <c:numCache>
                <c:formatCode>General</c:formatCode>
                <c:ptCount val="14"/>
                <c:pt idx="0">
                  <c:v>0</c:v>
                </c:pt>
                <c:pt idx="1">
                  <c:v>7</c:v>
                </c:pt>
                <c:pt idx="2">
                  <c:v>8</c:v>
                </c:pt>
                <c:pt idx="3">
                  <c:v>10</c:v>
                </c:pt>
                <c:pt idx="4">
                  <c:v>11</c:v>
                </c:pt>
                <c:pt idx="5">
                  <c:v>12</c:v>
                </c:pt>
                <c:pt idx="6">
                  <c:v>13</c:v>
                </c:pt>
                <c:pt idx="7">
                  <c:v>14</c:v>
                </c:pt>
                <c:pt idx="8">
                  <c:v>15</c:v>
                </c:pt>
                <c:pt idx="9">
                  <c:v>16</c:v>
                </c:pt>
                <c:pt idx="10">
                  <c:v>17</c:v>
                </c:pt>
                <c:pt idx="11">
                  <c:v>18</c:v>
                </c:pt>
                <c:pt idx="12">
                  <c:v>23</c:v>
                </c:pt>
                <c:pt idx="13">
                  <c:v>28</c:v>
                </c:pt>
              </c:numCache>
            </c:numRef>
          </c:xVal>
          <c:yVal>
            <c:numRef>
              <c:f>'[1]Gazir khal'!$C$308:$C$321</c:f>
              <c:numCache>
                <c:formatCode>General</c:formatCode>
                <c:ptCount val="14"/>
                <c:pt idx="0">
                  <c:v>1.3460000000000001</c:v>
                </c:pt>
                <c:pt idx="1">
                  <c:v>1.3640000000000001</c:v>
                </c:pt>
                <c:pt idx="2">
                  <c:v>2.161</c:v>
                </c:pt>
                <c:pt idx="3">
                  <c:v>2.15</c:v>
                </c:pt>
                <c:pt idx="4">
                  <c:v>1.1160000000000001</c:v>
                </c:pt>
                <c:pt idx="5">
                  <c:v>0.46100000000000002</c:v>
                </c:pt>
                <c:pt idx="6">
                  <c:v>-1E-3</c:v>
                </c:pt>
                <c:pt idx="7">
                  <c:v>-0.10299999999999999</c:v>
                </c:pt>
                <c:pt idx="8">
                  <c:v>1E-3</c:v>
                </c:pt>
                <c:pt idx="9">
                  <c:v>0.46</c:v>
                </c:pt>
                <c:pt idx="10">
                  <c:v>1.115</c:v>
                </c:pt>
                <c:pt idx="11">
                  <c:v>2.41</c:v>
                </c:pt>
                <c:pt idx="12">
                  <c:v>2.4049999999999998</c:v>
                </c:pt>
                <c:pt idx="13">
                  <c:v>2.39</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'[1]Gazir khal'!$I$308:$I$321</c:f>
              <c:numCache>
                <c:formatCode>General</c:formatCode>
                <c:ptCount val="14"/>
                <c:pt idx="8">
                  <c:v>0</c:v>
                </c:pt>
                <c:pt idx="9">
                  <c:v>7</c:v>
                </c:pt>
                <c:pt idx="10">
                  <c:v>8</c:v>
                </c:pt>
                <c:pt idx="11">
                  <c:v>8.2750000000000004</c:v>
                </c:pt>
                <c:pt idx="12">
                  <c:v>13</c:v>
                </c:pt>
                <c:pt idx="13">
                  <c:v>14.5</c:v>
                </c:pt>
              </c:numCache>
            </c:numRef>
          </c:xVal>
          <c:yVal>
            <c:numRef>
              <c:f>'[1]Gazir khal'!$J$308:$J$321</c:f>
              <c:numCache>
                <c:formatCode>General</c:formatCode>
                <c:ptCount val="14"/>
                <c:pt idx="8">
                  <c:v>1.3460000000000001</c:v>
                </c:pt>
                <c:pt idx="9">
                  <c:v>1.3640000000000001</c:v>
                </c:pt>
                <c:pt idx="10">
                  <c:v>2.161</c:v>
                </c:pt>
                <c:pt idx="11">
                  <c:v>2.15</c:v>
                </c:pt>
                <c:pt idx="12">
                  <c:v>-1</c:v>
                </c:pt>
                <c:pt idx="13">
                  <c:v>-1</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40948736"/>
        <c:axId val="240950272"/>
      </c:scatterChart>
      <c:valAx>
        <c:axId val="2409487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950272"/>
        <c:crosses val="autoZero"/>
        <c:crossBetween val="midCat"/>
      </c:valAx>
      <c:valAx>
        <c:axId val="2409502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9487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khal'!$B$324:$B$338</c:f>
              <c:numCache>
                <c:formatCode>General</c:formatCode>
                <c:ptCount val="15"/>
                <c:pt idx="0">
                  <c:v>0</c:v>
                </c:pt>
                <c:pt idx="1">
                  <c:v>5</c:v>
                </c:pt>
                <c:pt idx="2">
                  <c:v>10</c:v>
                </c:pt>
                <c:pt idx="3">
                  <c:v>11</c:v>
                </c:pt>
                <c:pt idx="4">
                  <c:v>12</c:v>
                </c:pt>
                <c:pt idx="5">
                  <c:v>13</c:v>
                </c:pt>
                <c:pt idx="6">
                  <c:v>14.5</c:v>
                </c:pt>
                <c:pt idx="7">
                  <c:v>16</c:v>
                </c:pt>
                <c:pt idx="8">
                  <c:v>17</c:v>
                </c:pt>
                <c:pt idx="9">
                  <c:v>18</c:v>
                </c:pt>
                <c:pt idx="10">
                  <c:v>19</c:v>
                </c:pt>
                <c:pt idx="11">
                  <c:v>22</c:v>
                </c:pt>
                <c:pt idx="12">
                  <c:v>23</c:v>
                </c:pt>
                <c:pt idx="13">
                  <c:v>28</c:v>
                </c:pt>
                <c:pt idx="14">
                  <c:v>33</c:v>
                </c:pt>
              </c:numCache>
            </c:numRef>
          </c:xVal>
          <c:yVal>
            <c:numRef>
              <c:f>'[1]Gazir khal'!$C$324:$C$338</c:f>
              <c:numCache>
                <c:formatCode>General</c:formatCode>
                <c:ptCount val="15"/>
                <c:pt idx="0">
                  <c:v>1.8029999999999999</c:v>
                </c:pt>
                <c:pt idx="1">
                  <c:v>1.7849999999999999</c:v>
                </c:pt>
                <c:pt idx="2">
                  <c:v>1.776</c:v>
                </c:pt>
                <c:pt idx="3">
                  <c:v>1.589</c:v>
                </c:pt>
                <c:pt idx="4">
                  <c:v>0.73499999999999999</c:v>
                </c:pt>
                <c:pt idx="5">
                  <c:v>0.03</c:v>
                </c:pt>
                <c:pt idx="6">
                  <c:v>-7.1999999999999995E-2</c:v>
                </c:pt>
                <c:pt idx="7">
                  <c:v>3.3000000000000002E-2</c:v>
                </c:pt>
                <c:pt idx="8">
                  <c:v>0.64900000000000002</c:v>
                </c:pt>
                <c:pt idx="9">
                  <c:v>1.54</c:v>
                </c:pt>
                <c:pt idx="10">
                  <c:v>2.528</c:v>
                </c:pt>
                <c:pt idx="11">
                  <c:v>2.5139999999999998</c:v>
                </c:pt>
                <c:pt idx="12">
                  <c:v>1.7350000000000001</c:v>
                </c:pt>
                <c:pt idx="13">
                  <c:v>1.7290000000000001</c:v>
                </c:pt>
                <c:pt idx="14">
                  <c:v>1.7030000000000001</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'[1]Gazir khal'!$I$324:$I$338</c:f>
              <c:numCache>
                <c:formatCode>General</c:formatCode>
                <c:ptCount val="15"/>
                <c:pt idx="9">
                  <c:v>0</c:v>
                </c:pt>
                <c:pt idx="10">
                  <c:v>5</c:v>
                </c:pt>
                <c:pt idx="11">
                  <c:v>8.8360000000000003</c:v>
                </c:pt>
                <c:pt idx="12">
                  <c:v>13</c:v>
                </c:pt>
                <c:pt idx="13">
                  <c:v>14.5</c:v>
                </c:pt>
                <c:pt idx="14">
                  <c:v>16</c:v>
                </c:pt>
              </c:numCache>
            </c:numRef>
          </c:xVal>
          <c:yVal>
            <c:numRef>
              <c:f>'[1]Gazir khal'!$J$324:$J$338</c:f>
              <c:numCache>
                <c:formatCode>General</c:formatCode>
                <c:ptCount val="15"/>
                <c:pt idx="9">
                  <c:v>1.8029999999999999</c:v>
                </c:pt>
                <c:pt idx="10">
                  <c:v>1.7849999999999999</c:v>
                </c:pt>
                <c:pt idx="11">
                  <c:v>1.776</c:v>
                </c:pt>
                <c:pt idx="12">
                  <c:v>-1</c:v>
                </c:pt>
                <c:pt idx="13">
                  <c:v>-1</c:v>
                </c:pt>
                <c:pt idx="14">
                  <c:v>-1</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40861568"/>
        <c:axId val="240863104"/>
      </c:scatterChart>
      <c:valAx>
        <c:axId val="240861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863104"/>
        <c:crosses val="autoZero"/>
        <c:crossBetween val="midCat"/>
      </c:valAx>
      <c:valAx>
        <c:axId val="240863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861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khal'!$B$341:$B$356</c:f>
              <c:numCache>
                <c:formatCode>General</c:formatCode>
                <c:ptCount val="16"/>
                <c:pt idx="0">
                  <c:v>0</c:v>
                </c:pt>
                <c:pt idx="1">
                  <c:v>7</c:v>
                </c:pt>
                <c:pt idx="2">
                  <c:v>8</c:v>
                </c:pt>
                <c:pt idx="3">
                  <c:v>10</c:v>
                </c:pt>
                <c:pt idx="4">
                  <c:v>11</c:v>
                </c:pt>
                <c:pt idx="5">
                  <c:v>12</c:v>
                </c:pt>
                <c:pt idx="6">
                  <c:v>13</c:v>
                </c:pt>
                <c:pt idx="7">
                  <c:v>15</c:v>
                </c:pt>
                <c:pt idx="8">
                  <c:v>17</c:v>
                </c:pt>
                <c:pt idx="9">
                  <c:v>18</c:v>
                </c:pt>
                <c:pt idx="10">
                  <c:v>19</c:v>
                </c:pt>
                <c:pt idx="11">
                  <c:v>20</c:v>
                </c:pt>
                <c:pt idx="12">
                  <c:v>23</c:v>
                </c:pt>
                <c:pt idx="13">
                  <c:v>24</c:v>
                </c:pt>
                <c:pt idx="14">
                  <c:v>30</c:v>
                </c:pt>
                <c:pt idx="15">
                  <c:v>35</c:v>
                </c:pt>
              </c:numCache>
            </c:numRef>
          </c:xVal>
          <c:yVal>
            <c:numRef>
              <c:f>'[1]Gazir khal'!$C$341:$C$356</c:f>
              <c:numCache>
                <c:formatCode>General</c:formatCode>
                <c:ptCount val="16"/>
                <c:pt idx="0">
                  <c:v>2.0230000000000001</c:v>
                </c:pt>
                <c:pt idx="1">
                  <c:v>2.04</c:v>
                </c:pt>
                <c:pt idx="2">
                  <c:v>2.63</c:v>
                </c:pt>
                <c:pt idx="3">
                  <c:v>2.6150000000000002</c:v>
                </c:pt>
                <c:pt idx="4">
                  <c:v>1.5840000000000001</c:v>
                </c:pt>
                <c:pt idx="5">
                  <c:v>0.73299999999999998</c:v>
                </c:pt>
                <c:pt idx="6">
                  <c:v>0.113</c:v>
                </c:pt>
                <c:pt idx="7">
                  <c:v>8.9999999999999993E-3</c:v>
                </c:pt>
                <c:pt idx="8">
                  <c:v>0.11</c:v>
                </c:pt>
                <c:pt idx="9">
                  <c:v>0.72899999999999998</c:v>
                </c:pt>
                <c:pt idx="10">
                  <c:v>1.58</c:v>
                </c:pt>
                <c:pt idx="11">
                  <c:v>2.7490000000000001</c:v>
                </c:pt>
                <c:pt idx="12">
                  <c:v>2.734</c:v>
                </c:pt>
                <c:pt idx="13">
                  <c:v>1.8660000000000001</c:v>
                </c:pt>
                <c:pt idx="14">
                  <c:v>1.859</c:v>
                </c:pt>
                <c:pt idx="15">
                  <c:v>1.8540000000000001</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'[1]Gazir khal'!$I$341:$I$356</c:f>
              <c:numCache>
                <c:formatCode>General</c:formatCode>
                <c:ptCount val="16"/>
                <c:pt idx="9">
                  <c:v>0</c:v>
                </c:pt>
                <c:pt idx="10">
                  <c:v>7</c:v>
                </c:pt>
                <c:pt idx="11">
                  <c:v>7.75</c:v>
                </c:pt>
                <c:pt idx="12">
                  <c:v>13</c:v>
                </c:pt>
                <c:pt idx="13">
                  <c:v>14.5</c:v>
                </c:pt>
                <c:pt idx="14">
                  <c:v>16</c:v>
                </c:pt>
                <c:pt idx="15">
                  <c:v>21.625</c:v>
                </c:pt>
              </c:numCache>
            </c:numRef>
          </c:xVal>
          <c:yVal>
            <c:numRef>
              <c:f>'[1]Gazir khal'!$J$341:$J$356</c:f>
              <c:numCache>
                <c:formatCode>General</c:formatCode>
                <c:ptCount val="16"/>
                <c:pt idx="9">
                  <c:v>2.0230000000000001</c:v>
                </c:pt>
                <c:pt idx="10">
                  <c:v>2.04</c:v>
                </c:pt>
                <c:pt idx="11">
                  <c:v>2.5</c:v>
                </c:pt>
                <c:pt idx="12">
                  <c:v>-1</c:v>
                </c:pt>
                <c:pt idx="13">
                  <c:v>-1</c:v>
                </c:pt>
                <c:pt idx="14">
                  <c:v>-1</c:v>
                </c:pt>
                <c:pt idx="15">
                  <c:v>2.75</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40896640"/>
        <c:axId val="240898432"/>
      </c:scatterChart>
      <c:valAx>
        <c:axId val="2408966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898432"/>
        <c:crosses val="autoZero"/>
        <c:crossBetween val="midCat"/>
      </c:valAx>
      <c:valAx>
        <c:axId val="240898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896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khal'!$B$359:$B$371</c:f>
              <c:numCache>
                <c:formatCode>General</c:formatCode>
                <c:ptCount val="13"/>
                <c:pt idx="0">
                  <c:v>0</c:v>
                </c:pt>
                <c:pt idx="1">
                  <c:v>1</c:v>
                </c:pt>
                <c:pt idx="2">
                  <c:v>2</c:v>
                </c:pt>
                <c:pt idx="3">
                  <c:v>4</c:v>
                </c:pt>
                <c:pt idx="4">
                  <c:v>6</c:v>
                </c:pt>
                <c:pt idx="5">
                  <c:v>7</c:v>
                </c:pt>
                <c:pt idx="6">
                  <c:v>8</c:v>
                </c:pt>
                <c:pt idx="7">
                  <c:v>10</c:v>
                </c:pt>
                <c:pt idx="8">
                  <c:v>12</c:v>
                </c:pt>
                <c:pt idx="9">
                  <c:v>13</c:v>
                </c:pt>
                <c:pt idx="10">
                  <c:v>16</c:v>
                </c:pt>
                <c:pt idx="11">
                  <c:v>20</c:v>
                </c:pt>
                <c:pt idx="12">
                  <c:v>25</c:v>
                </c:pt>
              </c:numCache>
            </c:numRef>
          </c:xVal>
          <c:yVal>
            <c:numRef>
              <c:f>'[1]Gazir khal'!$C$359:$C$371</c:f>
              <c:numCache>
                <c:formatCode>General</c:formatCode>
                <c:ptCount val="13"/>
                <c:pt idx="0">
                  <c:v>2.8290000000000002</c:v>
                </c:pt>
                <c:pt idx="1">
                  <c:v>2.82</c:v>
                </c:pt>
                <c:pt idx="2">
                  <c:v>1.5820000000000001</c:v>
                </c:pt>
                <c:pt idx="3">
                  <c:v>0.81699999999999995</c:v>
                </c:pt>
                <c:pt idx="4">
                  <c:v>0.34</c:v>
                </c:pt>
                <c:pt idx="5">
                  <c:v>0.23699999999999999</c:v>
                </c:pt>
                <c:pt idx="6">
                  <c:v>0.34300000000000003</c:v>
                </c:pt>
                <c:pt idx="7">
                  <c:v>0.78200000000000003</c:v>
                </c:pt>
                <c:pt idx="8">
                  <c:v>1.587</c:v>
                </c:pt>
                <c:pt idx="9">
                  <c:v>2.7029999999999998</c:v>
                </c:pt>
                <c:pt idx="10">
                  <c:v>2.7090000000000001</c:v>
                </c:pt>
                <c:pt idx="11">
                  <c:v>2.6190000000000002</c:v>
                </c:pt>
                <c:pt idx="12">
                  <c:v>2.13</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'[1]Gazir khal'!$I$359:$I$371</c:f>
              <c:numCache>
                <c:formatCode>General</c:formatCode>
                <c:ptCount val="13"/>
                <c:pt idx="10">
                  <c:v>0</c:v>
                </c:pt>
                <c:pt idx="11">
                  <c:v>0</c:v>
                </c:pt>
                <c:pt idx="12">
                  <c:v>0</c:v>
                </c:pt>
              </c:numCache>
            </c:numRef>
          </c:xVal>
          <c:yVal>
            <c:numRef>
              <c:f>'[1]Gazir khal'!$J$359:$J$371</c:f>
              <c:numCache>
                <c:formatCode>General</c:formatCode>
                <c:ptCount val="13"/>
                <c:pt idx="10">
                  <c:v>2.8290000000000002</c:v>
                </c:pt>
                <c:pt idx="11">
                  <c:v>2.82</c:v>
                </c:pt>
                <c:pt idx="12">
                  <c:v>0</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42181248"/>
        <c:axId val="242182784"/>
      </c:scatterChart>
      <c:valAx>
        <c:axId val="242181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182784"/>
        <c:crosses val="autoZero"/>
        <c:crossBetween val="midCat"/>
      </c:valAx>
      <c:valAx>
        <c:axId val="242182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181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khal'!$B$374:$B$388</c:f>
              <c:numCache>
                <c:formatCode>General</c:formatCode>
                <c:ptCount val="15"/>
                <c:pt idx="0">
                  <c:v>0</c:v>
                </c:pt>
                <c:pt idx="1">
                  <c:v>5</c:v>
                </c:pt>
                <c:pt idx="2">
                  <c:v>10</c:v>
                </c:pt>
                <c:pt idx="3">
                  <c:v>11</c:v>
                </c:pt>
                <c:pt idx="4">
                  <c:v>13</c:v>
                </c:pt>
                <c:pt idx="5">
                  <c:v>15</c:v>
                </c:pt>
                <c:pt idx="6">
                  <c:v>17</c:v>
                </c:pt>
                <c:pt idx="7">
                  <c:v>19</c:v>
                </c:pt>
                <c:pt idx="8">
                  <c:v>21</c:v>
                </c:pt>
                <c:pt idx="9">
                  <c:v>23</c:v>
                </c:pt>
                <c:pt idx="10">
                  <c:v>24</c:v>
                </c:pt>
                <c:pt idx="11">
                  <c:v>27</c:v>
                </c:pt>
                <c:pt idx="12">
                  <c:v>28</c:v>
                </c:pt>
              </c:numCache>
            </c:numRef>
          </c:xVal>
          <c:yVal>
            <c:numRef>
              <c:f>'[1]Gazir khal'!$C$374:$C$388</c:f>
              <c:numCache>
                <c:formatCode>General</c:formatCode>
                <c:ptCount val="15"/>
                <c:pt idx="0">
                  <c:v>3.4510000000000001</c:v>
                </c:pt>
                <c:pt idx="1">
                  <c:v>3.444</c:v>
                </c:pt>
                <c:pt idx="2">
                  <c:v>3.4390000000000001</c:v>
                </c:pt>
                <c:pt idx="3">
                  <c:v>2.3130000000000002</c:v>
                </c:pt>
                <c:pt idx="4">
                  <c:v>1.02</c:v>
                </c:pt>
                <c:pt idx="5">
                  <c:v>0.19800000000000001</c:v>
                </c:pt>
                <c:pt idx="6">
                  <c:v>9.4E-2</c:v>
                </c:pt>
                <c:pt idx="7">
                  <c:v>0.19500000000000001</c:v>
                </c:pt>
                <c:pt idx="8">
                  <c:v>0.98899999999999999</c:v>
                </c:pt>
                <c:pt idx="9">
                  <c:v>2.3149999999999999</c:v>
                </c:pt>
                <c:pt idx="10">
                  <c:v>4.194</c:v>
                </c:pt>
                <c:pt idx="11">
                  <c:v>4.18</c:v>
                </c:pt>
                <c:pt idx="12">
                  <c:v>4.125</c:v>
                </c:pt>
              </c:numCache>
            </c:numRef>
          </c:yVal>
          <c:smooth val="0"/>
          <c:extLs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'[1]Gazir khal'!$I$374:$I$388</c:f>
              <c:numCache>
                <c:formatCode>General</c:formatCode>
                <c:ptCount val="15"/>
                <c:pt idx="9">
                  <c:v>0</c:v>
                </c:pt>
                <c:pt idx="10">
                  <c:v>5</c:v>
                </c:pt>
                <c:pt idx="11">
                  <c:v>0</c:v>
                </c:pt>
                <c:pt idx="12">
                  <c:v>0</c:v>
                </c:pt>
                <c:pt idx="13">
                  <c:v>27</c:v>
                </c:pt>
                <c:pt idx="14">
                  <c:v>28</c:v>
                </c:pt>
              </c:numCache>
            </c:numRef>
          </c:xVal>
          <c:yVal>
            <c:numRef>
              <c:f>'[1]Gazir khal'!$J$374:$J$388</c:f>
              <c:numCache>
                <c:formatCode>General</c:formatCode>
                <c:ptCount val="15"/>
                <c:pt idx="9">
                  <c:v>3.4510000000000001</c:v>
                </c:pt>
                <c:pt idx="10">
                  <c:v>3.444</c:v>
                </c:pt>
                <c:pt idx="11">
                  <c:v>3.4390000000000001</c:v>
                </c:pt>
                <c:pt idx="12">
                  <c:v>0</c:v>
                </c:pt>
                <c:pt idx="13">
                  <c:v>4.18</c:v>
                </c:pt>
                <c:pt idx="14">
                  <c:v>4.125</c:v>
                </c:pt>
              </c:numCache>
            </c:numRef>
          </c:yVal>
          <c:smooth val="0"/>
          <c:extLs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42220416"/>
        <c:axId val="242095232"/>
      </c:scatterChart>
      <c:valAx>
        <c:axId val="2422204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095232"/>
        <c:crosses val="autoZero"/>
        <c:crossBetween val="midCat"/>
      </c:valAx>
      <c:valAx>
        <c:axId val="242095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2204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khal'!$B$34:$B$47</c:f>
              <c:numCache>
                <c:formatCode>General</c:formatCode>
                <c:ptCount val="14"/>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'[1]Gazir khal'!$C$34:$C$47</c:f>
              <c:numCache>
                <c:formatCode>General</c:formatCode>
                <c:ptCount val="14"/>
                <c:pt idx="0">
                  <c:v>0.79500000000000004</c:v>
                </c:pt>
                <c:pt idx="1">
                  <c:v>0.78400000000000003</c:v>
                </c:pt>
                <c:pt idx="2">
                  <c:v>0.76800000000000002</c:v>
                </c:pt>
                <c:pt idx="3">
                  <c:v>0.45400000000000001</c:v>
                </c:pt>
                <c:pt idx="4">
                  <c:v>0.29799999999999999</c:v>
                </c:pt>
                <c:pt idx="5">
                  <c:v>0.10199999999999999</c:v>
                </c:pt>
                <c:pt idx="6">
                  <c:v>-2E-3</c:v>
                </c:pt>
                <c:pt idx="7">
                  <c:v>0.104</c:v>
                </c:pt>
                <c:pt idx="8">
                  <c:v>0.214</c:v>
                </c:pt>
                <c:pt idx="9">
                  <c:v>0.30199999999999999</c:v>
                </c:pt>
                <c:pt idx="10">
                  <c:v>0.39400000000000002</c:v>
                </c:pt>
                <c:pt idx="11">
                  <c:v>0.38</c:v>
                </c:pt>
                <c:pt idx="12">
                  <c:v>0.371</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'[1]Gazir khal'!$I$34:$I$47</c:f>
              <c:numCache>
                <c:formatCode>General</c:formatCode>
                <c:ptCount val="14"/>
                <c:pt idx="5">
                  <c:v>0</c:v>
                </c:pt>
                <c:pt idx="6">
                  <c:v>5</c:v>
                </c:pt>
                <c:pt idx="7">
                  <c:v>10</c:v>
                </c:pt>
                <c:pt idx="8">
                  <c:v>10.36</c:v>
                </c:pt>
                <c:pt idx="9">
                  <c:v>13</c:v>
                </c:pt>
                <c:pt idx="10">
                  <c:v>14.5</c:v>
                </c:pt>
                <c:pt idx="11">
                  <c:v>16</c:v>
                </c:pt>
                <c:pt idx="12">
                  <c:v>18.100000000000001</c:v>
                </c:pt>
              </c:numCache>
            </c:numRef>
          </c:xVal>
          <c:yVal>
            <c:numRef>
              <c:f>'[1]Gazir khal'!$J$34:$J$47</c:f>
              <c:numCache>
                <c:formatCode>General</c:formatCode>
                <c:ptCount val="14"/>
                <c:pt idx="5">
                  <c:v>0.79500000000000004</c:v>
                </c:pt>
                <c:pt idx="6">
                  <c:v>0.78400000000000003</c:v>
                </c:pt>
                <c:pt idx="7">
                  <c:v>0.76800000000000002</c:v>
                </c:pt>
                <c:pt idx="8">
                  <c:v>0.76</c:v>
                </c:pt>
                <c:pt idx="9">
                  <c:v>-1</c:v>
                </c:pt>
                <c:pt idx="10">
                  <c:v>-1</c:v>
                </c:pt>
                <c:pt idx="11">
                  <c:v>-1</c:v>
                </c:pt>
                <c:pt idx="12">
                  <c:v>0.4</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1201152"/>
        <c:axId val="241202688"/>
      </c:scatterChart>
      <c:valAx>
        <c:axId val="2412011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02688"/>
        <c:crosses val="autoZero"/>
        <c:crossBetween val="midCat"/>
      </c:valAx>
      <c:valAx>
        <c:axId val="2412026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01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khal'!$B$49:$B$62</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'[1]Gazir khal'!$C$49:$C$62</c:f>
              <c:numCache>
                <c:formatCode>General</c:formatCode>
                <c:ptCount val="14"/>
                <c:pt idx="0">
                  <c:v>1.27</c:v>
                </c:pt>
                <c:pt idx="1">
                  <c:v>1.2829999999999999</c:v>
                </c:pt>
                <c:pt idx="2">
                  <c:v>1.29</c:v>
                </c:pt>
                <c:pt idx="3">
                  <c:v>0.56799999999999995</c:v>
                </c:pt>
                <c:pt idx="4">
                  <c:v>0.28699999999999998</c:v>
                </c:pt>
                <c:pt idx="5">
                  <c:v>-0.01</c:v>
                </c:pt>
                <c:pt idx="6">
                  <c:v>-0.124</c:v>
                </c:pt>
                <c:pt idx="7">
                  <c:v>-1.7999999999999999E-2</c:v>
                </c:pt>
                <c:pt idx="8">
                  <c:v>0.25900000000000001</c:v>
                </c:pt>
                <c:pt idx="9">
                  <c:v>0.68600000000000005</c:v>
                </c:pt>
                <c:pt idx="10">
                  <c:v>1.202</c:v>
                </c:pt>
                <c:pt idx="11">
                  <c:v>1.198</c:v>
                </c:pt>
                <c:pt idx="12">
                  <c:v>1.1859999999999999</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'[1]Gazir khal'!$I$49:$I$62</c:f>
              <c:numCache>
                <c:formatCode>General</c:formatCode>
                <c:ptCount val="14"/>
                <c:pt idx="6">
                  <c:v>0</c:v>
                </c:pt>
                <c:pt idx="7">
                  <c:v>5</c:v>
                </c:pt>
                <c:pt idx="8">
                  <c:v>9.7649999999999988</c:v>
                </c:pt>
                <c:pt idx="9">
                  <c:v>13.2</c:v>
                </c:pt>
                <c:pt idx="10">
                  <c:v>14.7</c:v>
                </c:pt>
                <c:pt idx="11">
                  <c:v>16.2</c:v>
                </c:pt>
                <c:pt idx="12">
                  <c:v>18.45</c:v>
                </c:pt>
                <c:pt idx="13">
                  <c:v>25</c:v>
                </c:pt>
              </c:numCache>
            </c:numRef>
          </c:xVal>
          <c:yVal>
            <c:numRef>
              <c:f>'[1]Gazir khal'!$J$49:$J$62</c:f>
              <c:numCache>
                <c:formatCode>General</c:formatCode>
                <c:ptCount val="14"/>
                <c:pt idx="6">
                  <c:v>1.27</c:v>
                </c:pt>
                <c:pt idx="7">
                  <c:v>1.2829999999999999</c:v>
                </c:pt>
                <c:pt idx="8">
                  <c:v>1.29</c:v>
                </c:pt>
                <c:pt idx="9">
                  <c:v>-1</c:v>
                </c:pt>
                <c:pt idx="10">
                  <c:v>-1</c:v>
                </c:pt>
                <c:pt idx="11">
                  <c:v>-1</c:v>
                </c:pt>
                <c:pt idx="12">
                  <c:v>0.5</c:v>
                </c:pt>
                <c:pt idx="13">
                  <c:v>1.198</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1223936"/>
        <c:axId val="241225728"/>
      </c:scatterChart>
      <c:valAx>
        <c:axId val="2412239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25728"/>
        <c:crosses val="autoZero"/>
        <c:crossBetween val="midCat"/>
      </c:valAx>
      <c:valAx>
        <c:axId val="241225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239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khal'!$B$65:$B$78</c:f>
              <c:numCache>
                <c:formatCode>General</c:formatCode>
                <c:ptCount val="14"/>
                <c:pt idx="0">
                  <c:v>0</c:v>
                </c:pt>
                <c:pt idx="1">
                  <c:v>5</c:v>
                </c:pt>
                <c:pt idx="2">
                  <c:v>10</c:v>
                </c:pt>
                <c:pt idx="3">
                  <c:v>11</c:v>
                </c:pt>
                <c:pt idx="4">
                  <c:v>12</c:v>
                </c:pt>
                <c:pt idx="5">
                  <c:v>13</c:v>
                </c:pt>
                <c:pt idx="6">
                  <c:v>14.5</c:v>
                </c:pt>
                <c:pt idx="7">
                  <c:v>16</c:v>
                </c:pt>
                <c:pt idx="8">
                  <c:v>17</c:v>
                </c:pt>
                <c:pt idx="9">
                  <c:v>18</c:v>
                </c:pt>
                <c:pt idx="10">
                  <c:v>19</c:v>
                </c:pt>
                <c:pt idx="11">
                  <c:v>25</c:v>
                </c:pt>
                <c:pt idx="12">
                  <c:v>30</c:v>
                </c:pt>
                <c:pt idx="13">
                  <c:v>35</c:v>
                </c:pt>
              </c:numCache>
            </c:numRef>
          </c:xVal>
          <c:yVal>
            <c:numRef>
              <c:f>'[1]Gazir khal'!$C$65:$C$78</c:f>
              <c:numCache>
                <c:formatCode>General</c:formatCode>
                <c:ptCount val="14"/>
                <c:pt idx="0">
                  <c:v>1.1930000000000001</c:v>
                </c:pt>
                <c:pt idx="1">
                  <c:v>1.181</c:v>
                </c:pt>
                <c:pt idx="2">
                  <c:v>1.159</c:v>
                </c:pt>
                <c:pt idx="3">
                  <c:v>0.54200000000000004</c:v>
                </c:pt>
                <c:pt idx="4">
                  <c:v>0.183</c:v>
                </c:pt>
                <c:pt idx="5">
                  <c:v>-9.8000000000000004E-2</c:v>
                </c:pt>
                <c:pt idx="6">
                  <c:v>-0.20699999999999999</c:v>
                </c:pt>
                <c:pt idx="7">
                  <c:v>-0.10199999999999999</c:v>
                </c:pt>
                <c:pt idx="8">
                  <c:v>0.19700000000000001</c:v>
                </c:pt>
                <c:pt idx="9">
                  <c:v>0.59199999999999997</c:v>
                </c:pt>
                <c:pt idx="10">
                  <c:v>1.242</c:v>
                </c:pt>
                <c:pt idx="11">
                  <c:v>1.2370000000000001</c:v>
                </c:pt>
                <c:pt idx="12">
                  <c:v>1.2290000000000001</c:v>
                </c:pt>
                <c:pt idx="13">
                  <c:v>1.2230000000000001</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'[1]Gazir khal'!$I$66:$I$78</c:f>
              <c:numCache>
                <c:formatCode>General</c:formatCode>
                <c:ptCount val="13"/>
                <c:pt idx="5">
                  <c:v>0</c:v>
                </c:pt>
                <c:pt idx="6">
                  <c:v>5</c:v>
                </c:pt>
                <c:pt idx="7">
                  <c:v>9.9749999999999996</c:v>
                </c:pt>
                <c:pt idx="8">
                  <c:v>13.2</c:v>
                </c:pt>
                <c:pt idx="9">
                  <c:v>14.7</c:v>
                </c:pt>
                <c:pt idx="10">
                  <c:v>16.2</c:v>
                </c:pt>
                <c:pt idx="11">
                  <c:v>19.559999999999999</c:v>
                </c:pt>
                <c:pt idx="12">
                  <c:v>25</c:v>
                </c:pt>
              </c:numCache>
            </c:numRef>
          </c:xVal>
          <c:yVal>
            <c:numRef>
              <c:f>'[1]Gazir khal'!$J$66:$J$78</c:f>
              <c:numCache>
                <c:formatCode>General</c:formatCode>
                <c:ptCount val="13"/>
                <c:pt idx="5">
                  <c:v>1.1930000000000001</c:v>
                </c:pt>
                <c:pt idx="6">
                  <c:v>1.181</c:v>
                </c:pt>
                <c:pt idx="7">
                  <c:v>1.1499999999999999</c:v>
                </c:pt>
                <c:pt idx="8">
                  <c:v>-1</c:v>
                </c:pt>
                <c:pt idx="9">
                  <c:v>-1</c:v>
                </c:pt>
                <c:pt idx="10">
                  <c:v>-1</c:v>
                </c:pt>
                <c:pt idx="11">
                  <c:v>1.24</c:v>
                </c:pt>
                <c:pt idx="12">
                  <c:v>1.2370000000000001</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1130112"/>
        <c:axId val="241144192"/>
      </c:scatterChart>
      <c:valAx>
        <c:axId val="241130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144192"/>
        <c:crosses val="autoZero"/>
        <c:crossBetween val="midCat"/>
      </c:valAx>
      <c:valAx>
        <c:axId val="241144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130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khal'!$B$82:$B$95</c:f>
              <c:numCache>
                <c:formatCode>General</c:formatCode>
                <c:ptCount val="14"/>
                <c:pt idx="0">
                  <c:v>0</c:v>
                </c:pt>
                <c:pt idx="1">
                  <c:v>5</c:v>
                </c:pt>
                <c:pt idx="2">
                  <c:v>10</c:v>
                </c:pt>
                <c:pt idx="3">
                  <c:v>11</c:v>
                </c:pt>
                <c:pt idx="4">
                  <c:v>12</c:v>
                </c:pt>
                <c:pt idx="5">
                  <c:v>14</c:v>
                </c:pt>
                <c:pt idx="6">
                  <c:v>15.5</c:v>
                </c:pt>
                <c:pt idx="7">
                  <c:v>17</c:v>
                </c:pt>
                <c:pt idx="8">
                  <c:v>19</c:v>
                </c:pt>
                <c:pt idx="9">
                  <c:v>20</c:v>
                </c:pt>
                <c:pt idx="10">
                  <c:v>21</c:v>
                </c:pt>
                <c:pt idx="11">
                  <c:v>25</c:v>
                </c:pt>
                <c:pt idx="12">
                  <c:v>30</c:v>
                </c:pt>
                <c:pt idx="13">
                  <c:v>35</c:v>
                </c:pt>
              </c:numCache>
            </c:numRef>
          </c:xVal>
          <c:yVal>
            <c:numRef>
              <c:f>'[1]Gazir khal'!$C$82:$C$95</c:f>
              <c:numCache>
                <c:formatCode>General</c:formatCode>
                <c:ptCount val="14"/>
                <c:pt idx="0">
                  <c:v>1.3879999999999999</c:v>
                </c:pt>
                <c:pt idx="1">
                  <c:v>1.3720000000000001</c:v>
                </c:pt>
                <c:pt idx="2">
                  <c:v>1.367</c:v>
                </c:pt>
                <c:pt idx="3">
                  <c:v>0.56100000000000005</c:v>
                </c:pt>
                <c:pt idx="4">
                  <c:v>0.05</c:v>
                </c:pt>
                <c:pt idx="5">
                  <c:v>-0.318</c:v>
                </c:pt>
                <c:pt idx="6">
                  <c:v>-0.42299999999999999</c:v>
                </c:pt>
                <c:pt idx="7">
                  <c:v>-0.317</c:v>
                </c:pt>
                <c:pt idx="8">
                  <c:v>4.2000000000000003E-2</c:v>
                </c:pt>
                <c:pt idx="9">
                  <c:v>0.59299999999999997</c:v>
                </c:pt>
                <c:pt idx="10">
                  <c:v>1.456</c:v>
                </c:pt>
                <c:pt idx="11">
                  <c:v>1.4370000000000001</c:v>
                </c:pt>
                <c:pt idx="12">
                  <c:v>1.4319999999999999</c:v>
                </c:pt>
                <c:pt idx="13">
                  <c:v>1.42</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'[1]Gazir khal'!$I$82:$I$95</c:f>
              <c:numCache>
                <c:formatCode>General</c:formatCode>
                <c:ptCount val="14"/>
                <c:pt idx="3">
                  <c:v>0</c:v>
                </c:pt>
                <c:pt idx="4">
                  <c:v>5</c:v>
                </c:pt>
                <c:pt idx="5">
                  <c:v>10</c:v>
                </c:pt>
                <c:pt idx="6">
                  <c:v>11</c:v>
                </c:pt>
                <c:pt idx="7">
                  <c:v>12</c:v>
                </c:pt>
                <c:pt idx="8">
                  <c:v>12.65</c:v>
                </c:pt>
                <c:pt idx="9">
                  <c:v>14</c:v>
                </c:pt>
                <c:pt idx="10">
                  <c:v>15.5</c:v>
                </c:pt>
                <c:pt idx="11">
                  <c:v>17</c:v>
                </c:pt>
                <c:pt idx="12">
                  <c:v>18.350000000000001</c:v>
                </c:pt>
                <c:pt idx="13">
                  <c:v>19</c:v>
                </c:pt>
              </c:numCache>
            </c:numRef>
          </c:xVal>
          <c:yVal>
            <c:numRef>
              <c:f>'[1]Gazir khal'!$J$82:$J$95</c:f>
              <c:numCache>
                <c:formatCode>General</c:formatCode>
                <c:ptCount val="14"/>
                <c:pt idx="3">
                  <c:v>1.3879999999999999</c:v>
                </c:pt>
                <c:pt idx="4">
                  <c:v>1.3720000000000001</c:v>
                </c:pt>
                <c:pt idx="5">
                  <c:v>1.367</c:v>
                </c:pt>
                <c:pt idx="6">
                  <c:v>0.56100000000000005</c:v>
                </c:pt>
                <c:pt idx="7">
                  <c:v>0.05</c:v>
                </c:pt>
                <c:pt idx="8">
                  <c:v>-0.1</c:v>
                </c:pt>
                <c:pt idx="9">
                  <c:v>-1</c:v>
                </c:pt>
                <c:pt idx="10">
                  <c:v>-1</c:v>
                </c:pt>
                <c:pt idx="11">
                  <c:v>-1</c:v>
                </c:pt>
                <c:pt idx="12">
                  <c:v>-0.1</c:v>
                </c:pt>
                <c:pt idx="13">
                  <c:v>4.2000000000000003E-2</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1155456"/>
        <c:axId val="241165440"/>
      </c:scatterChart>
      <c:valAx>
        <c:axId val="2411554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165440"/>
        <c:crosses val="autoZero"/>
        <c:crossBetween val="midCat"/>
      </c:valAx>
      <c:valAx>
        <c:axId val="2411654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1554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khal'!$B$98:$B$113</c:f>
              <c:numCache>
                <c:formatCode>General</c:formatCode>
                <c:ptCount val="16"/>
                <c:pt idx="0">
                  <c:v>0</c:v>
                </c:pt>
                <c:pt idx="1">
                  <c:v>5</c:v>
                </c:pt>
                <c:pt idx="2">
                  <c:v>10</c:v>
                </c:pt>
                <c:pt idx="3">
                  <c:v>11</c:v>
                </c:pt>
                <c:pt idx="4">
                  <c:v>12</c:v>
                </c:pt>
                <c:pt idx="5">
                  <c:v>13</c:v>
                </c:pt>
                <c:pt idx="6">
                  <c:v>15</c:v>
                </c:pt>
                <c:pt idx="7">
                  <c:v>17</c:v>
                </c:pt>
                <c:pt idx="8">
                  <c:v>18</c:v>
                </c:pt>
                <c:pt idx="9">
                  <c:v>19</c:v>
                </c:pt>
                <c:pt idx="10">
                  <c:v>20</c:v>
                </c:pt>
                <c:pt idx="11">
                  <c:v>21</c:v>
                </c:pt>
                <c:pt idx="12">
                  <c:v>22</c:v>
                </c:pt>
                <c:pt idx="13">
                  <c:v>27</c:v>
                </c:pt>
                <c:pt idx="14">
                  <c:v>32</c:v>
                </c:pt>
              </c:numCache>
            </c:numRef>
          </c:xVal>
          <c:yVal>
            <c:numRef>
              <c:f>'[1]Gazir khal'!$C$98:$C$113</c:f>
              <c:numCache>
                <c:formatCode>General</c:formatCode>
                <c:ptCount val="16"/>
                <c:pt idx="0">
                  <c:v>1.91</c:v>
                </c:pt>
                <c:pt idx="1">
                  <c:v>1.905</c:v>
                </c:pt>
                <c:pt idx="2">
                  <c:v>1.8839999999999999</c:v>
                </c:pt>
                <c:pt idx="3">
                  <c:v>1.804</c:v>
                </c:pt>
                <c:pt idx="4">
                  <c:v>0.13500000000000001</c:v>
                </c:pt>
                <c:pt idx="5">
                  <c:v>-0.34</c:v>
                </c:pt>
                <c:pt idx="6">
                  <c:v>-0.44</c:v>
                </c:pt>
                <c:pt idx="7">
                  <c:v>-0.33600000000000002</c:v>
                </c:pt>
                <c:pt idx="8">
                  <c:v>0.111</c:v>
                </c:pt>
                <c:pt idx="9">
                  <c:v>0.88600000000000001</c:v>
                </c:pt>
                <c:pt idx="10">
                  <c:v>2.0470000000000002</c:v>
                </c:pt>
                <c:pt idx="11">
                  <c:v>2.0379999999999998</c:v>
                </c:pt>
                <c:pt idx="12">
                  <c:v>1.0760000000000001</c:v>
                </c:pt>
                <c:pt idx="13">
                  <c:v>1.07</c:v>
                </c:pt>
                <c:pt idx="14">
                  <c:v>1.0649999999999999</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'[1]Gazir khal'!$I$99:$I$113</c:f>
              <c:numCache>
                <c:formatCode>General</c:formatCode>
                <c:ptCount val="15"/>
                <c:pt idx="5">
                  <c:v>0</c:v>
                </c:pt>
                <c:pt idx="6">
                  <c:v>5</c:v>
                </c:pt>
                <c:pt idx="7">
                  <c:v>9.18</c:v>
                </c:pt>
                <c:pt idx="8">
                  <c:v>13.5</c:v>
                </c:pt>
                <c:pt idx="9">
                  <c:v>15</c:v>
                </c:pt>
                <c:pt idx="10">
                  <c:v>16.5</c:v>
                </c:pt>
                <c:pt idx="11">
                  <c:v>21.060000000000002</c:v>
                </c:pt>
                <c:pt idx="12">
                  <c:v>22</c:v>
                </c:pt>
                <c:pt idx="13">
                  <c:v>27</c:v>
                </c:pt>
              </c:numCache>
            </c:numRef>
          </c:xVal>
          <c:yVal>
            <c:numRef>
              <c:f>'[1]Gazir khal'!$J$99:$J$113</c:f>
              <c:numCache>
                <c:formatCode>General</c:formatCode>
                <c:ptCount val="15"/>
                <c:pt idx="5">
                  <c:v>1.91</c:v>
                </c:pt>
                <c:pt idx="6">
                  <c:v>1.905</c:v>
                </c:pt>
                <c:pt idx="7">
                  <c:v>1.88</c:v>
                </c:pt>
                <c:pt idx="8">
                  <c:v>-1</c:v>
                </c:pt>
                <c:pt idx="9">
                  <c:v>-1</c:v>
                </c:pt>
                <c:pt idx="10">
                  <c:v>-1</c:v>
                </c:pt>
                <c:pt idx="11">
                  <c:v>2.04</c:v>
                </c:pt>
                <c:pt idx="12">
                  <c:v>1.0760000000000001</c:v>
                </c:pt>
                <c:pt idx="13">
                  <c:v>1.07</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1268608"/>
        <c:axId val="241270144"/>
      </c:scatterChart>
      <c:valAx>
        <c:axId val="241268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70144"/>
        <c:crosses val="autoZero"/>
        <c:crossBetween val="midCat"/>
      </c:valAx>
      <c:valAx>
        <c:axId val="2412701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68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khal'!$B$115:$B$127</c:f>
              <c:numCache>
                <c:formatCode>General</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'[1]Gazir khal'!$C$115:$C$127</c:f>
              <c:numCache>
                <c:formatCode>General</c:formatCode>
                <c:ptCount val="13"/>
                <c:pt idx="0">
                  <c:v>0.94199999999999995</c:v>
                </c:pt>
                <c:pt idx="1">
                  <c:v>0.93500000000000005</c:v>
                </c:pt>
                <c:pt idx="2">
                  <c:v>0.92100000000000004</c:v>
                </c:pt>
                <c:pt idx="3">
                  <c:v>0.29299999999999998</c:v>
                </c:pt>
                <c:pt idx="4">
                  <c:v>-5.5E-2</c:v>
                </c:pt>
                <c:pt idx="5">
                  <c:v>-0.254</c:v>
                </c:pt>
                <c:pt idx="6">
                  <c:v>-0.35499999999999998</c:v>
                </c:pt>
                <c:pt idx="7">
                  <c:v>-0.249</c:v>
                </c:pt>
                <c:pt idx="8">
                  <c:v>-4.5999999999999999E-2</c:v>
                </c:pt>
                <c:pt idx="9">
                  <c:v>0.25700000000000001</c:v>
                </c:pt>
                <c:pt idx="10">
                  <c:v>0.89</c:v>
                </c:pt>
                <c:pt idx="11">
                  <c:v>0.879</c:v>
                </c:pt>
                <c:pt idx="12">
                  <c:v>0.875</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'[1]Gazir khal'!$I$115:$I$127</c:f>
              <c:numCache>
                <c:formatCode>General</c:formatCode>
                <c:ptCount val="13"/>
                <c:pt idx="3">
                  <c:v>0</c:v>
                </c:pt>
                <c:pt idx="4">
                  <c:v>5</c:v>
                </c:pt>
                <c:pt idx="5">
                  <c:v>10</c:v>
                </c:pt>
                <c:pt idx="6">
                  <c:v>11</c:v>
                </c:pt>
                <c:pt idx="7">
                  <c:v>13</c:v>
                </c:pt>
                <c:pt idx="8">
                  <c:v>13.074999999999999</c:v>
                </c:pt>
                <c:pt idx="9">
                  <c:v>14.5</c:v>
                </c:pt>
                <c:pt idx="10">
                  <c:v>16</c:v>
                </c:pt>
                <c:pt idx="11">
                  <c:v>17.5</c:v>
                </c:pt>
                <c:pt idx="12">
                  <c:v>18.925000000000001</c:v>
                </c:pt>
              </c:numCache>
            </c:numRef>
          </c:xVal>
          <c:yVal>
            <c:numRef>
              <c:f>'[1]Gazir khal'!$J$115:$J$127</c:f>
              <c:numCache>
                <c:formatCode>General</c:formatCode>
                <c:ptCount val="13"/>
                <c:pt idx="3">
                  <c:v>0.94199999999999995</c:v>
                </c:pt>
                <c:pt idx="4">
                  <c:v>0.93500000000000005</c:v>
                </c:pt>
                <c:pt idx="5">
                  <c:v>0.92100000000000004</c:v>
                </c:pt>
                <c:pt idx="6">
                  <c:v>0.29299999999999998</c:v>
                </c:pt>
                <c:pt idx="7">
                  <c:v>-5.5E-2</c:v>
                </c:pt>
                <c:pt idx="8">
                  <c:v>-0.05</c:v>
                </c:pt>
                <c:pt idx="9">
                  <c:v>-1</c:v>
                </c:pt>
                <c:pt idx="10">
                  <c:v>-1</c:v>
                </c:pt>
                <c:pt idx="11">
                  <c:v>-1</c:v>
                </c:pt>
                <c:pt idx="12">
                  <c:v>-0.05</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1381376"/>
        <c:axId val="241382912"/>
      </c:scatterChart>
      <c:valAx>
        <c:axId val="2413813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382912"/>
        <c:crosses val="autoZero"/>
        <c:crossBetween val="midCat"/>
      </c:valAx>
      <c:valAx>
        <c:axId val="2413829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3813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khal'!$B$130:$B$142</c:f>
              <c:numCache>
                <c:formatCode>General</c:formatCode>
                <c:ptCount val="13"/>
                <c:pt idx="0">
                  <c:v>0</c:v>
                </c:pt>
                <c:pt idx="1">
                  <c:v>5</c:v>
                </c:pt>
                <c:pt idx="2">
                  <c:v>10</c:v>
                </c:pt>
                <c:pt idx="3">
                  <c:v>11</c:v>
                </c:pt>
                <c:pt idx="4">
                  <c:v>12</c:v>
                </c:pt>
                <c:pt idx="5">
                  <c:v>14</c:v>
                </c:pt>
                <c:pt idx="6">
                  <c:v>15.5</c:v>
                </c:pt>
                <c:pt idx="7">
                  <c:v>17</c:v>
                </c:pt>
                <c:pt idx="8">
                  <c:v>19</c:v>
                </c:pt>
                <c:pt idx="9">
                  <c:v>20</c:v>
                </c:pt>
                <c:pt idx="10">
                  <c:v>21</c:v>
                </c:pt>
                <c:pt idx="11">
                  <c:v>25</c:v>
                </c:pt>
                <c:pt idx="12">
                  <c:v>30</c:v>
                </c:pt>
              </c:numCache>
            </c:numRef>
          </c:xVal>
          <c:yVal>
            <c:numRef>
              <c:f>'[1]Gazir khal'!$C$130:$C$142</c:f>
              <c:numCache>
                <c:formatCode>General</c:formatCode>
                <c:ptCount val="13"/>
                <c:pt idx="0">
                  <c:v>0.94</c:v>
                </c:pt>
                <c:pt idx="1">
                  <c:v>0.92100000000000004</c:v>
                </c:pt>
                <c:pt idx="2">
                  <c:v>0.90900000000000003</c:v>
                </c:pt>
                <c:pt idx="3">
                  <c:v>0.42499999999999999</c:v>
                </c:pt>
                <c:pt idx="4">
                  <c:v>0.111</c:v>
                </c:pt>
                <c:pt idx="5">
                  <c:v>-0.10299999999999999</c:v>
                </c:pt>
                <c:pt idx="6">
                  <c:v>-0.20899999999999999</c:v>
                </c:pt>
                <c:pt idx="7">
                  <c:v>-0.104</c:v>
                </c:pt>
                <c:pt idx="8">
                  <c:v>0.11600000000000001</c:v>
                </c:pt>
                <c:pt idx="9">
                  <c:v>0.441</c:v>
                </c:pt>
                <c:pt idx="10">
                  <c:v>0.85499999999999998</c:v>
                </c:pt>
                <c:pt idx="11">
                  <c:v>0.84599999999999997</c:v>
                </c:pt>
                <c:pt idx="12">
                  <c:v>0.83399999999999996</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'[1]Gazir khal'!$I$130:$I$142</c:f>
              <c:numCache>
                <c:formatCode>General</c:formatCode>
                <c:ptCount val="13"/>
                <c:pt idx="3">
                  <c:v>0</c:v>
                </c:pt>
                <c:pt idx="4">
                  <c:v>5</c:v>
                </c:pt>
                <c:pt idx="5">
                  <c:v>10</c:v>
                </c:pt>
                <c:pt idx="6">
                  <c:v>11</c:v>
                </c:pt>
                <c:pt idx="7">
                  <c:v>12</c:v>
                </c:pt>
                <c:pt idx="8">
                  <c:v>12.5</c:v>
                </c:pt>
                <c:pt idx="9">
                  <c:v>14</c:v>
                </c:pt>
                <c:pt idx="10">
                  <c:v>15.5</c:v>
                </c:pt>
                <c:pt idx="11">
                  <c:v>17</c:v>
                </c:pt>
                <c:pt idx="12">
                  <c:v>18.574999999999999</c:v>
                </c:pt>
              </c:numCache>
            </c:numRef>
          </c:xVal>
          <c:yVal>
            <c:numRef>
              <c:f>'[1]Gazir khal'!$J$130:$J$142</c:f>
              <c:numCache>
                <c:formatCode>General</c:formatCode>
                <c:ptCount val="13"/>
                <c:pt idx="3">
                  <c:v>0.94</c:v>
                </c:pt>
                <c:pt idx="4">
                  <c:v>0.92100000000000004</c:v>
                </c:pt>
                <c:pt idx="5">
                  <c:v>0.90900000000000003</c:v>
                </c:pt>
                <c:pt idx="6">
                  <c:v>0.42499999999999999</c:v>
                </c:pt>
                <c:pt idx="7">
                  <c:v>0.111</c:v>
                </c:pt>
                <c:pt idx="8">
                  <c:v>0</c:v>
                </c:pt>
                <c:pt idx="9">
                  <c:v>-1</c:v>
                </c:pt>
                <c:pt idx="10">
                  <c:v>-1</c:v>
                </c:pt>
                <c:pt idx="11">
                  <c:v>-1</c:v>
                </c:pt>
                <c:pt idx="12">
                  <c:v>0.05</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41408256"/>
        <c:axId val="241414144"/>
      </c:scatterChart>
      <c:valAx>
        <c:axId val="2414082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14144"/>
        <c:crosses val="autoZero"/>
        <c:crossBetween val="midCat"/>
      </c:valAx>
      <c:valAx>
        <c:axId val="2414141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082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13</xdr:col>
      <xdr:colOff>397489</xdr:colOff>
      <xdr:row>3</xdr:row>
      <xdr:rowOff>38817</xdr:rowOff>
    </xdr:from>
    <xdr:to>
      <xdr:col>19</xdr:col>
      <xdr:colOff>163973</xdr:colOff>
      <xdr:row>16</xdr:row>
      <xdr:rowOff>0</xdr:rowOff>
    </xdr:to>
    <xdr:graphicFrame macro="">
      <xdr:nvGraphicFramePr>
        <xdr:cNvPr id="40"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19</xdr:row>
      <xdr:rowOff>38817</xdr:rowOff>
    </xdr:from>
    <xdr:to>
      <xdr:col>19</xdr:col>
      <xdr:colOff>163973</xdr:colOff>
      <xdr:row>31</xdr:row>
      <xdr:rowOff>0</xdr:rowOff>
    </xdr:to>
    <xdr:graphicFrame macro="">
      <xdr:nvGraphicFramePr>
        <xdr:cNvPr id="41"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34</xdr:row>
      <xdr:rowOff>38817</xdr:rowOff>
    </xdr:from>
    <xdr:to>
      <xdr:col>19</xdr:col>
      <xdr:colOff>163973</xdr:colOff>
      <xdr:row>46</xdr:row>
      <xdr:rowOff>0</xdr:rowOff>
    </xdr:to>
    <xdr:graphicFrame macro="">
      <xdr:nvGraphicFramePr>
        <xdr:cNvPr id="49"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49</xdr:row>
      <xdr:rowOff>31197</xdr:rowOff>
    </xdr:from>
    <xdr:to>
      <xdr:col>19</xdr:col>
      <xdr:colOff>186833</xdr:colOff>
      <xdr:row>61</xdr:row>
      <xdr:rowOff>0</xdr:rowOff>
    </xdr:to>
    <xdr:graphicFrame macro="">
      <xdr:nvGraphicFramePr>
        <xdr:cNvPr id="50"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65</xdr:row>
      <xdr:rowOff>38817</xdr:rowOff>
    </xdr:from>
    <xdr:to>
      <xdr:col>19</xdr:col>
      <xdr:colOff>163973</xdr:colOff>
      <xdr:row>78</xdr:row>
      <xdr:rowOff>0</xdr:rowOff>
    </xdr:to>
    <xdr:graphicFrame macro="">
      <xdr:nvGraphicFramePr>
        <xdr:cNvPr id="51"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82</xdr:row>
      <xdr:rowOff>38817</xdr:rowOff>
    </xdr:from>
    <xdr:to>
      <xdr:col>19</xdr:col>
      <xdr:colOff>163973</xdr:colOff>
      <xdr:row>95</xdr:row>
      <xdr:rowOff>0</xdr:rowOff>
    </xdr:to>
    <xdr:graphicFrame macro="">
      <xdr:nvGraphicFramePr>
        <xdr:cNvPr id="52"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98</xdr:row>
      <xdr:rowOff>38817</xdr:rowOff>
    </xdr:from>
    <xdr:to>
      <xdr:col>19</xdr:col>
      <xdr:colOff>163973</xdr:colOff>
      <xdr:row>112</xdr:row>
      <xdr:rowOff>0</xdr:rowOff>
    </xdr:to>
    <xdr:graphicFrame macro="">
      <xdr:nvGraphicFramePr>
        <xdr:cNvPr id="53"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180455</xdr:colOff>
      <xdr:row>114</xdr:row>
      <xdr:rowOff>89844</xdr:rowOff>
    </xdr:from>
    <xdr:to>
      <xdr:col>19</xdr:col>
      <xdr:colOff>146964</xdr:colOff>
      <xdr:row>126</xdr:row>
      <xdr:rowOff>51027</xdr:rowOff>
    </xdr:to>
    <xdr:graphicFrame macro="">
      <xdr:nvGraphicFramePr>
        <xdr:cNvPr id="54"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130</xdr:row>
      <xdr:rowOff>38817</xdr:rowOff>
    </xdr:from>
    <xdr:to>
      <xdr:col>19</xdr:col>
      <xdr:colOff>163973</xdr:colOff>
      <xdr:row>142</xdr:row>
      <xdr:rowOff>0</xdr:rowOff>
    </xdr:to>
    <xdr:graphicFrame macro="">
      <xdr:nvGraphicFramePr>
        <xdr:cNvPr id="55"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146</xdr:row>
      <xdr:rowOff>38817</xdr:rowOff>
    </xdr:from>
    <xdr:to>
      <xdr:col>19</xdr:col>
      <xdr:colOff>163973</xdr:colOff>
      <xdr:row>158</xdr:row>
      <xdr:rowOff>0</xdr:rowOff>
    </xdr:to>
    <xdr:graphicFrame macro="">
      <xdr:nvGraphicFramePr>
        <xdr:cNvPr id="56"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162</xdr:row>
      <xdr:rowOff>38817</xdr:rowOff>
    </xdr:from>
    <xdr:to>
      <xdr:col>19</xdr:col>
      <xdr:colOff>163973</xdr:colOff>
      <xdr:row>174</xdr:row>
      <xdr:rowOff>0</xdr:rowOff>
    </xdr:to>
    <xdr:graphicFrame macro="">
      <xdr:nvGraphicFramePr>
        <xdr:cNvPr id="57"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197464</xdr:colOff>
      <xdr:row>179</xdr:row>
      <xdr:rowOff>55826</xdr:rowOff>
    </xdr:from>
    <xdr:to>
      <xdr:col>19</xdr:col>
      <xdr:colOff>163973</xdr:colOff>
      <xdr:row>191</xdr:row>
      <xdr:rowOff>17008</xdr:rowOff>
    </xdr:to>
    <xdr:graphicFrame macro="">
      <xdr:nvGraphicFramePr>
        <xdr:cNvPr id="58"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195</xdr:row>
      <xdr:rowOff>38817</xdr:rowOff>
    </xdr:from>
    <xdr:to>
      <xdr:col>19</xdr:col>
      <xdr:colOff>163973</xdr:colOff>
      <xdr:row>209</xdr:row>
      <xdr:rowOff>0</xdr:rowOff>
    </xdr:to>
    <xdr:graphicFrame macro="">
      <xdr:nvGraphicFramePr>
        <xdr:cNvPr id="59"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213</xdr:row>
      <xdr:rowOff>38817</xdr:rowOff>
    </xdr:from>
    <xdr:to>
      <xdr:col>19</xdr:col>
      <xdr:colOff>163973</xdr:colOff>
      <xdr:row>226</xdr:row>
      <xdr:rowOff>0</xdr:rowOff>
    </xdr:to>
    <xdr:graphicFrame macro="">
      <xdr:nvGraphicFramePr>
        <xdr:cNvPr id="60"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171951</xdr:colOff>
      <xdr:row>228</xdr:row>
      <xdr:rowOff>4800</xdr:rowOff>
    </xdr:from>
    <xdr:to>
      <xdr:col>19</xdr:col>
      <xdr:colOff>138460</xdr:colOff>
      <xdr:row>239</xdr:row>
      <xdr:rowOff>127568</xdr:rowOff>
    </xdr:to>
    <xdr:graphicFrame macro="">
      <xdr:nvGraphicFramePr>
        <xdr:cNvPr id="61"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154941</xdr:colOff>
      <xdr:row>243</xdr:row>
      <xdr:rowOff>81339</xdr:rowOff>
    </xdr:from>
    <xdr:to>
      <xdr:col>19</xdr:col>
      <xdr:colOff>121450</xdr:colOff>
      <xdr:row>256</xdr:row>
      <xdr:rowOff>42522</xdr:rowOff>
    </xdr:to>
    <xdr:graphicFrame macro="">
      <xdr:nvGraphicFramePr>
        <xdr:cNvPr id="62"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260</xdr:row>
      <xdr:rowOff>38817</xdr:rowOff>
    </xdr:from>
    <xdr:to>
      <xdr:col>19</xdr:col>
      <xdr:colOff>163973</xdr:colOff>
      <xdr:row>274</xdr:row>
      <xdr:rowOff>0</xdr:rowOff>
    </xdr:to>
    <xdr:graphicFrame macro="">
      <xdr:nvGraphicFramePr>
        <xdr:cNvPr id="63"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278</xdr:row>
      <xdr:rowOff>38817</xdr:rowOff>
    </xdr:from>
    <xdr:to>
      <xdr:col>19</xdr:col>
      <xdr:colOff>163973</xdr:colOff>
      <xdr:row>290</xdr:row>
      <xdr:rowOff>0</xdr:rowOff>
    </xdr:to>
    <xdr:graphicFrame macro="">
      <xdr:nvGraphicFramePr>
        <xdr:cNvPr id="64"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154941</xdr:colOff>
      <xdr:row>293</xdr:row>
      <xdr:rowOff>47322</xdr:rowOff>
    </xdr:from>
    <xdr:to>
      <xdr:col>19</xdr:col>
      <xdr:colOff>121450</xdr:colOff>
      <xdr:row>305</xdr:row>
      <xdr:rowOff>8505</xdr:rowOff>
    </xdr:to>
    <xdr:graphicFrame macro="">
      <xdr:nvGraphicFramePr>
        <xdr:cNvPr id="65"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308</xdr:row>
      <xdr:rowOff>38817</xdr:rowOff>
    </xdr:from>
    <xdr:to>
      <xdr:col>19</xdr:col>
      <xdr:colOff>163973</xdr:colOff>
      <xdr:row>321</xdr:row>
      <xdr:rowOff>0</xdr:rowOff>
    </xdr:to>
    <xdr:graphicFrame macro="">
      <xdr:nvGraphicFramePr>
        <xdr:cNvPr id="66"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324</xdr:row>
      <xdr:rowOff>38817</xdr:rowOff>
    </xdr:from>
    <xdr:to>
      <xdr:col>19</xdr:col>
      <xdr:colOff>163973</xdr:colOff>
      <xdr:row>338</xdr:row>
      <xdr:rowOff>0</xdr:rowOff>
    </xdr:to>
    <xdr:graphicFrame macro="">
      <xdr:nvGraphicFramePr>
        <xdr:cNvPr id="67"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341</xdr:row>
      <xdr:rowOff>38817</xdr:rowOff>
    </xdr:from>
    <xdr:to>
      <xdr:col>19</xdr:col>
      <xdr:colOff>163973</xdr:colOff>
      <xdr:row>355</xdr:row>
      <xdr:rowOff>0</xdr:rowOff>
    </xdr:to>
    <xdr:graphicFrame macro="">
      <xdr:nvGraphicFramePr>
        <xdr:cNvPr id="68"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197464</xdr:colOff>
      <xdr:row>359</xdr:row>
      <xdr:rowOff>38818</xdr:rowOff>
    </xdr:from>
    <xdr:to>
      <xdr:col>19</xdr:col>
      <xdr:colOff>163973</xdr:colOff>
      <xdr:row>370</xdr:row>
      <xdr:rowOff>8505</xdr:rowOff>
    </xdr:to>
    <xdr:graphicFrame macro="">
      <xdr:nvGraphicFramePr>
        <xdr:cNvPr id="69"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374</xdr:row>
      <xdr:rowOff>38817</xdr:rowOff>
    </xdr:from>
    <xdr:to>
      <xdr:col>19</xdr:col>
      <xdr:colOff>163973</xdr:colOff>
      <xdr:row>386</xdr:row>
      <xdr:rowOff>0</xdr:rowOff>
    </xdr:to>
    <xdr:graphicFrame macro="">
      <xdr:nvGraphicFramePr>
        <xdr:cNvPr id="70" name="Chart 152">
          <a:extLst>
            <a:ext uri="{FF2B5EF4-FFF2-40B4-BE49-F238E27FC236}">
              <a16:creationId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20CS%20of%20Gazi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Gazir khal"/>
      <sheetName val="Offtake khal"/>
      <sheetName val="Outfall khal"/>
      <sheetName val="Gazir khal"/>
      <sheetName val="Abstract of earth"/>
    </sheetNames>
    <sheetDataSet>
      <sheetData sheetId="0"/>
      <sheetData sheetId="1"/>
      <sheetData sheetId="2"/>
      <sheetData sheetId="3">
        <row r="3">
          <cell r="B3">
            <v>0</v>
          </cell>
          <cell r="C3">
            <v>2.2679999999999998</v>
          </cell>
        </row>
        <row r="4">
          <cell r="B4">
            <v>5</v>
          </cell>
          <cell r="C4">
            <v>2.2589999999999999</v>
          </cell>
        </row>
        <row r="5">
          <cell r="B5">
            <v>10</v>
          </cell>
          <cell r="C5">
            <v>2.2480000000000002</v>
          </cell>
        </row>
        <row r="6">
          <cell r="B6">
            <v>11</v>
          </cell>
          <cell r="C6">
            <v>1.069</v>
          </cell>
        </row>
        <row r="7">
          <cell r="B7">
            <v>12</v>
          </cell>
          <cell r="C7">
            <v>0.19400000000000001</v>
          </cell>
        </row>
        <row r="8">
          <cell r="B8">
            <v>13</v>
          </cell>
          <cell r="C8">
            <v>-0.40500000000000003</v>
          </cell>
        </row>
        <row r="9">
          <cell r="B9">
            <v>15</v>
          </cell>
          <cell r="C9">
            <v>-0.50700000000000001</v>
          </cell>
          <cell r="I9">
            <v>0</v>
          </cell>
          <cell r="J9">
            <v>2.2679999999999998</v>
          </cell>
        </row>
        <row r="10">
          <cell r="B10">
            <v>17</v>
          </cell>
          <cell r="C10">
            <v>-0.40200000000000002</v>
          </cell>
          <cell r="I10">
            <v>5</v>
          </cell>
          <cell r="J10">
            <v>2.2589999999999999</v>
          </cell>
        </row>
        <row r="11">
          <cell r="B11">
            <v>18</v>
          </cell>
          <cell r="C11">
            <v>0.19800000000000001</v>
          </cell>
          <cell r="I11">
            <v>8.5980000000000008</v>
          </cell>
          <cell r="J11">
            <v>2.2679999999999998</v>
          </cell>
        </row>
        <row r="12">
          <cell r="B12">
            <v>19</v>
          </cell>
          <cell r="C12">
            <v>1.1100000000000001</v>
          </cell>
          <cell r="I12">
            <v>13.5</v>
          </cell>
          <cell r="J12">
            <v>-1</v>
          </cell>
        </row>
        <row r="13">
          <cell r="B13">
            <v>20</v>
          </cell>
          <cell r="C13">
            <v>2.1930000000000001</v>
          </cell>
          <cell r="I13">
            <v>15</v>
          </cell>
          <cell r="J13">
            <v>-1</v>
          </cell>
        </row>
        <row r="14">
          <cell r="B14">
            <v>25</v>
          </cell>
          <cell r="C14">
            <v>2.1850000000000001</v>
          </cell>
          <cell r="I14">
            <v>16.5</v>
          </cell>
          <cell r="J14">
            <v>-1</v>
          </cell>
        </row>
        <row r="15">
          <cell r="B15">
            <v>30</v>
          </cell>
          <cell r="C15">
            <v>2.17</v>
          </cell>
          <cell r="I15">
            <v>21.285</v>
          </cell>
          <cell r="J15">
            <v>2.19</v>
          </cell>
        </row>
        <row r="16">
          <cell r="B16">
            <v>35</v>
          </cell>
          <cell r="C16">
            <v>2.1640000000000001</v>
          </cell>
          <cell r="I16">
            <v>25</v>
          </cell>
          <cell r="J16">
            <v>2.1850000000000001</v>
          </cell>
        </row>
        <row r="19">
          <cell r="B19">
            <v>0</v>
          </cell>
          <cell r="C19">
            <v>2.62</v>
          </cell>
        </row>
        <row r="20">
          <cell r="B20">
            <v>5</v>
          </cell>
          <cell r="C20">
            <v>2.605</v>
          </cell>
        </row>
        <row r="21">
          <cell r="B21">
            <v>10</v>
          </cell>
          <cell r="C21">
            <v>2.5910000000000002</v>
          </cell>
        </row>
        <row r="22">
          <cell r="B22">
            <v>11</v>
          </cell>
          <cell r="C22">
            <v>1.268</v>
          </cell>
        </row>
        <row r="23">
          <cell r="B23">
            <v>12</v>
          </cell>
          <cell r="C23">
            <v>0.498</v>
          </cell>
        </row>
        <row r="24">
          <cell r="B24">
            <v>13</v>
          </cell>
          <cell r="C24">
            <v>5.0000000000000001E-3</v>
          </cell>
        </row>
        <row r="25">
          <cell r="B25">
            <v>14</v>
          </cell>
          <cell r="C25">
            <v>-0.105</v>
          </cell>
          <cell r="I25">
            <v>0</v>
          </cell>
          <cell r="J25">
            <v>2.62</v>
          </cell>
        </row>
        <row r="26">
          <cell r="B26">
            <v>15</v>
          </cell>
          <cell r="C26">
            <v>-1E-3</v>
          </cell>
          <cell r="I26">
            <v>5</v>
          </cell>
          <cell r="J26">
            <v>2.605</v>
          </cell>
        </row>
        <row r="27">
          <cell r="B27">
            <v>16</v>
          </cell>
          <cell r="C27">
            <v>0.19800000000000001</v>
          </cell>
          <cell r="I27">
            <v>8.9</v>
          </cell>
          <cell r="J27">
            <v>2.6</v>
          </cell>
        </row>
        <row r="28">
          <cell r="B28">
            <v>17</v>
          </cell>
          <cell r="C28">
            <v>0.39</v>
          </cell>
          <cell r="I28">
            <v>14.3</v>
          </cell>
          <cell r="J28">
            <v>-1</v>
          </cell>
        </row>
        <row r="29">
          <cell r="B29">
            <v>18</v>
          </cell>
          <cell r="C29">
            <v>0.39400000000000002</v>
          </cell>
          <cell r="I29">
            <v>15.8</v>
          </cell>
          <cell r="J29">
            <v>-1</v>
          </cell>
        </row>
        <row r="30">
          <cell r="B30">
            <v>23</v>
          </cell>
          <cell r="C30">
            <v>0.68</v>
          </cell>
          <cell r="I30">
            <v>17.3</v>
          </cell>
          <cell r="J30">
            <v>-1</v>
          </cell>
        </row>
        <row r="31">
          <cell r="B31">
            <v>28</v>
          </cell>
          <cell r="C31">
            <v>0.66900000000000004</v>
          </cell>
          <cell r="I31">
            <v>19.55</v>
          </cell>
          <cell r="J31">
            <v>0.5</v>
          </cell>
        </row>
        <row r="34">
          <cell r="B34">
            <v>0</v>
          </cell>
          <cell r="C34">
            <v>0.79500000000000004</v>
          </cell>
        </row>
        <row r="35">
          <cell r="B35">
            <v>5</v>
          </cell>
          <cell r="C35">
            <v>0.78400000000000003</v>
          </cell>
        </row>
        <row r="36">
          <cell r="B36">
            <v>10</v>
          </cell>
          <cell r="C36">
            <v>0.76800000000000002</v>
          </cell>
        </row>
        <row r="37">
          <cell r="B37">
            <v>11</v>
          </cell>
          <cell r="C37">
            <v>0.45400000000000001</v>
          </cell>
        </row>
        <row r="38">
          <cell r="B38">
            <v>12</v>
          </cell>
          <cell r="C38">
            <v>0.29799999999999999</v>
          </cell>
        </row>
        <row r="39">
          <cell r="B39">
            <v>13</v>
          </cell>
          <cell r="C39">
            <v>0.10199999999999999</v>
          </cell>
          <cell r="I39">
            <v>0</v>
          </cell>
          <cell r="J39">
            <v>0.79500000000000004</v>
          </cell>
        </row>
        <row r="40">
          <cell r="B40">
            <v>14</v>
          </cell>
          <cell r="C40">
            <v>-2E-3</v>
          </cell>
          <cell r="I40">
            <v>5</v>
          </cell>
          <cell r="J40">
            <v>0.78400000000000003</v>
          </cell>
        </row>
        <row r="41">
          <cell r="B41">
            <v>15</v>
          </cell>
          <cell r="C41">
            <v>0.104</v>
          </cell>
          <cell r="I41">
            <v>10</v>
          </cell>
          <cell r="J41">
            <v>0.76800000000000002</v>
          </cell>
        </row>
        <row r="42">
          <cell r="B42">
            <v>16</v>
          </cell>
          <cell r="C42">
            <v>0.214</v>
          </cell>
          <cell r="I42">
            <v>10.36</v>
          </cell>
          <cell r="J42">
            <v>0.76</v>
          </cell>
        </row>
        <row r="43">
          <cell r="B43">
            <v>17</v>
          </cell>
          <cell r="C43">
            <v>0.30199999999999999</v>
          </cell>
          <cell r="I43">
            <v>13</v>
          </cell>
          <cell r="J43">
            <v>-1</v>
          </cell>
        </row>
        <row r="44">
          <cell r="B44">
            <v>18</v>
          </cell>
          <cell r="C44">
            <v>0.39400000000000002</v>
          </cell>
          <cell r="I44">
            <v>14.5</v>
          </cell>
          <cell r="J44">
            <v>-1</v>
          </cell>
        </row>
        <row r="45">
          <cell r="B45">
            <v>23</v>
          </cell>
          <cell r="C45">
            <v>0.38</v>
          </cell>
          <cell r="I45">
            <v>16</v>
          </cell>
          <cell r="J45">
            <v>-1</v>
          </cell>
        </row>
        <row r="46">
          <cell r="B46">
            <v>28</v>
          </cell>
          <cell r="C46">
            <v>0.371</v>
          </cell>
          <cell r="I46">
            <v>18.100000000000001</v>
          </cell>
          <cell r="J46">
            <v>0.4</v>
          </cell>
        </row>
        <row r="49">
          <cell r="B49">
            <v>0</v>
          </cell>
          <cell r="C49">
            <v>1.27</v>
          </cell>
        </row>
        <row r="50">
          <cell r="B50">
            <v>5</v>
          </cell>
          <cell r="C50">
            <v>1.2829999999999999</v>
          </cell>
        </row>
        <row r="51">
          <cell r="B51">
            <v>10</v>
          </cell>
          <cell r="C51">
            <v>1.29</v>
          </cell>
        </row>
        <row r="52">
          <cell r="B52">
            <v>11</v>
          </cell>
          <cell r="C52">
            <v>0.56799999999999995</v>
          </cell>
        </row>
        <row r="53">
          <cell r="B53">
            <v>12</v>
          </cell>
          <cell r="C53">
            <v>0.28699999999999998</v>
          </cell>
        </row>
        <row r="54">
          <cell r="B54">
            <v>13</v>
          </cell>
          <cell r="C54">
            <v>-0.01</v>
          </cell>
        </row>
        <row r="55">
          <cell r="B55">
            <v>15</v>
          </cell>
          <cell r="C55">
            <v>-0.124</v>
          </cell>
          <cell r="I55">
            <v>0</v>
          </cell>
          <cell r="J55">
            <v>1.27</v>
          </cell>
        </row>
        <row r="56">
          <cell r="B56">
            <v>17</v>
          </cell>
          <cell r="C56">
            <v>-1.7999999999999999E-2</v>
          </cell>
          <cell r="I56">
            <v>5</v>
          </cell>
          <cell r="J56">
            <v>1.2829999999999999</v>
          </cell>
        </row>
        <row r="57">
          <cell r="B57">
            <v>18</v>
          </cell>
          <cell r="C57">
            <v>0.25900000000000001</v>
          </cell>
          <cell r="I57">
            <v>9.7649999999999988</v>
          </cell>
          <cell r="J57">
            <v>1.29</v>
          </cell>
        </row>
        <row r="58">
          <cell r="B58">
            <v>19</v>
          </cell>
          <cell r="C58">
            <v>0.68600000000000005</v>
          </cell>
          <cell r="I58">
            <v>13.2</v>
          </cell>
          <cell r="J58">
            <v>-1</v>
          </cell>
        </row>
        <row r="59">
          <cell r="B59">
            <v>20</v>
          </cell>
          <cell r="C59">
            <v>1.202</v>
          </cell>
          <cell r="I59">
            <v>14.7</v>
          </cell>
          <cell r="J59">
            <v>-1</v>
          </cell>
        </row>
        <row r="60">
          <cell r="B60">
            <v>25</v>
          </cell>
          <cell r="C60">
            <v>1.198</v>
          </cell>
          <cell r="I60">
            <v>16.2</v>
          </cell>
          <cell r="J60">
            <v>-1</v>
          </cell>
        </row>
        <row r="61">
          <cell r="B61">
            <v>30</v>
          </cell>
          <cell r="C61">
            <v>1.1859999999999999</v>
          </cell>
          <cell r="I61">
            <v>18.45</v>
          </cell>
          <cell r="J61">
            <v>0.5</v>
          </cell>
        </row>
        <row r="62">
          <cell r="I62">
            <v>25</v>
          </cell>
          <cell r="J62">
            <v>1.198</v>
          </cell>
        </row>
        <row r="65">
          <cell r="B65">
            <v>0</v>
          </cell>
          <cell r="C65">
            <v>1.1930000000000001</v>
          </cell>
        </row>
        <row r="66">
          <cell r="B66">
            <v>5</v>
          </cell>
          <cell r="C66">
            <v>1.181</v>
          </cell>
        </row>
        <row r="67">
          <cell r="B67">
            <v>10</v>
          </cell>
          <cell r="C67">
            <v>1.159</v>
          </cell>
        </row>
        <row r="68">
          <cell r="B68">
            <v>11</v>
          </cell>
          <cell r="C68">
            <v>0.54200000000000004</v>
          </cell>
        </row>
        <row r="69">
          <cell r="B69">
            <v>12</v>
          </cell>
          <cell r="C69">
            <v>0.183</v>
          </cell>
        </row>
        <row r="70">
          <cell r="B70">
            <v>13</v>
          </cell>
          <cell r="C70">
            <v>-9.8000000000000004E-2</v>
          </cell>
        </row>
        <row r="71">
          <cell r="B71">
            <v>14.5</v>
          </cell>
          <cell r="C71">
            <v>-0.20699999999999999</v>
          </cell>
          <cell r="I71">
            <v>0</v>
          </cell>
          <cell r="J71">
            <v>1.1930000000000001</v>
          </cell>
        </row>
        <row r="72">
          <cell r="B72">
            <v>16</v>
          </cell>
          <cell r="C72">
            <v>-0.10199999999999999</v>
          </cell>
          <cell r="I72">
            <v>5</v>
          </cell>
          <cell r="J72">
            <v>1.181</v>
          </cell>
        </row>
        <row r="73">
          <cell r="B73">
            <v>17</v>
          </cell>
          <cell r="C73">
            <v>0.19700000000000001</v>
          </cell>
          <cell r="I73">
            <v>9.9749999999999996</v>
          </cell>
          <cell r="J73">
            <v>1.1499999999999999</v>
          </cell>
        </row>
        <row r="74">
          <cell r="B74">
            <v>18</v>
          </cell>
          <cell r="C74">
            <v>0.59199999999999997</v>
          </cell>
          <cell r="I74">
            <v>13.2</v>
          </cell>
          <cell r="J74">
            <v>-1</v>
          </cell>
        </row>
        <row r="75">
          <cell r="B75">
            <v>19</v>
          </cell>
          <cell r="C75">
            <v>1.242</v>
          </cell>
          <cell r="I75">
            <v>14.7</v>
          </cell>
          <cell r="J75">
            <v>-1</v>
          </cell>
        </row>
        <row r="76">
          <cell r="B76">
            <v>25</v>
          </cell>
          <cell r="C76">
            <v>1.2370000000000001</v>
          </cell>
          <cell r="I76">
            <v>16.2</v>
          </cell>
          <cell r="J76">
            <v>-1</v>
          </cell>
        </row>
        <row r="77">
          <cell r="B77">
            <v>30</v>
          </cell>
          <cell r="C77">
            <v>1.2290000000000001</v>
          </cell>
          <cell r="I77">
            <v>19.559999999999999</v>
          </cell>
          <cell r="J77">
            <v>1.24</v>
          </cell>
        </row>
        <row r="78">
          <cell r="B78">
            <v>35</v>
          </cell>
          <cell r="C78">
            <v>1.2230000000000001</v>
          </cell>
          <cell r="I78">
            <v>25</v>
          </cell>
          <cell r="J78">
            <v>1.2370000000000001</v>
          </cell>
        </row>
        <row r="82">
          <cell r="B82">
            <v>0</v>
          </cell>
          <cell r="C82">
            <v>1.3879999999999999</v>
          </cell>
        </row>
        <row r="83">
          <cell r="B83">
            <v>5</v>
          </cell>
          <cell r="C83">
            <v>1.3720000000000001</v>
          </cell>
        </row>
        <row r="84">
          <cell r="B84">
            <v>10</v>
          </cell>
          <cell r="C84">
            <v>1.367</v>
          </cell>
        </row>
        <row r="85">
          <cell r="B85">
            <v>11</v>
          </cell>
          <cell r="C85">
            <v>0.56100000000000005</v>
          </cell>
          <cell r="I85">
            <v>0</v>
          </cell>
          <cell r="J85">
            <v>1.3879999999999999</v>
          </cell>
        </row>
        <row r="86">
          <cell r="B86">
            <v>12</v>
          </cell>
          <cell r="C86">
            <v>0.05</v>
          </cell>
          <cell r="I86">
            <v>5</v>
          </cell>
          <cell r="J86">
            <v>1.3720000000000001</v>
          </cell>
        </row>
        <row r="87">
          <cell r="B87">
            <v>14</v>
          </cell>
          <cell r="C87">
            <v>-0.318</v>
          </cell>
          <cell r="I87">
            <v>10</v>
          </cell>
          <cell r="J87">
            <v>1.367</v>
          </cell>
        </row>
        <row r="88">
          <cell r="B88">
            <v>15.5</v>
          </cell>
          <cell r="C88">
            <v>-0.42299999999999999</v>
          </cell>
          <cell r="I88">
            <v>11</v>
          </cell>
          <cell r="J88">
            <v>0.56100000000000005</v>
          </cell>
        </row>
        <row r="89">
          <cell r="B89">
            <v>17</v>
          </cell>
          <cell r="C89">
            <v>-0.317</v>
          </cell>
          <cell r="I89">
            <v>12</v>
          </cell>
          <cell r="J89">
            <v>0.05</v>
          </cell>
        </row>
        <row r="90">
          <cell r="B90">
            <v>19</v>
          </cell>
          <cell r="C90">
            <v>4.2000000000000003E-2</v>
          </cell>
          <cell r="I90">
            <v>12.65</v>
          </cell>
          <cell r="J90">
            <v>-0.1</v>
          </cell>
        </row>
        <row r="91">
          <cell r="B91">
            <v>20</v>
          </cell>
          <cell r="C91">
            <v>0.59299999999999997</v>
          </cell>
          <cell r="I91">
            <v>14</v>
          </cell>
          <cell r="J91">
            <v>-1</v>
          </cell>
        </row>
        <row r="92">
          <cell r="B92">
            <v>21</v>
          </cell>
          <cell r="C92">
            <v>1.456</v>
          </cell>
          <cell r="I92">
            <v>15.5</v>
          </cell>
          <cell r="J92">
            <v>-1</v>
          </cell>
        </row>
        <row r="93">
          <cell r="B93">
            <v>25</v>
          </cell>
          <cell r="C93">
            <v>1.4370000000000001</v>
          </cell>
          <cell r="I93">
            <v>17</v>
          </cell>
          <cell r="J93">
            <v>-1</v>
          </cell>
        </row>
        <row r="94">
          <cell r="B94">
            <v>30</v>
          </cell>
          <cell r="C94">
            <v>1.4319999999999999</v>
          </cell>
          <cell r="I94">
            <v>18.350000000000001</v>
          </cell>
          <cell r="J94">
            <v>-0.1</v>
          </cell>
        </row>
        <row r="95">
          <cell r="B95">
            <v>35</v>
          </cell>
          <cell r="C95">
            <v>1.42</v>
          </cell>
          <cell r="I95">
            <v>19</v>
          </cell>
          <cell r="J95">
            <v>4.2000000000000003E-2</v>
          </cell>
        </row>
        <row r="98">
          <cell r="B98">
            <v>0</v>
          </cell>
          <cell r="C98">
            <v>1.91</v>
          </cell>
        </row>
        <row r="99">
          <cell r="B99">
            <v>5</v>
          </cell>
          <cell r="C99">
            <v>1.905</v>
          </cell>
        </row>
        <row r="100">
          <cell r="B100">
            <v>10</v>
          </cell>
          <cell r="C100">
            <v>1.8839999999999999</v>
          </cell>
        </row>
        <row r="101">
          <cell r="B101">
            <v>11</v>
          </cell>
          <cell r="C101">
            <v>1.804</v>
          </cell>
        </row>
        <row r="102">
          <cell r="B102">
            <v>12</v>
          </cell>
          <cell r="C102">
            <v>0.13500000000000001</v>
          </cell>
        </row>
        <row r="103">
          <cell r="B103">
            <v>13</v>
          </cell>
          <cell r="C103">
            <v>-0.34</v>
          </cell>
        </row>
        <row r="104">
          <cell r="B104">
            <v>15</v>
          </cell>
          <cell r="C104">
            <v>-0.44</v>
          </cell>
          <cell r="I104">
            <v>0</v>
          </cell>
          <cell r="J104">
            <v>1.91</v>
          </cell>
        </row>
        <row r="105">
          <cell r="B105">
            <v>17</v>
          </cell>
          <cell r="C105">
            <v>-0.33600000000000002</v>
          </cell>
          <cell r="I105">
            <v>5</v>
          </cell>
          <cell r="J105">
            <v>1.905</v>
          </cell>
        </row>
        <row r="106">
          <cell r="B106">
            <v>18</v>
          </cell>
          <cell r="C106">
            <v>0.111</v>
          </cell>
          <cell r="I106">
            <v>9.18</v>
          </cell>
          <cell r="J106">
            <v>1.88</v>
          </cell>
        </row>
        <row r="107">
          <cell r="B107">
            <v>19</v>
          </cell>
          <cell r="C107">
            <v>0.88600000000000001</v>
          </cell>
          <cell r="I107">
            <v>13.5</v>
          </cell>
          <cell r="J107">
            <v>-1</v>
          </cell>
        </row>
        <row r="108">
          <cell r="B108">
            <v>20</v>
          </cell>
          <cell r="C108">
            <v>2.0470000000000002</v>
          </cell>
          <cell r="I108">
            <v>15</v>
          </cell>
          <cell r="J108">
            <v>-1</v>
          </cell>
        </row>
        <row r="109">
          <cell r="B109">
            <v>21</v>
          </cell>
          <cell r="C109">
            <v>2.0379999999999998</v>
          </cell>
          <cell r="I109">
            <v>16.5</v>
          </cell>
          <cell r="J109">
            <v>-1</v>
          </cell>
        </row>
        <row r="110">
          <cell r="B110">
            <v>22</v>
          </cell>
          <cell r="C110">
            <v>1.0760000000000001</v>
          </cell>
          <cell r="I110">
            <v>21.060000000000002</v>
          </cell>
          <cell r="J110">
            <v>2.04</v>
          </cell>
        </row>
        <row r="111">
          <cell r="B111">
            <v>27</v>
          </cell>
          <cell r="C111">
            <v>1.07</v>
          </cell>
          <cell r="I111">
            <v>22</v>
          </cell>
          <cell r="J111">
            <v>1.0760000000000001</v>
          </cell>
        </row>
        <row r="112">
          <cell r="B112">
            <v>32</v>
          </cell>
          <cell r="C112">
            <v>1.0649999999999999</v>
          </cell>
          <cell r="I112">
            <v>27</v>
          </cell>
          <cell r="J112">
            <v>1.07</v>
          </cell>
        </row>
        <row r="115">
          <cell r="B115">
            <v>0</v>
          </cell>
          <cell r="C115">
            <v>0.94199999999999995</v>
          </cell>
        </row>
        <row r="116">
          <cell r="B116">
            <v>5</v>
          </cell>
          <cell r="C116">
            <v>0.93500000000000005</v>
          </cell>
        </row>
        <row r="117">
          <cell r="B117">
            <v>10</v>
          </cell>
          <cell r="C117">
            <v>0.92100000000000004</v>
          </cell>
        </row>
        <row r="118">
          <cell r="B118">
            <v>11</v>
          </cell>
          <cell r="C118">
            <v>0.29299999999999998</v>
          </cell>
          <cell r="I118">
            <v>0</v>
          </cell>
          <cell r="J118">
            <v>0.94199999999999995</v>
          </cell>
        </row>
        <row r="119">
          <cell r="B119">
            <v>13</v>
          </cell>
          <cell r="C119">
            <v>-5.5E-2</v>
          </cell>
          <cell r="I119">
            <v>5</v>
          </cell>
          <cell r="J119">
            <v>0.93500000000000005</v>
          </cell>
        </row>
        <row r="120">
          <cell r="B120">
            <v>15</v>
          </cell>
          <cell r="C120">
            <v>-0.254</v>
          </cell>
          <cell r="I120">
            <v>10</v>
          </cell>
          <cell r="J120">
            <v>0.92100000000000004</v>
          </cell>
        </row>
        <row r="121">
          <cell r="B121">
            <v>16</v>
          </cell>
          <cell r="C121">
            <v>-0.35499999999999998</v>
          </cell>
          <cell r="I121">
            <v>11</v>
          </cell>
          <cell r="J121">
            <v>0.29299999999999998</v>
          </cell>
        </row>
        <row r="122">
          <cell r="B122">
            <v>17</v>
          </cell>
          <cell r="C122">
            <v>-0.249</v>
          </cell>
          <cell r="I122">
            <v>13</v>
          </cell>
          <cell r="J122">
            <v>-5.5E-2</v>
          </cell>
        </row>
        <row r="123">
          <cell r="B123">
            <v>19</v>
          </cell>
          <cell r="C123">
            <v>-4.5999999999999999E-2</v>
          </cell>
          <cell r="I123">
            <v>13.074999999999999</v>
          </cell>
          <cell r="J123">
            <v>-0.05</v>
          </cell>
        </row>
        <row r="124">
          <cell r="B124">
            <v>21</v>
          </cell>
          <cell r="C124">
            <v>0.25700000000000001</v>
          </cell>
          <cell r="I124">
            <v>14.5</v>
          </cell>
          <cell r="J124">
            <v>-1</v>
          </cell>
        </row>
        <row r="125">
          <cell r="B125">
            <v>22</v>
          </cell>
          <cell r="C125">
            <v>0.89</v>
          </cell>
          <cell r="I125">
            <v>16</v>
          </cell>
          <cell r="J125">
            <v>-1</v>
          </cell>
        </row>
        <row r="126">
          <cell r="B126">
            <v>27</v>
          </cell>
          <cell r="C126">
            <v>0.879</v>
          </cell>
          <cell r="I126">
            <v>17.5</v>
          </cell>
          <cell r="J126">
            <v>-1</v>
          </cell>
        </row>
        <row r="127">
          <cell r="B127">
            <v>32</v>
          </cell>
          <cell r="C127">
            <v>0.875</v>
          </cell>
          <cell r="I127">
            <v>18.925000000000001</v>
          </cell>
          <cell r="J127">
            <v>-0.05</v>
          </cell>
        </row>
        <row r="130">
          <cell r="B130">
            <v>0</v>
          </cell>
          <cell r="C130">
            <v>0.94</v>
          </cell>
        </row>
        <row r="131">
          <cell r="B131">
            <v>5</v>
          </cell>
          <cell r="C131">
            <v>0.92100000000000004</v>
          </cell>
        </row>
        <row r="132">
          <cell r="B132">
            <v>10</v>
          </cell>
          <cell r="C132">
            <v>0.90900000000000003</v>
          </cell>
        </row>
        <row r="133">
          <cell r="B133">
            <v>11</v>
          </cell>
          <cell r="C133">
            <v>0.42499999999999999</v>
          </cell>
          <cell r="I133">
            <v>0</v>
          </cell>
          <cell r="J133">
            <v>0.94</v>
          </cell>
        </row>
        <row r="134">
          <cell r="B134">
            <v>12</v>
          </cell>
          <cell r="C134">
            <v>0.111</v>
          </cell>
          <cell r="I134">
            <v>5</v>
          </cell>
          <cell r="J134">
            <v>0.92100000000000004</v>
          </cell>
        </row>
        <row r="135">
          <cell r="B135">
            <v>14</v>
          </cell>
          <cell r="C135">
            <v>-0.10299999999999999</v>
          </cell>
          <cell r="I135">
            <v>10</v>
          </cell>
          <cell r="J135">
            <v>0.90900000000000003</v>
          </cell>
        </row>
        <row r="136">
          <cell r="B136">
            <v>15.5</v>
          </cell>
          <cell r="C136">
            <v>-0.20899999999999999</v>
          </cell>
          <cell r="I136">
            <v>11</v>
          </cell>
          <cell r="J136">
            <v>0.42499999999999999</v>
          </cell>
        </row>
        <row r="137">
          <cell r="B137">
            <v>17</v>
          </cell>
          <cell r="C137">
            <v>-0.104</v>
          </cell>
          <cell r="I137">
            <v>12</v>
          </cell>
          <cell r="J137">
            <v>0.111</v>
          </cell>
        </row>
        <row r="138">
          <cell r="B138">
            <v>19</v>
          </cell>
          <cell r="C138">
            <v>0.11600000000000001</v>
          </cell>
          <cell r="I138">
            <v>12.5</v>
          </cell>
          <cell r="J138">
            <v>0</v>
          </cell>
        </row>
        <row r="139">
          <cell r="B139">
            <v>20</v>
          </cell>
          <cell r="C139">
            <v>0.441</v>
          </cell>
          <cell r="I139">
            <v>14</v>
          </cell>
          <cell r="J139">
            <v>-1</v>
          </cell>
        </row>
        <row r="140">
          <cell r="B140">
            <v>21</v>
          </cell>
          <cell r="C140">
            <v>0.85499999999999998</v>
          </cell>
          <cell r="I140">
            <v>15.5</v>
          </cell>
          <cell r="J140">
            <v>-1</v>
          </cell>
        </row>
        <row r="141">
          <cell r="B141">
            <v>25</v>
          </cell>
          <cell r="C141">
            <v>0.84599999999999997</v>
          </cell>
          <cell r="I141">
            <v>17</v>
          </cell>
          <cell r="J141">
            <v>-1</v>
          </cell>
        </row>
        <row r="142">
          <cell r="B142">
            <v>30</v>
          </cell>
          <cell r="C142">
            <v>0.83399999999999996</v>
          </cell>
          <cell r="I142">
            <v>18.574999999999999</v>
          </cell>
          <cell r="J142">
            <v>0.05</v>
          </cell>
        </row>
        <row r="146">
          <cell r="B146">
            <v>0</v>
          </cell>
          <cell r="C146">
            <v>0.90900000000000003</v>
          </cell>
        </row>
        <row r="147">
          <cell r="B147">
            <v>5</v>
          </cell>
          <cell r="C147">
            <v>0.90400000000000003</v>
          </cell>
        </row>
        <row r="148">
          <cell r="B148">
            <v>10</v>
          </cell>
          <cell r="C148">
            <v>0.89100000000000001</v>
          </cell>
        </row>
        <row r="149">
          <cell r="B149">
            <v>11</v>
          </cell>
          <cell r="C149">
            <v>0.51</v>
          </cell>
        </row>
        <row r="150">
          <cell r="B150">
            <v>12</v>
          </cell>
          <cell r="C150">
            <v>0.221</v>
          </cell>
        </row>
        <row r="151">
          <cell r="B151">
            <v>13</v>
          </cell>
          <cell r="C151">
            <v>2.1000000000000001E-2</v>
          </cell>
          <cell r="I151">
            <v>0</v>
          </cell>
          <cell r="J151">
            <v>0.90900000000000003</v>
          </cell>
        </row>
        <row r="152">
          <cell r="B152">
            <v>14.5</v>
          </cell>
          <cell r="C152">
            <v>-7.0999999999999994E-2</v>
          </cell>
          <cell r="I152">
            <v>5</v>
          </cell>
          <cell r="J152">
            <v>0.90400000000000003</v>
          </cell>
        </row>
        <row r="153">
          <cell r="B153">
            <v>16</v>
          </cell>
          <cell r="C153">
            <v>0.03</v>
          </cell>
          <cell r="I153">
            <v>10</v>
          </cell>
          <cell r="J153">
            <v>0.89100000000000001</v>
          </cell>
        </row>
        <row r="154">
          <cell r="B154">
            <v>17</v>
          </cell>
          <cell r="C154">
            <v>0.214</v>
          </cell>
          <cell r="I154">
            <v>10.15</v>
          </cell>
          <cell r="J154">
            <v>0.9</v>
          </cell>
        </row>
        <row r="155">
          <cell r="B155">
            <v>18</v>
          </cell>
          <cell r="C155">
            <v>0.46600000000000003</v>
          </cell>
          <cell r="I155">
            <v>13</v>
          </cell>
          <cell r="J155">
            <v>-1</v>
          </cell>
        </row>
        <row r="156">
          <cell r="B156">
            <v>19</v>
          </cell>
          <cell r="C156">
            <v>0.81100000000000005</v>
          </cell>
          <cell r="I156">
            <v>14.5</v>
          </cell>
          <cell r="J156">
            <v>-1</v>
          </cell>
        </row>
        <row r="157">
          <cell r="B157">
            <v>25</v>
          </cell>
          <cell r="C157">
            <v>0.8</v>
          </cell>
          <cell r="I157">
            <v>16</v>
          </cell>
          <cell r="J157">
            <v>-1</v>
          </cell>
        </row>
        <row r="158">
          <cell r="B158">
            <v>30</v>
          </cell>
          <cell r="C158">
            <v>0.79400000000000004</v>
          </cell>
          <cell r="I158">
            <v>18.7165</v>
          </cell>
          <cell r="J158">
            <v>0.81100000000000005</v>
          </cell>
        </row>
        <row r="162">
          <cell r="B162">
            <v>0</v>
          </cell>
          <cell r="C162">
            <v>0.81</v>
          </cell>
        </row>
        <row r="163">
          <cell r="B163">
            <v>5</v>
          </cell>
          <cell r="C163">
            <v>0.8</v>
          </cell>
        </row>
        <row r="164">
          <cell r="B164">
            <v>10</v>
          </cell>
          <cell r="C164">
            <v>0.79500000000000004</v>
          </cell>
        </row>
        <row r="165">
          <cell r="B165">
            <v>11</v>
          </cell>
          <cell r="C165">
            <v>0.49</v>
          </cell>
        </row>
        <row r="166">
          <cell r="B166">
            <v>12</v>
          </cell>
          <cell r="C166">
            <v>0.29399999999999998</v>
          </cell>
        </row>
        <row r="167">
          <cell r="B167">
            <v>13</v>
          </cell>
          <cell r="C167">
            <v>0.111</v>
          </cell>
          <cell r="I167">
            <v>0</v>
          </cell>
          <cell r="J167">
            <v>0.81</v>
          </cell>
        </row>
        <row r="168">
          <cell r="B168">
            <v>14</v>
          </cell>
          <cell r="C168">
            <v>8.9999999999999993E-3</v>
          </cell>
          <cell r="I168">
            <v>5</v>
          </cell>
          <cell r="J168">
            <v>0.8</v>
          </cell>
        </row>
        <row r="169">
          <cell r="B169">
            <v>15</v>
          </cell>
          <cell r="C169">
            <v>0.114</v>
          </cell>
          <cell r="I169">
            <v>10</v>
          </cell>
          <cell r="J169">
            <v>0.79500000000000004</v>
          </cell>
        </row>
        <row r="170">
          <cell r="B170">
            <v>16</v>
          </cell>
          <cell r="C170">
            <v>0.23</v>
          </cell>
          <cell r="I170">
            <v>10.100000000000001</v>
          </cell>
          <cell r="J170">
            <v>0.8</v>
          </cell>
        </row>
        <row r="171">
          <cell r="B171">
            <v>17</v>
          </cell>
          <cell r="C171">
            <v>0.41599999999999998</v>
          </cell>
          <cell r="I171">
            <v>12.8</v>
          </cell>
          <cell r="J171">
            <v>-1</v>
          </cell>
        </row>
        <row r="172">
          <cell r="B172">
            <v>18</v>
          </cell>
          <cell r="C172">
            <v>0.71099999999999997</v>
          </cell>
          <cell r="I172">
            <v>14.3</v>
          </cell>
          <cell r="J172">
            <v>-1</v>
          </cell>
        </row>
        <row r="173">
          <cell r="B173">
            <v>23</v>
          </cell>
          <cell r="C173">
            <v>0.69699999999999995</v>
          </cell>
          <cell r="I173">
            <v>15.8</v>
          </cell>
          <cell r="J173">
            <v>-1</v>
          </cell>
        </row>
        <row r="174">
          <cell r="B174">
            <v>28</v>
          </cell>
          <cell r="C174">
            <v>0.68500000000000005</v>
          </cell>
          <cell r="I174">
            <v>18.366500000000002</v>
          </cell>
          <cell r="J174">
            <v>0.71099999999999997</v>
          </cell>
        </row>
        <row r="180">
          <cell r="B180">
            <v>0</v>
          </cell>
          <cell r="C180">
            <v>1.155</v>
          </cell>
        </row>
        <row r="181">
          <cell r="B181">
            <v>5</v>
          </cell>
          <cell r="C181">
            <v>1.1399999999999999</v>
          </cell>
        </row>
        <row r="182">
          <cell r="B182">
            <v>10</v>
          </cell>
          <cell r="C182">
            <v>1.127</v>
          </cell>
        </row>
        <row r="183">
          <cell r="B183">
            <v>11</v>
          </cell>
          <cell r="C183">
            <v>0.58799999999999997</v>
          </cell>
        </row>
        <row r="184">
          <cell r="B184">
            <v>12</v>
          </cell>
          <cell r="C184">
            <v>0.35099999999999998</v>
          </cell>
        </row>
        <row r="185">
          <cell r="B185">
            <v>13</v>
          </cell>
          <cell r="C185">
            <v>0.16400000000000001</v>
          </cell>
        </row>
        <row r="186">
          <cell r="B186">
            <v>14.5</v>
          </cell>
          <cell r="C186">
            <v>5.6000000000000001E-2</v>
          </cell>
          <cell r="I186">
            <v>0</v>
          </cell>
          <cell r="J186">
            <v>1.155</v>
          </cell>
        </row>
        <row r="187">
          <cell r="B187">
            <v>16</v>
          </cell>
          <cell r="C187">
            <v>0.16200000000000001</v>
          </cell>
          <cell r="I187">
            <v>5</v>
          </cell>
          <cell r="J187">
            <v>1.1399999999999999</v>
          </cell>
        </row>
        <row r="188">
          <cell r="B188">
            <v>17</v>
          </cell>
          <cell r="C188">
            <v>0.34</v>
          </cell>
          <cell r="I188">
            <v>9.6050000000000004</v>
          </cell>
          <cell r="J188">
            <v>1.1299999999999999</v>
          </cell>
        </row>
        <row r="189">
          <cell r="B189">
            <v>18</v>
          </cell>
          <cell r="C189">
            <v>0.61599999999999999</v>
          </cell>
          <cell r="I189">
            <v>12.8</v>
          </cell>
          <cell r="J189">
            <v>-1</v>
          </cell>
        </row>
        <row r="190">
          <cell r="B190">
            <v>19</v>
          </cell>
          <cell r="C190">
            <v>1.05</v>
          </cell>
          <cell r="I190">
            <v>14.3</v>
          </cell>
          <cell r="J190">
            <v>-1</v>
          </cell>
        </row>
        <row r="191">
          <cell r="B191">
            <v>25</v>
          </cell>
          <cell r="C191">
            <v>1.0349999999999999</v>
          </cell>
          <cell r="I191">
            <v>15.8</v>
          </cell>
          <cell r="J191">
            <v>-1</v>
          </cell>
        </row>
        <row r="192">
          <cell r="B192">
            <v>30</v>
          </cell>
          <cell r="C192">
            <v>1.026</v>
          </cell>
          <cell r="I192">
            <v>18.875</v>
          </cell>
          <cell r="J192">
            <v>1.05</v>
          </cell>
        </row>
        <row r="195">
          <cell r="B195">
            <v>0</v>
          </cell>
          <cell r="C195">
            <v>0.93600000000000005</v>
          </cell>
        </row>
        <row r="196">
          <cell r="B196">
            <v>8</v>
          </cell>
          <cell r="C196">
            <v>0.92400000000000004</v>
          </cell>
        </row>
        <row r="197">
          <cell r="B197">
            <v>9</v>
          </cell>
          <cell r="C197">
            <v>1.7509999999999999</v>
          </cell>
        </row>
        <row r="198">
          <cell r="B198">
            <v>10</v>
          </cell>
          <cell r="C198">
            <v>1.74</v>
          </cell>
        </row>
        <row r="199">
          <cell r="B199">
            <v>11</v>
          </cell>
          <cell r="C199">
            <v>0.91</v>
          </cell>
        </row>
        <row r="200">
          <cell r="B200">
            <v>12</v>
          </cell>
          <cell r="C200">
            <v>0.56100000000000005</v>
          </cell>
        </row>
        <row r="201">
          <cell r="B201">
            <v>13</v>
          </cell>
          <cell r="C201">
            <v>0.33400000000000002</v>
          </cell>
          <cell r="I201">
            <v>0</v>
          </cell>
          <cell r="J201">
            <v>0.93600000000000005</v>
          </cell>
        </row>
        <row r="202">
          <cell r="B202">
            <v>14</v>
          </cell>
          <cell r="C202">
            <v>0.126</v>
          </cell>
          <cell r="I202">
            <v>8</v>
          </cell>
          <cell r="J202">
            <v>0.92400000000000004</v>
          </cell>
        </row>
        <row r="203">
          <cell r="B203">
            <v>15</v>
          </cell>
          <cell r="C203">
            <v>0.33</v>
          </cell>
          <cell r="I203">
            <v>8.8250000000000011</v>
          </cell>
          <cell r="J203">
            <v>1.65</v>
          </cell>
        </row>
        <row r="204">
          <cell r="B204">
            <v>16</v>
          </cell>
          <cell r="C204">
            <v>0.64900000000000002</v>
          </cell>
          <cell r="I204">
            <v>12.8</v>
          </cell>
          <cell r="J204">
            <v>-1</v>
          </cell>
        </row>
        <row r="205">
          <cell r="B205">
            <v>17</v>
          </cell>
          <cell r="C205">
            <v>1.0509999999999999</v>
          </cell>
          <cell r="I205">
            <v>14.3</v>
          </cell>
          <cell r="J205">
            <v>-1</v>
          </cell>
        </row>
        <row r="206">
          <cell r="B206">
            <v>18</v>
          </cell>
          <cell r="C206">
            <v>1.9159999999999999</v>
          </cell>
          <cell r="I206">
            <v>15.8</v>
          </cell>
          <cell r="J206">
            <v>-1</v>
          </cell>
        </row>
        <row r="207">
          <cell r="B207">
            <v>19</v>
          </cell>
          <cell r="C207">
            <v>1.905</v>
          </cell>
          <cell r="I207">
            <v>20.075000000000003</v>
          </cell>
          <cell r="J207">
            <v>1.85</v>
          </cell>
        </row>
        <row r="208">
          <cell r="B208">
            <v>20</v>
          </cell>
          <cell r="C208">
            <v>1.8939999999999999</v>
          </cell>
          <cell r="I208">
            <v>25</v>
          </cell>
          <cell r="J208">
            <v>0.88800000000000001</v>
          </cell>
        </row>
        <row r="209">
          <cell r="B209">
            <v>25</v>
          </cell>
          <cell r="C209">
            <v>0.88800000000000001</v>
          </cell>
          <cell r="I209">
            <v>30</v>
          </cell>
          <cell r="J209">
            <v>0.88</v>
          </cell>
        </row>
        <row r="210">
          <cell r="B210">
            <v>30</v>
          </cell>
          <cell r="C210">
            <v>0.88</v>
          </cell>
        </row>
        <row r="213">
          <cell r="B213">
            <v>0</v>
          </cell>
          <cell r="C213">
            <v>1.236</v>
          </cell>
        </row>
        <row r="214">
          <cell r="B214">
            <v>5</v>
          </cell>
          <cell r="C214">
            <v>1.2270000000000001</v>
          </cell>
        </row>
        <row r="215">
          <cell r="B215">
            <v>10</v>
          </cell>
          <cell r="C215">
            <v>1.216</v>
          </cell>
        </row>
        <row r="216">
          <cell r="B216">
            <v>11</v>
          </cell>
          <cell r="C216">
            <v>0.75</v>
          </cell>
        </row>
        <row r="217">
          <cell r="B217">
            <v>12</v>
          </cell>
          <cell r="C217">
            <v>0.45800000000000002</v>
          </cell>
        </row>
        <row r="218">
          <cell r="B218">
            <v>13</v>
          </cell>
          <cell r="C218">
            <v>0.24099999999999999</v>
          </cell>
        </row>
        <row r="219">
          <cell r="B219">
            <v>14.5</v>
          </cell>
          <cell r="C219">
            <v>0.13600000000000001</v>
          </cell>
          <cell r="I219">
            <v>0</v>
          </cell>
          <cell r="J219">
            <v>1.236</v>
          </cell>
        </row>
        <row r="220">
          <cell r="B220">
            <v>16</v>
          </cell>
          <cell r="C220">
            <v>0.24299999999999999</v>
          </cell>
          <cell r="I220">
            <v>5</v>
          </cell>
          <cell r="J220">
            <v>1.2270000000000001</v>
          </cell>
        </row>
        <row r="221">
          <cell r="B221">
            <v>17</v>
          </cell>
          <cell r="C221">
            <v>0.45</v>
          </cell>
          <cell r="I221">
            <v>9.6550000000000011</v>
          </cell>
          <cell r="J221">
            <v>1.23</v>
          </cell>
        </row>
        <row r="222">
          <cell r="B222">
            <v>18</v>
          </cell>
          <cell r="C222">
            <v>0.72699999999999998</v>
          </cell>
          <cell r="I222">
            <v>13</v>
          </cell>
          <cell r="J222">
            <v>-1</v>
          </cell>
        </row>
        <row r="223">
          <cell r="B223">
            <v>19</v>
          </cell>
          <cell r="C223">
            <v>1.026</v>
          </cell>
          <cell r="I223">
            <v>14.5</v>
          </cell>
          <cell r="J223">
            <v>-1</v>
          </cell>
        </row>
        <row r="224">
          <cell r="B224">
            <v>25</v>
          </cell>
          <cell r="C224">
            <v>1.0209999999999999</v>
          </cell>
          <cell r="I224">
            <v>16</v>
          </cell>
          <cell r="J224">
            <v>-1</v>
          </cell>
        </row>
        <row r="225">
          <cell r="B225">
            <v>30</v>
          </cell>
          <cell r="C225">
            <v>1.01</v>
          </cell>
          <cell r="I225">
            <v>19.045000000000002</v>
          </cell>
          <cell r="J225">
            <v>1.03</v>
          </cell>
        </row>
        <row r="226">
          <cell r="B226">
            <v>35</v>
          </cell>
          <cell r="C226">
            <v>1.0049999999999999</v>
          </cell>
          <cell r="I226">
            <v>25</v>
          </cell>
          <cell r="J226">
            <v>1.0209999999999999</v>
          </cell>
        </row>
        <row r="229">
          <cell r="B229">
            <v>0</v>
          </cell>
          <cell r="C229">
            <v>0.95399999999999996</v>
          </cell>
        </row>
        <row r="230">
          <cell r="B230">
            <v>5</v>
          </cell>
          <cell r="C230">
            <v>0.94599999999999995</v>
          </cell>
        </row>
        <row r="231">
          <cell r="B231">
            <v>10</v>
          </cell>
          <cell r="C231">
            <v>0.94099999999999995</v>
          </cell>
        </row>
        <row r="232">
          <cell r="B232">
            <v>11</v>
          </cell>
          <cell r="C232">
            <v>0.69299999999999995</v>
          </cell>
        </row>
        <row r="233">
          <cell r="B233">
            <v>12</v>
          </cell>
          <cell r="C233">
            <v>0.46</v>
          </cell>
        </row>
        <row r="234">
          <cell r="B234">
            <v>13</v>
          </cell>
          <cell r="C234">
            <v>0.27700000000000002</v>
          </cell>
        </row>
        <row r="235">
          <cell r="B235">
            <v>14</v>
          </cell>
          <cell r="C235">
            <v>0.17199999999999999</v>
          </cell>
          <cell r="I235">
            <v>0</v>
          </cell>
          <cell r="J235">
            <v>0.95399999999999996</v>
          </cell>
        </row>
        <row r="236">
          <cell r="B236">
            <v>15</v>
          </cell>
          <cell r="C236">
            <v>0.27500000000000002</v>
          </cell>
          <cell r="I236">
            <v>5</v>
          </cell>
          <cell r="J236">
            <v>0.94599999999999995</v>
          </cell>
        </row>
        <row r="237">
          <cell r="B237">
            <v>16</v>
          </cell>
          <cell r="C237">
            <v>0.50600000000000001</v>
          </cell>
          <cell r="I237">
            <v>9.5749999999999993</v>
          </cell>
          <cell r="J237">
            <v>0.95</v>
          </cell>
        </row>
        <row r="238">
          <cell r="B238">
            <v>17</v>
          </cell>
          <cell r="C238">
            <v>0.63600000000000001</v>
          </cell>
          <cell r="I238">
            <v>12.5</v>
          </cell>
          <cell r="J238">
            <v>-1</v>
          </cell>
        </row>
        <row r="239">
          <cell r="B239">
            <v>18</v>
          </cell>
          <cell r="C239">
            <v>0.92100000000000004</v>
          </cell>
          <cell r="I239">
            <v>14</v>
          </cell>
          <cell r="J239">
            <v>-1</v>
          </cell>
        </row>
        <row r="240">
          <cell r="B240">
            <v>23</v>
          </cell>
          <cell r="C240">
            <v>0.91300000000000003</v>
          </cell>
          <cell r="I240">
            <v>15.5</v>
          </cell>
          <cell r="J240">
            <v>-1</v>
          </cell>
        </row>
        <row r="241">
          <cell r="B241">
            <v>28</v>
          </cell>
          <cell r="C241">
            <v>0.89300000000000002</v>
          </cell>
          <cell r="I241">
            <v>18.38</v>
          </cell>
          <cell r="J241">
            <v>0.92</v>
          </cell>
        </row>
        <row r="244">
          <cell r="B244">
            <v>0</v>
          </cell>
          <cell r="C244">
            <v>0.83299999999999996</v>
          </cell>
        </row>
        <row r="245">
          <cell r="B245">
            <v>6</v>
          </cell>
          <cell r="C245">
            <v>0.84</v>
          </cell>
        </row>
        <row r="246">
          <cell r="B246">
            <v>7</v>
          </cell>
          <cell r="C246">
            <v>2.0579999999999998</v>
          </cell>
        </row>
        <row r="247">
          <cell r="B247">
            <v>10</v>
          </cell>
          <cell r="C247">
            <v>2.0529999999999999</v>
          </cell>
        </row>
        <row r="248">
          <cell r="B248">
            <v>11</v>
          </cell>
          <cell r="C248">
            <v>1.0369999999999999</v>
          </cell>
        </row>
        <row r="249">
          <cell r="B249">
            <v>12</v>
          </cell>
          <cell r="C249">
            <v>0.47299999999999998</v>
          </cell>
        </row>
        <row r="250">
          <cell r="B250">
            <v>13</v>
          </cell>
          <cell r="C250">
            <v>0.161</v>
          </cell>
        </row>
        <row r="251">
          <cell r="B251">
            <v>15</v>
          </cell>
          <cell r="C251">
            <v>5.8000000000000003E-2</v>
          </cell>
        </row>
        <row r="252">
          <cell r="B252">
            <v>17</v>
          </cell>
          <cell r="C252">
            <v>0.16400000000000001</v>
          </cell>
          <cell r="I252">
            <v>0</v>
          </cell>
          <cell r="J252">
            <v>0.83299999999999996</v>
          </cell>
        </row>
        <row r="253">
          <cell r="B253">
            <v>18</v>
          </cell>
          <cell r="C253">
            <v>0.371</v>
          </cell>
          <cell r="I253">
            <v>6</v>
          </cell>
          <cell r="J253">
            <v>0.84</v>
          </cell>
        </row>
        <row r="254">
          <cell r="B254">
            <v>19</v>
          </cell>
          <cell r="C254">
            <v>0.45800000000000002</v>
          </cell>
          <cell r="I254">
            <v>7</v>
          </cell>
          <cell r="J254">
            <v>2.0579999999999998</v>
          </cell>
        </row>
        <row r="255">
          <cell r="B255">
            <v>20</v>
          </cell>
          <cell r="C255">
            <v>0.77400000000000002</v>
          </cell>
          <cell r="I255">
            <v>9.4250000000000007</v>
          </cell>
          <cell r="J255">
            <v>2.0499999999999998</v>
          </cell>
        </row>
        <row r="256">
          <cell r="B256">
            <v>25</v>
          </cell>
          <cell r="C256">
            <v>0.76200000000000001</v>
          </cell>
          <cell r="I256">
            <v>14</v>
          </cell>
          <cell r="J256">
            <v>-1</v>
          </cell>
        </row>
        <row r="257">
          <cell r="B257">
            <v>30</v>
          </cell>
          <cell r="C257">
            <v>0.748</v>
          </cell>
          <cell r="I257">
            <v>15.5</v>
          </cell>
          <cell r="J257">
            <v>-1</v>
          </cell>
        </row>
        <row r="260">
          <cell r="B260">
            <v>0</v>
          </cell>
          <cell r="C260">
            <v>0.96199999999999997</v>
          </cell>
        </row>
        <row r="261">
          <cell r="B261">
            <v>6</v>
          </cell>
          <cell r="C261">
            <v>0.94899999999999995</v>
          </cell>
        </row>
        <row r="262">
          <cell r="B262">
            <v>7</v>
          </cell>
          <cell r="C262">
            <v>2.4689999999999999</v>
          </cell>
        </row>
        <row r="263">
          <cell r="B263">
            <v>10</v>
          </cell>
          <cell r="C263">
            <v>2.4529999999999998</v>
          </cell>
        </row>
        <row r="264">
          <cell r="B264">
            <v>11</v>
          </cell>
          <cell r="C264">
            <v>1.56</v>
          </cell>
        </row>
        <row r="265">
          <cell r="B265">
            <v>12</v>
          </cell>
          <cell r="C265">
            <v>0.76100000000000001</v>
          </cell>
        </row>
        <row r="266">
          <cell r="B266">
            <v>13</v>
          </cell>
          <cell r="C266">
            <v>0.36699999999999999</v>
          </cell>
        </row>
        <row r="267">
          <cell r="B267">
            <v>15</v>
          </cell>
          <cell r="C267">
            <v>0.26400000000000001</v>
          </cell>
        </row>
        <row r="268">
          <cell r="B268">
            <v>17</v>
          </cell>
          <cell r="C268">
            <v>0.37</v>
          </cell>
          <cell r="I268">
            <v>0</v>
          </cell>
          <cell r="J268">
            <v>0.96199999999999997</v>
          </cell>
        </row>
        <row r="269">
          <cell r="B269">
            <v>18</v>
          </cell>
          <cell r="C269">
            <v>0.76700000000000002</v>
          </cell>
          <cell r="I269">
            <v>6</v>
          </cell>
          <cell r="J269">
            <v>0.94899999999999995</v>
          </cell>
        </row>
        <row r="270">
          <cell r="B270">
            <v>19</v>
          </cell>
          <cell r="C270">
            <v>1.4379999999999999</v>
          </cell>
          <cell r="I270">
            <v>7</v>
          </cell>
          <cell r="J270">
            <v>2.4689999999999999</v>
          </cell>
        </row>
        <row r="271">
          <cell r="B271">
            <v>20</v>
          </cell>
          <cell r="C271">
            <v>2.1579999999999999</v>
          </cell>
          <cell r="I271">
            <v>8.7949999999999999</v>
          </cell>
          <cell r="J271">
            <v>2.4700000000000002</v>
          </cell>
        </row>
        <row r="272">
          <cell r="B272">
            <v>21</v>
          </cell>
          <cell r="C272">
            <v>2.153</v>
          </cell>
          <cell r="I272">
            <v>14</v>
          </cell>
          <cell r="J272">
            <v>-1</v>
          </cell>
        </row>
        <row r="273">
          <cell r="B273">
            <v>22</v>
          </cell>
          <cell r="C273">
            <v>1.4530000000000001</v>
          </cell>
          <cell r="I273">
            <v>15.5</v>
          </cell>
          <cell r="J273">
            <v>-1</v>
          </cell>
        </row>
        <row r="274">
          <cell r="B274">
            <v>24</v>
          </cell>
          <cell r="C274">
            <v>0.66800000000000004</v>
          </cell>
          <cell r="I274">
            <v>17</v>
          </cell>
          <cell r="J274">
            <v>-1</v>
          </cell>
        </row>
        <row r="278">
          <cell r="B278">
            <v>0</v>
          </cell>
          <cell r="C278">
            <v>0.96199999999999997</v>
          </cell>
        </row>
        <row r="279">
          <cell r="B279">
            <v>5</v>
          </cell>
          <cell r="C279">
            <v>0.95699999999999996</v>
          </cell>
        </row>
        <row r="280">
          <cell r="B280">
            <v>10</v>
          </cell>
          <cell r="C280">
            <v>0.94899999999999995</v>
          </cell>
        </row>
        <row r="281">
          <cell r="B281">
            <v>11</v>
          </cell>
          <cell r="C281">
            <v>0.66300000000000003</v>
          </cell>
        </row>
        <row r="282">
          <cell r="B282">
            <v>13</v>
          </cell>
          <cell r="C282">
            <v>0.442</v>
          </cell>
        </row>
        <row r="283">
          <cell r="B283">
            <v>15</v>
          </cell>
          <cell r="C283">
            <v>0.28699999999999998</v>
          </cell>
        </row>
        <row r="284">
          <cell r="B284">
            <v>16</v>
          </cell>
          <cell r="C284">
            <v>0.182</v>
          </cell>
        </row>
        <row r="285">
          <cell r="B285">
            <v>17</v>
          </cell>
          <cell r="C285">
            <v>0.28299999999999997</v>
          </cell>
          <cell r="I285">
            <v>0</v>
          </cell>
          <cell r="J285">
            <v>0.96199999999999997</v>
          </cell>
        </row>
        <row r="286">
          <cell r="B286">
            <v>19</v>
          </cell>
          <cell r="C286">
            <v>0.55300000000000005</v>
          </cell>
          <cell r="I286">
            <v>5</v>
          </cell>
          <cell r="J286">
            <v>0.95699999999999996</v>
          </cell>
        </row>
        <row r="287">
          <cell r="B287">
            <v>21</v>
          </cell>
          <cell r="C287">
            <v>0.95799999999999996</v>
          </cell>
          <cell r="I287">
            <v>10</v>
          </cell>
          <cell r="J287">
            <v>0.94899999999999995</v>
          </cell>
        </row>
        <row r="288">
          <cell r="B288">
            <v>22</v>
          </cell>
          <cell r="C288">
            <v>1.7509999999999999</v>
          </cell>
          <cell r="I288">
            <v>11</v>
          </cell>
          <cell r="J288">
            <v>0.66300000000000003</v>
          </cell>
        </row>
        <row r="289">
          <cell r="B289">
            <v>27</v>
          </cell>
          <cell r="C289">
            <v>1.762</v>
          </cell>
          <cell r="I289" t="e">
            <v>#REF!</v>
          </cell>
          <cell r="J289">
            <v>0.6</v>
          </cell>
        </row>
        <row r="290">
          <cell r="B290">
            <v>32</v>
          </cell>
          <cell r="C290">
            <v>1.772</v>
          </cell>
          <cell r="I290" t="e">
            <v>#REF!</v>
          </cell>
          <cell r="J290" t="e">
            <v>#REF!</v>
          </cell>
        </row>
        <row r="294">
          <cell r="B294">
            <v>0</v>
          </cell>
          <cell r="C294">
            <v>1.012</v>
          </cell>
        </row>
        <row r="295">
          <cell r="B295">
            <v>5</v>
          </cell>
          <cell r="C295">
            <v>1.0249999999999999</v>
          </cell>
        </row>
        <row r="296">
          <cell r="B296">
            <v>6</v>
          </cell>
          <cell r="C296">
            <v>2.2509999999999999</v>
          </cell>
        </row>
        <row r="297">
          <cell r="B297">
            <v>10</v>
          </cell>
          <cell r="C297">
            <v>2.141</v>
          </cell>
        </row>
        <row r="298">
          <cell r="B298">
            <v>11</v>
          </cell>
          <cell r="C298">
            <v>1.208</v>
          </cell>
        </row>
        <row r="299">
          <cell r="B299">
            <v>12</v>
          </cell>
          <cell r="C299">
            <v>0.73199999999999998</v>
          </cell>
        </row>
        <row r="300">
          <cell r="B300">
            <v>13</v>
          </cell>
          <cell r="C300">
            <v>0.45300000000000001</v>
          </cell>
        </row>
        <row r="301">
          <cell r="B301">
            <v>13.5</v>
          </cell>
          <cell r="C301">
            <v>0.28199999999999997</v>
          </cell>
        </row>
        <row r="302">
          <cell r="B302">
            <v>14</v>
          </cell>
          <cell r="C302">
            <v>0.38700000000000001</v>
          </cell>
          <cell r="I302">
            <v>0</v>
          </cell>
          <cell r="J302">
            <v>1.012</v>
          </cell>
        </row>
        <row r="303">
          <cell r="B303">
            <v>15</v>
          </cell>
          <cell r="C303">
            <v>0.76300000000000001</v>
          </cell>
          <cell r="I303">
            <v>5</v>
          </cell>
          <cell r="J303">
            <v>1.0249999999999999</v>
          </cell>
        </row>
        <row r="304">
          <cell r="B304">
            <v>16</v>
          </cell>
          <cell r="C304">
            <v>1.2529999999999999</v>
          </cell>
          <cell r="I304">
            <v>6</v>
          </cell>
          <cell r="J304">
            <v>2.2509999999999999</v>
          </cell>
        </row>
        <row r="305">
          <cell r="B305">
            <v>17</v>
          </cell>
          <cell r="C305">
            <v>2.2570000000000001</v>
          </cell>
          <cell r="I305" t="e">
            <v>#REF!</v>
          </cell>
          <cell r="J305">
            <v>2.2000000000000002</v>
          </cell>
        </row>
        <row r="306">
          <cell r="B306">
            <v>20</v>
          </cell>
          <cell r="C306">
            <v>2.262</v>
          </cell>
          <cell r="I306" t="e">
            <v>#REF!</v>
          </cell>
          <cell r="J306" t="e">
            <v>#REF!</v>
          </cell>
        </row>
        <row r="308">
          <cell r="B308">
            <v>0</v>
          </cell>
          <cell r="C308">
            <v>1.3460000000000001</v>
          </cell>
        </row>
        <row r="309">
          <cell r="B309">
            <v>7</v>
          </cell>
          <cell r="C309">
            <v>1.3640000000000001</v>
          </cell>
        </row>
        <row r="310">
          <cell r="B310">
            <v>8</v>
          </cell>
          <cell r="C310">
            <v>2.161</v>
          </cell>
        </row>
        <row r="311">
          <cell r="B311">
            <v>10</v>
          </cell>
          <cell r="C311">
            <v>2.15</v>
          </cell>
        </row>
        <row r="312">
          <cell r="B312">
            <v>11</v>
          </cell>
          <cell r="C312">
            <v>1.1160000000000001</v>
          </cell>
        </row>
        <row r="313">
          <cell r="B313">
            <v>12</v>
          </cell>
          <cell r="C313">
            <v>0.46100000000000002</v>
          </cell>
        </row>
        <row r="314">
          <cell r="B314">
            <v>13</v>
          </cell>
          <cell r="C314">
            <v>-1E-3</v>
          </cell>
        </row>
        <row r="315">
          <cell r="B315">
            <v>14</v>
          </cell>
          <cell r="C315">
            <v>-0.10299999999999999</v>
          </cell>
        </row>
        <row r="316">
          <cell r="B316">
            <v>15</v>
          </cell>
          <cell r="C316">
            <v>1E-3</v>
          </cell>
          <cell r="I316">
            <v>0</v>
          </cell>
          <cell r="J316">
            <v>1.3460000000000001</v>
          </cell>
        </row>
        <row r="317">
          <cell r="B317">
            <v>16</v>
          </cell>
          <cell r="C317">
            <v>0.46</v>
          </cell>
          <cell r="I317">
            <v>7</v>
          </cell>
          <cell r="J317">
            <v>1.3640000000000001</v>
          </cell>
        </row>
        <row r="318">
          <cell r="B318">
            <v>17</v>
          </cell>
          <cell r="C318">
            <v>1.115</v>
          </cell>
          <cell r="I318">
            <v>8</v>
          </cell>
          <cell r="J318">
            <v>2.161</v>
          </cell>
        </row>
        <row r="319">
          <cell r="B319">
            <v>18</v>
          </cell>
          <cell r="C319">
            <v>2.41</v>
          </cell>
          <cell r="I319">
            <v>8.2750000000000004</v>
          </cell>
          <cell r="J319">
            <v>2.15</v>
          </cell>
        </row>
        <row r="320">
          <cell r="B320">
            <v>23</v>
          </cell>
          <cell r="C320">
            <v>2.4049999999999998</v>
          </cell>
          <cell r="I320">
            <v>13</v>
          </cell>
          <cell r="J320">
            <v>-1</v>
          </cell>
        </row>
        <row r="321">
          <cell r="B321">
            <v>28</v>
          </cell>
          <cell r="C321">
            <v>2.39</v>
          </cell>
          <cell r="I321">
            <v>14.5</v>
          </cell>
          <cell r="J321">
            <v>-1</v>
          </cell>
        </row>
        <row r="324">
          <cell r="B324">
            <v>0</v>
          </cell>
          <cell r="C324">
            <v>1.8029999999999999</v>
          </cell>
        </row>
        <row r="325">
          <cell r="B325">
            <v>5</v>
          </cell>
          <cell r="C325">
            <v>1.7849999999999999</v>
          </cell>
        </row>
        <row r="326">
          <cell r="B326">
            <v>10</v>
          </cell>
          <cell r="C326">
            <v>1.776</v>
          </cell>
        </row>
        <row r="327">
          <cell r="B327">
            <v>11</v>
          </cell>
          <cell r="C327">
            <v>1.589</v>
          </cell>
        </row>
        <row r="328">
          <cell r="B328">
            <v>12</v>
          </cell>
          <cell r="C328">
            <v>0.73499999999999999</v>
          </cell>
        </row>
        <row r="329">
          <cell r="B329">
            <v>13</v>
          </cell>
          <cell r="C329">
            <v>0.03</v>
          </cell>
        </row>
        <row r="330">
          <cell r="B330">
            <v>14.5</v>
          </cell>
          <cell r="C330">
            <v>-7.1999999999999995E-2</v>
          </cell>
        </row>
        <row r="331">
          <cell r="B331">
            <v>16</v>
          </cell>
          <cell r="C331">
            <v>3.3000000000000002E-2</v>
          </cell>
        </row>
        <row r="332">
          <cell r="B332">
            <v>17</v>
          </cell>
          <cell r="C332">
            <v>0.64900000000000002</v>
          </cell>
        </row>
        <row r="333">
          <cell r="B333">
            <v>18</v>
          </cell>
          <cell r="C333">
            <v>1.54</v>
          </cell>
          <cell r="I333">
            <v>0</v>
          </cell>
          <cell r="J333">
            <v>1.8029999999999999</v>
          </cell>
        </row>
        <row r="334">
          <cell r="B334">
            <v>19</v>
          </cell>
          <cell r="C334">
            <v>2.528</v>
          </cell>
          <cell r="I334">
            <v>5</v>
          </cell>
          <cell r="J334">
            <v>1.7849999999999999</v>
          </cell>
        </row>
        <row r="335">
          <cell r="B335">
            <v>22</v>
          </cell>
          <cell r="C335">
            <v>2.5139999999999998</v>
          </cell>
          <cell r="I335">
            <v>8.8360000000000003</v>
          </cell>
          <cell r="J335">
            <v>1.776</v>
          </cell>
        </row>
        <row r="336">
          <cell r="B336">
            <v>23</v>
          </cell>
          <cell r="C336">
            <v>1.7350000000000001</v>
          </cell>
          <cell r="I336">
            <v>13</v>
          </cell>
          <cell r="J336">
            <v>-1</v>
          </cell>
        </row>
        <row r="337">
          <cell r="B337">
            <v>28</v>
          </cell>
          <cell r="C337">
            <v>1.7290000000000001</v>
          </cell>
          <cell r="I337">
            <v>14.5</v>
          </cell>
          <cell r="J337">
            <v>-1</v>
          </cell>
        </row>
        <row r="338">
          <cell r="B338">
            <v>33</v>
          </cell>
          <cell r="C338">
            <v>1.7030000000000001</v>
          </cell>
          <cell r="I338">
            <v>16</v>
          </cell>
          <cell r="J338">
            <v>-1</v>
          </cell>
        </row>
        <row r="341">
          <cell r="B341">
            <v>0</v>
          </cell>
          <cell r="C341">
            <v>2.0230000000000001</v>
          </cell>
        </row>
        <row r="342">
          <cell r="B342">
            <v>7</v>
          </cell>
          <cell r="C342">
            <v>2.04</v>
          </cell>
        </row>
        <row r="343">
          <cell r="B343">
            <v>8</v>
          </cell>
          <cell r="C343">
            <v>2.63</v>
          </cell>
        </row>
        <row r="344">
          <cell r="B344">
            <v>10</v>
          </cell>
          <cell r="C344">
            <v>2.6150000000000002</v>
          </cell>
        </row>
        <row r="345">
          <cell r="B345">
            <v>11</v>
          </cell>
          <cell r="C345">
            <v>1.5840000000000001</v>
          </cell>
        </row>
        <row r="346">
          <cell r="B346">
            <v>12</v>
          </cell>
          <cell r="C346">
            <v>0.73299999999999998</v>
          </cell>
        </row>
        <row r="347">
          <cell r="B347">
            <v>13</v>
          </cell>
          <cell r="C347">
            <v>0.113</v>
          </cell>
        </row>
        <row r="348">
          <cell r="B348">
            <v>15</v>
          </cell>
          <cell r="C348">
            <v>8.9999999999999993E-3</v>
          </cell>
        </row>
        <row r="349">
          <cell r="B349">
            <v>17</v>
          </cell>
          <cell r="C349">
            <v>0.11</v>
          </cell>
        </row>
        <row r="350">
          <cell r="B350">
            <v>18</v>
          </cell>
          <cell r="C350">
            <v>0.72899999999999998</v>
          </cell>
          <cell r="I350">
            <v>0</v>
          </cell>
          <cell r="J350">
            <v>2.0230000000000001</v>
          </cell>
        </row>
        <row r="351">
          <cell r="B351">
            <v>19</v>
          </cell>
          <cell r="C351">
            <v>1.58</v>
          </cell>
          <cell r="I351">
            <v>7</v>
          </cell>
          <cell r="J351">
            <v>2.04</v>
          </cell>
        </row>
        <row r="352">
          <cell r="B352">
            <v>20</v>
          </cell>
          <cell r="C352">
            <v>2.7490000000000001</v>
          </cell>
          <cell r="I352">
            <v>7.75</v>
          </cell>
          <cell r="J352">
            <v>2.5</v>
          </cell>
        </row>
        <row r="353">
          <cell r="B353">
            <v>23</v>
          </cell>
          <cell r="C353">
            <v>2.734</v>
          </cell>
          <cell r="I353">
            <v>13</v>
          </cell>
          <cell r="J353">
            <v>-1</v>
          </cell>
        </row>
        <row r="354">
          <cell r="B354">
            <v>24</v>
          </cell>
          <cell r="C354">
            <v>1.8660000000000001</v>
          </cell>
          <cell r="I354">
            <v>14.5</v>
          </cell>
          <cell r="J354">
            <v>-1</v>
          </cell>
        </row>
        <row r="355">
          <cell r="B355">
            <v>30</v>
          </cell>
          <cell r="C355">
            <v>1.859</v>
          </cell>
          <cell r="I355">
            <v>16</v>
          </cell>
          <cell r="J355">
            <v>-1</v>
          </cell>
        </row>
        <row r="356">
          <cell r="B356">
            <v>35</v>
          </cell>
          <cell r="C356">
            <v>1.8540000000000001</v>
          </cell>
          <cell r="I356">
            <v>21.625</v>
          </cell>
          <cell r="J356">
            <v>2.75</v>
          </cell>
        </row>
        <row r="359">
          <cell r="B359">
            <v>0</v>
          </cell>
          <cell r="C359">
            <v>2.8290000000000002</v>
          </cell>
        </row>
        <row r="360">
          <cell r="B360">
            <v>1</v>
          </cell>
          <cell r="C360">
            <v>2.82</v>
          </cell>
        </row>
        <row r="361">
          <cell r="B361">
            <v>2</v>
          </cell>
          <cell r="C361">
            <v>1.5820000000000001</v>
          </cell>
        </row>
        <row r="362">
          <cell r="B362">
            <v>4</v>
          </cell>
          <cell r="C362">
            <v>0.81699999999999995</v>
          </cell>
        </row>
        <row r="363">
          <cell r="B363">
            <v>6</v>
          </cell>
          <cell r="C363">
            <v>0.34</v>
          </cell>
        </row>
        <row r="364">
          <cell r="B364">
            <v>7</v>
          </cell>
          <cell r="C364">
            <v>0.23699999999999999</v>
          </cell>
        </row>
        <row r="365">
          <cell r="B365">
            <v>8</v>
          </cell>
          <cell r="C365">
            <v>0.34300000000000003</v>
          </cell>
        </row>
        <row r="366">
          <cell r="B366">
            <v>10</v>
          </cell>
          <cell r="C366">
            <v>0.78200000000000003</v>
          </cell>
        </row>
        <row r="367">
          <cell r="B367">
            <v>12</v>
          </cell>
          <cell r="C367">
            <v>1.587</v>
          </cell>
        </row>
        <row r="368">
          <cell r="B368">
            <v>13</v>
          </cell>
          <cell r="C368">
            <v>2.7029999999999998</v>
          </cell>
        </row>
        <row r="369">
          <cell r="B369">
            <v>16</v>
          </cell>
          <cell r="C369">
            <v>2.7090000000000001</v>
          </cell>
          <cell r="I369">
            <v>0</v>
          </cell>
          <cell r="J369">
            <v>2.8290000000000002</v>
          </cell>
        </row>
        <row r="370">
          <cell r="B370">
            <v>20</v>
          </cell>
          <cell r="C370">
            <v>2.6190000000000002</v>
          </cell>
          <cell r="I370" t="e">
            <v>#REF!</v>
          </cell>
          <cell r="J370">
            <v>2.82</v>
          </cell>
        </row>
        <row r="371">
          <cell r="B371">
            <v>25</v>
          </cell>
          <cell r="C371">
            <v>2.13</v>
          </cell>
          <cell r="I371" t="e">
            <v>#REF!</v>
          </cell>
          <cell r="J371" t="e">
            <v>#REF!</v>
          </cell>
        </row>
        <row r="374">
          <cell r="B374">
            <v>0</v>
          </cell>
          <cell r="C374">
            <v>3.4510000000000001</v>
          </cell>
        </row>
        <row r="375">
          <cell r="B375">
            <v>5</v>
          </cell>
          <cell r="C375">
            <v>3.444</v>
          </cell>
        </row>
        <row r="376">
          <cell r="B376">
            <v>10</v>
          </cell>
          <cell r="C376">
            <v>3.4390000000000001</v>
          </cell>
        </row>
        <row r="377">
          <cell r="B377">
            <v>11</v>
          </cell>
          <cell r="C377">
            <v>2.3130000000000002</v>
          </cell>
        </row>
        <row r="378">
          <cell r="B378">
            <v>13</v>
          </cell>
          <cell r="C378">
            <v>1.02</v>
          </cell>
        </row>
        <row r="379">
          <cell r="B379">
            <v>15</v>
          </cell>
          <cell r="C379">
            <v>0.19800000000000001</v>
          </cell>
        </row>
        <row r="380">
          <cell r="B380">
            <v>17</v>
          </cell>
          <cell r="C380">
            <v>9.4E-2</v>
          </cell>
        </row>
        <row r="381">
          <cell r="B381">
            <v>19</v>
          </cell>
          <cell r="C381">
            <v>0.19500000000000001</v>
          </cell>
        </row>
        <row r="382">
          <cell r="B382">
            <v>21</v>
          </cell>
          <cell r="C382">
            <v>0.98899999999999999</v>
          </cell>
        </row>
        <row r="383">
          <cell r="B383">
            <v>23</v>
          </cell>
          <cell r="C383">
            <v>2.3149999999999999</v>
          </cell>
          <cell r="I383">
            <v>0</v>
          </cell>
          <cell r="J383">
            <v>3.4510000000000001</v>
          </cell>
        </row>
        <row r="384">
          <cell r="B384">
            <v>24</v>
          </cell>
          <cell r="C384">
            <v>4.194</v>
          </cell>
          <cell r="I384">
            <v>5</v>
          </cell>
          <cell r="J384">
            <v>3.444</v>
          </cell>
        </row>
        <row r="385">
          <cell r="B385">
            <v>27</v>
          </cell>
          <cell r="C385">
            <v>4.18</v>
          </cell>
          <cell r="I385" t="e">
            <v>#REF!</v>
          </cell>
          <cell r="J385">
            <v>3.4390000000000001</v>
          </cell>
        </row>
        <row r="386">
          <cell r="B386">
            <v>28</v>
          </cell>
          <cell r="C386">
            <v>4.125</v>
          </cell>
          <cell r="I386" t="e">
            <v>#REF!</v>
          </cell>
          <cell r="J386" t="e">
            <v>#REF!</v>
          </cell>
        </row>
        <row r="387">
          <cell r="I387">
            <v>27</v>
          </cell>
          <cell r="J387">
            <v>4.18</v>
          </cell>
        </row>
        <row r="388">
          <cell r="I388">
            <v>28</v>
          </cell>
          <cell r="J388">
            <v>4.125</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61"/>
  <sheetViews>
    <sheetView zoomScaleNormal="100" zoomScaleSheetLayoutView="70" workbookViewId="0">
      <selection sqref="A1:XFD1048576"/>
    </sheetView>
  </sheetViews>
  <sheetFormatPr defaultRowHeight="13.2" x14ac:dyDescent="0.25"/>
  <cols>
    <col min="1" max="1" width="3.109375" style="21" customWidth="1"/>
    <col min="2" max="2" width="8.109375" style="32" customWidth="1"/>
    <col min="3" max="3" width="8.5546875" style="33" customWidth="1"/>
    <col min="4" max="4" width="11" style="38" customWidth="1"/>
    <col min="5" max="7" width="8.109375" style="21" hidden="1" customWidth="1"/>
    <col min="8" max="8" width="7.5546875" style="21" hidden="1" customWidth="1"/>
    <col min="9" max="9" width="7.44140625" style="21" hidden="1" customWidth="1"/>
    <col min="10" max="10" width="7.44140625" style="40" hidden="1" customWidth="1"/>
    <col min="11" max="13" width="7.44140625" style="21" hidden="1" customWidth="1"/>
    <col min="14" max="14" width="3" style="21" customWidth="1"/>
    <col min="15" max="16" width="10.109375" style="21" customWidth="1"/>
    <col min="17" max="17" width="8.6640625" style="21" customWidth="1"/>
    <col min="18" max="18" width="9.109375" style="21"/>
    <col min="19" max="19" width="21.44140625" style="21" customWidth="1"/>
    <col min="20" max="20" width="3.88671875" style="21" customWidth="1"/>
    <col min="21" max="258" width="9.109375" style="21"/>
    <col min="259" max="263" width="8.109375" style="21" customWidth="1"/>
    <col min="264" max="264" width="2.88671875" style="21" customWidth="1"/>
    <col min="265" max="269" width="7.44140625" style="21" customWidth="1"/>
    <col min="270" max="272" width="10.109375" style="21" customWidth="1"/>
    <col min="273" max="273" width="8.6640625" style="21" customWidth="1"/>
    <col min="274" max="514" width="9.109375" style="21"/>
    <col min="515" max="519" width="8.109375" style="21" customWidth="1"/>
    <col min="520" max="520" width="2.88671875" style="21" customWidth="1"/>
    <col min="521" max="525" width="7.44140625" style="21" customWidth="1"/>
    <col min="526" max="528" width="10.109375" style="21" customWidth="1"/>
    <col min="529" max="529" width="8.6640625" style="21" customWidth="1"/>
    <col min="530" max="770" width="9.109375" style="21"/>
    <col min="771" max="775" width="8.109375" style="21" customWidth="1"/>
    <col min="776" max="776" width="2.88671875" style="21" customWidth="1"/>
    <col min="777" max="781" width="7.44140625" style="21" customWidth="1"/>
    <col min="782" max="784" width="10.109375" style="21" customWidth="1"/>
    <col min="785" max="785" width="8.6640625" style="21" customWidth="1"/>
    <col min="786" max="1026" width="9.109375" style="21"/>
    <col min="1027" max="1031" width="8.109375" style="21" customWidth="1"/>
    <col min="1032" max="1032" width="2.88671875" style="21" customWidth="1"/>
    <col min="1033" max="1037" width="7.44140625" style="21" customWidth="1"/>
    <col min="1038" max="1040" width="10.109375" style="21" customWidth="1"/>
    <col min="1041" max="1041" width="8.6640625" style="21" customWidth="1"/>
    <col min="1042" max="1282" width="9.109375" style="21"/>
    <col min="1283" max="1287" width="8.109375" style="21" customWidth="1"/>
    <col min="1288" max="1288" width="2.88671875" style="21" customWidth="1"/>
    <col min="1289" max="1293" width="7.44140625" style="21" customWidth="1"/>
    <col min="1294" max="1296" width="10.109375" style="21" customWidth="1"/>
    <col min="1297" max="1297" width="8.6640625" style="21" customWidth="1"/>
    <col min="1298" max="1538" width="9.109375" style="21"/>
    <col min="1539" max="1543" width="8.109375" style="21" customWidth="1"/>
    <col min="1544" max="1544" width="2.88671875" style="21" customWidth="1"/>
    <col min="1545" max="1549" width="7.44140625" style="21" customWidth="1"/>
    <col min="1550" max="1552" width="10.109375" style="21" customWidth="1"/>
    <col min="1553" max="1553" width="8.6640625" style="21" customWidth="1"/>
    <col min="1554" max="1794" width="9.109375" style="21"/>
    <col min="1795" max="1799" width="8.109375" style="21" customWidth="1"/>
    <col min="1800" max="1800" width="2.88671875" style="21" customWidth="1"/>
    <col min="1801" max="1805" width="7.44140625" style="21" customWidth="1"/>
    <col min="1806" max="1808" width="10.109375" style="21" customWidth="1"/>
    <col min="1809" max="1809" width="8.6640625" style="21" customWidth="1"/>
    <col min="1810" max="2050" width="9.109375" style="21"/>
    <col min="2051" max="2055" width="8.109375" style="21" customWidth="1"/>
    <col min="2056" max="2056" width="2.88671875" style="21" customWidth="1"/>
    <col min="2057" max="2061" width="7.44140625" style="21" customWidth="1"/>
    <col min="2062" max="2064" width="10.109375" style="21" customWidth="1"/>
    <col min="2065" max="2065" width="8.6640625" style="21" customWidth="1"/>
    <col min="2066" max="2306" width="9.109375" style="21"/>
    <col min="2307" max="2311" width="8.109375" style="21" customWidth="1"/>
    <col min="2312" max="2312" width="2.88671875" style="21" customWidth="1"/>
    <col min="2313" max="2317" width="7.44140625" style="21" customWidth="1"/>
    <col min="2318" max="2320" width="10.109375" style="21" customWidth="1"/>
    <col min="2321" max="2321" width="8.6640625" style="21" customWidth="1"/>
    <col min="2322" max="2562" width="9.109375" style="21"/>
    <col min="2563" max="2567" width="8.109375" style="21" customWidth="1"/>
    <col min="2568" max="2568" width="2.88671875" style="21" customWidth="1"/>
    <col min="2569" max="2573" width="7.44140625" style="21" customWidth="1"/>
    <col min="2574" max="2576" width="10.109375" style="21" customWidth="1"/>
    <col min="2577" max="2577" width="8.6640625" style="21" customWidth="1"/>
    <col min="2578" max="2818" width="9.109375" style="21"/>
    <col min="2819" max="2823" width="8.109375" style="21" customWidth="1"/>
    <col min="2824" max="2824" width="2.88671875" style="21" customWidth="1"/>
    <col min="2825" max="2829" width="7.44140625" style="21" customWidth="1"/>
    <col min="2830" max="2832" width="10.109375" style="21" customWidth="1"/>
    <col min="2833" max="2833" width="8.6640625" style="21" customWidth="1"/>
    <col min="2834" max="3074" width="9.109375" style="21"/>
    <col min="3075" max="3079" width="8.109375" style="21" customWidth="1"/>
    <col min="3080" max="3080" width="2.88671875" style="21" customWidth="1"/>
    <col min="3081" max="3085" width="7.44140625" style="21" customWidth="1"/>
    <col min="3086" max="3088" width="10.109375" style="21" customWidth="1"/>
    <col min="3089" max="3089" width="8.6640625" style="21" customWidth="1"/>
    <col min="3090" max="3330" width="9.109375" style="21"/>
    <col min="3331" max="3335" width="8.109375" style="21" customWidth="1"/>
    <col min="3336" max="3336" width="2.88671875" style="21" customWidth="1"/>
    <col min="3337" max="3341" width="7.44140625" style="21" customWidth="1"/>
    <col min="3342" max="3344" width="10.109375" style="21" customWidth="1"/>
    <col min="3345" max="3345" width="8.6640625" style="21" customWidth="1"/>
    <col min="3346" max="3586" width="9.109375" style="21"/>
    <col min="3587" max="3591" width="8.109375" style="21" customWidth="1"/>
    <col min="3592" max="3592" width="2.88671875" style="21" customWidth="1"/>
    <col min="3593" max="3597" width="7.44140625" style="21" customWidth="1"/>
    <col min="3598" max="3600" width="10.109375" style="21" customWidth="1"/>
    <col min="3601" max="3601" width="8.6640625" style="21" customWidth="1"/>
    <col min="3602" max="3842" width="9.109375" style="21"/>
    <col min="3843" max="3847" width="8.109375" style="21" customWidth="1"/>
    <col min="3848" max="3848" width="2.88671875" style="21" customWidth="1"/>
    <col min="3849" max="3853" width="7.44140625" style="21" customWidth="1"/>
    <col min="3854" max="3856" width="10.109375" style="21" customWidth="1"/>
    <col min="3857" max="3857" width="8.6640625" style="21" customWidth="1"/>
    <col min="3858" max="4098" width="9.109375" style="21"/>
    <col min="4099" max="4103" width="8.109375" style="21" customWidth="1"/>
    <col min="4104" max="4104" width="2.88671875" style="21" customWidth="1"/>
    <col min="4105" max="4109" width="7.44140625" style="21" customWidth="1"/>
    <col min="4110" max="4112" width="10.109375" style="21" customWidth="1"/>
    <col min="4113" max="4113" width="8.6640625" style="21" customWidth="1"/>
    <col min="4114" max="4354" width="9.109375" style="21"/>
    <col min="4355" max="4359" width="8.109375" style="21" customWidth="1"/>
    <col min="4360" max="4360" width="2.88671875" style="21" customWidth="1"/>
    <col min="4361" max="4365" width="7.44140625" style="21" customWidth="1"/>
    <col min="4366" max="4368" width="10.109375" style="21" customWidth="1"/>
    <col min="4369" max="4369" width="8.6640625" style="21" customWidth="1"/>
    <col min="4370" max="4610" width="9.109375" style="21"/>
    <col min="4611" max="4615" width="8.109375" style="21" customWidth="1"/>
    <col min="4616" max="4616" width="2.88671875" style="21" customWidth="1"/>
    <col min="4617" max="4621" width="7.44140625" style="21" customWidth="1"/>
    <col min="4622" max="4624" width="10.109375" style="21" customWidth="1"/>
    <col min="4625" max="4625" width="8.6640625" style="21" customWidth="1"/>
    <col min="4626" max="4866" width="9.109375" style="21"/>
    <col min="4867" max="4871" width="8.109375" style="21" customWidth="1"/>
    <col min="4872" max="4872" width="2.88671875" style="21" customWidth="1"/>
    <col min="4873" max="4877" width="7.44140625" style="21" customWidth="1"/>
    <col min="4878" max="4880" width="10.109375" style="21" customWidth="1"/>
    <col min="4881" max="4881" width="8.6640625" style="21" customWidth="1"/>
    <col min="4882" max="5122" width="9.109375" style="21"/>
    <col min="5123" max="5127" width="8.109375" style="21" customWidth="1"/>
    <col min="5128" max="5128" width="2.88671875" style="21" customWidth="1"/>
    <col min="5129" max="5133" width="7.44140625" style="21" customWidth="1"/>
    <col min="5134" max="5136" width="10.109375" style="21" customWidth="1"/>
    <col min="5137" max="5137" width="8.6640625" style="21" customWidth="1"/>
    <col min="5138" max="5378" width="9.109375" style="21"/>
    <col min="5379" max="5383" width="8.109375" style="21" customWidth="1"/>
    <col min="5384" max="5384" width="2.88671875" style="21" customWidth="1"/>
    <col min="5385" max="5389" width="7.44140625" style="21" customWidth="1"/>
    <col min="5390" max="5392" width="10.109375" style="21" customWidth="1"/>
    <col min="5393" max="5393" width="8.6640625" style="21" customWidth="1"/>
    <col min="5394" max="5634" width="9.109375" style="21"/>
    <col min="5635" max="5639" width="8.109375" style="21" customWidth="1"/>
    <col min="5640" max="5640" width="2.88671875" style="21" customWidth="1"/>
    <col min="5641" max="5645" width="7.44140625" style="21" customWidth="1"/>
    <col min="5646" max="5648" width="10.109375" style="21" customWidth="1"/>
    <col min="5649" max="5649" width="8.6640625" style="21" customWidth="1"/>
    <col min="5650" max="5890" width="9.109375" style="21"/>
    <col min="5891" max="5895" width="8.109375" style="21" customWidth="1"/>
    <col min="5896" max="5896" width="2.88671875" style="21" customWidth="1"/>
    <col min="5897" max="5901" width="7.44140625" style="21" customWidth="1"/>
    <col min="5902" max="5904" width="10.109375" style="21" customWidth="1"/>
    <col min="5905" max="5905" width="8.6640625" style="21" customWidth="1"/>
    <col min="5906" max="6146" width="9.109375" style="21"/>
    <col min="6147" max="6151" width="8.109375" style="21" customWidth="1"/>
    <col min="6152" max="6152" width="2.88671875" style="21" customWidth="1"/>
    <col min="6153" max="6157" width="7.44140625" style="21" customWidth="1"/>
    <col min="6158" max="6160" width="10.109375" style="21" customWidth="1"/>
    <col min="6161" max="6161" width="8.6640625" style="21" customWidth="1"/>
    <col min="6162" max="6402" width="9.109375" style="21"/>
    <col min="6403" max="6407" width="8.109375" style="21" customWidth="1"/>
    <col min="6408" max="6408" width="2.88671875" style="21" customWidth="1"/>
    <col min="6409" max="6413" width="7.44140625" style="21" customWidth="1"/>
    <col min="6414" max="6416" width="10.109375" style="21" customWidth="1"/>
    <col min="6417" max="6417" width="8.6640625" style="21" customWidth="1"/>
    <col min="6418" max="6658" width="9.109375" style="21"/>
    <col min="6659" max="6663" width="8.109375" style="21" customWidth="1"/>
    <col min="6664" max="6664" width="2.88671875" style="21" customWidth="1"/>
    <col min="6665" max="6669" width="7.44140625" style="21" customWidth="1"/>
    <col min="6670" max="6672" width="10.109375" style="21" customWidth="1"/>
    <col min="6673" max="6673" width="8.6640625" style="21" customWidth="1"/>
    <col min="6674" max="6914" width="9.109375" style="21"/>
    <col min="6915" max="6919" width="8.109375" style="21" customWidth="1"/>
    <col min="6920" max="6920" width="2.88671875" style="21" customWidth="1"/>
    <col min="6921" max="6925" width="7.44140625" style="21" customWidth="1"/>
    <col min="6926" max="6928" width="10.109375" style="21" customWidth="1"/>
    <col min="6929" max="6929" width="8.6640625" style="21" customWidth="1"/>
    <col min="6930" max="7170" width="9.109375" style="21"/>
    <col min="7171" max="7175" width="8.109375" style="21" customWidth="1"/>
    <col min="7176" max="7176" width="2.88671875" style="21" customWidth="1"/>
    <col min="7177" max="7181" width="7.44140625" style="21" customWidth="1"/>
    <col min="7182" max="7184" width="10.109375" style="21" customWidth="1"/>
    <col min="7185" max="7185" width="8.6640625" style="21" customWidth="1"/>
    <col min="7186" max="7426" width="9.109375" style="21"/>
    <col min="7427" max="7431" width="8.109375" style="21" customWidth="1"/>
    <col min="7432" max="7432" width="2.88671875" style="21" customWidth="1"/>
    <col min="7433" max="7437" width="7.44140625" style="21" customWidth="1"/>
    <col min="7438" max="7440" width="10.109375" style="21" customWidth="1"/>
    <col min="7441" max="7441" width="8.6640625" style="21" customWidth="1"/>
    <col min="7442" max="7682" width="9.109375" style="21"/>
    <col min="7683" max="7687" width="8.109375" style="21" customWidth="1"/>
    <col min="7688" max="7688" width="2.88671875" style="21" customWidth="1"/>
    <col min="7689" max="7693" width="7.44140625" style="21" customWidth="1"/>
    <col min="7694" max="7696" width="10.109375" style="21" customWidth="1"/>
    <col min="7697" max="7697" width="8.6640625" style="21" customWidth="1"/>
    <col min="7698" max="7938" width="9.109375" style="21"/>
    <col min="7939" max="7943" width="8.109375" style="21" customWidth="1"/>
    <col min="7944" max="7944" width="2.88671875" style="21" customWidth="1"/>
    <col min="7945" max="7949" width="7.44140625" style="21" customWidth="1"/>
    <col min="7950" max="7952" width="10.109375" style="21" customWidth="1"/>
    <col min="7953" max="7953" width="8.6640625" style="21" customWidth="1"/>
    <col min="7954" max="8194" width="9.109375" style="21"/>
    <col min="8195" max="8199" width="8.109375" style="21" customWidth="1"/>
    <col min="8200" max="8200" width="2.88671875" style="21" customWidth="1"/>
    <col min="8201" max="8205" width="7.44140625" style="21" customWidth="1"/>
    <col min="8206" max="8208" width="10.109375" style="21" customWidth="1"/>
    <col min="8209" max="8209" width="8.6640625" style="21" customWidth="1"/>
    <col min="8210" max="8450" width="9.109375" style="21"/>
    <col min="8451" max="8455" width="8.109375" style="21" customWidth="1"/>
    <col min="8456" max="8456" width="2.88671875" style="21" customWidth="1"/>
    <col min="8457" max="8461" width="7.44140625" style="21" customWidth="1"/>
    <col min="8462" max="8464" width="10.109375" style="21" customWidth="1"/>
    <col min="8465" max="8465" width="8.6640625" style="21" customWidth="1"/>
    <col min="8466" max="8706" width="9.109375" style="21"/>
    <col min="8707" max="8711" width="8.109375" style="21" customWidth="1"/>
    <col min="8712" max="8712" width="2.88671875" style="21" customWidth="1"/>
    <col min="8713" max="8717" width="7.44140625" style="21" customWidth="1"/>
    <col min="8718" max="8720" width="10.109375" style="21" customWidth="1"/>
    <col min="8721" max="8721" width="8.6640625" style="21" customWidth="1"/>
    <col min="8722" max="8962" width="9.109375" style="21"/>
    <col min="8963" max="8967" width="8.109375" style="21" customWidth="1"/>
    <col min="8968" max="8968" width="2.88671875" style="21" customWidth="1"/>
    <col min="8969" max="8973" width="7.44140625" style="21" customWidth="1"/>
    <col min="8974" max="8976" width="10.109375" style="21" customWidth="1"/>
    <col min="8977" max="8977" width="8.6640625" style="21" customWidth="1"/>
    <col min="8978" max="9218" width="9.109375" style="21"/>
    <col min="9219" max="9223" width="8.109375" style="21" customWidth="1"/>
    <col min="9224" max="9224" width="2.88671875" style="21" customWidth="1"/>
    <col min="9225" max="9229" width="7.44140625" style="21" customWidth="1"/>
    <col min="9230" max="9232" width="10.109375" style="21" customWidth="1"/>
    <col min="9233" max="9233" width="8.6640625" style="21" customWidth="1"/>
    <col min="9234" max="9474" width="9.109375" style="21"/>
    <col min="9475" max="9479" width="8.109375" style="21" customWidth="1"/>
    <col min="9480" max="9480" width="2.88671875" style="21" customWidth="1"/>
    <col min="9481" max="9485" width="7.44140625" style="21" customWidth="1"/>
    <col min="9486" max="9488" width="10.109375" style="21" customWidth="1"/>
    <col min="9489" max="9489" width="8.6640625" style="21" customWidth="1"/>
    <col min="9490" max="9730" width="9.109375" style="21"/>
    <col min="9731" max="9735" width="8.109375" style="21" customWidth="1"/>
    <col min="9736" max="9736" width="2.88671875" style="21" customWidth="1"/>
    <col min="9737" max="9741" width="7.44140625" style="21" customWidth="1"/>
    <col min="9742" max="9744" width="10.109375" style="21" customWidth="1"/>
    <col min="9745" max="9745" width="8.6640625" style="21" customWidth="1"/>
    <col min="9746" max="9986" width="9.109375" style="21"/>
    <col min="9987" max="9991" width="8.109375" style="21" customWidth="1"/>
    <col min="9992" max="9992" width="2.88671875" style="21" customWidth="1"/>
    <col min="9993" max="9997" width="7.44140625" style="21" customWidth="1"/>
    <col min="9998" max="10000" width="10.109375" style="21" customWidth="1"/>
    <col min="10001" max="10001" width="8.6640625" style="21" customWidth="1"/>
    <col min="10002" max="10242" width="9.109375" style="21"/>
    <col min="10243" max="10247" width="8.109375" style="21" customWidth="1"/>
    <col min="10248" max="10248" width="2.88671875" style="21" customWidth="1"/>
    <col min="10249" max="10253" width="7.44140625" style="21" customWidth="1"/>
    <col min="10254" max="10256" width="10.109375" style="21" customWidth="1"/>
    <col min="10257" max="10257" width="8.6640625" style="21" customWidth="1"/>
    <col min="10258" max="10498" width="9.109375" style="21"/>
    <col min="10499" max="10503" width="8.109375" style="21" customWidth="1"/>
    <col min="10504" max="10504" width="2.88671875" style="21" customWidth="1"/>
    <col min="10505" max="10509" width="7.44140625" style="21" customWidth="1"/>
    <col min="10510" max="10512" width="10.109375" style="21" customWidth="1"/>
    <col min="10513" max="10513" width="8.6640625" style="21" customWidth="1"/>
    <col min="10514" max="10754" width="9.109375" style="21"/>
    <col min="10755" max="10759" width="8.109375" style="21" customWidth="1"/>
    <col min="10760" max="10760" width="2.88671875" style="21" customWidth="1"/>
    <col min="10761" max="10765" width="7.44140625" style="21" customWidth="1"/>
    <col min="10766" max="10768" width="10.109375" style="21" customWidth="1"/>
    <col min="10769" max="10769" width="8.6640625" style="21" customWidth="1"/>
    <col min="10770" max="11010" width="9.109375" style="21"/>
    <col min="11011" max="11015" width="8.109375" style="21" customWidth="1"/>
    <col min="11016" max="11016" width="2.88671875" style="21" customWidth="1"/>
    <col min="11017" max="11021" width="7.44140625" style="21" customWidth="1"/>
    <col min="11022" max="11024" width="10.109375" style="21" customWidth="1"/>
    <col min="11025" max="11025" width="8.6640625" style="21" customWidth="1"/>
    <col min="11026" max="11266" width="9.109375" style="21"/>
    <col min="11267" max="11271" width="8.109375" style="21" customWidth="1"/>
    <col min="11272" max="11272" width="2.88671875" style="21" customWidth="1"/>
    <col min="11273" max="11277" width="7.44140625" style="21" customWidth="1"/>
    <col min="11278" max="11280" width="10.109375" style="21" customWidth="1"/>
    <col min="11281" max="11281" width="8.6640625" style="21" customWidth="1"/>
    <col min="11282" max="11522" width="9.109375" style="21"/>
    <col min="11523" max="11527" width="8.109375" style="21" customWidth="1"/>
    <col min="11528" max="11528" width="2.88671875" style="21" customWidth="1"/>
    <col min="11529" max="11533" width="7.44140625" style="21" customWidth="1"/>
    <col min="11534" max="11536" width="10.109375" style="21" customWidth="1"/>
    <col min="11537" max="11537" width="8.6640625" style="21" customWidth="1"/>
    <col min="11538" max="11778" width="9.109375" style="21"/>
    <col min="11779" max="11783" width="8.109375" style="21" customWidth="1"/>
    <col min="11784" max="11784" width="2.88671875" style="21" customWidth="1"/>
    <col min="11785" max="11789" width="7.44140625" style="21" customWidth="1"/>
    <col min="11790" max="11792" width="10.109375" style="21" customWidth="1"/>
    <col min="11793" max="11793" width="8.6640625" style="21" customWidth="1"/>
    <col min="11794" max="12034" width="9.109375" style="21"/>
    <col min="12035" max="12039" width="8.109375" style="21" customWidth="1"/>
    <col min="12040" max="12040" width="2.88671875" style="21" customWidth="1"/>
    <col min="12041" max="12045" width="7.44140625" style="21" customWidth="1"/>
    <col min="12046" max="12048" width="10.109375" style="21" customWidth="1"/>
    <col min="12049" max="12049" width="8.6640625" style="21" customWidth="1"/>
    <col min="12050" max="12290" width="9.109375" style="21"/>
    <col min="12291" max="12295" width="8.109375" style="21" customWidth="1"/>
    <col min="12296" max="12296" width="2.88671875" style="21" customWidth="1"/>
    <col min="12297" max="12301" width="7.44140625" style="21" customWidth="1"/>
    <col min="12302" max="12304" width="10.109375" style="21" customWidth="1"/>
    <col min="12305" max="12305" width="8.6640625" style="21" customWidth="1"/>
    <col min="12306" max="12546" width="9.109375" style="21"/>
    <col min="12547" max="12551" width="8.109375" style="21" customWidth="1"/>
    <col min="12552" max="12552" width="2.88671875" style="21" customWidth="1"/>
    <col min="12553" max="12557" width="7.44140625" style="21" customWidth="1"/>
    <col min="12558" max="12560" width="10.109375" style="21" customWidth="1"/>
    <col min="12561" max="12561" width="8.6640625" style="21" customWidth="1"/>
    <col min="12562" max="12802" width="9.109375" style="21"/>
    <col min="12803" max="12807" width="8.109375" style="21" customWidth="1"/>
    <col min="12808" max="12808" width="2.88671875" style="21" customWidth="1"/>
    <col min="12809" max="12813" width="7.44140625" style="21" customWidth="1"/>
    <col min="12814" max="12816" width="10.109375" style="21" customWidth="1"/>
    <col min="12817" max="12817" width="8.6640625" style="21" customWidth="1"/>
    <col min="12818" max="13058" width="9.109375" style="21"/>
    <col min="13059" max="13063" width="8.109375" style="21" customWidth="1"/>
    <col min="13064" max="13064" width="2.88671875" style="21" customWidth="1"/>
    <col min="13065" max="13069" width="7.44140625" style="21" customWidth="1"/>
    <col min="13070" max="13072" width="10.109375" style="21" customWidth="1"/>
    <col min="13073" max="13073" width="8.6640625" style="21" customWidth="1"/>
    <col min="13074" max="13314" width="9.109375" style="21"/>
    <col min="13315" max="13319" width="8.109375" style="21" customWidth="1"/>
    <col min="13320" max="13320" width="2.88671875" style="21" customWidth="1"/>
    <col min="13321" max="13325" width="7.44140625" style="21" customWidth="1"/>
    <col min="13326" max="13328" width="10.109375" style="21" customWidth="1"/>
    <col min="13329" max="13329" width="8.6640625" style="21" customWidth="1"/>
    <col min="13330" max="13570" width="9.109375" style="21"/>
    <col min="13571" max="13575" width="8.109375" style="21" customWidth="1"/>
    <col min="13576" max="13576" width="2.88671875" style="21" customWidth="1"/>
    <col min="13577" max="13581" width="7.44140625" style="21" customWidth="1"/>
    <col min="13582" max="13584" width="10.109375" style="21" customWidth="1"/>
    <col min="13585" max="13585" width="8.6640625" style="21" customWidth="1"/>
    <col min="13586" max="13826" width="9.109375" style="21"/>
    <col min="13827" max="13831" width="8.109375" style="21" customWidth="1"/>
    <col min="13832" max="13832" width="2.88671875" style="21" customWidth="1"/>
    <col min="13833" max="13837" width="7.44140625" style="21" customWidth="1"/>
    <col min="13838" max="13840" width="10.109375" style="21" customWidth="1"/>
    <col min="13841" max="13841" width="8.6640625" style="21" customWidth="1"/>
    <col min="13842" max="14082" width="9.109375" style="21"/>
    <col min="14083" max="14087" width="8.109375" style="21" customWidth="1"/>
    <col min="14088" max="14088" width="2.88671875" style="21" customWidth="1"/>
    <col min="14089" max="14093" width="7.44140625" style="21" customWidth="1"/>
    <col min="14094" max="14096" width="10.109375" style="21" customWidth="1"/>
    <col min="14097" max="14097" width="8.6640625" style="21" customWidth="1"/>
    <col min="14098" max="14338" width="9.109375" style="21"/>
    <col min="14339" max="14343" width="8.109375" style="21" customWidth="1"/>
    <col min="14344" max="14344" width="2.88671875" style="21" customWidth="1"/>
    <col min="14345" max="14349" width="7.44140625" style="21" customWidth="1"/>
    <col min="14350" max="14352" width="10.109375" style="21" customWidth="1"/>
    <col min="14353" max="14353" width="8.6640625" style="21" customWidth="1"/>
    <col min="14354" max="14594" width="9.109375" style="21"/>
    <col min="14595" max="14599" width="8.109375" style="21" customWidth="1"/>
    <col min="14600" max="14600" width="2.88671875" style="21" customWidth="1"/>
    <col min="14601" max="14605" width="7.44140625" style="21" customWidth="1"/>
    <col min="14606" max="14608" width="10.109375" style="21" customWidth="1"/>
    <col min="14609" max="14609" width="8.6640625" style="21" customWidth="1"/>
    <col min="14610" max="14850" width="9.109375" style="21"/>
    <col min="14851" max="14855" width="8.109375" style="21" customWidth="1"/>
    <col min="14856" max="14856" width="2.88671875" style="21" customWidth="1"/>
    <col min="14857" max="14861" width="7.44140625" style="21" customWidth="1"/>
    <col min="14862" max="14864" width="10.109375" style="21" customWidth="1"/>
    <col min="14865" max="14865" width="8.6640625" style="21" customWidth="1"/>
    <col min="14866" max="15106" width="9.109375" style="21"/>
    <col min="15107" max="15111" width="8.109375" style="21" customWidth="1"/>
    <col min="15112" max="15112" width="2.88671875" style="21" customWidth="1"/>
    <col min="15113" max="15117" width="7.44140625" style="21" customWidth="1"/>
    <col min="15118" max="15120" width="10.109375" style="21" customWidth="1"/>
    <col min="15121" max="15121" width="8.6640625" style="21" customWidth="1"/>
    <col min="15122" max="15362" width="9.109375" style="21"/>
    <col min="15363" max="15367" width="8.109375" style="21" customWidth="1"/>
    <col min="15368" max="15368" width="2.88671875" style="21" customWidth="1"/>
    <col min="15369" max="15373" width="7.44140625" style="21" customWidth="1"/>
    <col min="15374" max="15376" width="10.109375" style="21" customWidth="1"/>
    <col min="15377" max="15377" width="8.6640625" style="21" customWidth="1"/>
    <col min="15378" max="15618" width="9.109375" style="21"/>
    <col min="15619" max="15623" width="8.109375" style="21" customWidth="1"/>
    <col min="15624" max="15624" width="2.88671875" style="21" customWidth="1"/>
    <col min="15625" max="15629" width="7.44140625" style="21" customWidth="1"/>
    <col min="15630" max="15632" width="10.109375" style="21" customWidth="1"/>
    <col min="15633" max="15633" width="8.6640625" style="21" customWidth="1"/>
    <col min="15634" max="15874" width="9.109375" style="21"/>
    <col min="15875" max="15879" width="8.109375" style="21" customWidth="1"/>
    <col min="15880" max="15880" width="2.88671875" style="21" customWidth="1"/>
    <col min="15881" max="15885" width="7.44140625" style="21" customWidth="1"/>
    <col min="15886" max="15888" width="10.109375" style="21" customWidth="1"/>
    <col min="15889" max="15889" width="8.6640625" style="21" customWidth="1"/>
    <col min="15890" max="16130" width="9.109375" style="21"/>
    <col min="16131" max="16135" width="8.109375" style="21" customWidth="1"/>
    <col min="16136" max="16136" width="2.88671875" style="21" customWidth="1"/>
    <col min="16137" max="16141" width="7.44140625" style="21" customWidth="1"/>
    <col min="16142" max="16144" width="10.109375" style="21" customWidth="1"/>
    <col min="16145" max="16145" width="8.6640625" style="21" customWidth="1"/>
    <col min="16146" max="16384" width="9.109375" style="21"/>
  </cols>
  <sheetData>
    <row r="1" spans="1:22" ht="49.95" customHeight="1" x14ac:dyDescent="0.25">
      <c r="A1" s="47" t="s">
        <v>107</v>
      </c>
      <c r="B1" s="47"/>
      <c r="C1" s="47"/>
      <c r="D1" s="47"/>
      <c r="E1" s="47"/>
      <c r="F1" s="47"/>
      <c r="G1" s="47"/>
      <c r="H1" s="47"/>
      <c r="I1" s="47"/>
      <c r="J1" s="47"/>
      <c r="K1" s="47"/>
      <c r="L1" s="47"/>
      <c r="M1" s="47"/>
      <c r="N1" s="47"/>
      <c r="O1" s="47"/>
      <c r="P1" s="47"/>
      <c r="Q1" s="47"/>
      <c r="R1" s="47"/>
      <c r="S1" s="47"/>
      <c r="T1" s="47"/>
      <c r="U1" s="20"/>
      <c r="V1" s="20"/>
    </row>
    <row r="2" spans="1:22" ht="15" x14ac:dyDescent="0.25">
      <c r="B2" s="23" t="s">
        <v>69</v>
      </c>
      <c r="C2" s="23"/>
      <c r="D2" s="44">
        <v>0</v>
      </c>
      <c r="E2" s="44"/>
      <c r="J2" s="42"/>
      <c r="K2" s="42"/>
      <c r="L2" s="42"/>
      <c r="M2" s="42"/>
      <c r="N2" s="24"/>
      <c r="O2" s="24"/>
      <c r="P2" s="24"/>
    </row>
    <row r="3" spans="1:22" x14ac:dyDescent="0.25">
      <c r="B3" s="26">
        <v>0</v>
      </c>
      <c r="C3" s="27">
        <v>2.2679999999999998</v>
      </c>
      <c r="D3" s="27" t="s">
        <v>108</v>
      </c>
      <c r="E3" s="41"/>
      <c r="F3" s="41"/>
      <c r="G3" s="41"/>
      <c r="H3" s="41"/>
      <c r="I3" s="28"/>
      <c r="J3" s="29"/>
      <c r="K3" s="39"/>
      <c r="L3" s="41"/>
      <c r="M3" s="39"/>
      <c r="N3" s="30"/>
      <c r="O3" s="30"/>
      <c r="P3" s="30"/>
      <c r="R3" s="31"/>
    </row>
    <row r="4" spans="1:22" x14ac:dyDescent="0.25">
      <c r="B4" s="26">
        <v>5</v>
      </c>
      <c r="C4" s="27">
        <v>2.2589999999999999</v>
      </c>
      <c r="D4" s="27"/>
      <c r="E4" s="39">
        <f>(C3+C4)/2</f>
        <v>2.2634999999999996</v>
      </c>
      <c r="F4" s="41">
        <f>B4-B3</f>
        <v>5</v>
      </c>
      <c r="G4" s="39">
        <f>E4*F4</f>
        <v>11.317499999999999</v>
      </c>
      <c r="H4" s="41"/>
      <c r="I4" s="26"/>
      <c r="J4" s="26"/>
      <c r="K4" s="39"/>
      <c r="L4" s="41"/>
      <c r="M4" s="39"/>
      <c r="N4" s="30"/>
      <c r="O4" s="30"/>
      <c r="P4" s="30"/>
      <c r="Q4" s="32"/>
      <c r="R4" s="31"/>
    </row>
    <row r="5" spans="1:22" x14ac:dyDescent="0.25">
      <c r="B5" s="26">
        <v>10</v>
      </c>
      <c r="C5" s="27">
        <v>2.2480000000000002</v>
      </c>
      <c r="D5" s="27" t="s">
        <v>22</v>
      </c>
      <c r="E5" s="39">
        <f t="shared" ref="E5:E16" si="0">(C4+C5)/2</f>
        <v>2.2534999999999998</v>
      </c>
      <c r="F5" s="41">
        <f t="shared" ref="F5:F16" si="1">B5-B4</f>
        <v>5</v>
      </c>
      <c r="G5" s="39">
        <f t="shared" ref="G5:G16" si="2">E5*F5</f>
        <v>11.267499999999998</v>
      </c>
      <c r="H5" s="41"/>
      <c r="I5" s="26"/>
      <c r="J5" s="26"/>
      <c r="K5" s="39"/>
      <c r="L5" s="41"/>
      <c r="M5" s="39"/>
      <c r="N5" s="30"/>
      <c r="O5" s="30"/>
      <c r="P5" s="30"/>
      <c r="Q5" s="32"/>
      <c r="R5" s="31"/>
    </row>
    <row r="6" spans="1:22" x14ac:dyDescent="0.25">
      <c r="B6" s="26">
        <v>11</v>
      </c>
      <c r="C6" s="27">
        <v>1.069</v>
      </c>
      <c r="D6" s="27"/>
      <c r="E6" s="39">
        <f t="shared" si="0"/>
        <v>1.6585000000000001</v>
      </c>
      <c r="F6" s="41">
        <f t="shared" si="1"/>
        <v>1</v>
      </c>
      <c r="G6" s="39">
        <f t="shared" si="2"/>
        <v>1.6585000000000001</v>
      </c>
      <c r="H6" s="41"/>
      <c r="I6" s="26"/>
      <c r="J6" s="26"/>
      <c r="K6" s="39"/>
      <c r="L6" s="41"/>
      <c r="M6" s="39"/>
      <c r="N6" s="30"/>
      <c r="O6" s="30"/>
      <c r="P6" s="30"/>
      <c r="Q6" s="32"/>
      <c r="R6" s="31"/>
    </row>
    <row r="7" spans="1:22" x14ac:dyDescent="0.25">
      <c r="B7" s="26">
        <v>12</v>
      </c>
      <c r="C7" s="27">
        <v>0.19400000000000001</v>
      </c>
      <c r="D7" s="27"/>
      <c r="E7" s="39">
        <f t="shared" si="0"/>
        <v>0.63149999999999995</v>
      </c>
      <c r="F7" s="41">
        <f t="shared" si="1"/>
        <v>1</v>
      </c>
      <c r="G7" s="39">
        <f t="shared" si="2"/>
        <v>0.63149999999999995</v>
      </c>
      <c r="H7" s="41"/>
      <c r="I7" s="26"/>
      <c r="J7" s="26"/>
      <c r="K7" s="39"/>
      <c r="L7" s="41"/>
      <c r="M7" s="39"/>
      <c r="N7" s="30"/>
      <c r="O7" s="30"/>
      <c r="P7" s="30"/>
      <c r="Q7" s="32"/>
      <c r="R7" s="31"/>
    </row>
    <row r="8" spans="1:22" x14ac:dyDescent="0.25">
      <c r="B8" s="26">
        <v>13</v>
      </c>
      <c r="C8" s="27">
        <v>-0.40500000000000003</v>
      </c>
      <c r="D8" s="27"/>
      <c r="E8" s="39">
        <f t="shared" si="0"/>
        <v>-0.10550000000000001</v>
      </c>
      <c r="F8" s="41">
        <f t="shared" si="1"/>
        <v>1</v>
      </c>
      <c r="G8" s="39">
        <f t="shared" si="2"/>
        <v>-0.10550000000000001</v>
      </c>
      <c r="H8" s="41"/>
      <c r="I8" s="26"/>
      <c r="J8" s="26"/>
      <c r="K8" s="39"/>
      <c r="L8" s="41"/>
      <c r="M8" s="39"/>
      <c r="N8" s="30"/>
      <c r="O8" s="30"/>
      <c r="P8" s="30"/>
      <c r="Q8" s="32"/>
      <c r="R8" s="31"/>
    </row>
    <row r="9" spans="1:22" x14ac:dyDescent="0.25">
      <c r="B9" s="26">
        <v>15</v>
      </c>
      <c r="C9" s="27">
        <v>-0.50700000000000001</v>
      </c>
      <c r="D9" s="27"/>
      <c r="E9" s="39">
        <f t="shared" si="0"/>
        <v>-0.45600000000000002</v>
      </c>
      <c r="F9" s="41">
        <f t="shared" si="1"/>
        <v>2</v>
      </c>
      <c r="G9" s="39">
        <f t="shared" si="2"/>
        <v>-0.91200000000000003</v>
      </c>
      <c r="H9" s="41"/>
      <c r="I9" s="26">
        <v>0</v>
      </c>
      <c r="J9" s="26">
        <v>2.2679999999999998</v>
      </c>
      <c r="K9" s="39"/>
      <c r="L9" s="41"/>
      <c r="M9" s="39"/>
      <c r="N9" s="30"/>
      <c r="O9" s="30"/>
      <c r="P9" s="30"/>
      <c r="Q9" s="32"/>
      <c r="R9" s="31"/>
    </row>
    <row r="10" spans="1:22" x14ac:dyDescent="0.25">
      <c r="B10" s="26">
        <v>17</v>
      </c>
      <c r="C10" s="27">
        <v>-0.40200000000000002</v>
      </c>
      <c r="D10" s="27"/>
      <c r="E10" s="39">
        <f t="shared" si="0"/>
        <v>-0.45450000000000002</v>
      </c>
      <c r="F10" s="41">
        <f t="shared" si="1"/>
        <v>2</v>
      </c>
      <c r="G10" s="39">
        <f t="shared" si="2"/>
        <v>-0.90900000000000003</v>
      </c>
      <c r="H10" s="41"/>
      <c r="I10" s="26">
        <v>5</v>
      </c>
      <c r="J10" s="26">
        <v>2.2589999999999999</v>
      </c>
      <c r="K10" s="39">
        <f t="shared" ref="K10" si="3">AVERAGE(J9,J10)</f>
        <v>2.2634999999999996</v>
      </c>
      <c r="L10" s="41">
        <f t="shared" ref="L10" si="4">I10-I9</f>
        <v>5</v>
      </c>
      <c r="M10" s="39">
        <f t="shared" ref="M10:M16" si="5">L10*K10</f>
        <v>11.317499999999999</v>
      </c>
      <c r="N10" s="30"/>
      <c r="O10" s="30"/>
      <c r="P10" s="30"/>
      <c r="Q10" s="32"/>
      <c r="R10" s="31"/>
    </row>
    <row r="11" spans="1:22" x14ac:dyDescent="0.25">
      <c r="B11" s="26">
        <v>18</v>
      </c>
      <c r="C11" s="27">
        <v>0.19800000000000001</v>
      </c>
      <c r="D11" s="27"/>
      <c r="E11" s="39">
        <f t="shared" si="0"/>
        <v>-0.10200000000000001</v>
      </c>
      <c r="F11" s="41">
        <f t="shared" si="1"/>
        <v>1</v>
      </c>
      <c r="G11" s="39">
        <f t="shared" si="2"/>
        <v>-0.10200000000000001</v>
      </c>
      <c r="H11" s="41"/>
      <c r="I11" s="41">
        <f>I12-(J11-J12)*1.5</f>
        <v>8.5980000000000008</v>
      </c>
      <c r="J11" s="41">
        <v>2.2679999999999998</v>
      </c>
      <c r="K11" s="39">
        <f>AVERAGE(J10,J11)</f>
        <v>2.2634999999999996</v>
      </c>
      <c r="L11" s="41">
        <f>I11-I10</f>
        <v>3.5980000000000008</v>
      </c>
      <c r="M11" s="39">
        <f t="shared" si="5"/>
        <v>8.1440730000000006</v>
      </c>
      <c r="N11" s="34"/>
      <c r="O11" s="34"/>
      <c r="P11" s="34"/>
      <c r="Q11" s="32"/>
      <c r="R11" s="31"/>
    </row>
    <row r="12" spans="1:22" x14ac:dyDescent="0.25">
      <c r="B12" s="26">
        <v>19</v>
      </c>
      <c r="C12" s="27">
        <v>1.1100000000000001</v>
      </c>
      <c r="D12" s="27"/>
      <c r="E12" s="39">
        <f t="shared" si="0"/>
        <v>0.65400000000000003</v>
      </c>
      <c r="F12" s="41">
        <f t="shared" si="1"/>
        <v>1</v>
      </c>
      <c r="G12" s="39">
        <f t="shared" si="2"/>
        <v>0.65400000000000003</v>
      </c>
      <c r="H12" s="41"/>
      <c r="I12" s="31">
        <f>I13-1.5</f>
        <v>13.5</v>
      </c>
      <c r="J12" s="31">
        <f>J13</f>
        <v>-1</v>
      </c>
      <c r="K12" s="39">
        <f t="shared" ref="K12:K16" si="6">AVERAGE(J11,J12)</f>
        <v>0.6339999999999999</v>
      </c>
      <c r="L12" s="41">
        <f t="shared" ref="L12:L16" si="7">I12-I11</f>
        <v>4.9019999999999992</v>
      </c>
      <c r="M12" s="39">
        <f t="shared" si="5"/>
        <v>3.107867999999999</v>
      </c>
      <c r="N12" s="30"/>
      <c r="O12" s="30"/>
      <c r="P12" s="30"/>
      <c r="Q12" s="32"/>
      <c r="R12" s="31"/>
    </row>
    <row r="13" spans="1:22" x14ac:dyDescent="0.25">
      <c r="B13" s="26">
        <v>20</v>
      </c>
      <c r="C13" s="27">
        <v>2.1930000000000001</v>
      </c>
      <c r="D13" s="27" t="s">
        <v>21</v>
      </c>
      <c r="E13" s="39">
        <f t="shared" si="0"/>
        <v>1.6515</v>
      </c>
      <c r="F13" s="41">
        <f t="shared" si="1"/>
        <v>1</v>
      </c>
      <c r="G13" s="39">
        <f t="shared" si="2"/>
        <v>1.6515</v>
      </c>
      <c r="H13" s="23"/>
      <c r="I13" s="31">
        <v>15</v>
      </c>
      <c r="J13" s="31">
        <v>-1</v>
      </c>
      <c r="K13" s="39">
        <f t="shared" si="6"/>
        <v>-1</v>
      </c>
      <c r="L13" s="41">
        <f t="shared" si="7"/>
        <v>1.5</v>
      </c>
      <c r="M13" s="39">
        <f t="shared" si="5"/>
        <v>-1.5</v>
      </c>
      <c r="N13" s="34"/>
      <c r="O13" s="34"/>
      <c r="P13" s="34"/>
      <c r="Q13" s="32"/>
      <c r="R13" s="31"/>
    </row>
    <row r="14" spans="1:22" x14ac:dyDescent="0.25">
      <c r="B14" s="26">
        <v>25</v>
      </c>
      <c r="C14" s="27">
        <v>2.1850000000000001</v>
      </c>
      <c r="D14" s="27"/>
      <c r="E14" s="39">
        <f t="shared" si="0"/>
        <v>2.1890000000000001</v>
      </c>
      <c r="F14" s="41">
        <f t="shared" si="1"/>
        <v>5</v>
      </c>
      <c r="G14" s="39">
        <f t="shared" si="2"/>
        <v>10.945</v>
      </c>
      <c r="H14" s="23"/>
      <c r="I14" s="41">
        <f>I13+1.5</f>
        <v>16.5</v>
      </c>
      <c r="J14" s="41">
        <f>J13</f>
        <v>-1</v>
      </c>
      <c r="K14" s="39">
        <f t="shared" si="6"/>
        <v>-1</v>
      </c>
      <c r="L14" s="41">
        <f t="shared" si="7"/>
        <v>1.5</v>
      </c>
      <c r="M14" s="39">
        <f t="shared" si="5"/>
        <v>-1.5</v>
      </c>
      <c r="N14" s="34"/>
      <c r="O14" s="34"/>
      <c r="P14" s="34"/>
      <c r="Q14" s="32"/>
      <c r="R14" s="31"/>
    </row>
    <row r="15" spans="1:22" x14ac:dyDescent="0.25">
      <c r="B15" s="26">
        <v>30</v>
      </c>
      <c r="C15" s="27">
        <v>2.17</v>
      </c>
      <c r="D15" s="27"/>
      <c r="E15" s="39">
        <f t="shared" si="0"/>
        <v>2.1775000000000002</v>
      </c>
      <c r="F15" s="41">
        <f t="shared" si="1"/>
        <v>5</v>
      </c>
      <c r="G15" s="39">
        <f t="shared" si="2"/>
        <v>10.887500000000001</v>
      </c>
      <c r="H15" s="23"/>
      <c r="I15" s="41">
        <f>I14+(J15-J14)*1.5</f>
        <v>21.285</v>
      </c>
      <c r="J15" s="41">
        <v>2.19</v>
      </c>
      <c r="K15" s="39">
        <f t="shared" si="6"/>
        <v>0.59499999999999997</v>
      </c>
      <c r="L15" s="41">
        <f t="shared" si="7"/>
        <v>4.7850000000000001</v>
      </c>
      <c r="M15" s="39">
        <f t="shared" si="5"/>
        <v>2.8470749999999998</v>
      </c>
      <c r="N15" s="30"/>
      <c r="O15" s="30"/>
      <c r="P15" s="30"/>
      <c r="R15" s="31"/>
    </row>
    <row r="16" spans="1:22" x14ac:dyDescent="0.25">
      <c r="B16" s="26">
        <v>35</v>
      </c>
      <c r="C16" s="27">
        <v>2.1640000000000001</v>
      </c>
      <c r="D16" s="27" t="s">
        <v>108</v>
      </c>
      <c r="E16" s="39">
        <f t="shared" si="0"/>
        <v>2.1669999999999998</v>
      </c>
      <c r="F16" s="41">
        <f t="shared" si="1"/>
        <v>5</v>
      </c>
      <c r="G16" s="39">
        <f t="shared" si="2"/>
        <v>10.834999999999999</v>
      </c>
      <c r="H16" s="23"/>
      <c r="I16" s="26">
        <v>25</v>
      </c>
      <c r="J16" s="37">
        <v>2.1850000000000001</v>
      </c>
      <c r="K16" s="39">
        <f t="shared" si="6"/>
        <v>2.1875</v>
      </c>
      <c r="L16" s="41">
        <f t="shared" si="7"/>
        <v>3.7149999999999999</v>
      </c>
      <c r="M16" s="39">
        <f t="shared" si="5"/>
        <v>8.1265625000000004</v>
      </c>
      <c r="N16" s="30"/>
      <c r="O16" s="30"/>
      <c r="P16" s="30"/>
      <c r="R16" s="31"/>
    </row>
    <row r="17" spans="2:18" ht="15" x14ac:dyDescent="0.25">
      <c r="B17" s="42"/>
      <c r="C17" s="22"/>
      <c r="D17" s="22"/>
      <c r="E17" s="42"/>
      <c r="F17" s="41"/>
      <c r="G17" s="39"/>
      <c r="H17" s="46" t="s">
        <v>72</v>
      </c>
      <c r="I17" s="46"/>
      <c r="J17" s="39" t="e">
        <f>#REF!</f>
        <v>#REF!</v>
      </c>
      <c r="K17" s="39" t="s">
        <v>73</v>
      </c>
      <c r="L17" s="41" t="e">
        <f>#REF!</f>
        <v>#REF!</v>
      </c>
      <c r="M17" s="39" t="e">
        <f>J17-L17</f>
        <v>#REF!</v>
      </c>
      <c r="N17" s="34"/>
      <c r="O17" s="24"/>
      <c r="P17" s="24"/>
    </row>
    <row r="18" spans="2:18" ht="15" x14ac:dyDescent="0.25">
      <c r="B18" s="23" t="s">
        <v>69</v>
      </c>
      <c r="C18" s="23"/>
      <c r="D18" s="44">
        <v>0.1</v>
      </c>
      <c r="E18" s="44"/>
      <c r="J18" s="42"/>
      <c r="K18" s="42"/>
      <c r="L18" s="42"/>
      <c r="M18" s="42"/>
      <c r="N18" s="24"/>
      <c r="O18" s="24"/>
      <c r="P18" s="24"/>
    </row>
    <row r="19" spans="2:18" x14ac:dyDescent="0.25">
      <c r="B19" s="26">
        <v>0</v>
      </c>
      <c r="C19" s="27">
        <v>2.62</v>
      </c>
      <c r="D19" s="27" t="s">
        <v>109</v>
      </c>
      <c r="E19" s="41"/>
      <c r="F19" s="41"/>
      <c r="G19" s="41"/>
      <c r="H19" s="41"/>
      <c r="I19" s="28"/>
      <c r="J19" s="29"/>
      <c r="K19" s="39"/>
      <c r="L19" s="41"/>
      <c r="M19" s="39"/>
      <c r="N19" s="30"/>
      <c r="O19" s="30"/>
      <c r="P19" s="30"/>
      <c r="R19" s="31"/>
    </row>
    <row r="20" spans="2:18" x14ac:dyDescent="0.25">
      <c r="B20" s="26">
        <v>5</v>
      </c>
      <c r="C20" s="27">
        <v>2.605</v>
      </c>
      <c r="D20" s="27"/>
      <c r="E20" s="39">
        <f>(C19+C20)/2</f>
        <v>2.6124999999999998</v>
      </c>
      <c r="F20" s="41">
        <f>B20-B19</f>
        <v>5</v>
      </c>
      <c r="G20" s="39">
        <f>E20*F20</f>
        <v>13.0625</v>
      </c>
      <c r="H20" s="41"/>
      <c r="I20" s="26"/>
      <c r="J20" s="26"/>
      <c r="K20" s="39"/>
      <c r="L20" s="41"/>
      <c r="M20" s="39"/>
      <c r="N20" s="30"/>
      <c r="O20" s="30"/>
      <c r="P20" s="30"/>
      <c r="Q20" s="32"/>
      <c r="R20" s="31"/>
    </row>
    <row r="21" spans="2:18" x14ac:dyDescent="0.25">
      <c r="B21" s="26">
        <v>10</v>
      </c>
      <c r="C21" s="27">
        <v>2.5910000000000002</v>
      </c>
      <c r="D21" s="27" t="s">
        <v>22</v>
      </c>
      <c r="E21" s="39">
        <f t="shared" ref="E21:E31" si="8">(C20+C21)/2</f>
        <v>2.5979999999999999</v>
      </c>
      <c r="F21" s="41">
        <f t="shared" ref="F21:F31" si="9">B21-B20</f>
        <v>5</v>
      </c>
      <c r="G21" s="39">
        <f t="shared" ref="G21:G31" si="10">E21*F21</f>
        <v>12.989999999999998</v>
      </c>
      <c r="H21" s="41"/>
      <c r="I21" s="26"/>
      <c r="J21" s="26"/>
      <c r="K21" s="39"/>
      <c r="L21" s="41"/>
      <c r="M21" s="39"/>
      <c r="N21" s="30"/>
      <c r="O21" s="30"/>
      <c r="P21" s="30"/>
      <c r="Q21" s="32"/>
      <c r="R21" s="31"/>
    </row>
    <row r="22" spans="2:18" x14ac:dyDescent="0.25">
      <c r="B22" s="26">
        <v>11</v>
      </c>
      <c r="C22" s="27">
        <v>1.268</v>
      </c>
      <c r="D22" s="27"/>
      <c r="E22" s="39">
        <f t="shared" si="8"/>
        <v>1.9295</v>
      </c>
      <c r="F22" s="41">
        <f t="shared" si="9"/>
        <v>1</v>
      </c>
      <c r="G22" s="39">
        <f t="shared" si="10"/>
        <v>1.9295</v>
      </c>
      <c r="H22" s="41"/>
      <c r="I22" s="26"/>
      <c r="J22" s="26"/>
      <c r="K22" s="39"/>
      <c r="L22" s="41"/>
      <c r="M22" s="39"/>
      <c r="N22" s="30"/>
      <c r="O22" s="30"/>
      <c r="P22" s="30"/>
      <c r="Q22" s="32"/>
      <c r="R22" s="31"/>
    </row>
    <row r="23" spans="2:18" x14ac:dyDescent="0.25">
      <c r="B23" s="26">
        <v>12</v>
      </c>
      <c r="C23" s="27">
        <v>0.498</v>
      </c>
      <c r="D23" s="27"/>
      <c r="E23" s="39">
        <f t="shared" si="8"/>
        <v>0.88300000000000001</v>
      </c>
      <c r="F23" s="41">
        <f t="shared" si="9"/>
        <v>1</v>
      </c>
      <c r="G23" s="39">
        <f t="shared" si="10"/>
        <v>0.88300000000000001</v>
      </c>
      <c r="H23" s="41"/>
      <c r="I23" s="26"/>
      <c r="J23" s="26"/>
      <c r="K23" s="39"/>
      <c r="L23" s="41"/>
      <c r="M23" s="39"/>
      <c r="N23" s="30"/>
      <c r="O23" s="30"/>
      <c r="P23" s="30"/>
      <c r="Q23" s="32"/>
      <c r="R23" s="31"/>
    </row>
    <row r="24" spans="2:18" x14ac:dyDescent="0.25">
      <c r="B24" s="26">
        <v>13</v>
      </c>
      <c r="C24" s="27">
        <v>5.0000000000000001E-3</v>
      </c>
      <c r="D24" s="27"/>
      <c r="E24" s="39">
        <f t="shared" si="8"/>
        <v>0.2515</v>
      </c>
      <c r="F24" s="41">
        <f t="shared" si="9"/>
        <v>1</v>
      </c>
      <c r="G24" s="39">
        <f t="shared" si="10"/>
        <v>0.2515</v>
      </c>
      <c r="H24" s="41"/>
      <c r="I24" s="26"/>
      <c r="J24" s="26"/>
      <c r="K24" s="39"/>
      <c r="L24" s="41"/>
      <c r="M24" s="39"/>
      <c r="N24" s="30"/>
      <c r="O24" s="30"/>
      <c r="P24" s="30"/>
      <c r="Q24" s="32"/>
      <c r="R24" s="31"/>
    </row>
    <row r="25" spans="2:18" x14ac:dyDescent="0.25">
      <c r="B25" s="26">
        <v>14</v>
      </c>
      <c r="C25" s="27">
        <v>-0.105</v>
      </c>
      <c r="D25" s="27"/>
      <c r="E25" s="39">
        <f t="shared" si="8"/>
        <v>-4.9999999999999996E-2</v>
      </c>
      <c r="F25" s="41">
        <f t="shared" si="9"/>
        <v>1</v>
      </c>
      <c r="G25" s="39">
        <f t="shared" si="10"/>
        <v>-4.9999999999999996E-2</v>
      </c>
      <c r="H25" s="41"/>
      <c r="I25" s="26">
        <v>0</v>
      </c>
      <c r="J25" s="26">
        <v>2.62</v>
      </c>
      <c r="K25" s="39"/>
      <c r="L25" s="41"/>
      <c r="M25" s="39"/>
      <c r="N25" s="30"/>
      <c r="O25" s="30"/>
      <c r="P25" s="30"/>
      <c r="Q25" s="32"/>
      <c r="R25" s="31"/>
    </row>
    <row r="26" spans="2:18" x14ac:dyDescent="0.25">
      <c r="B26" s="26">
        <v>15</v>
      </c>
      <c r="C26" s="27">
        <v>-1E-3</v>
      </c>
      <c r="D26" s="27"/>
      <c r="E26" s="39">
        <f t="shared" si="8"/>
        <v>-5.2999999999999999E-2</v>
      </c>
      <c r="F26" s="41">
        <f t="shared" si="9"/>
        <v>1</v>
      </c>
      <c r="G26" s="39">
        <f t="shared" si="10"/>
        <v>-5.2999999999999999E-2</v>
      </c>
      <c r="H26" s="41"/>
      <c r="I26" s="26">
        <v>5</v>
      </c>
      <c r="J26" s="26">
        <v>2.605</v>
      </c>
      <c r="K26" s="39">
        <f t="shared" ref="K26" si="11">AVERAGE(J25,J26)</f>
        <v>2.6124999999999998</v>
      </c>
      <c r="L26" s="41">
        <f t="shared" ref="L26" si="12">I26-I25</f>
        <v>5</v>
      </c>
      <c r="M26" s="39">
        <f t="shared" ref="M26:M31" si="13">L26*K26</f>
        <v>13.0625</v>
      </c>
      <c r="N26" s="30"/>
      <c r="O26" s="30"/>
      <c r="P26" s="30"/>
      <c r="Q26" s="32"/>
      <c r="R26" s="31"/>
    </row>
    <row r="27" spans="2:18" x14ac:dyDescent="0.25">
      <c r="B27" s="26">
        <v>16</v>
      </c>
      <c r="C27" s="27">
        <v>0.19800000000000001</v>
      </c>
      <c r="D27" s="27"/>
      <c r="E27" s="39">
        <f t="shared" si="8"/>
        <v>9.8500000000000004E-2</v>
      </c>
      <c r="F27" s="41">
        <f t="shared" si="9"/>
        <v>1</v>
      </c>
      <c r="G27" s="39">
        <f t="shared" si="10"/>
        <v>9.8500000000000004E-2</v>
      </c>
      <c r="H27" s="41"/>
      <c r="I27" s="41">
        <f>I28-(J27-J28)*1.5</f>
        <v>8.9</v>
      </c>
      <c r="J27" s="41">
        <v>2.6</v>
      </c>
      <c r="K27" s="39">
        <f>AVERAGE(J26,J27)</f>
        <v>2.6025</v>
      </c>
      <c r="L27" s="41">
        <f>I27-I26</f>
        <v>3.9000000000000004</v>
      </c>
      <c r="M27" s="39">
        <f t="shared" si="13"/>
        <v>10.149750000000001</v>
      </c>
      <c r="N27" s="34"/>
      <c r="O27" s="34"/>
      <c r="P27" s="34"/>
      <c r="Q27" s="32"/>
      <c r="R27" s="31"/>
    </row>
    <row r="28" spans="2:18" x14ac:dyDescent="0.25">
      <c r="B28" s="26">
        <v>17</v>
      </c>
      <c r="C28" s="27">
        <v>0.39</v>
      </c>
      <c r="D28" s="27"/>
      <c r="E28" s="39">
        <f t="shared" si="8"/>
        <v>0.29400000000000004</v>
      </c>
      <c r="F28" s="41">
        <f t="shared" si="9"/>
        <v>1</v>
      </c>
      <c r="G28" s="39">
        <f t="shared" si="10"/>
        <v>0.29400000000000004</v>
      </c>
      <c r="H28" s="41"/>
      <c r="I28" s="31">
        <f>I29-1.5</f>
        <v>14.3</v>
      </c>
      <c r="J28" s="31">
        <f>J29</f>
        <v>-1</v>
      </c>
      <c r="K28" s="39">
        <f t="shared" ref="K28:K31" si="14">AVERAGE(J27,J28)</f>
        <v>0.8</v>
      </c>
      <c r="L28" s="41">
        <f t="shared" ref="L28:L31" si="15">I28-I27</f>
        <v>5.4</v>
      </c>
      <c r="M28" s="39">
        <f t="shared" si="13"/>
        <v>4.32</v>
      </c>
      <c r="N28" s="30"/>
      <c r="O28" s="30"/>
      <c r="P28" s="30"/>
      <c r="Q28" s="32"/>
      <c r="R28" s="31"/>
    </row>
    <row r="29" spans="2:18" x14ac:dyDescent="0.25">
      <c r="B29" s="26">
        <v>18</v>
      </c>
      <c r="C29" s="27">
        <v>0.39400000000000002</v>
      </c>
      <c r="D29" s="27" t="s">
        <v>21</v>
      </c>
      <c r="E29" s="39">
        <f t="shared" si="8"/>
        <v>0.39200000000000002</v>
      </c>
      <c r="F29" s="41">
        <f t="shared" si="9"/>
        <v>1</v>
      </c>
      <c r="G29" s="39">
        <f t="shared" si="10"/>
        <v>0.39200000000000002</v>
      </c>
      <c r="H29" s="23"/>
      <c r="I29" s="31">
        <v>15.8</v>
      </c>
      <c r="J29" s="31">
        <v>-1</v>
      </c>
      <c r="K29" s="39">
        <f t="shared" si="14"/>
        <v>-1</v>
      </c>
      <c r="L29" s="41">
        <f t="shared" si="15"/>
        <v>1.5</v>
      </c>
      <c r="M29" s="39">
        <f t="shared" si="13"/>
        <v>-1.5</v>
      </c>
      <c r="N29" s="34"/>
      <c r="O29" s="34"/>
      <c r="P29" s="34"/>
      <c r="Q29" s="32"/>
      <c r="R29" s="31"/>
    </row>
    <row r="30" spans="2:18" x14ac:dyDescent="0.25">
      <c r="B30" s="26">
        <v>23</v>
      </c>
      <c r="C30" s="27">
        <v>0.68</v>
      </c>
      <c r="D30" s="27"/>
      <c r="E30" s="39">
        <f t="shared" si="8"/>
        <v>0.53700000000000003</v>
      </c>
      <c r="F30" s="41">
        <f t="shared" si="9"/>
        <v>5</v>
      </c>
      <c r="G30" s="39">
        <f t="shared" si="10"/>
        <v>2.6850000000000001</v>
      </c>
      <c r="H30" s="23"/>
      <c r="I30" s="41">
        <f>I29+1.5</f>
        <v>17.3</v>
      </c>
      <c r="J30" s="41">
        <f>J29</f>
        <v>-1</v>
      </c>
      <c r="K30" s="39">
        <f t="shared" si="14"/>
        <v>-1</v>
      </c>
      <c r="L30" s="41">
        <f t="shared" si="15"/>
        <v>1.5</v>
      </c>
      <c r="M30" s="39">
        <f t="shared" si="13"/>
        <v>-1.5</v>
      </c>
      <c r="N30" s="34"/>
      <c r="O30" s="34"/>
      <c r="P30" s="34"/>
      <c r="Q30" s="32"/>
      <c r="R30" s="31"/>
    </row>
    <row r="31" spans="2:18" x14ac:dyDescent="0.25">
      <c r="B31" s="26">
        <v>28</v>
      </c>
      <c r="C31" s="27">
        <v>0.66900000000000004</v>
      </c>
      <c r="D31" s="27" t="s">
        <v>75</v>
      </c>
      <c r="E31" s="39">
        <f t="shared" si="8"/>
        <v>0.6745000000000001</v>
      </c>
      <c r="F31" s="41">
        <f t="shared" si="9"/>
        <v>5</v>
      </c>
      <c r="G31" s="39">
        <f t="shared" si="10"/>
        <v>3.3725000000000005</v>
      </c>
      <c r="H31" s="23"/>
      <c r="I31" s="41">
        <f>I30+(J31-J30)*1.5</f>
        <v>19.55</v>
      </c>
      <c r="J31" s="41">
        <v>0.5</v>
      </c>
      <c r="K31" s="39">
        <f t="shared" si="14"/>
        <v>-0.25</v>
      </c>
      <c r="L31" s="41">
        <f t="shared" si="15"/>
        <v>2.25</v>
      </c>
      <c r="M31" s="39">
        <f t="shared" si="13"/>
        <v>-0.5625</v>
      </c>
      <c r="N31" s="30"/>
      <c r="O31" s="30"/>
      <c r="P31" s="30"/>
      <c r="R31" s="31"/>
    </row>
    <row r="32" spans="2:18" ht="15" x14ac:dyDescent="0.25">
      <c r="B32" s="42"/>
      <c r="C32" s="22"/>
      <c r="D32" s="22"/>
      <c r="E32" s="42"/>
      <c r="F32" s="41"/>
      <c r="G32" s="39"/>
      <c r="H32" s="46" t="s">
        <v>72</v>
      </c>
      <c r="I32" s="46"/>
      <c r="J32" s="39" t="e">
        <f>#REF!</f>
        <v>#REF!</v>
      </c>
      <c r="K32" s="39" t="s">
        <v>73</v>
      </c>
      <c r="L32" s="41" t="e">
        <f>#REF!</f>
        <v>#REF!</v>
      </c>
      <c r="M32" s="39" t="e">
        <f>J32-L32</f>
        <v>#REF!</v>
      </c>
      <c r="N32" s="34"/>
      <c r="O32" s="24"/>
      <c r="P32" s="24"/>
    </row>
    <row r="33" spans="2:18" ht="15" x14ac:dyDescent="0.25">
      <c r="B33" s="23" t="s">
        <v>69</v>
      </c>
      <c r="C33" s="23"/>
      <c r="D33" s="44">
        <v>0.2</v>
      </c>
      <c r="E33" s="44"/>
      <c r="J33" s="42"/>
      <c r="K33" s="42"/>
      <c r="L33" s="42"/>
      <c r="M33" s="42"/>
      <c r="N33" s="24"/>
      <c r="O33" s="24"/>
      <c r="P33" s="35"/>
    </row>
    <row r="34" spans="2:18" x14ac:dyDescent="0.25">
      <c r="B34" s="26">
        <v>0</v>
      </c>
      <c r="C34" s="27">
        <v>0.79500000000000004</v>
      </c>
      <c r="D34" s="27" t="s">
        <v>75</v>
      </c>
      <c r="E34" s="41"/>
      <c r="F34" s="41"/>
      <c r="G34" s="41"/>
      <c r="H34" s="41"/>
      <c r="I34" s="28"/>
      <c r="J34" s="29"/>
      <c r="K34" s="39"/>
      <c r="L34" s="41"/>
      <c r="M34" s="39"/>
      <c r="N34" s="30"/>
      <c r="O34" s="30"/>
      <c r="P34" s="30"/>
      <c r="R34" s="31"/>
    </row>
    <row r="35" spans="2:18" x14ac:dyDescent="0.25">
      <c r="B35" s="26">
        <v>5</v>
      </c>
      <c r="C35" s="27">
        <v>0.78400000000000003</v>
      </c>
      <c r="D35" s="27"/>
      <c r="E35" s="39">
        <f>(C34+C35)/2</f>
        <v>0.78950000000000009</v>
      </c>
      <c r="F35" s="41">
        <f>B35-B34</f>
        <v>5</v>
      </c>
      <c r="G35" s="39">
        <f>E35*F35</f>
        <v>3.9475000000000007</v>
      </c>
      <c r="H35" s="41"/>
      <c r="I35" s="26"/>
      <c r="J35" s="26"/>
      <c r="K35" s="39"/>
      <c r="L35" s="41"/>
      <c r="M35" s="39"/>
      <c r="N35" s="30"/>
      <c r="O35" s="30"/>
      <c r="P35" s="30"/>
      <c r="Q35" s="32"/>
      <c r="R35" s="31"/>
    </row>
    <row r="36" spans="2:18" x14ac:dyDescent="0.25">
      <c r="B36" s="26">
        <v>10</v>
      </c>
      <c r="C36" s="27">
        <v>0.76800000000000002</v>
      </c>
      <c r="D36" s="27" t="s">
        <v>22</v>
      </c>
      <c r="E36" s="39">
        <f t="shared" ref="E36:E46" si="16">(C35+C36)/2</f>
        <v>0.77600000000000002</v>
      </c>
      <c r="F36" s="41">
        <f t="shared" ref="F36:F46" si="17">B36-B35</f>
        <v>5</v>
      </c>
      <c r="G36" s="39">
        <f t="shared" ref="G36:G46" si="18">E36*F36</f>
        <v>3.88</v>
      </c>
      <c r="H36" s="41"/>
      <c r="I36" s="26"/>
      <c r="J36" s="26"/>
      <c r="K36" s="39"/>
      <c r="L36" s="41"/>
      <c r="M36" s="39"/>
      <c r="N36" s="30"/>
      <c r="O36" s="30"/>
      <c r="P36" s="30"/>
      <c r="Q36" s="32"/>
      <c r="R36" s="31"/>
    </row>
    <row r="37" spans="2:18" x14ac:dyDescent="0.25">
      <c r="B37" s="26">
        <v>11</v>
      </c>
      <c r="C37" s="27">
        <v>0.45400000000000001</v>
      </c>
      <c r="D37" s="27"/>
      <c r="E37" s="39">
        <f t="shared" si="16"/>
        <v>0.61099999999999999</v>
      </c>
      <c r="F37" s="41">
        <f t="shared" si="17"/>
        <v>1</v>
      </c>
      <c r="G37" s="39">
        <f t="shared" si="18"/>
        <v>0.61099999999999999</v>
      </c>
      <c r="H37" s="41"/>
      <c r="I37" s="26"/>
      <c r="J37" s="26"/>
      <c r="K37" s="39"/>
      <c r="L37" s="41"/>
      <c r="M37" s="39"/>
      <c r="N37" s="30"/>
      <c r="O37" s="30"/>
      <c r="P37" s="30"/>
      <c r="Q37" s="32"/>
      <c r="R37" s="31"/>
    </row>
    <row r="38" spans="2:18" x14ac:dyDescent="0.25">
      <c r="B38" s="26">
        <v>12</v>
      </c>
      <c r="C38" s="27">
        <v>0.29799999999999999</v>
      </c>
      <c r="D38" s="27"/>
      <c r="E38" s="39">
        <f t="shared" si="16"/>
        <v>0.376</v>
      </c>
      <c r="F38" s="41">
        <f t="shared" si="17"/>
        <v>1</v>
      </c>
      <c r="G38" s="39">
        <f t="shared" si="18"/>
        <v>0.376</v>
      </c>
      <c r="H38" s="41"/>
      <c r="I38" s="26"/>
      <c r="J38" s="26"/>
      <c r="K38" s="39"/>
      <c r="L38" s="41"/>
      <c r="M38" s="39"/>
      <c r="N38" s="30"/>
      <c r="O38" s="30"/>
      <c r="P38" s="30"/>
      <c r="Q38" s="32"/>
      <c r="R38" s="31"/>
    </row>
    <row r="39" spans="2:18" x14ac:dyDescent="0.25">
      <c r="B39" s="26">
        <v>13</v>
      </c>
      <c r="C39" s="27">
        <v>0.10199999999999999</v>
      </c>
      <c r="D39" s="27"/>
      <c r="E39" s="39">
        <f t="shared" si="16"/>
        <v>0.19999999999999998</v>
      </c>
      <c r="F39" s="41">
        <f t="shared" si="17"/>
        <v>1</v>
      </c>
      <c r="G39" s="39">
        <f t="shared" si="18"/>
        <v>0.19999999999999998</v>
      </c>
      <c r="H39" s="41"/>
      <c r="I39" s="26">
        <v>0</v>
      </c>
      <c r="J39" s="26">
        <v>0.79500000000000004</v>
      </c>
      <c r="K39" s="39"/>
      <c r="L39" s="41"/>
      <c r="M39" s="39"/>
      <c r="N39" s="30"/>
      <c r="O39" s="30"/>
      <c r="P39" s="30"/>
      <c r="Q39" s="32"/>
      <c r="R39" s="31"/>
    </row>
    <row r="40" spans="2:18" x14ac:dyDescent="0.25">
      <c r="B40" s="26">
        <v>14</v>
      </c>
      <c r="C40" s="27">
        <v>-2E-3</v>
      </c>
      <c r="D40" s="27"/>
      <c r="E40" s="39">
        <f t="shared" si="16"/>
        <v>4.9999999999999996E-2</v>
      </c>
      <c r="F40" s="41">
        <f t="shared" si="17"/>
        <v>1</v>
      </c>
      <c r="G40" s="39">
        <f t="shared" si="18"/>
        <v>4.9999999999999996E-2</v>
      </c>
      <c r="H40" s="41"/>
      <c r="I40" s="26">
        <v>5</v>
      </c>
      <c r="J40" s="26">
        <v>0.78400000000000003</v>
      </c>
      <c r="K40" s="39">
        <f t="shared" ref="K40:K41" si="19">AVERAGE(J39,J40)</f>
        <v>0.78950000000000009</v>
      </c>
      <c r="L40" s="41">
        <f t="shared" ref="L40:L41" si="20">I40-I39</f>
        <v>5</v>
      </c>
      <c r="M40" s="39">
        <f t="shared" ref="M40:M46" si="21">L40*K40</f>
        <v>3.9475000000000007</v>
      </c>
      <c r="N40" s="30"/>
      <c r="O40" s="30"/>
      <c r="P40" s="30"/>
      <c r="Q40" s="32"/>
      <c r="R40" s="31"/>
    </row>
    <row r="41" spans="2:18" x14ac:dyDescent="0.25">
      <c r="B41" s="26">
        <v>15</v>
      </c>
      <c r="C41" s="27">
        <v>0.104</v>
      </c>
      <c r="D41" s="27"/>
      <c r="E41" s="39">
        <f t="shared" si="16"/>
        <v>5.0999999999999997E-2</v>
      </c>
      <c r="F41" s="41">
        <f t="shared" si="17"/>
        <v>1</v>
      </c>
      <c r="G41" s="39">
        <f t="shared" si="18"/>
        <v>5.0999999999999997E-2</v>
      </c>
      <c r="H41" s="41"/>
      <c r="I41" s="26">
        <v>10</v>
      </c>
      <c r="J41" s="26">
        <v>0.76800000000000002</v>
      </c>
      <c r="K41" s="39">
        <f t="shared" si="19"/>
        <v>0.77600000000000002</v>
      </c>
      <c r="L41" s="41">
        <f t="shared" si="20"/>
        <v>5</v>
      </c>
      <c r="M41" s="39">
        <f t="shared" si="21"/>
        <v>3.88</v>
      </c>
      <c r="N41" s="30"/>
      <c r="O41" s="30"/>
      <c r="P41" s="30"/>
      <c r="Q41" s="32"/>
      <c r="R41" s="31"/>
    </row>
    <row r="42" spans="2:18" x14ac:dyDescent="0.25">
      <c r="B42" s="26">
        <v>16</v>
      </c>
      <c r="C42" s="27">
        <v>0.214</v>
      </c>
      <c r="D42" s="27"/>
      <c r="E42" s="39">
        <f t="shared" si="16"/>
        <v>0.159</v>
      </c>
      <c r="F42" s="41">
        <f t="shared" si="17"/>
        <v>1</v>
      </c>
      <c r="G42" s="39">
        <f t="shared" si="18"/>
        <v>0.159</v>
      </c>
      <c r="H42" s="41"/>
      <c r="I42" s="41">
        <f>I43-(J42-J43)*1.5</f>
        <v>10.36</v>
      </c>
      <c r="J42" s="41">
        <v>0.76</v>
      </c>
      <c r="K42" s="39">
        <f>AVERAGE(J41,J42)</f>
        <v>0.76400000000000001</v>
      </c>
      <c r="L42" s="41">
        <f>I42-I41</f>
        <v>0.35999999999999943</v>
      </c>
      <c r="M42" s="39">
        <f t="shared" si="21"/>
        <v>0.27503999999999956</v>
      </c>
      <c r="N42" s="34"/>
      <c r="O42" s="34"/>
      <c r="P42" s="34"/>
      <c r="Q42" s="32"/>
      <c r="R42" s="31"/>
    </row>
    <row r="43" spans="2:18" x14ac:dyDescent="0.25">
      <c r="B43" s="26">
        <v>17</v>
      </c>
      <c r="C43" s="27">
        <v>0.30199999999999999</v>
      </c>
      <c r="D43" s="27"/>
      <c r="E43" s="39">
        <f t="shared" si="16"/>
        <v>0.25800000000000001</v>
      </c>
      <c r="F43" s="41">
        <f t="shared" si="17"/>
        <v>1</v>
      </c>
      <c r="G43" s="39">
        <f t="shared" si="18"/>
        <v>0.25800000000000001</v>
      </c>
      <c r="H43" s="41"/>
      <c r="I43" s="31">
        <f>I44-1.5</f>
        <v>13</v>
      </c>
      <c r="J43" s="31">
        <f>J44</f>
        <v>-1</v>
      </c>
      <c r="K43" s="39">
        <f t="shared" ref="K43:K46" si="22">AVERAGE(J42,J43)</f>
        <v>-0.12</v>
      </c>
      <c r="L43" s="41">
        <f t="shared" ref="L43:L46" si="23">I43-I42</f>
        <v>2.6400000000000006</v>
      </c>
      <c r="M43" s="39">
        <f t="shared" si="21"/>
        <v>-0.31680000000000008</v>
      </c>
      <c r="N43" s="30"/>
      <c r="O43" s="30"/>
      <c r="P43" s="30"/>
      <c r="Q43" s="32"/>
      <c r="R43" s="31"/>
    </row>
    <row r="44" spans="2:18" x14ac:dyDescent="0.25">
      <c r="B44" s="26">
        <v>18</v>
      </c>
      <c r="C44" s="27">
        <v>0.39400000000000002</v>
      </c>
      <c r="D44" s="27" t="s">
        <v>21</v>
      </c>
      <c r="E44" s="39">
        <f t="shared" si="16"/>
        <v>0.34799999999999998</v>
      </c>
      <c r="F44" s="41">
        <f t="shared" si="17"/>
        <v>1</v>
      </c>
      <c r="G44" s="39">
        <f t="shared" si="18"/>
        <v>0.34799999999999998</v>
      </c>
      <c r="H44" s="23"/>
      <c r="I44" s="31">
        <v>14.5</v>
      </c>
      <c r="J44" s="31">
        <v>-1</v>
      </c>
      <c r="K44" s="39">
        <f t="shared" si="22"/>
        <v>-1</v>
      </c>
      <c r="L44" s="41">
        <f t="shared" si="23"/>
        <v>1.5</v>
      </c>
      <c r="M44" s="39">
        <f t="shared" si="21"/>
        <v>-1.5</v>
      </c>
      <c r="N44" s="34"/>
      <c r="O44" s="34"/>
      <c r="P44" s="34"/>
      <c r="Q44" s="32"/>
      <c r="R44" s="31"/>
    </row>
    <row r="45" spans="2:18" x14ac:dyDescent="0.25">
      <c r="B45" s="26">
        <v>23</v>
      </c>
      <c r="C45" s="27">
        <v>0.38</v>
      </c>
      <c r="D45" s="27"/>
      <c r="E45" s="39">
        <f t="shared" si="16"/>
        <v>0.38700000000000001</v>
      </c>
      <c r="F45" s="41">
        <f t="shared" si="17"/>
        <v>5</v>
      </c>
      <c r="G45" s="39">
        <f t="shared" si="18"/>
        <v>1.9350000000000001</v>
      </c>
      <c r="H45" s="23"/>
      <c r="I45" s="41">
        <f>I44+1.5</f>
        <v>16</v>
      </c>
      <c r="J45" s="41">
        <f>J44</f>
        <v>-1</v>
      </c>
      <c r="K45" s="39">
        <f t="shared" si="22"/>
        <v>-1</v>
      </c>
      <c r="L45" s="41">
        <f t="shared" si="23"/>
        <v>1.5</v>
      </c>
      <c r="M45" s="39">
        <f t="shared" si="21"/>
        <v>-1.5</v>
      </c>
      <c r="N45" s="34"/>
      <c r="O45" s="34"/>
      <c r="P45" s="34"/>
      <c r="Q45" s="32"/>
      <c r="R45" s="31"/>
    </row>
    <row r="46" spans="2:18" x14ac:dyDescent="0.25">
      <c r="B46" s="26">
        <v>28</v>
      </c>
      <c r="C46" s="27">
        <v>0.371</v>
      </c>
      <c r="D46" s="27" t="s">
        <v>110</v>
      </c>
      <c r="E46" s="39">
        <f t="shared" si="16"/>
        <v>0.3755</v>
      </c>
      <c r="F46" s="41">
        <f t="shared" si="17"/>
        <v>5</v>
      </c>
      <c r="G46" s="39">
        <f t="shared" si="18"/>
        <v>1.8774999999999999</v>
      </c>
      <c r="H46" s="23"/>
      <c r="I46" s="41">
        <f>I45+(J46-J45)*1.5</f>
        <v>18.100000000000001</v>
      </c>
      <c r="J46" s="41">
        <v>0.4</v>
      </c>
      <c r="K46" s="39">
        <f t="shared" si="22"/>
        <v>-0.3</v>
      </c>
      <c r="L46" s="41">
        <f t="shared" si="23"/>
        <v>2.1000000000000014</v>
      </c>
      <c r="M46" s="39">
        <f t="shared" si="21"/>
        <v>-0.63000000000000045</v>
      </c>
      <c r="N46" s="30"/>
      <c r="O46" s="30"/>
      <c r="P46" s="30"/>
      <c r="R46" s="31"/>
    </row>
    <row r="47" spans="2:18" x14ac:dyDescent="0.25">
      <c r="B47" s="28"/>
      <c r="C47" s="36"/>
      <c r="D47" s="36"/>
      <c r="E47" s="39"/>
      <c r="F47" s="41"/>
      <c r="G47" s="39"/>
      <c r="H47" s="39"/>
      <c r="I47" s="28"/>
      <c r="J47" s="28"/>
      <c r="K47" s="39"/>
      <c r="L47" s="41">
        <f>SUM(L36:L46)</f>
        <v>18.100000000000001</v>
      </c>
      <c r="M47" s="39">
        <f>SUM(M36:M46)</f>
        <v>4.1557399999999989</v>
      </c>
      <c r="N47" s="24"/>
      <c r="O47" s="24"/>
      <c r="P47" s="24"/>
    </row>
    <row r="48" spans="2:18" ht="15" x14ac:dyDescent="0.25">
      <c r="B48" s="23" t="s">
        <v>69</v>
      </c>
      <c r="C48" s="23"/>
      <c r="D48" s="44">
        <v>0.3</v>
      </c>
      <c r="E48" s="44"/>
      <c r="J48" s="42"/>
      <c r="K48" s="42"/>
      <c r="L48" s="42"/>
      <c r="M48" s="42"/>
      <c r="N48" s="24"/>
      <c r="O48" s="24"/>
      <c r="P48" s="35"/>
    </row>
    <row r="49" spans="2:18" x14ac:dyDescent="0.25">
      <c r="B49" s="26">
        <v>0</v>
      </c>
      <c r="C49" s="27">
        <v>1.27</v>
      </c>
      <c r="D49" s="27" t="s">
        <v>75</v>
      </c>
      <c r="E49" s="41"/>
      <c r="F49" s="41"/>
      <c r="G49" s="41"/>
      <c r="H49" s="41"/>
      <c r="I49" s="28"/>
      <c r="J49" s="29"/>
      <c r="K49" s="39"/>
      <c r="L49" s="41"/>
      <c r="M49" s="39"/>
      <c r="N49" s="30"/>
      <c r="O49" s="30"/>
      <c r="P49" s="30"/>
      <c r="R49" s="31"/>
    </row>
    <row r="50" spans="2:18" x14ac:dyDescent="0.25">
      <c r="B50" s="26">
        <v>5</v>
      </c>
      <c r="C50" s="27">
        <v>1.2829999999999999</v>
      </c>
      <c r="D50" s="27"/>
      <c r="E50" s="39">
        <f>(C49+C50)/2</f>
        <v>1.2765</v>
      </c>
      <c r="F50" s="41">
        <f>B50-B49</f>
        <v>5</v>
      </c>
      <c r="G50" s="39">
        <f>E50*F50</f>
        <v>6.3825000000000003</v>
      </c>
      <c r="H50" s="41"/>
      <c r="I50" s="26"/>
      <c r="J50" s="26"/>
      <c r="K50" s="39"/>
      <c r="L50" s="41"/>
      <c r="M50" s="39"/>
      <c r="N50" s="30"/>
      <c r="O50" s="30"/>
      <c r="P50" s="30"/>
      <c r="Q50" s="32"/>
      <c r="R50" s="31"/>
    </row>
    <row r="51" spans="2:18" x14ac:dyDescent="0.25">
      <c r="B51" s="26">
        <v>10</v>
      </c>
      <c r="C51" s="27">
        <v>1.29</v>
      </c>
      <c r="D51" s="27" t="s">
        <v>22</v>
      </c>
      <c r="E51" s="39">
        <f t="shared" ref="E51:E61" si="24">(C50+C51)/2</f>
        <v>1.2865</v>
      </c>
      <c r="F51" s="41">
        <f t="shared" ref="F51:F61" si="25">B51-B50</f>
        <v>5</v>
      </c>
      <c r="G51" s="39">
        <f t="shared" ref="G51:G61" si="26">E51*F51</f>
        <v>6.4325000000000001</v>
      </c>
      <c r="H51" s="41"/>
      <c r="I51" s="26"/>
      <c r="J51" s="26"/>
      <c r="K51" s="39"/>
      <c r="L51" s="41"/>
      <c r="M51" s="39"/>
      <c r="N51" s="30"/>
      <c r="O51" s="30"/>
      <c r="P51" s="30"/>
      <c r="Q51" s="32"/>
      <c r="R51" s="31"/>
    </row>
    <row r="52" spans="2:18" x14ac:dyDescent="0.25">
      <c r="B52" s="26">
        <v>11</v>
      </c>
      <c r="C52" s="27">
        <v>0.56799999999999995</v>
      </c>
      <c r="D52" s="27"/>
      <c r="E52" s="39">
        <f t="shared" si="24"/>
        <v>0.92900000000000005</v>
      </c>
      <c r="F52" s="41">
        <f t="shared" si="25"/>
        <v>1</v>
      </c>
      <c r="G52" s="39">
        <f t="shared" si="26"/>
        <v>0.92900000000000005</v>
      </c>
      <c r="H52" s="41"/>
      <c r="I52" s="26"/>
      <c r="J52" s="26"/>
      <c r="K52" s="39"/>
      <c r="L52" s="41"/>
      <c r="M52" s="39"/>
      <c r="N52" s="30"/>
      <c r="O52" s="30"/>
      <c r="P52" s="30"/>
      <c r="Q52" s="32"/>
      <c r="R52" s="31"/>
    </row>
    <row r="53" spans="2:18" x14ac:dyDescent="0.25">
      <c r="B53" s="26">
        <v>12</v>
      </c>
      <c r="C53" s="27">
        <v>0.28699999999999998</v>
      </c>
      <c r="D53" s="27"/>
      <c r="E53" s="39">
        <f t="shared" si="24"/>
        <v>0.42749999999999999</v>
      </c>
      <c r="F53" s="41">
        <f t="shared" si="25"/>
        <v>1</v>
      </c>
      <c r="G53" s="39">
        <f t="shared" si="26"/>
        <v>0.42749999999999999</v>
      </c>
      <c r="H53" s="41"/>
      <c r="I53" s="26"/>
      <c r="J53" s="26"/>
      <c r="K53" s="39"/>
      <c r="L53" s="41"/>
      <c r="M53" s="39"/>
      <c r="N53" s="30"/>
      <c r="O53" s="30"/>
      <c r="P53" s="30"/>
      <c r="Q53" s="32"/>
      <c r="R53" s="31"/>
    </row>
    <row r="54" spans="2:18" x14ac:dyDescent="0.25">
      <c r="B54" s="26">
        <v>13</v>
      </c>
      <c r="C54" s="27">
        <v>-0.01</v>
      </c>
      <c r="D54" s="27"/>
      <c r="E54" s="39">
        <f t="shared" si="24"/>
        <v>0.13849999999999998</v>
      </c>
      <c r="F54" s="41">
        <f t="shared" si="25"/>
        <v>1</v>
      </c>
      <c r="G54" s="39">
        <f t="shared" si="26"/>
        <v>0.13849999999999998</v>
      </c>
      <c r="H54" s="41"/>
      <c r="I54" s="26"/>
      <c r="J54" s="26"/>
      <c r="K54" s="39"/>
      <c r="L54" s="41"/>
      <c r="M54" s="39"/>
      <c r="N54" s="30"/>
      <c r="O54" s="30"/>
      <c r="P54" s="30"/>
      <c r="Q54" s="32"/>
      <c r="R54" s="31"/>
    </row>
    <row r="55" spans="2:18" x14ac:dyDescent="0.25">
      <c r="B55" s="26">
        <v>15</v>
      </c>
      <c r="C55" s="27">
        <v>-0.124</v>
      </c>
      <c r="D55" s="27"/>
      <c r="E55" s="39">
        <f t="shared" si="24"/>
        <v>-6.7000000000000004E-2</v>
      </c>
      <c r="F55" s="41">
        <f t="shared" si="25"/>
        <v>2</v>
      </c>
      <c r="G55" s="39">
        <f t="shared" si="26"/>
        <v>-0.13400000000000001</v>
      </c>
      <c r="H55" s="41"/>
      <c r="I55" s="26">
        <v>0</v>
      </c>
      <c r="J55" s="26">
        <v>1.27</v>
      </c>
      <c r="K55" s="39"/>
      <c r="L55" s="41"/>
      <c r="M55" s="39"/>
      <c r="N55" s="30"/>
      <c r="O55" s="30"/>
      <c r="P55" s="30"/>
      <c r="Q55" s="32"/>
      <c r="R55" s="31"/>
    </row>
    <row r="56" spans="2:18" x14ac:dyDescent="0.25">
      <c r="B56" s="26">
        <v>17</v>
      </c>
      <c r="C56" s="27">
        <v>-1.7999999999999999E-2</v>
      </c>
      <c r="D56" s="27"/>
      <c r="E56" s="39">
        <f t="shared" si="24"/>
        <v>-7.0999999999999994E-2</v>
      </c>
      <c r="F56" s="41">
        <f t="shared" si="25"/>
        <v>2</v>
      </c>
      <c r="G56" s="39">
        <f t="shared" si="26"/>
        <v>-0.14199999999999999</v>
      </c>
      <c r="H56" s="41"/>
      <c r="I56" s="26">
        <v>5</v>
      </c>
      <c r="J56" s="26">
        <v>1.2829999999999999</v>
      </c>
      <c r="K56" s="39">
        <f t="shared" ref="K56" si="27">AVERAGE(J55,J56)</f>
        <v>1.2765</v>
      </c>
      <c r="L56" s="41">
        <f t="shared" ref="L56" si="28">I56-I55</f>
        <v>5</v>
      </c>
      <c r="M56" s="39">
        <f t="shared" ref="M56:M62" si="29">L56*K56</f>
        <v>6.3825000000000003</v>
      </c>
      <c r="N56" s="30"/>
      <c r="O56" s="30"/>
      <c r="P56" s="30"/>
      <c r="Q56" s="32"/>
      <c r="R56" s="31"/>
    </row>
    <row r="57" spans="2:18" x14ac:dyDescent="0.25">
      <c r="B57" s="26">
        <v>18</v>
      </c>
      <c r="C57" s="27">
        <v>0.25900000000000001</v>
      </c>
      <c r="D57" s="27"/>
      <c r="E57" s="39">
        <f t="shared" si="24"/>
        <v>0.12050000000000001</v>
      </c>
      <c r="F57" s="41">
        <f t="shared" si="25"/>
        <v>1</v>
      </c>
      <c r="G57" s="39">
        <f t="shared" si="26"/>
        <v>0.12050000000000001</v>
      </c>
      <c r="H57" s="41"/>
      <c r="I57" s="41">
        <f>I58-(J57-J58)*1.5</f>
        <v>9.7649999999999988</v>
      </c>
      <c r="J57" s="41">
        <v>1.29</v>
      </c>
      <c r="K57" s="39">
        <f>AVERAGE(J56,J57)</f>
        <v>1.2865</v>
      </c>
      <c r="L57" s="41">
        <f>I57-I56</f>
        <v>4.7649999999999988</v>
      </c>
      <c r="M57" s="39">
        <f t="shared" si="29"/>
        <v>6.1301724999999987</v>
      </c>
      <c r="N57" s="34"/>
      <c r="O57" s="34"/>
      <c r="P57" s="34"/>
      <c r="Q57" s="32"/>
      <c r="R57" s="31"/>
    </row>
    <row r="58" spans="2:18" x14ac:dyDescent="0.25">
      <c r="B58" s="26">
        <v>19</v>
      </c>
      <c r="C58" s="27">
        <v>0.68600000000000005</v>
      </c>
      <c r="D58" s="27"/>
      <c r="E58" s="39">
        <f t="shared" si="24"/>
        <v>0.47250000000000003</v>
      </c>
      <c r="F58" s="41">
        <f t="shared" si="25"/>
        <v>1</v>
      </c>
      <c r="G58" s="39">
        <f t="shared" si="26"/>
        <v>0.47250000000000003</v>
      </c>
      <c r="H58" s="41"/>
      <c r="I58" s="31">
        <f>I59-1.5</f>
        <v>13.2</v>
      </c>
      <c r="J58" s="31">
        <f>J59</f>
        <v>-1</v>
      </c>
      <c r="K58" s="39">
        <f t="shared" ref="K58:K61" si="30">AVERAGE(J57,J58)</f>
        <v>0.14500000000000002</v>
      </c>
      <c r="L58" s="41">
        <f t="shared" ref="L58:L61" si="31">I58-I57</f>
        <v>3.4350000000000005</v>
      </c>
      <c r="M58" s="39">
        <f t="shared" si="29"/>
        <v>0.49807500000000016</v>
      </c>
      <c r="N58" s="30"/>
      <c r="O58" s="30"/>
      <c r="P58" s="30"/>
      <c r="Q58" s="32"/>
      <c r="R58" s="31"/>
    </row>
    <row r="59" spans="2:18" x14ac:dyDescent="0.25">
      <c r="B59" s="26">
        <v>20</v>
      </c>
      <c r="C59" s="27">
        <v>1.202</v>
      </c>
      <c r="D59" s="27" t="s">
        <v>21</v>
      </c>
      <c r="E59" s="39">
        <f t="shared" si="24"/>
        <v>0.94399999999999995</v>
      </c>
      <c r="F59" s="41">
        <f t="shared" si="25"/>
        <v>1</v>
      </c>
      <c r="G59" s="39">
        <f t="shared" si="26"/>
        <v>0.94399999999999995</v>
      </c>
      <c r="H59" s="23"/>
      <c r="I59" s="31">
        <v>14.7</v>
      </c>
      <c r="J59" s="31">
        <v>-1</v>
      </c>
      <c r="K59" s="39">
        <f t="shared" si="30"/>
        <v>-1</v>
      </c>
      <c r="L59" s="41">
        <f t="shared" si="31"/>
        <v>1.5</v>
      </c>
      <c r="M59" s="39">
        <f t="shared" si="29"/>
        <v>-1.5</v>
      </c>
      <c r="N59" s="34"/>
      <c r="O59" s="34"/>
      <c r="P59" s="34"/>
      <c r="Q59" s="32"/>
      <c r="R59" s="31"/>
    </row>
    <row r="60" spans="2:18" x14ac:dyDescent="0.25">
      <c r="B60" s="26">
        <v>25</v>
      </c>
      <c r="C60" s="27">
        <v>1.198</v>
      </c>
      <c r="D60" s="27"/>
      <c r="E60" s="39">
        <f t="shared" si="24"/>
        <v>1.2</v>
      </c>
      <c r="F60" s="41">
        <f t="shared" si="25"/>
        <v>5</v>
      </c>
      <c r="G60" s="39">
        <f t="shared" si="26"/>
        <v>6</v>
      </c>
      <c r="H60" s="23"/>
      <c r="I60" s="41">
        <f>I59+1.5</f>
        <v>16.2</v>
      </c>
      <c r="J60" s="41">
        <f>J59</f>
        <v>-1</v>
      </c>
      <c r="K60" s="39">
        <f t="shared" si="30"/>
        <v>-1</v>
      </c>
      <c r="L60" s="41">
        <f t="shared" si="31"/>
        <v>1.5</v>
      </c>
      <c r="M60" s="39">
        <f t="shared" si="29"/>
        <v>-1.5</v>
      </c>
      <c r="N60" s="34"/>
      <c r="O60" s="34"/>
      <c r="P60" s="34"/>
      <c r="Q60" s="32"/>
      <c r="R60" s="31"/>
    </row>
    <row r="61" spans="2:18" x14ac:dyDescent="0.25">
      <c r="B61" s="26">
        <v>30</v>
      </c>
      <c r="C61" s="27">
        <v>1.1859999999999999</v>
      </c>
      <c r="D61" s="27" t="s">
        <v>75</v>
      </c>
      <c r="E61" s="39">
        <f t="shared" si="24"/>
        <v>1.1919999999999999</v>
      </c>
      <c r="F61" s="41">
        <f t="shared" si="25"/>
        <v>5</v>
      </c>
      <c r="G61" s="39">
        <f t="shared" si="26"/>
        <v>5.96</v>
      </c>
      <c r="H61" s="23"/>
      <c r="I61" s="41">
        <f>I60+(J61-J60)*1.5</f>
        <v>18.45</v>
      </c>
      <c r="J61" s="41">
        <v>0.5</v>
      </c>
      <c r="K61" s="39">
        <f t="shared" si="30"/>
        <v>-0.25</v>
      </c>
      <c r="L61" s="41">
        <f t="shared" si="31"/>
        <v>2.25</v>
      </c>
      <c r="M61" s="39">
        <f t="shared" si="29"/>
        <v>-0.5625</v>
      </c>
      <c r="N61" s="30"/>
      <c r="O61" s="30"/>
      <c r="P61" s="30"/>
      <c r="R61" s="31"/>
    </row>
    <row r="62" spans="2:18" x14ac:dyDescent="0.25">
      <c r="B62" s="28"/>
      <c r="C62" s="36"/>
      <c r="D62" s="36"/>
      <c r="E62" s="39"/>
      <c r="F62" s="41"/>
      <c r="G62" s="39"/>
      <c r="I62" s="28">
        <v>25</v>
      </c>
      <c r="J62" s="28">
        <v>1.198</v>
      </c>
      <c r="K62" s="39" t="e">
        <f>AVERAGE(#REF!,J62)</f>
        <v>#REF!</v>
      </c>
      <c r="L62" s="41" t="e">
        <f>I62-#REF!</f>
        <v>#REF!</v>
      </c>
      <c r="M62" s="39" t="e">
        <f t="shared" si="29"/>
        <v>#REF!</v>
      </c>
      <c r="N62" s="30"/>
      <c r="O62" s="30"/>
      <c r="P62" s="30"/>
      <c r="R62" s="31"/>
    </row>
    <row r="63" spans="2:18" ht="15" x14ac:dyDescent="0.25">
      <c r="B63" s="23" t="s">
        <v>69</v>
      </c>
      <c r="C63" s="23"/>
      <c r="D63" s="44">
        <v>0.4</v>
      </c>
      <c r="E63" s="44"/>
      <c r="J63" s="42"/>
      <c r="K63" s="42"/>
      <c r="L63" s="42"/>
      <c r="M63" s="42"/>
      <c r="N63" s="24"/>
      <c r="O63" s="24"/>
      <c r="P63" s="24"/>
    </row>
    <row r="64" spans="2:18" x14ac:dyDescent="0.25">
      <c r="B64" s="45"/>
      <c r="C64" s="45"/>
      <c r="D64" s="45"/>
      <c r="E64" s="45"/>
      <c r="F64" s="45"/>
      <c r="G64" s="45"/>
      <c r="H64" s="21" t="s">
        <v>74</v>
      </c>
      <c r="I64" s="45" t="s">
        <v>70</v>
      </c>
      <c r="J64" s="45"/>
      <c r="K64" s="45"/>
      <c r="L64" s="45"/>
      <c r="M64" s="45"/>
      <c r="N64" s="25"/>
      <c r="O64" s="25"/>
      <c r="P64" s="30"/>
    </row>
    <row r="65" spans="2:18" x14ac:dyDescent="0.25">
      <c r="B65" s="26">
        <v>0</v>
      </c>
      <c r="C65" s="27">
        <v>1.1930000000000001</v>
      </c>
      <c r="D65" s="27" t="s">
        <v>75</v>
      </c>
      <c r="E65" s="41"/>
      <c r="F65" s="41"/>
      <c r="G65" s="41"/>
      <c r="H65" s="41"/>
      <c r="I65" s="28"/>
      <c r="J65" s="29"/>
      <c r="K65" s="39"/>
      <c r="L65" s="41"/>
      <c r="M65" s="39"/>
      <c r="N65" s="30"/>
      <c r="O65" s="30"/>
      <c r="P65" s="30"/>
      <c r="R65" s="31"/>
    </row>
    <row r="66" spans="2:18" x14ac:dyDescent="0.25">
      <c r="B66" s="26">
        <v>5</v>
      </c>
      <c r="C66" s="27">
        <v>1.181</v>
      </c>
      <c r="D66" s="27"/>
      <c r="E66" s="39">
        <f>(C65+C66)/2</f>
        <v>1.1870000000000001</v>
      </c>
      <c r="F66" s="41">
        <f>B66-B65</f>
        <v>5</v>
      </c>
      <c r="G66" s="39">
        <f>E66*F66</f>
        <v>5.9350000000000005</v>
      </c>
      <c r="H66" s="41"/>
      <c r="I66" s="26"/>
      <c r="J66" s="26"/>
      <c r="K66" s="39"/>
      <c r="L66" s="41"/>
      <c r="M66" s="39"/>
      <c r="N66" s="30"/>
      <c r="O66" s="30"/>
      <c r="P66" s="30"/>
      <c r="Q66" s="32"/>
      <c r="R66" s="31"/>
    </row>
    <row r="67" spans="2:18" x14ac:dyDescent="0.25">
      <c r="B67" s="26">
        <v>10</v>
      </c>
      <c r="C67" s="27">
        <v>1.159</v>
      </c>
      <c r="D67" s="27" t="s">
        <v>22</v>
      </c>
      <c r="E67" s="39">
        <f t="shared" ref="E67:E78" si="32">(C66+C67)/2</f>
        <v>1.17</v>
      </c>
      <c r="F67" s="41">
        <f t="shared" ref="F67:F78" si="33">B67-B66</f>
        <v>5</v>
      </c>
      <c r="G67" s="39">
        <f t="shared" ref="G67:G78" si="34">E67*F67</f>
        <v>5.85</v>
      </c>
      <c r="H67" s="41"/>
      <c r="I67" s="26"/>
      <c r="J67" s="26"/>
      <c r="K67" s="39"/>
      <c r="L67" s="41"/>
      <c r="M67" s="39"/>
      <c r="N67" s="30"/>
      <c r="O67" s="30"/>
      <c r="P67" s="30"/>
      <c r="Q67" s="32"/>
      <c r="R67" s="31"/>
    </row>
    <row r="68" spans="2:18" x14ac:dyDescent="0.25">
      <c r="B68" s="26">
        <v>11</v>
      </c>
      <c r="C68" s="27">
        <v>0.54200000000000004</v>
      </c>
      <c r="D68" s="27"/>
      <c r="E68" s="39">
        <f t="shared" si="32"/>
        <v>0.85050000000000003</v>
      </c>
      <c r="F68" s="41">
        <f t="shared" si="33"/>
        <v>1</v>
      </c>
      <c r="G68" s="39">
        <f t="shared" si="34"/>
        <v>0.85050000000000003</v>
      </c>
      <c r="H68" s="41"/>
      <c r="I68" s="26"/>
      <c r="J68" s="26"/>
      <c r="K68" s="39"/>
      <c r="L68" s="41"/>
      <c r="M68" s="39"/>
      <c r="N68" s="30"/>
      <c r="O68" s="30"/>
      <c r="P68" s="30"/>
      <c r="Q68" s="32"/>
      <c r="R68" s="31"/>
    </row>
    <row r="69" spans="2:18" x14ac:dyDescent="0.25">
      <c r="B69" s="26">
        <v>12</v>
      </c>
      <c r="C69" s="27">
        <v>0.183</v>
      </c>
      <c r="D69" s="27"/>
      <c r="E69" s="39">
        <f t="shared" si="32"/>
        <v>0.36250000000000004</v>
      </c>
      <c r="F69" s="41">
        <f t="shared" si="33"/>
        <v>1</v>
      </c>
      <c r="G69" s="39">
        <f t="shared" si="34"/>
        <v>0.36250000000000004</v>
      </c>
      <c r="H69" s="41"/>
      <c r="I69" s="26"/>
      <c r="J69" s="26"/>
      <c r="K69" s="39"/>
      <c r="L69" s="41"/>
      <c r="M69" s="39"/>
      <c r="N69" s="30"/>
      <c r="O69" s="30"/>
      <c r="P69" s="30"/>
      <c r="Q69" s="32"/>
      <c r="R69" s="31"/>
    </row>
    <row r="70" spans="2:18" x14ac:dyDescent="0.25">
      <c r="B70" s="26">
        <v>13</v>
      </c>
      <c r="C70" s="27">
        <v>-9.8000000000000004E-2</v>
      </c>
      <c r="D70" s="27"/>
      <c r="E70" s="39">
        <f t="shared" si="32"/>
        <v>4.2499999999999996E-2</v>
      </c>
      <c r="F70" s="41">
        <f t="shared" si="33"/>
        <v>1</v>
      </c>
      <c r="G70" s="39">
        <f t="shared" si="34"/>
        <v>4.2499999999999996E-2</v>
      </c>
      <c r="H70" s="41"/>
      <c r="I70" s="26"/>
      <c r="J70" s="26"/>
      <c r="K70" s="39"/>
      <c r="L70" s="41"/>
      <c r="M70" s="39"/>
      <c r="N70" s="30"/>
      <c r="O70" s="30"/>
      <c r="P70" s="30"/>
      <c r="Q70" s="32"/>
      <c r="R70" s="31"/>
    </row>
    <row r="71" spans="2:18" x14ac:dyDescent="0.25">
      <c r="B71" s="26">
        <v>14.5</v>
      </c>
      <c r="C71" s="27">
        <v>-0.20699999999999999</v>
      </c>
      <c r="D71" s="27"/>
      <c r="E71" s="39">
        <f t="shared" si="32"/>
        <v>-0.1525</v>
      </c>
      <c r="F71" s="41">
        <f t="shared" si="33"/>
        <v>1.5</v>
      </c>
      <c r="G71" s="39">
        <f t="shared" si="34"/>
        <v>-0.22875000000000001</v>
      </c>
      <c r="H71" s="41"/>
      <c r="I71" s="26">
        <v>0</v>
      </c>
      <c r="J71" s="26">
        <v>1.1930000000000001</v>
      </c>
      <c r="K71" s="39"/>
      <c r="L71" s="41"/>
      <c r="M71" s="39"/>
      <c r="N71" s="30"/>
      <c r="O71" s="30"/>
      <c r="P71" s="30"/>
      <c r="Q71" s="32"/>
      <c r="R71" s="31"/>
    </row>
    <row r="72" spans="2:18" x14ac:dyDescent="0.25">
      <c r="B72" s="26">
        <v>16</v>
      </c>
      <c r="C72" s="27">
        <v>-0.10199999999999999</v>
      </c>
      <c r="D72" s="27"/>
      <c r="E72" s="39">
        <f t="shared" si="32"/>
        <v>-0.1545</v>
      </c>
      <c r="F72" s="41">
        <f t="shared" si="33"/>
        <v>1.5</v>
      </c>
      <c r="G72" s="39">
        <f t="shared" si="34"/>
        <v>-0.23175000000000001</v>
      </c>
      <c r="H72" s="41"/>
      <c r="I72" s="26">
        <v>5</v>
      </c>
      <c r="J72" s="26">
        <v>1.181</v>
      </c>
      <c r="K72" s="39">
        <f t="shared" ref="K72" si="35">AVERAGE(J71,J72)</f>
        <v>1.1870000000000001</v>
      </c>
      <c r="L72" s="41">
        <f t="shared" ref="L72" si="36">I72-I71</f>
        <v>5</v>
      </c>
      <c r="M72" s="39">
        <f t="shared" ref="M72:M78" si="37">L72*K72</f>
        <v>5.9350000000000005</v>
      </c>
      <c r="N72" s="30"/>
      <c r="O72" s="30"/>
      <c r="P72" s="30"/>
      <c r="Q72" s="32"/>
      <c r="R72" s="31"/>
    </row>
    <row r="73" spans="2:18" x14ac:dyDescent="0.25">
      <c r="B73" s="26">
        <v>17</v>
      </c>
      <c r="C73" s="27">
        <v>0.19700000000000001</v>
      </c>
      <c r="D73" s="27"/>
      <c r="E73" s="39">
        <f t="shared" si="32"/>
        <v>4.7500000000000007E-2</v>
      </c>
      <c r="F73" s="41">
        <f t="shared" si="33"/>
        <v>1</v>
      </c>
      <c r="G73" s="39">
        <f t="shared" si="34"/>
        <v>4.7500000000000007E-2</v>
      </c>
      <c r="H73" s="41"/>
      <c r="I73" s="41">
        <f>I74-(J73-J74)*1.5</f>
        <v>9.9749999999999996</v>
      </c>
      <c r="J73" s="41">
        <v>1.1499999999999999</v>
      </c>
      <c r="K73" s="39">
        <f>AVERAGE(J72,J73)</f>
        <v>1.1655</v>
      </c>
      <c r="L73" s="41">
        <f>I73-I72</f>
        <v>4.9749999999999996</v>
      </c>
      <c r="M73" s="39">
        <f t="shared" si="37"/>
        <v>5.7983624999999996</v>
      </c>
      <c r="N73" s="34"/>
      <c r="O73" s="34"/>
      <c r="P73" s="34"/>
      <c r="Q73" s="32"/>
      <c r="R73" s="31"/>
    </row>
    <row r="74" spans="2:18" x14ac:dyDescent="0.25">
      <c r="B74" s="26">
        <v>18</v>
      </c>
      <c r="C74" s="27">
        <v>0.59199999999999997</v>
      </c>
      <c r="D74" s="27"/>
      <c r="E74" s="39">
        <f t="shared" si="32"/>
        <v>0.39449999999999996</v>
      </c>
      <c r="F74" s="41">
        <f t="shared" si="33"/>
        <v>1</v>
      </c>
      <c r="G74" s="39">
        <f t="shared" si="34"/>
        <v>0.39449999999999996</v>
      </c>
      <c r="H74" s="41"/>
      <c r="I74" s="31">
        <f>I75-1.5</f>
        <v>13.2</v>
      </c>
      <c r="J74" s="31">
        <f>J75</f>
        <v>-1</v>
      </c>
      <c r="K74" s="39">
        <f t="shared" ref="K74:K78" si="38">AVERAGE(J73,J74)</f>
        <v>7.4999999999999956E-2</v>
      </c>
      <c r="L74" s="41">
        <f t="shared" ref="L74:L78" si="39">I74-I73</f>
        <v>3.2249999999999996</v>
      </c>
      <c r="M74" s="39">
        <f t="shared" si="37"/>
        <v>0.24187499999999984</v>
      </c>
      <c r="N74" s="30"/>
      <c r="O74" s="30"/>
      <c r="P74" s="30"/>
      <c r="Q74" s="32"/>
      <c r="R74" s="31"/>
    </row>
    <row r="75" spans="2:18" x14ac:dyDescent="0.25">
      <c r="B75" s="26">
        <v>19</v>
      </c>
      <c r="C75" s="27">
        <v>1.242</v>
      </c>
      <c r="D75" s="27" t="s">
        <v>21</v>
      </c>
      <c r="E75" s="39">
        <f t="shared" si="32"/>
        <v>0.91700000000000004</v>
      </c>
      <c r="F75" s="41">
        <f t="shared" si="33"/>
        <v>1</v>
      </c>
      <c r="G75" s="39">
        <f t="shared" si="34"/>
        <v>0.91700000000000004</v>
      </c>
      <c r="H75" s="23"/>
      <c r="I75" s="31">
        <v>14.7</v>
      </c>
      <c r="J75" s="31">
        <v>-1</v>
      </c>
      <c r="K75" s="39">
        <f t="shared" si="38"/>
        <v>-1</v>
      </c>
      <c r="L75" s="41">
        <f t="shared" si="39"/>
        <v>1.5</v>
      </c>
      <c r="M75" s="39">
        <f t="shared" si="37"/>
        <v>-1.5</v>
      </c>
      <c r="N75" s="34"/>
      <c r="O75" s="34"/>
      <c r="P75" s="34"/>
      <c r="Q75" s="32"/>
      <c r="R75" s="31"/>
    </row>
    <row r="76" spans="2:18" x14ac:dyDescent="0.25">
      <c r="B76" s="26">
        <v>25</v>
      </c>
      <c r="C76" s="27">
        <v>1.2370000000000001</v>
      </c>
      <c r="D76" s="27"/>
      <c r="E76" s="39">
        <f t="shared" si="32"/>
        <v>1.2395</v>
      </c>
      <c r="F76" s="41">
        <f t="shared" si="33"/>
        <v>6</v>
      </c>
      <c r="G76" s="39">
        <f t="shared" si="34"/>
        <v>7.4370000000000003</v>
      </c>
      <c r="H76" s="23"/>
      <c r="I76" s="41">
        <f>I75+1.5</f>
        <v>16.2</v>
      </c>
      <c r="J76" s="41">
        <f>J75</f>
        <v>-1</v>
      </c>
      <c r="K76" s="39">
        <f t="shared" si="38"/>
        <v>-1</v>
      </c>
      <c r="L76" s="41">
        <f t="shared" si="39"/>
        <v>1.5</v>
      </c>
      <c r="M76" s="39">
        <f t="shared" si="37"/>
        <v>-1.5</v>
      </c>
      <c r="N76" s="34"/>
      <c r="O76" s="34"/>
      <c r="P76" s="34"/>
      <c r="Q76" s="32"/>
      <c r="R76" s="31"/>
    </row>
    <row r="77" spans="2:18" x14ac:dyDescent="0.25">
      <c r="B77" s="26">
        <v>30</v>
      </c>
      <c r="C77" s="27">
        <v>1.2290000000000001</v>
      </c>
      <c r="D77" s="27"/>
      <c r="E77" s="39">
        <f t="shared" si="32"/>
        <v>1.2330000000000001</v>
      </c>
      <c r="F77" s="41">
        <f t="shared" si="33"/>
        <v>5</v>
      </c>
      <c r="G77" s="39">
        <f t="shared" si="34"/>
        <v>6.1650000000000009</v>
      </c>
      <c r="H77" s="23"/>
      <c r="I77" s="41">
        <f>I76+(J77-J76)*1.5</f>
        <v>19.559999999999999</v>
      </c>
      <c r="J77" s="41">
        <v>1.24</v>
      </c>
      <c r="K77" s="39">
        <f t="shared" si="38"/>
        <v>0.12</v>
      </c>
      <c r="L77" s="41">
        <f t="shared" si="39"/>
        <v>3.3599999999999994</v>
      </c>
      <c r="M77" s="39">
        <f t="shared" si="37"/>
        <v>0.40319999999999989</v>
      </c>
      <c r="N77" s="30"/>
      <c r="O77" s="30"/>
      <c r="P77" s="30"/>
      <c r="R77" s="31"/>
    </row>
    <row r="78" spans="2:18" ht="12" customHeight="1" x14ac:dyDescent="0.25">
      <c r="B78" s="26">
        <v>35</v>
      </c>
      <c r="C78" s="27">
        <v>1.2230000000000001</v>
      </c>
      <c r="D78" s="27" t="s">
        <v>75</v>
      </c>
      <c r="E78" s="39">
        <f t="shared" si="32"/>
        <v>1.226</v>
      </c>
      <c r="F78" s="41">
        <f t="shared" si="33"/>
        <v>5</v>
      </c>
      <c r="G78" s="39">
        <f t="shared" si="34"/>
        <v>6.13</v>
      </c>
      <c r="H78" s="23"/>
      <c r="I78" s="26">
        <v>25</v>
      </c>
      <c r="J78" s="37">
        <v>1.2370000000000001</v>
      </c>
      <c r="K78" s="39">
        <f t="shared" si="38"/>
        <v>1.2385000000000002</v>
      </c>
      <c r="L78" s="41">
        <f t="shared" si="39"/>
        <v>5.4400000000000013</v>
      </c>
      <c r="M78" s="39">
        <f t="shared" si="37"/>
        <v>6.7374400000000021</v>
      </c>
      <c r="N78" s="30"/>
      <c r="O78" s="30"/>
      <c r="P78" s="30"/>
      <c r="R78" s="31"/>
    </row>
    <row r="79" spans="2:18" ht="15" x14ac:dyDescent="0.25">
      <c r="B79" s="42"/>
      <c r="C79" s="22"/>
      <c r="D79" s="22"/>
      <c r="E79" s="42"/>
      <c r="F79" s="41"/>
      <c r="G79" s="39"/>
      <c r="H79" s="46" t="s">
        <v>72</v>
      </c>
      <c r="I79" s="46"/>
      <c r="J79" s="39" t="e">
        <f>#REF!</f>
        <v>#REF!</v>
      </c>
      <c r="K79" s="39" t="s">
        <v>73</v>
      </c>
      <c r="L79" s="41" t="e">
        <f>#REF!</f>
        <v>#REF!</v>
      </c>
      <c r="M79" s="39" t="e">
        <f>J79-L79</f>
        <v>#REF!</v>
      </c>
      <c r="N79" s="34"/>
      <c r="O79" s="24"/>
      <c r="P79" s="24"/>
    </row>
    <row r="80" spans="2:18" ht="15" x14ac:dyDescent="0.25">
      <c r="B80" s="23" t="s">
        <v>69</v>
      </c>
      <c r="C80" s="23"/>
      <c r="D80" s="44">
        <v>0.5</v>
      </c>
      <c r="E80" s="44"/>
      <c r="J80" s="42"/>
      <c r="K80" s="42"/>
      <c r="L80" s="42"/>
      <c r="M80" s="42"/>
      <c r="N80" s="24"/>
      <c r="O80" s="24"/>
      <c r="P80" s="24"/>
    </row>
    <row r="81" spans="2:18" x14ac:dyDescent="0.25">
      <c r="B81" s="45"/>
      <c r="C81" s="45"/>
      <c r="D81" s="45"/>
      <c r="E81" s="45"/>
      <c r="F81" s="45"/>
      <c r="G81" s="45"/>
      <c r="H81" s="21" t="s">
        <v>74</v>
      </c>
      <c r="I81" s="45" t="s">
        <v>70</v>
      </c>
      <c r="J81" s="45"/>
      <c r="K81" s="45"/>
      <c r="L81" s="45"/>
      <c r="M81" s="45"/>
      <c r="N81" s="25"/>
      <c r="O81" s="25"/>
      <c r="P81" s="30"/>
    </row>
    <row r="82" spans="2:18" x14ac:dyDescent="0.25">
      <c r="B82" s="26">
        <v>0</v>
      </c>
      <c r="C82" s="27">
        <v>1.3879999999999999</v>
      </c>
      <c r="D82" s="27" t="s">
        <v>111</v>
      </c>
      <c r="E82" s="41"/>
      <c r="F82" s="41"/>
      <c r="G82" s="41"/>
      <c r="H82" s="41"/>
      <c r="I82" s="28"/>
      <c r="J82" s="29"/>
      <c r="K82" s="39"/>
      <c r="L82" s="41"/>
      <c r="M82" s="39"/>
      <c r="N82" s="30"/>
      <c r="O82" s="30"/>
      <c r="P82" s="30"/>
      <c r="R82" s="31"/>
    </row>
    <row r="83" spans="2:18" x14ac:dyDescent="0.25">
      <c r="B83" s="26">
        <v>5</v>
      </c>
      <c r="C83" s="27">
        <v>1.3720000000000001</v>
      </c>
      <c r="D83" s="27"/>
      <c r="E83" s="39">
        <f>(C82+C83)/2</f>
        <v>1.38</v>
      </c>
      <c r="F83" s="41">
        <f>B83-B82</f>
        <v>5</v>
      </c>
      <c r="G83" s="39">
        <f>E83*F83</f>
        <v>6.8999999999999995</v>
      </c>
      <c r="H83" s="41"/>
      <c r="I83" s="26"/>
      <c r="J83" s="26"/>
      <c r="K83" s="39"/>
      <c r="L83" s="41"/>
      <c r="M83" s="39"/>
      <c r="N83" s="30"/>
      <c r="O83" s="30"/>
      <c r="P83" s="30"/>
      <c r="Q83" s="32"/>
      <c r="R83" s="31"/>
    </row>
    <row r="84" spans="2:18" x14ac:dyDescent="0.25">
      <c r="B84" s="26">
        <v>10</v>
      </c>
      <c r="C84" s="27">
        <v>1.367</v>
      </c>
      <c r="D84" s="27" t="s">
        <v>22</v>
      </c>
      <c r="E84" s="39">
        <f t="shared" ref="E84:E95" si="40">(C83+C84)/2</f>
        <v>1.3694999999999999</v>
      </c>
      <c r="F84" s="41">
        <f t="shared" ref="F84:F95" si="41">B84-B83</f>
        <v>5</v>
      </c>
      <c r="G84" s="39">
        <f t="shared" ref="G84:G95" si="42">E84*F84</f>
        <v>6.8475000000000001</v>
      </c>
      <c r="H84" s="41"/>
      <c r="I84" s="26"/>
      <c r="J84" s="26"/>
      <c r="K84" s="39"/>
      <c r="L84" s="41"/>
      <c r="M84" s="39"/>
      <c r="N84" s="30"/>
      <c r="O84" s="30"/>
      <c r="P84" s="30"/>
      <c r="Q84" s="32"/>
      <c r="R84" s="31"/>
    </row>
    <row r="85" spans="2:18" x14ac:dyDescent="0.25">
      <c r="B85" s="26">
        <v>11</v>
      </c>
      <c r="C85" s="27">
        <v>0.56100000000000005</v>
      </c>
      <c r="D85" s="27"/>
      <c r="E85" s="39">
        <f t="shared" si="40"/>
        <v>0.96399999999999997</v>
      </c>
      <c r="F85" s="41">
        <f t="shared" si="41"/>
        <v>1</v>
      </c>
      <c r="G85" s="39">
        <f t="shared" si="42"/>
        <v>0.96399999999999997</v>
      </c>
      <c r="H85" s="41"/>
      <c r="I85" s="26">
        <v>0</v>
      </c>
      <c r="J85" s="26">
        <v>1.3879999999999999</v>
      </c>
      <c r="K85" s="39"/>
      <c r="L85" s="41"/>
      <c r="M85" s="39"/>
      <c r="N85" s="30"/>
      <c r="O85" s="30"/>
      <c r="P85" s="30"/>
      <c r="Q85" s="32"/>
      <c r="R85" s="31"/>
    </row>
    <row r="86" spans="2:18" x14ac:dyDescent="0.25">
      <c r="B86" s="26">
        <v>12</v>
      </c>
      <c r="C86" s="27">
        <v>0.05</v>
      </c>
      <c r="D86" s="27"/>
      <c r="E86" s="39">
        <f t="shared" si="40"/>
        <v>0.30550000000000005</v>
      </c>
      <c r="F86" s="41">
        <f t="shared" si="41"/>
        <v>1</v>
      </c>
      <c r="G86" s="39">
        <f t="shared" si="42"/>
        <v>0.30550000000000005</v>
      </c>
      <c r="H86" s="41"/>
      <c r="I86" s="26">
        <v>5</v>
      </c>
      <c r="J86" s="26">
        <v>1.3720000000000001</v>
      </c>
      <c r="K86" s="39">
        <f t="shared" ref="K86:K89" si="43">AVERAGE(J85,J86)</f>
        <v>1.38</v>
      </c>
      <c r="L86" s="41">
        <f t="shared" ref="L86:L89" si="44">I86-I85</f>
        <v>5</v>
      </c>
      <c r="M86" s="39">
        <f t="shared" ref="M86:M95" si="45">L86*K86</f>
        <v>6.8999999999999995</v>
      </c>
      <c r="N86" s="30"/>
      <c r="O86" s="30"/>
      <c r="P86" s="30"/>
      <c r="Q86" s="32"/>
      <c r="R86" s="31"/>
    </row>
    <row r="87" spans="2:18" x14ac:dyDescent="0.25">
      <c r="B87" s="26">
        <v>14</v>
      </c>
      <c r="C87" s="27">
        <v>-0.318</v>
      </c>
      <c r="D87" s="27"/>
      <c r="E87" s="39">
        <f t="shared" si="40"/>
        <v>-0.13400000000000001</v>
      </c>
      <c r="F87" s="41">
        <f t="shared" si="41"/>
        <v>2</v>
      </c>
      <c r="G87" s="39">
        <f t="shared" si="42"/>
        <v>-0.26800000000000002</v>
      </c>
      <c r="H87" s="41"/>
      <c r="I87" s="26">
        <v>10</v>
      </c>
      <c r="J87" s="26">
        <v>1.367</v>
      </c>
      <c r="K87" s="39">
        <f t="shared" si="43"/>
        <v>1.3694999999999999</v>
      </c>
      <c r="L87" s="41">
        <f t="shared" si="44"/>
        <v>5</v>
      </c>
      <c r="M87" s="39">
        <f t="shared" si="45"/>
        <v>6.8475000000000001</v>
      </c>
      <c r="N87" s="30"/>
      <c r="O87" s="30"/>
      <c r="P87" s="30"/>
      <c r="Q87" s="32"/>
      <c r="R87" s="31"/>
    </row>
    <row r="88" spans="2:18" x14ac:dyDescent="0.25">
      <c r="B88" s="26">
        <v>15.5</v>
      </c>
      <c r="C88" s="27">
        <v>-0.42299999999999999</v>
      </c>
      <c r="D88" s="27"/>
      <c r="E88" s="39">
        <f t="shared" si="40"/>
        <v>-0.3705</v>
      </c>
      <c r="F88" s="41">
        <f t="shared" si="41"/>
        <v>1.5</v>
      </c>
      <c r="G88" s="39">
        <f t="shared" si="42"/>
        <v>-0.55574999999999997</v>
      </c>
      <c r="H88" s="41"/>
      <c r="I88" s="26">
        <v>11</v>
      </c>
      <c r="J88" s="26">
        <v>0.56100000000000005</v>
      </c>
      <c r="K88" s="39">
        <f t="shared" si="43"/>
        <v>0.96399999999999997</v>
      </c>
      <c r="L88" s="41">
        <f t="shared" si="44"/>
        <v>1</v>
      </c>
      <c r="M88" s="39">
        <f t="shared" si="45"/>
        <v>0.96399999999999997</v>
      </c>
      <c r="N88" s="30"/>
      <c r="O88" s="30"/>
      <c r="P88" s="30"/>
      <c r="Q88" s="32"/>
      <c r="R88" s="31"/>
    </row>
    <row r="89" spans="2:18" x14ac:dyDescent="0.25">
      <c r="B89" s="26">
        <v>17</v>
      </c>
      <c r="C89" s="27">
        <v>-0.317</v>
      </c>
      <c r="D89" s="27"/>
      <c r="E89" s="39">
        <f t="shared" si="40"/>
        <v>-0.37</v>
      </c>
      <c r="F89" s="41">
        <f t="shared" si="41"/>
        <v>1.5</v>
      </c>
      <c r="G89" s="39">
        <f t="shared" si="42"/>
        <v>-0.55499999999999994</v>
      </c>
      <c r="H89" s="41"/>
      <c r="I89" s="26">
        <v>12</v>
      </c>
      <c r="J89" s="26">
        <v>0.05</v>
      </c>
      <c r="K89" s="39">
        <f t="shared" si="43"/>
        <v>0.30550000000000005</v>
      </c>
      <c r="L89" s="41">
        <f t="shared" si="44"/>
        <v>1</v>
      </c>
      <c r="M89" s="39">
        <f t="shared" si="45"/>
        <v>0.30550000000000005</v>
      </c>
      <c r="N89" s="30"/>
      <c r="O89" s="30"/>
      <c r="P89" s="30"/>
      <c r="Q89" s="32"/>
      <c r="R89" s="31"/>
    </row>
    <row r="90" spans="2:18" x14ac:dyDescent="0.25">
      <c r="B90" s="26">
        <v>19</v>
      </c>
      <c r="C90" s="27">
        <v>4.2000000000000003E-2</v>
      </c>
      <c r="D90" s="27"/>
      <c r="E90" s="39">
        <f t="shared" si="40"/>
        <v>-0.13750000000000001</v>
      </c>
      <c r="F90" s="41">
        <f t="shared" si="41"/>
        <v>2</v>
      </c>
      <c r="G90" s="39">
        <f t="shared" si="42"/>
        <v>-0.27500000000000002</v>
      </c>
      <c r="H90" s="41"/>
      <c r="I90" s="41">
        <f>I91-(J90-J91)*1.5</f>
        <v>12.65</v>
      </c>
      <c r="J90" s="41">
        <v>-0.1</v>
      </c>
      <c r="K90" s="39">
        <f>AVERAGE(J89,J90)</f>
        <v>-2.5000000000000001E-2</v>
      </c>
      <c r="L90" s="41">
        <f>I90-I89</f>
        <v>0.65000000000000036</v>
      </c>
      <c r="M90" s="39">
        <f t="shared" si="45"/>
        <v>-1.6250000000000011E-2</v>
      </c>
      <c r="N90" s="34"/>
      <c r="O90" s="34"/>
      <c r="P90" s="34"/>
      <c r="Q90" s="32"/>
      <c r="R90" s="31"/>
    </row>
    <row r="91" spans="2:18" x14ac:dyDescent="0.25">
      <c r="B91" s="26">
        <v>20</v>
      </c>
      <c r="C91" s="27">
        <v>0.59299999999999997</v>
      </c>
      <c r="D91" s="27"/>
      <c r="E91" s="39">
        <f t="shared" si="40"/>
        <v>0.3175</v>
      </c>
      <c r="F91" s="41">
        <f t="shared" si="41"/>
        <v>1</v>
      </c>
      <c r="G91" s="39">
        <f t="shared" si="42"/>
        <v>0.3175</v>
      </c>
      <c r="H91" s="41"/>
      <c r="I91" s="31">
        <f>I92-1.5</f>
        <v>14</v>
      </c>
      <c r="J91" s="31">
        <f>J92</f>
        <v>-1</v>
      </c>
      <c r="K91" s="39">
        <f t="shared" ref="K91:K95" si="46">AVERAGE(J90,J91)</f>
        <v>-0.55000000000000004</v>
      </c>
      <c r="L91" s="41">
        <f t="shared" ref="L91:L95" si="47">I91-I90</f>
        <v>1.3499999999999996</v>
      </c>
      <c r="M91" s="39">
        <f t="shared" si="45"/>
        <v>-0.74249999999999983</v>
      </c>
      <c r="N91" s="30"/>
      <c r="O91" s="30"/>
      <c r="P91" s="30"/>
      <c r="Q91" s="32"/>
      <c r="R91" s="31"/>
    </row>
    <row r="92" spans="2:18" x14ac:dyDescent="0.25">
      <c r="B92" s="26">
        <v>21</v>
      </c>
      <c r="C92" s="27">
        <v>1.456</v>
      </c>
      <c r="D92" s="27" t="s">
        <v>21</v>
      </c>
      <c r="E92" s="39">
        <f t="shared" si="40"/>
        <v>1.0245</v>
      </c>
      <c r="F92" s="41">
        <f t="shared" si="41"/>
        <v>1</v>
      </c>
      <c r="G92" s="39">
        <f t="shared" si="42"/>
        <v>1.0245</v>
      </c>
      <c r="H92" s="23"/>
      <c r="I92" s="31">
        <v>15.5</v>
      </c>
      <c r="J92" s="31">
        <v>-1</v>
      </c>
      <c r="K92" s="39">
        <f t="shared" si="46"/>
        <v>-1</v>
      </c>
      <c r="L92" s="41">
        <f t="shared" si="47"/>
        <v>1.5</v>
      </c>
      <c r="M92" s="39">
        <f t="shared" si="45"/>
        <v>-1.5</v>
      </c>
      <c r="N92" s="34"/>
      <c r="O92" s="34"/>
      <c r="P92" s="34"/>
      <c r="Q92" s="32"/>
      <c r="R92" s="31"/>
    </row>
    <row r="93" spans="2:18" x14ac:dyDescent="0.25">
      <c r="B93" s="26">
        <v>25</v>
      </c>
      <c r="C93" s="27">
        <v>1.4370000000000001</v>
      </c>
      <c r="D93" s="27"/>
      <c r="E93" s="39">
        <f t="shared" si="40"/>
        <v>1.4464999999999999</v>
      </c>
      <c r="F93" s="41">
        <f t="shared" si="41"/>
        <v>4</v>
      </c>
      <c r="G93" s="39">
        <f t="shared" si="42"/>
        <v>5.7859999999999996</v>
      </c>
      <c r="H93" s="23"/>
      <c r="I93" s="41">
        <f>I92+1.5</f>
        <v>17</v>
      </c>
      <c r="J93" s="41">
        <f>J92</f>
        <v>-1</v>
      </c>
      <c r="K93" s="39">
        <f t="shared" si="46"/>
        <v>-1</v>
      </c>
      <c r="L93" s="41">
        <f t="shared" si="47"/>
        <v>1.5</v>
      </c>
      <c r="M93" s="39">
        <f t="shared" si="45"/>
        <v>-1.5</v>
      </c>
      <c r="N93" s="34"/>
      <c r="O93" s="34"/>
      <c r="P93" s="34"/>
      <c r="Q93" s="32"/>
      <c r="R93" s="31"/>
    </row>
    <row r="94" spans="2:18" x14ac:dyDescent="0.25">
      <c r="B94" s="26">
        <v>30</v>
      </c>
      <c r="C94" s="27">
        <v>1.4319999999999999</v>
      </c>
      <c r="D94" s="27"/>
      <c r="E94" s="39">
        <f t="shared" si="40"/>
        <v>1.4344999999999999</v>
      </c>
      <c r="F94" s="41">
        <f t="shared" si="41"/>
        <v>5</v>
      </c>
      <c r="G94" s="39">
        <f t="shared" si="42"/>
        <v>7.1724999999999994</v>
      </c>
      <c r="H94" s="23"/>
      <c r="I94" s="41">
        <f>I93+(J94-J93)*1.5</f>
        <v>18.350000000000001</v>
      </c>
      <c r="J94" s="41">
        <v>-0.1</v>
      </c>
      <c r="K94" s="39">
        <f t="shared" si="46"/>
        <v>-0.55000000000000004</v>
      </c>
      <c r="L94" s="41">
        <f t="shared" si="47"/>
        <v>1.3500000000000014</v>
      </c>
      <c r="M94" s="39">
        <f t="shared" si="45"/>
        <v>-0.74250000000000083</v>
      </c>
      <c r="N94" s="30"/>
      <c r="O94" s="30"/>
      <c r="P94" s="30"/>
      <c r="R94" s="31"/>
    </row>
    <row r="95" spans="2:18" x14ac:dyDescent="0.25">
      <c r="B95" s="26">
        <v>35</v>
      </c>
      <c r="C95" s="27">
        <v>1.42</v>
      </c>
      <c r="D95" s="27" t="s">
        <v>111</v>
      </c>
      <c r="E95" s="39">
        <f t="shared" si="40"/>
        <v>1.4259999999999999</v>
      </c>
      <c r="F95" s="41">
        <f t="shared" si="41"/>
        <v>5</v>
      </c>
      <c r="G95" s="39">
        <f t="shared" si="42"/>
        <v>7.13</v>
      </c>
      <c r="H95" s="23"/>
      <c r="I95" s="26">
        <v>19</v>
      </c>
      <c r="J95" s="37">
        <v>4.2000000000000003E-2</v>
      </c>
      <c r="K95" s="39">
        <f t="shared" si="46"/>
        <v>-2.9000000000000001E-2</v>
      </c>
      <c r="L95" s="41">
        <f t="shared" si="47"/>
        <v>0.64999999999999858</v>
      </c>
      <c r="M95" s="39">
        <f t="shared" si="45"/>
        <v>-1.8849999999999961E-2</v>
      </c>
      <c r="N95" s="30"/>
      <c r="O95" s="30"/>
      <c r="P95" s="30"/>
      <c r="R95" s="31"/>
    </row>
    <row r="96" spans="2:18" x14ac:dyDescent="0.25">
      <c r="B96" s="26"/>
      <c r="C96" s="27"/>
      <c r="D96" s="27"/>
      <c r="E96" s="39"/>
      <c r="F96" s="41"/>
      <c r="G96" s="39"/>
      <c r="H96" s="23"/>
      <c r="I96" s="26"/>
      <c r="J96" s="37"/>
      <c r="K96" s="39"/>
      <c r="L96" s="41"/>
      <c r="M96" s="39"/>
      <c r="N96" s="30"/>
      <c r="O96" s="30"/>
      <c r="P96" s="30"/>
      <c r="R96" s="31"/>
    </row>
    <row r="97" spans="2:18" ht="15" x14ac:dyDescent="0.25">
      <c r="B97" s="23" t="s">
        <v>69</v>
      </c>
      <c r="C97" s="23"/>
      <c r="D97" s="44">
        <v>0.6</v>
      </c>
      <c r="E97" s="44"/>
      <c r="J97" s="42"/>
      <c r="K97" s="42"/>
      <c r="L97" s="42"/>
      <c r="M97" s="42"/>
      <c r="N97" s="24"/>
      <c r="O97" s="24"/>
      <c r="P97" s="24"/>
    </row>
    <row r="98" spans="2:18" x14ac:dyDescent="0.25">
      <c r="B98" s="26">
        <v>0</v>
      </c>
      <c r="C98" s="27">
        <v>1.91</v>
      </c>
      <c r="D98" s="27" t="s">
        <v>112</v>
      </c>
      <c r="E98" s="41"/>
      <c r="F98" s="41"/>
      <c r="G98" s="41"/>
      <c r="H98" s="41"/>
      <c r="I98" s="28"/>
      <c r="J98" s="29"/>
      <c r="K98" s="39"/>
      <c r="L98" s="41"/>
      <c r="M98" s="39"/>
      <c r="N98" s="30"/>
      <c r="O98" s="30"/>
      <c r="P98" s="30"/>
      <c r="R98" s="31"/>
    </row>
    <row r="99" spans="2:18" x14ac:dyDescent="0.25">
      <c r="B99" s="26">
        <v>5</v>
      </c>
      <c r="C99" s="27">
        <v>1.905</v>
      </c>
      <c r="D99" s="27"/>
      <c r="E99" s="39">
        <f>(C98+C99)/2</f>
        <v>1.9075</v>
      </c>
      <c r="F99" s="41">
        <f>B99-B98</f>
        <v>5</v>
      </c>
      <c r="G99" s="39">
        <f>E99*F99</f>
        <v>9.5374999999999996</v>
      </c>
      <c r="H99" s="41"/>
      <c r="I99" s="26"/>
      <c r="J99" s="26"/>
      <c r="K99" s="39"/>
      <c r="L99" s="41"/>
      <c r="M99" s="39"/>
      <c r="N99" s="30"/>
      <c r="O99" s="30"/>
      <c r="P99" s="30"/>
      <c r="Q99" s="32"/>
      <c r="R99" s="31"/>
    </row>
    <row r="100" spans="2:18" x14ac:dyDescent="0.25">
      <c r="B100" s="26">
        <v>10</v>
      </c>
      <c r="C100" s="27">
        <v>1.8839999999999999</v>
      </c>
      <c r="D100" s="27" t="s">
        <v>22</v>
      </c>
      <c r="E100" s="39">
        <f t="shared" ref="E100:E112" si="48">(C99+C100)/2</f>
        <v>1.8944999999999999</v>
      </c>
      <c r="F100" s="41">
        <f t="shared" ref="F100:F112" si="49">B100-B99</f>
        <v>5</v>
      </c>
      <c r="G100" s="39">
        <f t="shared" ref="G100:G112" si="50">E100*F100</f>
        <v>9.4725000000000001</v>
      </c>
      <c r="H100" s="41"/>
      <c r="I100" s="26"/>
      <c r="J100" s="26"/>
      <c r="K100" s="39"/>
      <c r="L100" s="41"/>
      <c r="M100" s="39"/>
      <c r="N100" s="30"/>
      <c r="O100" s="30"/>
      <c r="P100" s="30"/>
      <c r="Q100" s="32"/>
      <c r="R100" s="31"/>
    </row>
    <row r="101" spans="2:18" x14ac:dyDescent="0.25">
      <c r="B101" s="26">
        <v>11</v>
      </c>
      <c r="C101" s="27">
        <v>1.804</v>
      </c>
      <c r="D101" s="27"/>
      <c r="E101" s="39">
        <f t="shared" si="48"/>
        <v>1.8439999999999999</v>
      </c>
      <c r="F101" s="41">
        <f t="shared" si="49"/>
        <v>1</v>
      </c>
      <c r="G101" s="39">
        <f t="shared" si="50"/>
        <v>1.8439999999999999</v>
      </c>
      <c r="H101" s="41"/>
      <c r="I101" s="26"/>
      <c r="J101" s="26"/>
      <c r="K101" s="39"/>
      <c r="L101" s="41"/>
      <c r="M101" s="39"/>
      <c r="N101" s="30"/>
      <c r="O101" s="30"/>
      <c r="P101" s="30"/>
      <c r="Q101" s="32"/>
      <c r="R101" s="31"/>
    </row>
    <row r="102" spans="2:18" x14ac:dyDescent="0.25">
      <c r="B102" s="26">
        <v>12</v>
      </c>
      <c r="C102" s="27">
        <v>0.13500000000000001</v>
      </c>
      <c r="D102" s="27"/>
      <c r="E102" s="39">
        <f t="shared" si="48"/>
        <v>0.96950000000000003</v>
      </c>
      <c r="F102" s="41">
        <f t="shared" si="49"/>
        <v>1</v>
      </c>
      <c r="G102" s="39">
        <f t="shared" si="50"/>
        <v>0.96950000000000003</v>
      </c>
      <c r="H102" s="41"/>
      <c r="I102" s="26"/>
      <c r="J102" s="26"/>
      <c r="K102" s="39"/>
      <c r="L102" s="41"/>
      <c r="M102" s="39"/>
      <c r="N102" s="30"/>
      <c r="O102" s="30"/>
      <c r="P102" s="30"/>
      <c r="Q102" s="32"/>
      <c r="R102" s="31"/>
    </row>
    <row r="103" spans="2:18" x14ac:dyDescent="0.25">
      <c r="B103" s="26">
        <v>13</v>
      </c>
      <c r="C103" s="27">
        <v>-0.34</v>
      </c>
      <c r="D103" s="27"/>
      <c r="E103" s="39">
        <f t="shared" si="48"/>
        <v>-0.10250000000000001</v>
      </c>
      <c r="F103" s="41">
        <f t="shared" si="49"/>
        <v>1</v>
      </c>
      <c r="G103" s="39">
        <f t="shared" si="50"/>
        <v>-0.10250000000000001</v>
      </c>
      <c r="H103" s="41"/>
      <c r="I103" s="26"/>
      <c r="J103" s="26"/>
      <c r="K103" s="39"/>
      <c r="L103" s="41"/>
      <c r="M103" s="39"/>
      <c r="N103" s="30"/>
      <c r="O103" s="30"/>
      <c r="P103" s="30"/>
      <c r="Q103" s="32"/>
      <c r="R103" s="31"/>
    </row>
    <row r="104" spans="2:18" x14ac:dyDescent="0.25">
      <c r="B104" s="26">
        <v>15</v>
      </c>
      <c r="C104" s="27">
        <v>-0.44</v>
      </c>
      <c r="D104" s="27"/>
      <c r="E104" s="39">
        <f t="shared" si="48"/>
        <v>-0.39</v>
      </c>
      <c r="F104" s="41">
        <f t="shared" si="49"/>
        <v>2</v>
      </c>
      <c r="G104" s="39">
        <f t="shared" si="50"/>
        <v>-0.78</v>
      </c>
      <c r="H104" s="41"/>
      <c r="I104" s="26">
        <v>0</v>
      </c>
      <c r="J104" s="26">
        <v>1.91</v>
      </c>
      <c r="K104" s="39"/>
      <c r="L104" s="41"/>
      <c r="M104" s="39"/>
      <c r="N104" s="30"/>
      <c r="O104" s="30"/>
      <c r="P104" s="30"/>
      <c r="Q104" s="32"/>
      <c r="R104" s="31"/>
    </row>
    <row r="105" spans="2:18" x14ac:dyDescent="0.25">
      <c r="B105" s="26">
        <v>17</v>
      </c>
      <c r="C105" s="27">
        <v>-0.33600000000000002</v>
      </c>
      <c r="D105" s="27"/>
      <c r="E105" s="39">
        <f t="shared" si="48"/>
        <v>-0.38800000000000001</v>
      </c>
      <c r="F105" s="41">
        <f t="shared" si="49"/>
        <v>2</v>
      </c>
      <c r="G105" s="39">
        <f t="shared" si="50"/>
        <v>-0.77600000000000002</v>
      </c>
      <c r="H105" s="41"/>
      <c r="I105" s="26">
        <v>5</v>
      </c>
      <c r="J105" s="26">
        <v>1.905</v>
      </c>
      <c r="K105" s="39">
        <f t="shared" ref="K105" si="51">AVERAGE(J104,J105)</f>
        <v>1.9075</v>
      </c>
      <c r="L105" s="41">
        <f t="shared" ref="L105" si="52">I105-I104</f>
        <v>5</v>
      </c>
      <c r="M105" s="39">
        <f t="shared" ref="M105:M112" si="53">L105*K105</f>
        <v>9.5374999999999996</v>
      </c>
      <c r="N105" s="30"/>
      <c r="O105" s="30"/>
      <c r="P105" s="30"/>
      <c r="Q105" s="32"/>
      <c r="R105" s="31"/>
    </row>
    <row r="106" spans="2:18" x14ac:dyDescent="0.25">
      <c r="B106" s="26">
        <v>18</v>
      </c>
      <c r="C106" s="27">
        <v>0.111</v>
      </c>
      <c r="D106" s="27"/>
      <c r="E106" s="39">
        <f t="shared" si="48"/>
        <v>-0.11250000000000002</v>
      </c>
      <c r="F106" s="41">
        <f t="shared" si="49"/>
        <v>1</v>
      </c>
      <c r="G106" s="39">
        <f t="shared" si="50"/>
        <v>-0.11250000000000002</v>
      </c>
      <c r="H106" s="41"/>
      <c r="I106" s="41">
        <f>I107-(J106-J107)*1.5</f>
        <v>9.18</v>
      </c>
      <c r="J106" s="41">
        <v>1.88</v>
      </c>
      <c r="K106" s="39">
        <f>AVERAGE(J105,J106)</f>
        <v>1.8925000000000001</v>
      </c>
      <c r="L106" s="41">
        <f>I106-I105</f>
        <v>4.18</v>
      </c>
      <c r="M106" s="39">
        <f t="shared" si="53"/>
        <v>7.9106499999999995</v>
      </c>
      <c r="N106" s="34"/>
      <c r="O106" s="34"/>
      <c r="P106" s="34"/>
      <c r="Q106" s="32"/>
      <c r="R106" s="31"/>
    </row>
    <row r="107" spans="2:18" x14ac:dyDescent="0.25">
      <c r="B107" s="26">
        <v>19</v>
      </c>
      <c r="C107" s="27">
        <v>0.88600000000000001</v>
      </c>
      <c r="D107" s="27"/>
      <c r="E107" s="39">
        <f t="shared" si="48"/>
        <v>0.4985</v>
      </c>
      <c r="F107" s="41">
        <f t="shared" si="49"/>
        <v>1</v>
      </c>
      <c r="G107" s="39">
        <f t="shared" si="50"/>
        <v>0.4985</v>
      </c>
      <c r="H107" s="41"/>
      <c r="I107" s="31">
        <f>I108-1.5</f>
        <v>13.5</v>
      </c>
      <c r="J107" s="31">
        <f>J108</f>
        <v>-1</v>
      </c>
      <c r="K107" s="39">
        <f t="shared" ref="K107:K112" si="54">AVERAGE(J106,J107)</f>
        <v>0.43999999999999995</v>
      </c>
      <c r="L107" s="41">
        <f t="shared" ref="L107:L112" si="55">I107-I106</f>
        <v>4.32</v>
      </c>
      <c r="M107" s="39">
        <f t="shared" si="53"/>
        <v>1.9007999999999998</v>
      </c>
      <c r="N107" s="30"/>
      <c r="O107" s="30"/>
      <c r="P107" s="30"/>
      <c r="Q107" s="32"/>
      <c r="R107" s="31"/>
    </row>
    <row r="108" spans="2:18" x14ac:dyDescent="0.25">
      <c r="B108" s="26">
        <v>20</v>
      </c>
      <c r="C108" s="27">
        <v>2.0470000000000002</v>
      </c>
      <c r="D108" s="27" t="s">
        <v>21</v>
      </c>
      <c r="E108" s="39">
        <f t="shared" si="48"/>
        <v>1.4665000000000001</v>
      </c>
      <c r="F108" s="41">
        <f t="shared" si="49"/>
        <v>1</v>
      </c>
      <c r="G108" s="39">
        <f t="shared" si="50"/>
        <v>1.4665000000000001</v>
      </c>
      <c r="H108" s="23"/>
      <c r="I108" s="31">
        <v>15</v>
      </c>
      <c r="J108" s="31">
        <v>-1</v>
      </c>
      <c r="K108" s="39">
        <f t="shared" si="54"/>
        <v>-1</v>
      </c>
      <c r="L108" s="41">
        <f t="shared" si="55"/>
        <v>1.5</v>
      </c>
      <c r="M108" s="39">
        <f t="shared" si="53"/>
        <v>-1.5</v>
      </c>
      <c r="N108" s="34"/>
      <c r="O108" s="34"/>
      <c r="P108" s="34"/>
      <c r="Q108" s="32"/>
      <c r="R108" s="31"/>
    </row>
    <row r="109" spans="2:18" x14ac:dyDescent="0.25">
      <c r="B109" s="26">
        <v>21</v>
      </c>
      <c r="C109" s="27">
        <v>2.0379999999999998</v>
      </c>
      <c r="D109" s="27"/>
      <c r="E109" s="39">
        <f t="shared" si="48"/>
        <v>2.0425</v>
      </c>
      <c r="F109" s="41">
        <f t="shared" si="49"/>
        <v>1</v>
      </c>
      <c r="G109" s="39">
        <f t="shared" si="50"/>
        <v>2.0425</v>
      </c>
      <c r="H109" s="23"/>
      <c r="I109" s="41">
        <f>I108+1.5</f>
        <v>16.5</v>
      </c>
      <c r="J109" s="41">
        <f>J108</f>
        <v>-1</v>
      </c>
      <c r="K109" s="39">
        <f t="shared" si="54"/>
        <v>-1</v>
      </c>
      <c r="L109" s="41">
        <f t="shared" si="55"/>
        <v>1.5</v>
      </c>
      <c r="M109" s="39">
        <f t="shared" si="53"/>
        <v>-1.5</v>
      </c>
      <c r="N109" s="34"/>
      <c r="O109" s="34"/>
      <c r="P109" s="34"/>
      <c r="Q109" s="32"/>
      <c r="R109" s="31"/>
    </row>
    <row r="110" spans="2:18" x14ac:dyDescent="0.25">
      <c r="B110" s="26">
        <v>22</v>
      </c>
      <c r="C110" s="27">
        <v>1.0760000000000001</v>
      </c>
      <c r="D110" s="27"/>
      <c r="E110" s="39">
        <f t="shared" si="48"/>
        <v>1.5569999999999999</v>
      </c>
      <c r="F110" s="41">
        <f t="shared" si="49"/>
        <v>1</v>
      </c>
      <c r="G110" s="39">
        <f t="shared" si="50"/>
        <v>1.5569999999999999</v>
      </c>
      <c r="H110" s="23"/>
      <c r="I110" s="41">
        <f>I109+(J110-J109)*1.5</f>
        <v>21.060000000000002</v>
      </c>
      <c r="J110" s="41">
        <v>2.04</v>
      </c>
      <c r="K110" s="39">
        <f t="shared" si="54"/>
        <v>0.52</v>
      </c>
      <c r="L110" s="41">
        <f t="shared" si="55"/>
        <v>4.5600000000000023</v>
      </c>
      <c r="M110" s="39">
        <f t="shared" si="53"/>
        <v>2.3712000000000013</v>
      </c>
      <c r="N110" s="30"/>
      <c r="O110" s="30"/>
      <c r="P110" s="30"/>
      <c r="R110" s="31"/>
    </row>
    <row r="111" spans="2:18" x14ac:dyDescent="0.25">
      <c r="B111" s="26">
        <v>27</v>
      </c>
      <c r="C111" s="27">
        <v>1.07</v>
      </c>
      <c r="D111" s="27"/>
      <c r="E111" s="39">
        <f t="shared" si="48"/>
        <v>1.073</v>
      </c>
      <c r="F111" s="41">
        <f t="shared" si="49"/>
        <v>5</v>
      </c>
      <c r="G111" s="39">
        <f t="shared" si="50"/>
        <v>5.3650000000000002</v>
      </c>
      <c r="H111" s="23"/>
      <c r="I111" s="26">
        <v>22</v>
      </c>
      <c r="J111" s="37">
        <v>1.0760000000000001</v>
      </c>
      <c r="K111" s="39">
        <f t="shared" si="54"/>
        <v>1.5580000000000001</v>
      </c>
      <c r="L111" s="41">
        <f t="shared" si="55"/>
        <v>0.93999999999999773</v>
      </c>
      <c r="M111" s="39">
        <f t="shared" si="53"/>
        <v>1.4645199999999965</v>
      </c>
      <c r="N111" s="30"/>
      <c r="O111" s="30"/>
      <c r="P111" s="30"/>
      <c r="R111" s="31"/>
    </row>
    <row r="112" spans="2:18" x14ac:dyDescent="0.25">
      <c r="B112" s="26">
        <v>32</v>
      </c>
      <c r="C112" s="27">
        <v>1.0649999999999999</v>
      </c>
      <c r="D112" s="27" t="s">
        <v>75</v>
      </c>
      <c r="E112" s="39">
        <f t="shared" si="48"/>
        <v>1.0674999999999999</v>
      </c>
      <c r="F112" s="41">
        <f t="shared" si="49"/>
        <v>5</v>
      </c>
      <c r="G112" s="39">
        <f t="shared" si="50"/>
        <v>5.3374999999999995</v>
      </c>
      <c r="H112" s="23"/>
      <c r="I112" s="28">
        <v>27</v>
      </c>
      <c r="J112" s="28">
        <v>1.07</v>
      </c>
      <c r="K112" s="39">
        <f t="shared" si="54"/>
        <v>1.073</v>
      </c>
      <c r="L112" s="41">
        <f t="shared" si="55"/>
        <v>5</v>
      </c>
      <c r="M112" s="39">
        <f t="shared" si="53"/>
        <v>5.3650000000000002</v>
      </c>
      <c r="N112" s="30"/>
      <c r="O112" s="30"/>
      <c r="P112" s="30"/>
      <c r="R112" s="31"/>
    </row>
    <row r="113" spans="2:18" x14ac:dyDescent="0.25">
      <c r="B113" s="28"/>
      <c r="C113" s="36"/>
      <c r="D113" s="36"/>
      <c r="E113" s="39"/>
      <c r="F113" s="41"/>
      <c r="G113" s="39"/>
      <c r="H113" s="39"/>
      <c r="I113" s="28"/>
      <c r="J113" s="28"/>
      <c r="K113" s="39"/>
      <c r="L113" s="41">
        <f>SUM(L99:L112)</f>
        <v>27</v>
      </c>
      <c r="M113" s="39">
        <f>SUM(M100:M112)</f>
        <v>25.549669999999999</v>
      </c>
      <c r="N113" s="24"/>
      <c r="O113" s="24"/>
      <c r="P113" s="24"/>
    </row>
    <row r="114" spans="2:18" ht="15" x14ac:dyDescent="0.25">
      <c r="B114" s="23" t="s">
        <v>69</v>
      </c>
      <c r="C114" s="23"/>
      <c r="D114" s="44">
        <v>0.7</v>
      </c>
      <c r="E114" s="44"/>
      <c r="J114" s="42"/>
      <c r="K114" s="42"/>
      <c r="L114" s="42"/>
      <c r="M114" s="42"/>
      <c r="N114" s="24"/>
      <c r="O114" s="24"/>
      <c r="P114" s="24"/>
    </row>
    <row r="115" spans="2:18" x14ac:dyDescent="0.25">
      <c r="B115" s="26">
        <v>0</v>
      </c>
      <c r="C115" s="27">
        <v>0.94199999999999995</v>
      </c>
      <c r="D115" s="27" t="s">
        <v>75</v>
      </c>
      <c r="E115" s="41"/>
      <c r="F115" s="41"/>
      <c r="G115" s="41"/>
      <c r="H115" s="41"/>
      <c r="I115" s="28"/>
      <c r="J115" s="29"/>
      <c r="K115" s="39"/>
      <c r="L115" s="41"/>
      <c r="M115" s="39"/>
      <c r="N115" s="30"/>
      <c r="O115" s="30"/>
      <c r="P115" s="30"/>
      <c r="R115" s="31"/>
    </row>
    <row r="116" spans="2:18" x14ac:dyDescent="0.25">
      <c r="B116" s="26">
        <v>5</v>
      </c>
      <c r="C116" s="27">
        <v>0.93500000000000005</v>
      </c>
      <c r="D116" s="27"/>
      <c r="E116" s="39">
        <f>(C115+C116)/2</f>
        <v>0.9385</v>
      </c>
      <c r="F116" s="41">
        <f>B116-B115</f>
        <v>5</v>
      </c>
      <c r="G116" s="39">
        <f>E116*F116</f>
        <v>4.6924999999999999</v>
      </c>
      <c r="H116" s="41"/>
      <c r="I116" s="26"/>
      <c r="J116" s="26"/>
      <c r="K116" s="39"/>
      <c r="L116" s="41"/>
      <c r="M116" s="39"/>
      <c r="N116" s="30"/>
      <c r="O116" s="30"/>
      <c r="P116" s="30"/>
      <c r="Q116" s="32"/>
      <c r="R116" s="31"/>
    </row>
    <row r="117" spans="2:18" x14ac:dyDescent="0.25">
      <c r="B117" s="26">
        <v>10</v>
      </c>
      <c r="C117" s="27">
        <v>0.92100000000000004</v>
      </c>
      <c r="D117" s="27" t="s">
        <v>22</v>
      </c>
      <c r="E117" s="39">
        <f t="shared" ref="E117:E127" si="56">(C116+C117)/2</f>
        <v>0.92800000000000005</v>
      </c>
      <c r="F117" s="41">
        <f t="shared" ref="F117:F127" si="57">B117-B116</f>
        <v>5</v>
      </c>
      <c r="G117" s="39">
        <f t="shared" ref="G117:G127" si="58">E117*F117</f>
        <v>4.6400000000000006</v>
      </c>
      <c r="H117" s="41"/>
      <c r="I117" s="26"/>
      <c r="J117" s="26"/>
      <c r="K117" s="39"/>
      <c r="L117" s="41"/>
      <c r="M117" s="39"/>
      <c r="N117" s="30"/>
      <c r="O117" s="30"/>
      <c r="P117" s="30"/>
      <c r="Q117" s="32"/>
      <c r="R117" s="31"/>
    </row>
    <row r="118" spans="2:18" x14ac:dyDescent="0.25">
      <c r="B118" s="26">
        <v>11</v>
      </c>
      <c r="C118" s="27">
        <v>0.29299999999999998</v>
      </c>
      <c r="D118" s="27"/>
      <c r="E118" s="39">
        <f t="shared" si="56"/>
        <v>0.60699999999999998</v>
      </c>
      <c r="F118" s="41">
        <f t="shared" si="57"/>
        <v>1</v>
      </c>
      <c r="G118" s="39">
        <f t="shared" si="58"/>
        <v>0.60699999999999998</v>
      </c>
      <c r="H118" s="41"/>
      <c r="I118" s="26">
        <v>0</v>
      </c>
      <c r="J118" s="26">
        <v>0.94199999999999995</v>
      </c>
      <c r="K118" s="39"/>
      <c r="L118" s="41"/>
      <c r="M118" s="39"/>
      <c r="N118" s="30"/>
      <c r="O118" s="30"/>
      <c r="P118" s="30"/>
      <c r="Q118" s="32"/>
      <c r="R118" s="31"/>
    </row>
    <row r="119" spans="2:18" x14ac:dyDescent="0.25">
      <c r="B119" s="26">
        <v>13</v>
      </c>
      <c r="C119" s="27">
        <v>-5.5E-2</v>
      </c>
      <c r="D119" s="27"/>
      <c r="E119" s="39">
        <f t="shared" si="56"/>
        <v>0.11899999999999999</v>
      </c>
      <c r="F119" s="41">
        <f t="shared" si="57"/>
        <v>2</v>
      </c>
      <c r="G119" s="39">
        <f t="shared" si="58"/>
        <v>0.23799999999999999</v>
      </c>
      <c r="H119" s="41"/>
      <c r="I119" s="26">
        <v>5</v>
      </c>
      <c r="J119" s="26">
        <v>0.93500000000000005</v>
      </c>
      <c r="K119" s="39">
        <f t="shared" ref="K119:K122" si="59">AVERAGE(J118,J119)</f>
        <v>0.9385</v>
      </c>
      <c r="L119" s="41">
        <f t="shared" ref="L119:L122" si="60">I119-I118</f>
        <v>5</v>
      </c>
      <c r="M119" s="39">
        <f t="shared" ref="M119:M127" si="61">L119*K119</f>
        <v>4.6924999999999999</v>
      </c>
      <c r="N119" s="30"/>
      <c r="O119" s="30"/>
      <c r="P119" s="30"/>
      <c r="Q119" s="32"/>
      <c r="R119" s="31"/>
    </row>
    <row r="120" spans="2:18" x14ac:dyDescent="0.25">
      <c r="B120" s="26">
        <v>15</v>
      </c>
      <c r="C120" s="27">
        <v>-0.254</v>
      </c>
      <c r="D120" s="27"/>
      <c r="E120" s="39">
        <f t="shared" si="56"/>
        <v>-0.1545</v>
      </c>
      <c r="F120" s="41">
        <f t="shared" si="57"/>
        <v>2</v>
      </c>
      <c r="G120" s="39">
        <f t="shared" si="58"/>
        <v>-0.309</v>
      </c>
      <c r="H120" s="41"/>
      <c r="I120" s="26">
        <v>10</v>
      </c>
      <c r="J120" s="26">
        <v>0.92100000000000004</v>
      </c>
      <c r="K120" s="39">
        <f t="shared" si="59"/>
        <v>0.92800000000000005</v>
      </c>
      <c r="L120" s="41">
        <f t="shared" si="60"/>
        <v>5</v>
      </c>
      <c r="M120" s="39">
        <f t="shared" si="61"/>
        <v>4.6400000000000006</v>
      </c>
      <c r="N120" s="30"/>
      <c r="O120" s="30"/>
      <c r="P120" s="30"/>
      <c r="Q120" s="32"/>
      <c r="R120" s="31"/>
    </row>
    <row r="121" spans="2:18" x14ac:dyDescent="0.25">
      <c r="B121" s="26">
        <v>16</v>
      </c>
      <c r="C121" s="27">
        <v>-0.35499999999999998</v>
      </c>
      <c r="D121" s="27"/>
      <c r="E121" s="39">
        <f t="shared" si="56"/>
        <v>-0.30449999999999999</v>
      </c>
      <c r="F121" s="41">
        <f t="shared" si="57"/>
        <v>1</v>
      </c>
      <c r="G121" s="39">
        <f t="shared" si="58"/>
        <v>-0.30449999999999999</v>
      </c>
      <c r="H121" s="41"/>
      <c r="I121" s="26">
        <v>11</v>
      </c>
      <c r="J121" s="26">
        <v>0.29299999999999998</v>
      </c>
      <c r="K121" s="39">
        <f t="shared" si="59"/>
        <v>0.60699999999999998</v>
      </c>
      <c r="L121" s="41">
        <f t="shared" si="60"/>
        <v>1</v>
      </c>
      <c r="M121" s="39">
        <f t="shared" si="61"/>
        <v>0.60699999999999998</v>
      </c>
      <c r="N121" s="30"/>
      <c r="O121" s="30"/>
      <c r="P121" s="30"/>
      <c r="Q121" s="32"/>
      <c r="R121" s="31"/>
    </row>
    <row r="122" spans="2:18" x14ac:dyDescent="0.25">
      <c r="B122" s="26">
        <v>17</v>
      </c>
      <c r="C122" s="27">
        <v>-0.249</v>
      </c>
      <c r="D122" s="27"/>
      <c r="E122" s="39">
        <f t="shared" si="56"/>
        <v>-0.30199999999999999</v>
      </c>
      <c r="F122" s="41">
        <f t="shared" si="57"/>
        <v>1</v>
      </c>
      <c r="G122" s="39">
        <f t="shared" si="58"/>
        <v>-0.30199999999999999</v>
      </c>
      <c r="H122" s="41"/>
      <c r="I122" s="26">
        <v>13</v>
      </c>
      <c r="J122" s="26">
        <v>-5.5E-2</v>
      </c>
      <c r="K122" s="39">
        <f t="shared" si="59"/>
        <v>0.11899999999999999</v>
      </c>
      <c r="L122" s="41">
        <f t="shared" si="60"/>
        <v>2</v>
      </c>
      <c r="M122" s="39">
        <f t="shared" si="61"/>
        <v>0.23799999999999999</v>
      </c>
      <c r="N122" s="30"/>
      <c r="O122" s="30"/>
      <c r="P122" s="30"/>
      <c r="Q122" s="32"/>
      <c r="R122" s="31"/>
    </row>
    <row r="123" spans="2:18" x14ac:dyDescent="0.25">
      <c r="B123" s="26">
        <v>19</v>
      </c>
      <c r="C123" s="27">
        <v>-4.5999999999999999E-2</v>
      </c>
      <c r="D123" s="27"/>
      <c r="E123" s="39">
        <f t="shared" si="56"/>
        <v>-0.14749999999999999</v>
      </c>
      <c r="F123" s="41">
        <f t="shared" si="57"/>
        <v>2</v>
      </c>
      <c r="G123" s="39">
        <f t="shared" si="58"/>
        <v>-0.29499999999999998</v>
      </c>
      <c r="H123" s="41"/>
      <c r="I123" s="41">
        <f>I124-(J123-J124)*1.5</f>
        <v>13.074999999999999</v>
      </c>
      <c r="J123" s="41">
        <v>-0.05</v>
      </c>
      <c r="K123" s="39">
        <f>AVERAGE(J122,J123)</f>
        <v>-5.2500000000000005E-2</v>
      </c>
      <c r="L123" s="41">
        <f>I123-I122</f>
        <v>7.4999999999999289E-2</v>
      </c>
      <c r="M123" s="39">
        <f t="shared" si="61"/>
        <v>-3.9374999999999627E-3</v>
      </c>
      <c r="N123" s="34"/>
      <c r="O123" s="34"/>
      <c r="P123" s="34"/>
      <c r="Q123" s="32"/>
      <c r="R123" s="31"/>
    </row>
    <row r="124" spans="2:18" x14ac:dyDescent="0.25">
      <c r="B124" s="26">
        <v>21</v>
      </c>
      <c r="C124" s="27">
        <v>0.25700000000000001</v>
      </c>
      <c r="D124" s="27"/>
      <c r="E124" s="39">
        <f t="shared" si="56"/>
        <v>0.10550000000000001</v>
      </c>
      <c r="F124" s="41">
        <f t="shared" si="57"/>
        <v>2</v>
      </c>
      <c r="G124" s="39">
        <f t="shared" si="58"/>
        <v>0.21100000000000002</v>
      </c>
      <c r="H124" s="41"/>
      <c r="I124" s="31">
        <f>I125-1.5</f>
        <v>14.5</v>
      </c>
      <c r="J124" s="31">
        <f>J125</f>
        <v>-1</v>
      </c>
      <c r="K124" s="39">
        <f t="shared" ref="K124:K127" si="62">AVERAGE(J123,J124)</f>
        <v>-0.52500000000000002</v>
      </c>
      <c r="L124" s="41">
        <f t="shared" ref="L124:L127" si="63">I124-I123</f>
        <v>1.4250000000000007</v>
      </c>
      <c r="M124" s="39">
        <f t="shared" si="61"/>
        <v>-0.74812500000000037</v>
      </c>
      <c r="N124" s="30"/>
      <c r="O124" s="30"/>
      <c r="P124" s="30"/>
      <c r="Q124" s="32"/>
      <c r="R124" s="31"/>
    </row>
    <row r="125" spans="2:18" x14ac:dyDescent="0.25">
      <c r="B125" s="26">
        <v>22</v>
      </c>
      <c r="C125" s="27">
        <v>0.89</v>
      </c>
      <c r="D125" s="27" t="s">
        <v>21</v>
      </c>
      <c r="E125" s="39">
        <f t="shared" si="56"/>
        <v>0.57350000000000001</v>
      </c>
      <c r="F125" s="41">
        <f t="shared" si="57"/>
        <v>1</v>
      </c>
      <c r="G125" s="39">
        <f t="shared" si="58"/>
        <v>0.57350000000000001</v>
      </c>
      <c r="H125" s="23"/>
      <c r="I125" s="31">
        <v>16</v>
      </c>
      <c r="J125" s="31">
        <v>-1</v>
      </c>
      <c r="K125" s="39">
        <f t="shared" si="62"/>
        <v>-1</v>
      </c>
      <c r="L125" s="41">
        <f t="shared" si="63"/>
        <v>1.5</v>
      </c>
      <c r="M125" s="39">
        <f t="shared" si="61"/>
        <v>-1.5</v>
      </c>
      <c r="N125" s="34"/>
      <c r="O125" s="34"/>
      <c r="P125" s="34"/>
      <c r="Q125" s="32"/>
      <c r="R125" s="31"/>
    </row>
    <row r="126" spans="2:18" x14ac:dyDescent="0.25">
      <c r="B126" s="26">
        <v>27</v>
      </c>
      <c r="C126" s="27">
        <v>0.879</v>
      </c>
      <c r="D126" s="27"/>
      <c r="E126" s="39">
        <f t="shared" si="56"/>
        <v>0.88450000000000006</v>
      </c>
      <c r="F126" s="41">
        <f t="shared" si="57"/>
        <v>5</v>
      </c>
      <c r="G126" s="39">
        <f t="shared" si="58"/>
        <v>4.4225000000000003</v>
      </c>
      <c r="H126" s="23"/>
      <c r="I126" s="41">
        <f>I125+1.5</f>
        <v>17.5</v>
      </c>
      <c r="J126" s="41">
        <f>J125</f>
        <v>-1</v>
      </c>
      <c r="K126" s="39">
        <f t="shared" si="62"/>
        <v>-1</v>
      </c>
      <c r="L126" s="41">
        <f t="shared" si="63"/>
        <v>1.5</v>
      </c>
      <c r="M126" s="39">
        <f t="shared" si="61"/>
        <v>-1.5</v>
      </c>
      <c r="N126" s="34"/>
      <c r="O126" s="34"/>
      <c r="P126" s="34"/>
      <c r="Q126" s="32"/>
      <c r="R126" s="31"/>
    </row>
    <row r="127" spans="2:18" x14ac:dyDescent="0.25">
      <c r="B127" s="26">
        <v>32</v>
      </c>
      <c r="C127" s="27">
        <v>0.875</v>
      </c>
      <c r="D127" s="27" t="s">
        <v>75</v>
      </c>
      <c r="E127" s="39">
        <f t="shared" si="56"/>
        <v>0.877</v>
      </c>
      <c r="F127" s="41">
        <f t="shared" si="57"/>
        <v>5</v>
      </c>
      <c r="G127" s="39">
        <f t="shared" si="58"/>
        <v>4.3849999999999998</v>
      </c>
      <c r="H127" s="23"/>
      <c r="I127" s="41">
        <f>I126+(J127-J126)*1.5</f>
        <v>18.925000000000001</v>
      </c>
      <c r="J127" s="41">
        <v>-0.05</v>
      </c>
      <c r="K127" s="39">
        <f t="shared" si="62"/>
        <v>-0.52500000000000002</v>
      </c>
      <c r="L127" s="41">
        <f t="shared" si="63"/>
        <v>1.4250000000000007</v>
      </c>
      <c r="M127" s="39">
        <f t="shared" si="61"/>
        <v>-0.74812500000000037</v>
      </c>
      <c r="N127" s="30"/>
      <c r="O127" s="30"/>
      <c r="P127" s="30"/>
      <c r="R127" s="31"/>
    </row>
    <row r="128" spans="2:18" ht="15" x14ac:dyDescent="0.25">
      <c r="B128" s="23" t="s">
        <v>69</v>
      </c>
      <c r="C128" s="23"/>
      <c r="D128" s="44">
        <v>0.8</v>
      </c>
      <c r="E128" s="44"/>
      <c r="J128" s="42"/>
      <c r="K128" s="42"/>
      <c r="L128" s="42"/>
      <c r="M128" s="42"/>
      <c r="N128" s="24"/>
      <c r="O128" s="24"/>
      <c r="P128" s="24"/>
    </row>
    <row r="129" spans="2:18" x14ac:dyDescent="0.25">
      <c r="B129" s="45"/>
      <c r="C129" s="45"/>
      <c r="D129" s="45"/>
      <c r="E129" s="45"/>
      <c r="F129" s="45"/>
      <c r="G129" s="45"/>
      <c r="I129" s="45"/>
      <c r="J129" s="45"/>
      <c r="K129" s="45"/>
      <c r="L129" s="45"/>
      <c r="M129" s="45"/>
      <c r="N129" s="25"/>
      <c r="O129" s="25"/>
      <c r="P129" s="30"/>
    </row>
    <row r="130" spans="2:18" x14ac:dyDescent="0.25">
      <c r="B130" s="26">
        <v>0</v>
      </c>
      <c r="C130" s="27">
        <v>0.94</v>
      </c>
      <c r="D130" s="27" t="s">
        <v>75</v>
      </c>
      <c r="E130" s="41"/>
      <c r="F130" s="41"/>
      <c r="G130" s="41"/>
      <c r="H130" s="41"/>
      <c r="I130" s="28"/>
      <c r="J130" s="29"/>
      <c r="K130" s="39"/>
      <c r="L130" s="41"/>
      <c r="M130" s="39"/>
      <c r="N130" s="30"/>
      <c r="O130" s="30"/>
      <c r="P130" s="30"/>
      <c r="R130" s="31"/>
    </row>
    <row r="131" spans="2:18" x14ac:dyDescent="0.25">
      <c r="B131" s="26">
        <v>5</v>
      </c>
      <c r="C131" s="27">
        <v>0.92100000000000004</v>
      </c>
      <c r="D131" s="27"/>
      <c r="E131" s="39">
        <f>(C130+C131)/2</f>
        <v>0.93049999999999999</v>
      </c>
      <c r="F131" s="41">
        <f>B131-B130</f>
        <v>5</v>
      </c>
      <c r="G131" s="39">
        <f>E131*F131</f>
        <v>4.6524999999999999</v>
      </c>
      <c r="H131" s="41"/>
      <c r="I131" s="26"/>
      <c r="J131" s="26"/>
      <c r="K131" s="39"/>
      <c r="L131" s="41"/>
      <c r="M131" s="39"/>
      <c r="N131" s="30"/>
      <c r="O131" s="30"/>
      <c r="P131" s="30"/>
      <c r="Q131" s="32"/>
      <c r="R131" s="31"/>
    </row>
    <row r="132" spans="2:18" x14ac:dyDescent="0.25">
      <c r="B132" s="26">
        <v>10</v>
      </c>
      <c r="C132" s="27">
        <v>0.90900000000000003</v>
      </c>
      <c r="D132" s="27" t="s">
        <v>22</v>
      </c>
      <c r="E132" s="39">
        <f t="shared" ref="E132:E142" si="64">(C131+C132)/2</f>
        <v>0.91500000000000004</v>
      </c>
      <c r="F132" s="41">
        <f t="shared" ref="F132:F142" si="65">B132-B131</f>
        <v>5</v>
      </c>
      <c r="G132" s="39">
        <f t="shared" ref="G132:G142" si="66">E132*F132</f>
        <v>4.5750000000000002</v>
      </c>
      <c r="H132" s="41"/>
      <c r="I132" s="26"/>
      <c r="J132" s="26"/>
      <c r="K132" s="39"/>
      <c r="L132" s="41"/>
      <c r="M132" s="39"/>
      <c r="N132" s="30"/>
      <c r="O132" s="30"/>
      <c r="P132" s="30"/>
      <c r="Q132" s="32"/>
      <c r="R132" s="31"/>
    </row>
    <row r="133" spans="2:18" x14ac:dyDescent="0.25">
      <c r="B133" s="26">
        <v>11</v>
      </c>
      <c r="C133" s="27">
        <v>0.42499999999999999</v>
      </c>
      <c r="D133" s="27"/>
      <c r="E133" s="39">
        <f t="shared" si="64"/>
        <v>0.66700000000000004</v>
      </c>
      <c r="F133" s="41">
        <f t="shared" si="65"/>
        <v>1</v>
      </c>
      <c r="G133" s="39">
        <f t="shared" si="66"/>
        <v>0.66700000000000004</v>
      </c>
      <c r="H133" s="41"/>
      <c r="I133" s="26">
        <v>0</v>
      </c>
      <c r="J133" s="26">
        <v>0.94</v>
      </c>
      <c r="K133" s="39"/>
      <c r="L133" s="41"/>
      <c r="M133" s="39"/>
      <c r="N133" s="30"/>
      <c r="O133" s="30"/>
      <c r="P133" s="30"/>
      <c r="Q133" s="32"/>
      <c r="R133" s="31"/>
    </row>
    <row r="134" spans="2:18" x14ac:dyDescent="0.25">
      <c r="B134" s="26">
        <v>12</v>
      </c>
      <c r="C134" s="27">
        <v>0.111</v>
      </c>
      <c r="D134" s="27"/>
      <c r="E134" s="39">
        <f t="shared" si="64"/>
        <v>0.26800000000000002</v>
      </c>
      <c r="F134" s="41">
        <f t="shared" si="65"/>
        <v>1</v>
      </c>
      <c r="G134" s="39">
        <f t="shared" si="66"/>
        <v>0.26800000000000002</v>
      </c>
      <c r="H134" s="41"/>
      <c r="I134" s="26">
        <v>5</v>
      </c>
      <c r="J134" s="26">
        <v>0.92100000000000004</v>
      </c>
      <c r="K134" s="39">
        <f t="shared" ref="K134:K137" si="67">AVERAGE(J133,J134)</f>
        <v>0.93049999999999999</v>
      </c>
      <c r="L134" s="41">
        <f t="shared" ref="L134:L137" si="68">I134-I133</f>
        <v>5</v>
      </c>
      <c r="M134" s="39">
        <f t="shared" ref="M134:M142" si="69">L134*K134</f>
        <v>4.6524999999999999</v>
      </c>
      <c r="N134" s="30"/>
      <c r="O134" s="30"/>
      <c r="P134" s="30"/>
      <c r="Q134" s="32"/>
      <c r="R134" s="31"/>
    </row>
    <row r="135" spans="2:18" x14ac:dyDescent="0.25">
      <c r="B135" s="26">
        <v>14</v>
      </c>
      <c r="C135" s="27">
        <v>-0.10299999999999999</v>
      </c>
      <c r="D135" s="27"/>
      <c r="E135" s="39">
        <f t="shared" si="64"/>
        <v>4.0000000000000036E-3</v>
      </c>
      <c r="F135" s="41">
        <f t="shared" si="65"/>
        <v>2</v>
      </c>
      <c r="G135" s="39">
        <f t="shared" si="66"/>
        <v>8.0000000000000071E-3</v>
      </c>
      <c r="H135" s="41"/>
      <c r="I135" s="26">
        <v>10</v>
      </c>
      <c r="J135" s="26">
        <v>0.90900000000000003</v>
      </c>
      <c r="K135" s="39">
        <f t="shared" si="67"/>
        <v>0.91500000000000004</v>
      </c>
      <c r="L135" s="41">
        <f t="shared" si="68"/>
        <v>5</v>
      </c>
      <c r="M135" s="39">
        <f t="shared" si="69"/>
        <v>4.5750000000000002</v>
      </c>
      <c r="N135" s="30"/>
      <c r="O135" s="30"/>
      <c r="P135" s="30"/>
      <c r="Q135" s="32"/>
      <c r="R135" s="31"/>
    </row>
    <row r="136" spans="2:18" x14ac:dyDescent="0.25">
      <c r="B136" s="26">
        <v>15.5</v>
      </c>
      <c r="C136" s="27">
        <v>-0.20899999999999999</v>
      </c>
      <c r="D136" s="27"/>
      <c r="E136" s="39">
        <f t="shared" si="64"/>
        <v>-0.156</v>
      </c>
      <c r="F136" s="41">
        <f t="shared" si="65"/>
        <v>1.5</v>
      </c>
      <c r="G136" s="39">
        <f t="shared" si="66"/>
        <v>-0.23399999999999999</v>
      </c>
      <c r="H136" s="41"/>
      <c r="I136" s="26">
        <v>11</v>
      </c>
      <c r="J136" s="26">
        <v>0.42499999999999999</v>
      </c>
      <c r="K136" s="39">
        <f t="shared" si="67"/>
        <v>0.66700000000000004</v>
      </c>
      <c r="L136" s="41">
        <f t="shared" si="68"/>
        <v>1</v>
      </c>
      <c r="M136" s="39">
        <f t="shared" si="69"/>
        <v>0.66700000000000004</v>
      </c>
      <c r="N136" s="30"/>
      <c r="O136" s="30"/>
      <c r="P136" s="30"/>
      <c r="Q136" s="32"/>
      <c r="R136" s="31"/>
    </row>
    <row r="137" spans="2:18" x14ac:dyDescent="0.25">
      <c r="B137" s="26">
        <v>17</v>
      </c>
      <c r="C137" s="27">
        <v>-0.104</v>
      </c>
      <c r="D137" s="27"/>
      <c r="E137" s="39">
        <f t="shared" si="64"/>
        <v>-0.1565</v>
      </c>
      <c r="F137" s="41">
        <f t="shared" si="65"/>
        <v>1.5</v>
      </c>
      <c r="G137" s="39">
        <f t="shared" si="66"/>
        <v>-0.23475000000000001</v>
      </c>
      <c r="H137" s="41"/>
      <c r="I137" s="26">
        <v>12</v>
      </c>
      <c r="J137" s="26">
        <v>0.111</v>
      </c>
      <c r="K137" s="39">
        <f t="shared" si="67"/>
        <v>0.26800000000000002</v>
      </c>
      <c r="L137" s="41">
        <f t="shared" si="68"/>
        <v>1</v>
      </c>
      <c r="M137" s="39">
        <f t="shared" si="69"/>
        <v>0.26800000000000002</v>
      </c>
      <c r="N137" s="30"/>
      <c r="O137" s="30"/>
      <c r="P137" s="30"/>
      <c r="Q137" s="32"/>
      <c r="R137" s="31"/>
    </row>
    <row r="138" spans="2:18" x14ac:dyDescent="0.25">
      <c r="B138" s="26">
        <v>19</v>
      </c>
      <c r="C138" s="27">
        <v>0.11600000000000001</v>
      </c>
      <c r="D138" s="27"/>
      <c r="E138" s="39">
        <f t="shared" si="64"/>
        <v>6.0000000000000053E-3</v>
      </c>
      <c r="F138" s="41">
        <f t="shared" si="65"/>
        <v>2</v>
      </c>
      <c r="G138" s="39">
        <f t="shared" si="66"/>
        <v>1.2000000000000011E-2</v>
      </c>
      <c r="H138" s="41"/>
      <c r="I138" s="41">
        <f>I139-(J138-J139)*1.5</f>
        <v>12.5</v>
      </c>
      <c r="J138" s="41">
        <v>0</v>
      </c>
      <c r="K138" s="39">
        <f>AVERAGE(J137,J138)</f>
        <v>5.5500000000000001E-2</v>
      </c>
      <c r="L138" s="41">
        <f>I138-I137</f>
        <v>0.5</v>
      </c>
      <c r="M138" s="39">
        <f t="shared" si="69"/>
        <v>2.775E-2</v>
      </c>
      <c r="N138" s="34"/>
      <c r="O138" s="34"/>
      <c r="P138" s="34"/>
      <c r="Q138" s="32"/>
      <c r="R138" s="31"/>
    </row>
    <row r="139" spans="2:18" x14ac:dyDescent="0.25">
      <c r="B139" s="26">
        <v>20</v>
      </c>
      <c r="C139" s="27">
        <v>0.441</v>
      </c>
      <c r="D139" s="27"/>
      <c r="E139" s="39">
        <f t="shared" si="64"/>
        <v>0.27850000000000003</v>
      </c>
      <c r="F139" s="41">
        <f t="shared" si="65"/>
        <v>1</v>
      </c>
      <c r="G139" s="39">
        <f t="shared" si="66"/>
        <v>0.27850000000000003</v>
      </c>
      <c r="H139" s="41"/>
      <c r="I139" s="31">
        <f>I140-1.5</f>
        <v>14</v>
      </c>
      <c r="J139" s="31">
        <f>J140</f>
        <v>-1</v>
      </c>
      <c r="K139" s="39">
        <f t="shared" ref="K139:K142" si="70">AVERAGE(J138,J139)</f>
        <v>-0.5</v>
      </c>
      <c r="L139" s="41">
        <f t="shared" ref="L139:L142" si="71">I139-I138</f>
        <v>1.5</v>
      </c>
      <c r="M139" s="39">
        <f t="shared" si="69"/>
        <v>-0.75</v>
      </c>
      <c r="N139" s="30"/>
      <c r="O139" s="30"/>
      <c r="P139" s="30"/>
      <c r="Q139" s="32"/>
      <c r="R139" s="31"/>
    </row>
    <row r="140" spans="2:18" x14ac:dyDescent="0.25">
      <c r="B140" s="26">
        <v>21</v>
      </c>
      <c r="C140" s="27">
        <v>0.85499999999999998</v>
      </c>
      <c r="D140" s="27" t="s">
        <v>21</v>
      </c>
      <c r="E140" s="39">
        <f t="shared" si="64"/>
        <v>0.64800000000000002</v>
      </c>
      <c r="F140" s="41">
        <f t="shared" si="65"/>
        <v>1</v>
      </c>
      <c r="G140" s="39">
        <f t="shared" si="66"/>
        <v>0.64800000000000002</v>
      </c>
      <c r="H140" s="23"/>
      <c r="I140" s="31">
        <v>15.5</v>
      </c>
      <c r="J140" s="31">
        <v>-1</v>
      </c>
      <c r="K140" s="39">
        <f t="shared" si="70"/>
        <v>-1</v>
      </c>
      <c r="L140" s="41">
        <f t="shared" si="71"/>
        <v>1.5</v>
      </c>
      <c r="M140" s="39">
        <f t="shared" si="69"/>
        <v>-1.5</v>
      </c>
      <c r="N140" s="34"/>
      <c r="O140" s="34"/>
      <c r="P140" s="34"/>
      <c r="Q140" s="32"/>
      <c r="R140" s="31"/>
    </row>
    <row r="141" spans="2:18" x14ac:dyDescent="0.25">
      <c r="B141" s="26">
        <v>25</v>
      </c>
      <c r="C141" s="27">
        <v>0.84599999999999997</v>
      </c>
      <c r="D141" s="27"/>
      <c r="E141" s="39">
        <f t="shared" si="64"/>
        <v>0.85050000000000003</v>
      </c>
      <c r="F141" s="41">
        <f t="shared" si="65"/>
        <v>4</v>
      </c>
      <c r="G141" s="39">
        <f t="shared" si="66"/>
        <v>3.4020000000000001</v>
      </c>
      <c r="H141" s="23"/>
      <c r="I141" s="41">
        <f>I140+1.5</f>
        <v>17</v>
      </c>
      <c r="J141" s="41">
        <f>J140</f>
        <v>-1</v>
      </c>
      <c r="K141" s="39">
        <f t="shared" si="70"/>
        <v>-1</v>
      </c>
      <c r="L141" s="41">
        <f t="shared" si="71"/>
        <v>1.5</v>
      </c>
      <c r="M141" s="39">
        <f t="shared" si="69"/>
        <v>-1.5</v>
      </c>
      <c r="N141" s="34"/>
      <c r="O141" s="34"/>
      <c r="P141" s="34"/>
      <c r="Q141" s="32"/>
      <c r="R141" s="31"/>
    </row>
    <row r="142" spans="2:18" x14ac:dyDescent="0.25">
      <c r="B142" s="26">
        <v>30</v>
      </c>
      <c r="C142" s="27">
        <v>0.83399999999999996</v>
      </c>
      <c r="D142" s="27" t="s">
        <v>75</v>
      </c>
      <c r="E142" s="39">
        <f t="shared" si="64"/>
        <v>0.84</v>
      </c>
      <c r="F142" s="41">
        <f t="shared" si="65"/>
        <v>5</v>
      </c>
      <c r="G142" s="39">
        <f t="shared" si="66"/>
        <v>4.2</v>
      </c>
      <c r="H142" s="23"/>
      <c r="I142" s="41">
        <f>I141+(J142-J141)*1.5</f>
        <v>18.574999999999999</v>
      </c>
      <c r="J142" s="41">
        <v>0.05</v>
      </c>
      <c r="K142" s="39">
        <f t="shared" si="70"/>
        <v>-0.47499999999999998</v>
      </c>
      <c r="L142" s="41">
        <f t="shared" si="71"/>
        <v>1.5749999999999993</v>
      </c>
      <c r="M142" s="39">
        <f t="shared" si="69"/>
        <v>-0.7481249999999996</v>
      </c>
      <c r="N142" s="30"/>
      <c r="O142" s="30"/>
      <c r="P142" s="30"/>
      <c r="R142" s="31"/>
    </row>
    <row r="143" spans="2:18" ht="15" x14ac:dyDescent="0.25">
      <c r="B143" s="42"/>
      <c r="C143" s="22"/>
      <c r="D143" s="22"/>
      <c r="E143" s="42"/>
      <c r="F143" s="41"/>
      <c r="G143" s="39"/>
      <c r="H143" s="46" t="s">
        <v>72</v>
      </c>
      <c r="I143" s="46"/>
      <c r="J143" s="39" t="e">
        <f>#REF!</f>
        <v>#REF!</v>
      </c>
      <c r="K143" s="39" t="s">
        <v>73</v>
      </c>
      <c r="L143" s="41" t="e">
        <f>#REF!</f>
        <v>#REF!</v>
      </c>
      <c r="M143" s="39" t="e">
        <f>J143-L143</f>
        <v>#REF!</v>
      </c>
      <c r="N143" s="34"/>
      <c r="O143" s="24"/>
      <c r="P143" s="24"/>
    </row>
    <row r="144" spans="2:18" ht="15" x14ac:dyDescent="0.25">
      <c r="B144" s="23" t="s">
        <v>69</v>
      </c>
      <c r="C144" s="23"/>
      <c r="D144" s="44">
        <v>0.9</v>
      </c>
      <c r="E144" s="44"/>
      <c r="J144" s="42"/>
      <c r="K144" s="42"/>
      <c r="L144" s="42"/>
      <c r="M144" s="42"/>
      <c r="N144" s="24"/>
      <c r="O144" s="24"/>
      <c r="P144" s="24"/>
    </row>
    <row r="145" spans="2:18" x14ac:dyDescent="0.25">
      <c r="B145" s="45"/>
      <c r="C145" s="45"/>
      <c r="D145" s="45"/>
      <c r="E145" s="45"/>
      <c r="F145" s="45"/>
      <c r="G145" s="45"/>
      <c r="I145" s="45"/>
      <c r="J145" s="45"/>
      <c r="K145" s="45"/>
      <c r="L145" s="45"/>
      <c r="M145" s="45"/>
      <c r="N145" s="25"/>
      <c r="O145" s="25"/>
      <c r="P145" s="30"/>
    </row>
    <row r="146" spans="2:18" x14ac:dyDescent="0.25">
      <c r="B146" s="26">
        <v>0</v>
      </c>
      <c r="C146" s="27">
        <v>0.90900000000000003</v>
      </c>
      <c r="D146" s="27" t="s">
        <v>75</v>
      </c>
      <c r="E146" s="41"/>
      <c r="F146" s="41"/>
      <c r="G146" s="41"/>
      <c r="H146" s="41"/>
      <c r="I146" s="28"/>
      <c r="J146" s="29"/>
      <c r="K146" s="39"/>
      <c r="L146" s="41"/>
      <c r="M146" s="39"/>
      <c r="N146" s="30"/>
      <c r="O146" s="30"/>
      <c r="P146" s="30"/>
      <c r="R146" s="31"/>
    </row>
    <row r="147" spans="2:18" x14ac:dyDescent="0.25">
      <c r="B147" s="26">
        <v>5</v>
      </c>
      <c r="C147" s="27">
        <v>0.90400000000000003</v>
      </c>
      <c r="D147" s="27"/>
      <c r="E147" s="39">
        <f>(C146+C147)/2</f>
        <v>0.90650000000000008</v>
      </c>
      <c r="F147" s="41">
        <f>B147-B146</f>
        <v>5</v>
      </c>
      <c r="G147" s="39">
        <f>E147*F147</f>
        <v>4.5325000000000006</v>
      </c>
      <c r="H147" s="41"/>
      <c r="I147" s="26"/>
      <c r="J147" s="26"/>
      <c r="K147" s="39"/>
      <c r="L147" s="41"/>
      <c r="M147" s="39"/>
      <c r="N147" s="30"/>
      <c r="O147" s="30"/>
      <c r="P147" s="30"/>
      <c r="Q147" s="32"/>
      <c r="R147" s="31"/>
    </row>
    <row r="148" spans="2:18" x14ac:dyDescent="0.25">
      <c r="B148" s="26">
        <v>10</v>
      </c>
      <c r="C148" s="27">
        <v>0.89100000000000001</v>
      </c>
      <c r="D148" s="27" t="s">
        <v>22</v>
      </c>
      <c r="E148" s="39">
        <f t="shared" ref="E148:E158" si="72">(C147+C148)/2</f>
        <v>0.89749999999999996</v>
      </c>
      <c r="F148" s="41">
        <f t="shared" ref="F148:F158" si="73">B148-B147</f>
        <v>5</v>
      </c>
      <c r="G148" s="39">
        <f t="shared" ref="G148:G158" si="74">E148*F148</f>
        <v>4.4874999999999998</v>
      </c>
      <c r="H148" s="41"/>
      <c r="I148" s="26"/>
      <c r="J148" s="26"/>
      <c r="K148" s="39"/>
      <c r="L148" s="41"/>
      <c r="M148" s="39"/>
      <c r="N148" s="30"/>
      <c r="O148" s="30"/>
      <c r="P148" s="30"/>
      <c r="Q148" s="32"/>
      <c r="R148" s="31"/>
    </row>
    <row r="149" spans="2:18" x14ac:dyDescent="0.25">
      <c r="B149" s="26">
        <v>11</v>
      </c>
      <c r="C149" s="27">
        <v>0.51</v>
      </c>
      <c r="D149" s="27"/>
      <c r="E149" s="39">
        <f t="shared" si="72"/>
        <v>0.70050000000000001</v>
      </c>
      <c r="F149" s="41">
        <f t="shared" si="73"/>
        <v>1</v>
      </c>
      <c r="G149" s="39">
        <f t="shared" si="74"/>
        <v>0.70050000000000001</v>
      </c>
      <c r="H149" s="41"/>
      <c r="I149" s="26"/>
      <c r="J149" s="26"/>
      <c r="K149" s="39"/>
      <c r="L149" s="41"/>
      <c r="M149" s="39"/>
      <c r="N149" s="30"/>
      <c r="O149" s="30"/>
      <c r="P149" s="30"/>
      <c r="Q149" s="32"/>
      <c r="R149" s="31"/>
    </row>
    <row r="150" spans="2:18" x14ac:dyDescent="0.25">
      <c r="B150" s="26">
        <v>12</v>
      </c>
      <c r="C150" s="27">
        <v>0.221</v>
      </c>
      <c r="D150" s="27"/>
      <c r="E150" s="39">
        <f t="shared" si="72"/>
        <v>0.36549999999999999</v>
      </c>
      <c r="F150" s="41">
        <f t="shared" si="73"/>
        <v>1</v>
      </c>
      <c r="G150" s="39">
        <f t="shared" si="74"/>
        <v>0.36549999999999999</v>
      </c>
      <c r="H150" s="41"/>
      <c r="I150" s="26"/>
      <c r="J150" s="26"/>
      <c r="K150" s="39"/>
      <c r="L150" s="41"/>
      <c r="M150" s="39"/>
      <c r="N150" s="30"/>
      <c r="O150" s="30"/>
      <c r="P150" s="30"/>
      <c r="Q150" s="32"/>
      <c r="R150" s="31"/>
    </row>
    <row r="151" spans="2:18" x14ac:dyDescent="0.25">
      <c r="B151" s="26">
        <v>13</v>
      </c>
      <c r="C151" s="27">
        <v>2.1000000000000001E-2</v>
      </c>
      <c r="D151" s="27"/>
      <c r="E151" s="39">
        <f t="shared" si="72"/>
        <v>0.121</v>
      </c>
      <c r="F151" s="41">
        <f t="shared" si="73"/>
        <v>1</v>
      </c>
      <c r="G151" s="39">
        <f t="shared" si="74"/>
        <v>0.121</v>
      </c>
      <c r="H151" s="41"/>
      <c r="I151" s="26">
        <v>0</v>
      </c>
      <c r="J151" s="26">
        <v>0.90900000000000003</v>
      </c>
      <c r="K151" s="39"/>
      <c r="L151" s="41"/>
      <c r="M151" s="39"/>
      <c r="N151" s="30"/>
      <c r="O151" s="30"/>
      <c r="P151" s="30"/>
      <c r="Q151" s="32"/>
      <c r="R151" s="31"/>
    </row>
    <row r="152" spans="2:18" x14ac:dyDescent="0.25">
      <c r="B152" s="26">
        <v>14.5</v>
      </c>
      <c r="C152" s="27">
        <v>-7.0999999999999994E-2</v>
      </c>
      <c r="D152" s="27"/>
      <c r="E152" s="39">
        <f t="shared" si="72"/>
        <v>-2.4999999999999994E-2</v>
      </c>
      <c r="F152" s="41">
        <f t="shared" si="73"/>
        <v>1.5</v>
      </c>
      <c r="G152" s="39">
        <f t="shared" si="74"/>
        <v>-3.7499999999999992E-2</v>
      </c>
      <c r="H152" s="41"/>
      <c r="I152" s="26">
        <v>5</v>
      </c>
      <c r="J152" s="26">
        <v>0.90400000000000003</v>
      </c>
      <c r="K152" s="39">
        <f t="shared" ref="K152:K158" si="75">AVERAGE(J151,J152)</f>
        <v>0.90650000000000008</v>
      </c>
      <c r="L152" s="41">
        <f t="shared" ref="L152:L158" si="76">I152-I151</f>
        <v>5</v>
      </c>
      <c r="M152" s="39">
        <f t="shared" ref="M152:M158" si="77">L152*K152</f>
        <v>4.5325000000000006</v>
      </c>
      <c r="N152" s="30"/>
      <c r="O152" s="30"/>
      <c r="P152" s="30"/>
      <c r="Q152" s="32"/>
      <c r="R152" s="31"/>
    </row>
    <row r="153" spans="2:18" x14ac:dyDescent="0.25">
      <c r="B153" s="26">
        <v>16</v>
      </c>
      <c r="C153" s="27">
        <v>0.03</v>
      </c>
      <c r="D153" s="27"/>
      <c r="E153" s="39">
        <f t="shared" si="72"/>
        <v>-2.0499999999999997E-2</v>
      </c>
      <c r="F153" s="41">
        <f t="shared" si="73"/>
        <v>1.5</v>
      </c>
      <c r="G153" s="39">
        <f t="shared" si="74"/>
        <v>-3.0749999999999996E-2</v>
      </c>
      <c r="H153" s="41"/>
      <c r="I153" s="26">
        <v>10</v>
      </c>
      <c r="J153" s="26">
        <v>0.89100000000000001</v>
      </c>
      <c r="K153" s="39">
        <f t="shared" si="75"/>
        <v>0.89749999999999996</v>
      </c>
      <c r="L153" s="41">
        <f t="shared" si="76"/>
        <v>5</v>
      </c>
      <c r="M153" s="39">
        <f t="shared" si="77"/>
        <v>4.4874999999999998</v>
      </c>
      <c r="N153" s="30"/>
      <c r="O153" s="30"/>
      <c r="P153" s="30"/>
      <c r="Q153" s="32"/>
      <c r="R153" s="31"/>
    </row>
    <row r="154" spans="2:18" x14ac:dyDescent="0.25">
      <c r="B154" s="26">
        <v>17</v>
      </c>
      <c r="C154" s="27">
        <v>0.214</v>
      </c>
      <c r="D154" s="27"/>
      <c r="E154" s="39">
        <f t="shared" si="72"/>
        <v>0.122</v>
      </c>
      <c r="F154" s="41">
        <f t="shared" si="73"/>
        <v>1</v>
      </c>
      <c r="G154" s="39">
        <f t="shared" si="74"/>
        <v>0.122</v>
      </c>
      <c r="H154" s="41"/>
      <c r="I154" s="41">
        <f>I155-(J154-J155)*1.5</f>
        <v>10.15</v>
      </c>
      <c r="J154" s="41">
        <v>0.9</v>
      </c>
      <c r="K154" s="39">
        <f t="shared" si="75"/>
        <v>0.89549999999999996</v>
      </c>
      <c r="L154" s="41">
        <f t="shared" si="76"/>
        <v>0.15000000000000036</v>
      </c>
      <c r="M154" s="39">
        <f t="shared" si="77"/>
        <v>0.13432500000000031</v>
      </c>
      <c r="N154" s="34"/>
      <c r="O154" s="34"/>
      <c r="P154" s="34"/>
      <c r="Q154" s="32"/>
      <c r="R154" s="31"/>
    </row>
    <row r="155" spans="2:18" x14ac:dyDescent="0.25">
      <c r="B155" s="26">
        <v>18</v>
      </c>
      <c r="C155" s="27">
        <v>0.46600000000000003</v>
      </c>
      <c r="D155" s="27"/>
      <c r="E155" s="39">
        <f t="shared" si="72"/>
        <v>0.34</v>
      </c>
      <c r="F155" s="41">
        <f t="shared" si="73"/>
        <v>1</v>
      </c>
      <c r="G155" s="39">
        <f t="shared" si="74"/>
        <v>0.34</v>
      </c>
      <c r="H155" s="41"/>
      <c r="I155" s="31">
        <f>I156-1.5</f>
        <v>13</v>
      </c>
      <c r="J155" s="31">
        <f>J156</f>
        <v>-1</v>
      </c>
      <c r="K155" s="39">
        <f t="shared" si="75"/>
        <v>-4.9999999999999989E-2</v>
      </c>
      <c r="L155" s="41">
        <f t="shared" si="76"/>
        <v>2.8499999999999996</v>
      </c>
      <c r="M155" s="39">
        <f t="shared" si="77"/>
        <v>-0.14249999999999996</v>
      </c>
      <c r="N155" s="30"/>
      <c r="O155" s="30"/>
      <c r="P155" s="30"/>
      <c r="Q155" s="32"/>
      <c r="R155" s="31"/>
    </row>
    <row r="156" spans="2:18" x14ac:dyDescent="0.25">
      <c r="B156" s="26">
        <v>19</v>
      </c>
      <c r="C156" s="27">
        <v>0.81100000000000005</v>
      </c>
      <c r="D156" s="27" t="s">
        <v>21</v>
      </c>
      <c r="E156" s="39">
        <f t="shared" si="72"/>
        <v>0.63850000000000007</v>
      </c>
      <c r="F156" s="41">
        <f t="shared" si="73"/>
        <v>1</v>
      </c>
      <c r="G156" s="39">
        <f t="shared" si="74"/>
        <v>0.63850000000000007</v>
      </c>
      <c r="H156" s="23"/>
      <c r="I156" s="31">
        <v>14.5</v>
      </c>
      <c r="J156" s="31">
        <v>-1</v>
      </c>
      <c r="K156" s="39">
        <f t="shared" si="75"/>
        <v>-1</v>
      </c>
      <c r="L156" s="41">
        <f t="shared" si="76"/>
        <v>1.5</v>
      </c>
      <c r="M156" s="39">
        <f t="shared" si="77"/>
        <v>-1.5</v>
      </c>
      <c r="N156" s="34"/>
      <c r="O156" s="34"/>
      <c r="P156" s="34"/>
      <c r="Q156" s="32"/>
      <c r="R156" s="31"/>
    </row>
    <row r="157" spans="2:18" x14ac:dyDescent="0.25">
      <c r="B157" s="26">
        <v>25</v>
      </c>
      <c r="C157" s="27">
        <v>0.8</v>
      </c>
      <c r="D157" s="27"/>
      <c r="E157" s="39">
        <f t="shared" si="72"/>
        <v>0.8055000000000001</v>
      </c>
      <c r="F157" s="41">
        <f t="shared" si="73"/>
        <v>6</v>
      </c>
      <c r="G157" s="39">
        <f t="shared" si="74"/>
        <v>4.8330000000000002</v>
      </c>
      <c r="H157" s="23"/>
      <c r="I157" s="41">
        <f>I156+1.5</f>
        <v>16</v>
      </c>
      <c r="J157" s="41">
        <f>J156</f>
        <v>-1</v>
      </c>
      <c r="K157" s="39">
        <f t="shared" si="75"/>
        <v>-1</v>
      </c>
      <c r="L157" s="41">
        <f t="shared" si="76"/>
        <v>1.5</v>
      </c>
      <c r="M157" s="39">
        <f t="shared" si="77"/>
        <v>-1.5</v>
      </c>
      <c r="N157" s="34"/>
      <c r="O157" s="34"/>
      <c r="P157" s="34"/>
      <c r="Q157" s="32"/>
      <c r="R157" s="31"/>
    </row>
    <row r="158" spans="2:18" x14ac:dyDescent="0.25">
      <c r="B158" s="26">
        <v>30</v>
      </c>
      <c r="C158" s="27">
        <v>0.79400000000000004</v>
      </c>
      <c r="D158" s="27" t="s">
        <v>75</v>
      </c>
      <c r="E158" s="39">
        <f t="shared" si="72"/>
        <v>0.79700000000000004</v>
      </c>
      <c r="F158" s="41">
        <f t="shared" si="73"/>
        <v>5</v>
      </c>
      <c r="G158" s="39">
        <f t="shared" si="74"/>
        <v>3.9850000000000003</v>
      </c>
      <c r="H158" s="23"/>
      <c r="I158" s="41">
        <f>I157+(J158-J157)*1.5</f>
        <v>18.7165</v>
      </c>
      <c r="J158" s="41">
        <v>0.81100000000000005</v>
      </c>
      <c r="K158" s="39">
        <f t="shared" si="75"/>
        <v>-9.4499999999999973E-2</v>
      </c>
      <c r="L158" s="41">
        <f t="shared" si="76"/>
        <v>2.7164999999999999</v>
      </c>
      <c r="M158" s="39">
        <f t="shared" si="77"/>
        <v>-0.25670924999999994</v>
      </c>
      <c r="N158" s="30"/>
      <c r="O158" s="30"/>
      <c r="P158" s="30"/>
      <c r="R158" s="31"/>
    </row>
    <row r="159" spans="2:18" x14ac:dyDescent="0.25">
      <c r="B159" s="26"/>
      <c r="C159" s="27"/>
      <c r="D159" s="27"/>
      <c r="E159" s="39"/>
      <c r="F159" s="41"/>
      <c r="G159" s="39"/>
      <c r="H159" s="23"/>
      <c r="I159" s="41"/>
      <c r="J159" s="41"/>
      <c r="K159" s="39"/>
      <c r="L159" s="41"/>
      <c r="M159" s="39"/>
      <c r="N159" s="30"/>
      <c r="O159" s="30"/>
      <c r="P159" s="30"/>
      <c r="R159" s="31"/>
    </row>
    <row r="160" spans="2:18" ht="15" x14ac:dyDescent="0.25">
      <c r="B160" s="23" t="s">
        <v>69</v>
      </c>
      <c r="C160" s="23"/>
      <c r="D160" s="44">
        <v>1</v>
      </c>
      <c r="E160" s="44"/>
      <c r="J160" s="42"/>
      <c r="K160" s="42"/>
      <c r="L160" s="42"/>
      <c r="M160" s="42"/>
      <c r="N160" s="24"/>
      <c r="O160" s="24"/>
      <c r="P160" s="24"/>
    </row>
    <row r="161" spans="2:18" x14ac:dyDescent="0.25">
      <c r="B161" s="45"/>
      <c r="C161" s="45"/>
      <c r="D161" s="45"/>
      <c r="E161" s="45"/>
      <c r="F161" s="45"/>
      <c r="G161" s="45"/>
      <c r="I161" s="45"/>
      <c r="J161" s="45"/>
      <c r="K161" s="45"/>
      <c r="L161" s="45"/>
      <c r="M161" s="45"/>
      <c r="N161" s="25"/>
      <c r="O161" s="25"/>
      <c r="P161" s="30"/>
    </row>
    <row r="162" spans="2:18" x14ac:dyDescent="0.25">
      <c r="B162" s="26">
        <v>0</v>
      </c>
      <c r="C162" s="27">
        <v>0.81</v>
      </c>
      <c r="D162" s="27" t="s">
        <v>75</v>
      </c>
      <c r="E162" s="41"/>
      <c r="F162" s="41"/>
      <c r="G162" s="41"/>
      <c r="H162" s="41"/>
      <c r="I162" s="28"/>
      <c r="J162" s="29"/>
      <c r="K162" s="39"/>
      <c r="L162" s="41"/>
      <c r="M162" s="39"/>
      <c r="N162" s="30"/>
      <c r="O162" s="30"/>
      <c r="P162" s="30"/>
      <c r="R162" s="31"/>
    </row>
    <row r="163" spans="2:18" x14ac:dyDescent="0.25">
      <c r="B163" s="26">
        <v>5</v>
      </c>
      <c r="C163" s="27">
        <v>0.8</v>
      </c>
      <c r="D163" s="27"/>
      <c r="E163" s="39">
        <f>(C162+C163)/2</f>
        <v>0.80500000000000005</v>
      </c>
      <c r="F163" s="41">
        <f>B163-B162</f>
        <v>5</v>
      </c>
      <c r="G163" s="39">
        <f>E163*F163</f>
        <v>4.0250000000000004</v>
      </c>
      <c r="H163" s="41"/>
      <c r="I163" s="26"/>
      <c r="J163" s="26"/>
      <c r="K163" s="39"/>
      <c r="L163" s="41"/>
      <c r="M163" s="39"/>
      <c r="N163" s="30"/>
      <c r="O163" s="30"/>
      <c r="P163" s="30"/>
      <c r="Q163" s="32"/>
      <c r="R163" s="31"/>
    </row>
    <row r="164" spans="2:18" x14ac:dyDescent="0.25">
      <c r="B164" s="26">
        <v>10</v>
      </c>
      <c r="C164" s="27">
        <v>0.79500000000000004</v>
      </c>
      <c r="D164" s="27" t="s">
        <v>22</v>
      </c>
      <c r="E164" s="39">
        <f t="shared" ref="E164:E174" si="78">(C163+C164)/2</f>
        <v>0.7975000000000001</v>
      </c>
      <c r="F164" s="41">
        <f t="shared" ref="F164:F174" si="79">B164-B163</f>
        <v>5</v>
      </c>
      <c r="G164" s="39">
        <f t="shared" ref="G164:G174" si="80">E164*F164</f>
        <v>3.9875000000000007</v>
      </c>
      <c r="H164" s="41"/>
      <c r="I164" s="26"/>
      <c r="J164" s="26"/>
      <c r="K164" s="39"/>
      <c r="L164" s="41"/>
      <c r="M164" s="39"/>
      <c r="N164" s="30"/>
      <c r="O164" s="30"/>
      <c r="P164" s="30"/>
      <c r="Q164" s="32"/>
      <c r="R164" s="31"/>
    </row>
    <row r="165" spans="2:18" x14ac:dyDescent="0.25">
      <c r="B165" s="26">
        <v>11</v>
      </c>
      <c r="C165" s="27">
        <v>0.49</v>
      </c>
      <c r="D165" s="27"/>
      <c r="E165" s="39">
        <f t="shared" si="78"/>
        <v>0.64250000000000007</v>
      </c>
      <c r="F165" s="41">
        <f t="shared" si="79"/>
        <v>1</v>
      </c>
      <c r="G165" s="39">
        <f t="shared" si="80"/>
        <v>0.64250000000000007</v>
      </c>
      <c r="H165" s="41"/>
      <c r="I165" s="26"/>
      <c r="J165" s="26"/>
      <c r="K165" s="39"/>
      <c r="L165" s="41"/>
      <c r="M165" s="39"/>
      <c r="N165" s="30"/>
      <c r="O165" s="30"/>
      <c r="P165" s="30"/>
      <c r="Q165" s="32"/>
      <c r="R165" s="31"/>
    </row>
    <row r="166" spans="2:18" x14ac:dyDescent="0.25">
      <c r="B166" s="26">
        <v>12</v>
      </c>
      <c r="C166" s="27">
        <v>0.29399999999999998</v>
      </c>
      <c r="D166" s="27"/>
      <c r="E166" s="39">
        <f t="shared" si="78"/>
        <v>0.39200000000000002</v>
      </c>
      <c r="F166" s="41">
        <f t="shared" si="79"/>
        <v>1</v>
      </c>
      <c r="G166" s="39">
        <f t="shared" si="80"/>
        <v>0.39200000000000002</v>
      </c>
      <c r="H166" s="41"/>
      <c r="I166" s="26"/>
      <c r="J166" s="26"/>
      <c r="K166" s="39"/>
      <c r="L166" s="41"/>
      <c r="M166" s="39"/>
      <c r="N166" s="30"/>
      <c r="O166" s="30"/>
      <c r="P166" s="30"/>
      <c r="Q166" s="32"/>
      <c r="R166" s="31"/>
    </row>
    <row r="167" spans="2:18" x14ac:dyDescent="0.25">
      <c r="B167" s="26">
        <v>13</v>
      </c>
      <c r="C167" s="27">
        <v>0.111</v>
      </c>
      <c r="D167" s="27"/>
      <c r="E167" s="39">
        <f t="shared" si="78"/>
        <v>0.20249999999999999</v>
      </c>
      <c r="F167" s="41">
        <f t="shared" si="79"/>
        <v>1</v>
      </c>
      <c r="G167" s="39">
        <f t="shared" si="80"/>
        <v>0.20249999999999999</v>
      </c>
      <c r="H167" s="41"/>
      <c r="I167" s="26">
        <v>0</v>
      </c>
      <c r="J167" s="26">
        <v>0.81</v>
      </c>
      <c r="K167" s="39"/>
      <c r="L167" s="41"/>
      <c r="M167" s="39"/>
      <c r="N167" s="30"/>
      <c r="O167" s="30"/>
      <c r="P167" s="30"/>
      <c r="Q167" s="32"/>
      <c r="R167" s="31"/>
    </row>
    <row r="168" spans="2:18" x14ac:dyDescent="0.25">
      <c r="B168" s="26">
        <v>14</v>
      </c>
      <c r="C168" s="27">
        <v>8.9999999999999993E-3</v>
      </c>
      <c r="D168" s="27"/>
      <c r="E168" s="39">
        <f t="shared" si="78"/>
        <v>0.06</v>
      </c>
      <c r="F168" s="41">
        <f t="shared" si="79"/>
        <v>1</v>
      </c>
      <c r="G168" s="39">
        <f t="shared" si="80"/>
        <v>0.06</v>
      </c>
      <c r="H168" s="41"/>
      <c r="I168" s="26">
        <v>5</v>
      </c>
      <c r="J168" s="26">
        <v>0.8</v>
      </c>
      <c r="K168" s="39">
        <f t="shared" ref="K168:K174" si="81">AVERAGE(J167,J168)</f>
        <v>0.80500000000000005</v>
      </c>
      <c r="L168" s="41">
        <f t="shared" ref="L168:L174" si="82">I168-I167</f>
        <v>5</v>
      </c>
      <c r="M168" s="39">
        <f t="shared" ref="M168:M174" si="83">L168*K168</f>
        <v>4.0250000000000004</v>
      </c>
      <c r="N168" s="30"/>
      <c r="O168" s="30"/>
      <c r="P168" s="30"/>
      <c r="Q168" s="32"/>
      <c r="R168" s="31"/>
    </row>
    <row r="169" spans="2:18" x14ac:dyDescent="0.25">
      <c r="B169" s="26">
        <v>15</v>
      </c>
      <c r="C169" s="27">
        <v>0.114</v>
      </c>
      <c r="D169" s="27"/>
      <c r="E169" s="39">
        <f t="shared" si="78"/>
        <v>6.1499999999999999E-2</v>
      </c>
      <c r="F169" s="41">
        <f t="shared" si="79"/>
        <v>1</v>
      </c>
      <c r="G169" s="39">
        <f t="shared" si="80"/>
        <v>6.1499999999999999E-2</v>
      </c>
      <c r="H169" s="41"/>
      <c r="I169" s="26">
        <v>10</v>
      </c>
      <c r="J169" s="26">
        <v>0.79500000000000004</v>
      </c>
      <c r="K169" s="39">
        <f t="shared" si="81"/>
        <v>0.7975000000000001</v>
      </c>
      <c r="L169" s="41">
        <f t="shared" si="82"/>
        <v>5</v>
      </c>
      <c r="M169" s="39">
        <f t="shared" si="83"/>
        <v>3.9875000000000007</v>
      </c>
      <c r="N169" s="30"/>
      <c r="O169" s="30"/>
      <c r="P169" s="30"/>
      <c r="Q169" s="32"/>
      <c r="R169" s="31"/>
    </row>
    <row r="170" spans="2:18" x14ac:dyDescent="0.25">
      <c r="B170" s="26">
        <v>16</v>
      </c>
      <c r="C170" s="27">
        <v>0.23</v>
      </c>
      <c r="D170" s="27"/>
      <c r="E170" s="39">
        <f t="shared" si="78"/>
        <v>0.17200000000000001</v>
      </c>
      <c r="F170" s="41">
        <f t="shared" si="79"/>
        <v>1</v>
      </c>
      <c r="G170" s="39">
        <f t="shared" si="80"/>
        <v>0.17200000000000001</v>
      </c>
      <c r="H170" s="41"/>
      <c r="I170" s="41">
        <f>I171-(J170-J171)*1.5</f>
        <v>10.100000000000001</v>
      </c>
      <c r="J170" s="41">
        <v>0.8</v>
      </c>
      <c r="K170" s="39">
        <f t="shared" si="81"/>
        <v>0.7975000000000001</v>
      </c>
      <c r="L170" s="41">
        <f t="shared" si="82"/>
        <v>0.10000000000000142</v>
      </c>
      <c r="M170" s="39">
        <f t="shared" si="83"/>
        <v>7.9750000000001139E-2</v>
      </c>
      <c r="N170" s="34"/>
      <c r="O170" s="34"/>
      <c r="P170" s="34"/>
      <c r="Q170" s="32"/>
      <c r="R170" s="31"/>
    </row>
    <row r="171" spans="2:18" x14ac:dyDescent="0.25">
      <c r="B171" s="26">
        <v>17</v>
      </c>
      <c r="C171" s="27">
        <v>0.41599999999999998</v>
      </c>
      <c r="D171" s="27"/>
      <c r="E171" s="39">
        <f t="shared" si="78"/>
        <v>0.32300000000000001</v>
      </c>
      <c r="F171" s="41">
        <f t="shared" si="79"/>
        <v>1</v>
      </c>
      <c r="G171" s="39">
        <f t="shared" si="80"/>
        <v>0.32300000000000001</v>
      </c>
      <c r="H171" s="41"/>
      <c r="I171" s="31">
        <f>I172-1.5</f>
        <v>12.8</v>
      </c>
      <c r="J171" s="31">
        <f>J172</f>
        <v>-1</v>
      </c>
      <c r="K171" s="39">
        <f t="shared" si="81"/>
        <v>-9.9999999999999978E-2</v>
      </c>
      <c r="L171" s="41">
        <f t="shared" si="82"/>
        <v>2.6999999999999993</v>
      </c>
      <c r="M171" s="39">
        <f t="shared" si="83"/>
        <v>-0.26999999999999985</v>
      </c>
      <c r="N171" s="30"/>
      <c r="O171" s="30"/>
      <c r="P171" s="30"/>
      <c r="Q171" s="32"/>
      <c r="R171" s="31"/>
    </row>
    <row r="172" spans="2:18" x14ac:dyDescent="0.25">
      <c r="B172" s="26">
        <v>18</v>
      </c>
      <c r="C172" s="27">
        <v>0.71099999999999997</v>
      </c>
      <c r="D172" s="27" t="s">
        <v>21</v>
      </c>
      <c r="E172" s="39">
        <f t="shared" si="78"/>
        <v>0.5635</v>
      </c>
      <c r="F172" s="41">
        <f t="shared" si="79"/>
        <v>1</v>
      </c>
      <c r="G172" s="39">
        <f t="shared" si="80"/>
        <v>0.5635</v>
      </c>
      <c r="H172" s="23"/>
      <c r="I172" s="31">
        <v>14.3</v>
      </c>
      <c r="J172" s="31">
        <v>-1</v>
      </c>
      <c r="K172" s="39">
        <f t="shared" si="81"/>
        <v>-1</v>
      </c>
      <c r="L172" s="41">
        <f t="shared" si="82"/>
        <v>1.5</v>
      </c>
      <c r="M172" s="39">
        <f t="shared" si="83"/>
        <v>-1.5</v>
      </c>
      <c r="N172" s="34"/>
      <c r="O172" s="34"/>
      <c r="P172" s="34"/>
      <c r="Q172" s="32"/>
      <c r="R172" s="31"/>
    </row>
    <row r="173" spans="2:18" x14ac:dyDescent="0.25">
      <c r="B173" s="26">
        <v>23</v>
      </c>
      <c r="C173" s="27">
        <v>0.69699999999999995</v>
      </c>
      <c r="D173" s="27"/>
      <c r="E173" s="39">
        <f t="shared" si="78"/>
        <v>0.70399999999999996</v>
      </c>
      <c r="F173" s="41">
        <f t="shared" si="79"/>
        <v>5</v>
      </c>
      <c r="G173" s="39">
        <f t="shared" si="80"/>
        <v>3.5199999999999996</v>
      </c>
      <c r="H173" s="23"/>
      <c r="I173" s="41">
        <f>I172+1.5</f>
        <v>15.8</v>
      </c>
      <c r="J173" s="41">
        <f>J172</f>
        <v>-1</v>
      </c>
      <c r="K173" s="39">
        <f t="shared" si="81"/>
        <v>-1</v>
      </c>
      <c r="L173" s="41">
        <f t="shared" si="82"/>
        <v>1.5</v>
      </c>
      <c r="M173" s="39">
        <f t="shared" si="83"/>
        <v>-1.5</v>
      </c>
      <c r="N173" s="34"/>
      <c r="O173" s="34"/>
      <c r="P173" s="34"/>
      <c r="Q173" s="32"/>
      <c r="R173" s="31"/>
    </row>
    <row r="174" spans="2:18" x14ac:dyDescent="0.25">
      <c r="B174" s="26">
        <v>28</v>
      </c>
      <c r="C174" s="27">
        <v>0.68500000000000005</v>
      </c>
      <c r="D174" s="27" t="s">
        <v>75</v>
      </c>
      <c r="E174" s="39">
        <f t="shared" si="78"/>
        <v>0.69100000000000006</v>
      </c>
      <c r="F174" s="41">
        <f t="shared" si="79"/>
        <v>5</v>
      </c>
      <c r="G174" s="39">
        <f t="shared" si="80"/>
        <v>3.4550000000000001</v>
      </c>
      <c r="H174" s="23"/>
      <c r="I174" s="41">
        <f>I173+(J174-J173)*1.5</f>
        <v>18.366500000000002</v>
      </c>
      <c r="J174" s="41">
        <v>0.71099999999999997</v>
      </c>
      <c r="K174" s="39">
        <f t="shared" si="81"/>
        <v>-0.14450000000000002</v>
      </c>
      <c r="L174" s="41">
        <f t="shared" si="82"/>
        <v>2.5665000000000013</v>
      </c>
      <c r="M174" s="39">
        <f t="shared" si="83"/>
        <v>-0.37085925000000025</v>
      </c>
      <c r="N174" s="30"/>
      <c r="O174" s="30"/>
      <c r="P174" s="30"/>
      <c r="R174" s="31"/>
    </row>
    <row r="175" spans="2:18" x14ac:dyDescent="0.25">
      <c r="B175" s="28"/>
      <c r="C175" s="36"/>
      <c r="D175" s="36"/>
      <c r="E175" s="39"/>
      <c r="F175" s="41"/>
      <c r="G175" s="39"/>
      <c r="I175" s="28"/>
      <c r="J175" s="28"/>
      <c r="K175" s="39"/>
      <c r="L175" s="41"/>
      <c r="M175" s="39"/>
      <c r="O175" s="34"/>
      <c r="P175" s="34"/>
    </row>
    <row r="176" spans="2:18" x14ac:dyDescent="0.25">
      <c r="B176" s="28"/>
      <c r="C176" s="36"/>
      <c r="D176" s="36"/>
      <c r="E176" s="39"/>
      <c r="F176" s="41"/>
      <c r="G176" s="39"/>
      <c r="I176" s="28"/>
      <c r="J176" s="28"/>
      <c r="K176" s="39"/>
      <c r="L176" s="41"/>
      <c r="M176" s="39"/>
      <c r="O176" s="24"/>
      <c r="P176" s="24"/>
    </row>
    <row r="177" spans="2:18" ht="15" x14ac:dyDescent="0.25">
      <c r="B177" s="42"/>
      <c r="C177" s="22"/>
      <c r="D177" s="22"/>
      <c r="E177" s="42"/>
      <c r="F177" s="41"/>
      <c r="G177" s="39"/>
      <c r="H177" s="46" t="s">
        <v>72</v>
      </c>
      <c r="I177" s="46"/>
      <c r="J177" s="41" t="e">
        <f>#REF!</f>
        <v>#REF!</v>
      </c>
      <c r="K177" s="39" t="s">
        <v>73</v>
      </c>
      <c r="L177" s="41" t="e">
        <f>#REF!</f>
        <v>#REF!</v>
      </c>
      <c r="M177" s="39" t="e">
        <f>J177-L177</f>
        <v>#REF!</v>
      </c>
      <c r="N177" s="34"/>
      <c r="O177" s="24"/>
      <c r="P177" s="24"/>
    </row>
    <row r="178" spans="2:18" ht="15" x14ac:dyDescent="0.25">
      <c r="B178" s="23" t="s">
        <v>69</v>
      </c>
      <c r="C178" s="23"/>
      <c r="D178" s="44">
        <v>1.1000000000000001</v>
      </c>
      <c r="E178" s="44"/>
      <c r="J178" s="42"/>
      <c r="K178" s="42"/>
      <c r="L178" s="42"/>
      <c r="M178" s="42"/>
      <c r="N178" s="24"/>
      <c r="O178" s="24"/>
      <c r="P178" s="24"/>
    </row>
    <row r="179" spans="2:18" x14ac:dyDescent="0.25">
      <c r="B179" s="45"/>
      <c r="C179" s="45"/>
      <c r="D179" s="45"/>
      <c r="E179" s="45"/>
      <c r="F179" s="45"/>
      <c r="G179" s="45"/>
      <c r="I179" s="45"/>
      <c r="J179" s="45"/>
      <c r="K179" s="45"/>
      <c r="L179" s="45"/>
      <c r="M179" s="45"/>
      <c r="N179" s="25"/>
      <c r="O179" s="25"/>
      <c r="P179" s="30"/>
    </row>
    <row r="180" spans="2:18" x14ac:dyDescent="0.25">
      <c r="B180" s="26">
        <v>0</v>
      </c>
      <c r="C180" s="27">
        <v>1.155</v>
      </c>
      <c r="D180" s="27" t="s">
        <v>75</v>
      </c>
      <c r="E180" s="41"/>
      <c r="F180" s="41"/>
      <c r="G180" s="41"/>
      <c r="H180" s="41"/>
      <c r="I180" s="28"/>
      <c r="J180" s="29"/>
      <c r="K180" s="39"/>
      <c r="L180" s="41"/>
      <c r="M180" s="39"/>
      <c r="N180" s="30"/>
      <c r="O180" s="30"/>
      <c r="P180" s="30"/>
      <c r="R180" s="31"/>
    </row>
    <row r="181" spans="2:18" x14ac:dyDescent="0.25">
      <c r="B181" s="26">
        <v>5</v>
      </c>
      <c r="C181" s="27">
        <v>1.1399999999999999</v>
      </c>
      <c r="D181" s="27"/>
      <c r="E181" s="39">
        <f>(C180+C181)/2</f>
        <v>1.1475</v>
      </c>
      <c r="F181" s="41">
        <f>B181-B180</f>
        <v>5</v>
      </c>
      <c r="G181" s="39">
        <f>E181*F181</f>
        <v>5.7374999999999998</v>
      </c>
      <c r="H181" s="41"/>
      <c r="I181" s="26"/>
      <c r="J181" s="26"/>
      <c r="K181" s="39"/>
      <c r="L181" s="41"/>
      <c r="M181" s="39"/>
      <c r="N181" s="30"/>
      <c r="O181" s="30"/>
      <c r="P181" s="30"/>
      <c r="Q181" s="32"/>
      <c r="R181" s="31"/>
    </row>
    <row r="182" spans="2:18" x14ac:dyDescent="0.25">
      <c r="B182" s="26">
        <v>10</v>
      </c>
      <c r="C182" s="27">
        <v>1.127</v>
      </c>
      <c r="D182" s="27" t="s">
        <v>22</v>
      </c>
      <c r="E182" s="39">
        <f t="shared" ref="E182:E192" si="84">(C181+C182)/2</f>
        <v>1.1335</v>
      </c>
      <c r="F182" s="41">
        <f t="shared" ref="F182:F192" si="85">B182-B181</f>
        <v>5</v>
      </c>
      <c r="G182" s="39">
        <f t="shared" ref="G182:G192" si="86">E182*F182</f>
        <v>5.6674999999999995</v>
      </c>
      <c r="H182" s="41"/>
      <c r="I182" s="26"/>
      <c r="J182" s="26"/>
      <c r="K182" s="39"/>
      <c r="L182" s="41"/>
      <c r="M182" s="39"/>
      <c r="N182" s="30"/>
      <c r="O182" s="30"/>
      <c r="P182" s="30"/>
      <c r="Q182" s="32"/>
      <c r="R182" s="31"/>
    </row>
    <row r="183" spans="2:18" x14ac:dyDescent="0.25">
      <c r="B183" s="26">
        <v>11</v>
      </c>
      <c r="C183" s="27">
        <v>0.58799999999999997</v>
      </c>
      <c r="D183" s="27"/>
      <c r="E183" s="39">
        <f t="shared" si="84"/>
        <v>0.85749999999999993</v>
      </c>
      <c r="F183" s="41">
        <f t="shared" si="85"/>
        <v>1</v>
      </c>
      <c r="G183" s="39">
        <f t="shared" si="86"/>
        <v>0.85749999999999993</v>
      </c>
      <c r="H183" s="41"/>
      <c r="I183" s="26"/>
      <c r="J183" s="26"/>
      <c r="K183" s="39"/>
      <c r="L183" s="41"/>
      <c r="M183" s="39"/>
      <c r="N183" s="30"/>
      <c r="O183" s="30"/>
      <c r="P183" s="30"/>
      <c r="Q183" s="32"/>
      <c r="R183" s="31"/>
    </row>
    <row r="184" spans="2:18" x14ac:dyDescent="0.25">
      <c r="B184" s="26">
        <v>12</v>
      </c>
      <c r="C184" s="27">
        <v>0.35099999999999998</v>
      </c>
      <c r="D184" s="27"/>
      <c r="E184" s="39">
        <f t="shared" si="84"/>
        <v>0.46949999999999997</v>
      </c>
      <c r="F184" s="41">
        <f t="shared" si="85"/>
        <v>1</v>
      </c>
      <c r="G184" s="39">
        <f t="shared" si="86"/>
        <v>0.46949999999999997</v>
      </c>
      <c r="H184" s="41"/>
      <c r="I184" s="26"/>
      <c r="J184" s="26"/>
      <c r="K184" s="39"/>
      <c r="L184" s="41"/>
      <c r="M184" s="39"/>
      <c r="N184" s="30"/>
      <c r="O184" s="30"/>
      <c r="P184" s="30"/>
      <c r="Q184" s="32"/>
      <c r="R184" s="31"/>
    </row>
    <row r="185" spans="2:18" x14ac:dyDescent="0.25">
      <c r="B185" s="26">
        <v>13</v>
      </c>
      <c r="C185" s="27">
        <v>0.16400000000000001</v>
      </c>
      <c r="D185" s="27"/>
      <c r="E185" s="39">
        <f t="shared" si="84"/>
        <v>0.25750000000000001</v>
      </c>
      <c r="F185" s="41">
        <f t="shared" si="85"/>
        <v>1</v>
      </c>
      <c r="G185" s="39">
        <f t="shared" si="86"/>
        <v>0.25750000000000001</v>
      </c>
      <c r="H185" s="41"/>
      <c r="I185" s="26"/>
      <c r="J185" s="26"/>
      <c r="K185" s="39"/>
      <c r="L185" s="41"/>
      <c r="M185" s="39"/>
      <c r="N185" s="30"/>
      <c r="O185" s="30"/>
      <c r="P185" s="30"/>
      <c r="Q185" s="32"/>
      <c r="R185" s="31"/>
    </row>
    <row r="186" spans="2:18" x14ac:dyDescent="0.25">
      <c r="B186" s="26">
        <v>14.5</v>
      </c>
      <c r="C186" s="27">
        <v>5.6000000000000001E-2</v>
      </c>
      <c r="D186" s="27"/>
      <c r="E186" s="39">
        <f t="shared" si="84"/>
        <v>0.11</v>
      </c>
      <c r="F186" s="41">
        <f t="shared" si="85"/>
        <v>1.5</v>
      </c>
      <c r="G186" s="39">
        <f t="shared" si="86"/>
        <v>0.16500000000000001</v>
      </c>
      <c r="H186" s="41"/>
      <c r="I186" s="26">
        <v>0</v>
      </c>
      <c r="J186" s="26">
        <v>1.155</v>
      </c>
      <c r="K186" s="39"/>
      <c r="L186" s="41"/>
      <c r="M186" s="39"/>
      <c r="N186" s="30"/>
      <c r="O186" s="30"/>
      <c r="P186" s="30"/>
      <c r="Q186" s="32"/>
      <c r="R186" s="31"/>
    </row>
    <row r="187" spans="2:18" x14ac:dyDescent="0.25">
      <c r="B187" s="26">
        <v>16</v>
      </c>
      <c r="C187" s="27">
        <v>0.16200000000000001</v>
      </c>
      <c r="D187" s="27"/>
      <c r="E187" s="39">
        <f t="shared" si="84"/>
        <v>0.109</v>
      </c>
      <c r="F187" s="41">
        <f t="shared" si="85"/>
        <v>1.5</v>
      </c>
      <c r="G187" s="39">
        <f t="shared" si="86"/>
        <v>0.16350000000000001</v>
      </c>
      <c r="H187" s="41"/>
      <c r="I187" s="26">
        <v>5</v>
      </c>
      <c r="J187" s="26">
        <v>1.1399999999999999</v>
      </c>
      <c r="K187" s="39">
        <f t="shared" ref="K187:K192" si="87">AVERAGE(J186,J187)</f>
        <v>1.1475</v>
      </c>
      <c r="L187" s="41">
        <f t="shared" ref="L187:L192" si="88">I187-I186</f>
        <v>5</v>
      </c>
      <c r="M187" s="39">
        <f t="shared" ref="M187:M192" si="89">L187*K187</f>
        <v>5.7374999999999998</v>
      </c>
      <c r="N187" s="30"/>
      <c r="O187" s="30"/>
      <c r="P187" s="30"/>
      <c r="Q187" s="32"/>
      <c r="R187" s="31"/>
    </row>
    <row r="188" spans="2:18" x14ac:dyDescent="0.25">
      <c r="B188" s="26">
        <v>17</v>
      </c>
      <c r="C188" s="27">
        <v>0.34</v>
      </c>
      <c r="D188" s="27"/>
      <c r="E188" s="39">
        <f t="shared" si="84"/>
        <v>0.251</v>
      </c>
      <c r="F188" s="41">
        <f t="shared" si="85"/>
        <v>1</v>
      </c>
      <c r="G188" s="39">
        <f t="shared" si="86"/>
        <v>0.251</v>
      </c>
      <c r="H188" s="41"/>
      <c r="I188" s="41">
        <f>I189-(J188-J189)*1.5</f>
        <v>9.6050000000000004</v>
      </c>
      <c r="J188" s="41">
        <v>1.1299999999999999</v>
      </c>
      <c r="K188" s="39">
        <f t="shared" si="87"/>
        <v>1.1349999999999998</v>
      </c>
      <c r="L188" s="41">
        <f t="shared" si="88"/>
        <v>4.6050000000000004</v>
      </c>
      <c r="M188" s="39">
        <f t="shared" si="89"/>
        <v>5.2266749999999993</v>
      </c>
      <c r="N188" s="34"/>
      <c r="O188" s="34"/>
      <c r="P188" s="34"/>
      <c r="Q188" s="32"/>
      <c r="R188" s="31"/>
    </row>
    <row r="189" spans="2:18" x14ac:dyDescent="0.25">
      <c r="B189" s="26">
        <v>18</v>
      </c>
      <c r="C189" s="27">
        <v>0.61599999999999999</v>
      </c>
      <c r="D189" s="27"/>
      <c r="E189" s="39">
        <f t="shared" si="84"/>
        <v>0.47799999999999998</v>
      </c>
      <c r="F189" s="41">
        <f t="shared" si="85"/>
        <v>1</v>
      </c>
      <c r="G189" s="39">
        <f t="shared" si="86"/>
        <v>0.47799999999999998</v>
      </c>
      <c r="H189" s="41"/>
      <c r="I189" s="31">
        <f>I190-1.5</f>
        <v>12.8</v>
      </c>
      <c r="J189" s="31">
        <f>J190</f>
        <v>-1</v>
      </c>
      <c r="K189" s="39">
        <f t="shared" si="87"/>
        <v>6.4999999999999947E-2</v>
      </c>
      <c r="L189" s="41">
        <f t="shared" si="88"/>
        <v>3.1950000000000003</v>
      </c>
      <c r="M189" s="39">
        <f t="shared" si="89"/>
        <v>0.20767499999999986</v>
      </c>
      <c r="N189" s="30"/>
      <c r="O189" s="30"/>
      <c r="P189" s="30"/>
      <c r="Q189" s="32"/>
      <c r="R189" s="31"/>
    </row>
    <row r="190" spans="2:18" x14ac:dyDescent="0.25">
      <c r="B190" s="26">
        <v>19</v>
      </c>
      <c r="C190" s="27">
        <v>1.05</v>
      </c>
      <c r="D190" s="27" t="s">
        <v>21</v>
      </c>
      <c r="E190" s="39">
        <f t="shared" si="84"/>
        <v>0.83299999999999996</v>
      </c>
      <c r="F190" s="41">
        <f t="shared" si="85"/>
        <v>1</v>
      </c>
      <c r="G190" s="39">
        <f t="shared" si="86"/>
        <v>0.83299999999999996</v>
      </c>
      <c r="H190" s="23"/>
      <c r="I190" s="31">
        <v>14.3</v>
      </c>
      <c r="J190" s="31">
        <v>-1</v>
      </c>
      <c r="K190" s="39">
        <f t="shared" si="87"/>
        <v>-1</v>
      </c>
      <c r="L190" s="41">
        <f t="shared" si="88"/>
        <v>1.5</v>
      </c>
      <c r="M190" s="39">
        <f t="shared" si="89"/>
        <v>-1.5</v>
      </c>
      <c r="N190" s="34"/>
      <c r="O190" s="34"/>
      <c r="P190" s="34"/>
      <c r="Q190" s="32"/>
      <c r="R190" s="31"/>
    </row>
    <row r="191" spans="2:18" x14ac:dyDescent="0.25">
      <c r="B191" s="26">
        <v>25</v>
      </c>
      <c r="C191" s="27">
        <v>1.0349999999999999</v>
      </c>
      <c r="D191" s="27"/>
      <c r="E191" s="39">
        <f t="shared" si="84"/>
        <v>1.0425</v>
      </c>
      <c r="F191" s="41">
        <f t="shared" si="85"/>
        <v>6</v>
      </c>
      <c r="G191" s="39">
        <f t="shared" si="86"/>
        <v>6.2549999999999999</v>
      </c>
      <c r="H191" s="23"/>
      <c r="I191" s="41">
        <f>I190+1.5</f>
        <v>15.8</v>
      </c>
      <c r="J191" s="41">
        <f>J190</f>
        <v>-1</v>
      </c>
      <c r="K191" s="39">
        <f t="shared" si="87"/>
        <v>-1</v>
      </c>
      <c r="L191" s="41">
        <f t="shared" si="88"/>
        <v>1.5</v>
      </c>
      <c r="M191" s="39">
        <f t="shared" si="89"/>
        <v>-1.5</v>
      </c>
      <c r="N191" s="34"/>
      <c r="O191" s="34"/>
      <c r="P191" s="34"/>
      <c r="Q191" s="32"/>
      <c r="R191" s="31"/>
    </row>
    <row r="192" spans="2:18" x14ac:dyDescent="0.25">
      <c r="B192" s="26">
        <v>30</v>
      </c>
      <c r="C192" s="27">
        <v>1.026</v>
      </c>
      <c r="D192" s="27" t="s">
        <v>75</v>
      </c>
      <c r="E192" s="39">
        <f t="shared" si="84"/>
        <v>1.0305</v>
      </c>
      <c r="F192" s="41">
        <f t="shared" si="85"/>
        <v>5</v>
      </c>
      <c r="G192" s="39">
        <f t="shared" si="86"/>
        <v>5.1524999999999999</v>
      </c>
      <c r="H192" s="23"/>
      <c r="I192" s="41">
        <f>I191+(J192-J191)*1.5</f>
        <v>18.875</v>
      </c>
      <c r="J192" s="41">
        <v>1.05</v>
      </c>
      <c r="K192" s="39">
        <f t="shared" si="87"/>
        <v>2.5000000000000022E-2</v>
      </c>
      <c r="L192" s="41">
        <f t="shared" si="88"/>
        <v>3.0749999999999993</v>
      </c>
      <c r="M192" s="39">
        <f t="shared" si="89"/>
        <v>7.6875000000000054E-2</v>
      </c>
      <c r="N192" s="30"/>
      <c r="O192" s="30"/>
      <c r="P192" s="30"/>
      <c r="R192" s="31"/>
    </row>
    <row r="193" spans="2:18" x14ac:dyDescent="0.25">
      <c r="B193" s="26"/>
      <c r="C193" s="27"/>
      <c r="D193" s="27"/>
      <c r="E193" s="39"/>
      <c r="F193" s="41"/>
      <c r="G193" s="39"/>
      <c r="H193" s="41"/>
      <c r="I193" s="31"/>
      <c r="J193" s="38"/>
      <c r="K193" s="39"/>
      <c r="L193" s="41"/>
      <c r="M193" s="39"/>
      <c r="N193" s="30"/>
      <c r="O193" s="30"/>
      <c r="P193" s="30"/>
      <c r="Q193" s="32"/>
      <c r="R193" s="31"/>
    </row>
    <row r="194" spans="2:18" ht="15" x14ac:dyDescent="0.25">
      <c r="B194" s="23" t="s">
        <v>69</v>
      </c>
      <c r="C194" s="23"/>
      <c r="D194" s="44">
        <v>1.2</v>
      </c>
      <c r="E194" s="44"/>
      <c r="J194" s="42"/>
      <c r="K194" s="42"/>
      <c r="L194" s="42"/>
      <c r="M194" s="42"/>
      <c r="N194" s="24"/>
      <c r="O194" s="24"/>
      <c r="P194" s="24"/>
    </row>
    <row r="195" spans="2:18" x14ac:dyDescent="0.25">
      <c r="B195" s="26">
        <v>0</v>
      </c>
      <c r="C195" s="27">
        <v>0.93600000000000005</v>
      </c>
      <c r="D195" s="27" t="s">
        <v>75</v>
      </c>
      <c r="E195" s="41"/>
      <c r="F195" s="41"/>
      <c r="G195" s="41"/>
      <c r="H195" s="41"/>
      <c r="I195" s="28"/>
      <c r="J195" s="29"/>
      <c r="K195" s="39"/>
      <c r="L195" s="41"/>
      <c r="M195" s="39"/>
      <c r="N195" s="30"/>
      <c r="O195" s="30"/>
      <c r="P195" s="30"/>
      <c r="R195" s="31"/>
    </row>
    <row r="196" spans="2:18" x14ac:dyDescent="0.25">
      <c r="B196" s="26">
        <v>8</v>
      </c>
      <c r="C196" s="27">
        <v>0.92400000000000004</v>
      </c>
      <c r="D196" s="27"/>
      <c r="E196" s="39">
        <f>(C195+C196)/2</f>
        <v>0.93</v>
      </c>
      <c r="F196" s="41">
        <f>B196-B195</f>
        <v>8</v>
      </c>
      <c r="G196" s="39">
        <f>E196*F196</f>
        <v>7.44</v>
      </c>
      <c r="H196" s="41"/>
      <c r="I196" s="26"/>
      <c r="J196" s="26"/>
      <c r="K196" s="39"/>
      <c r="L196" s="41"/>
      <c r="M196" s="39"/>
      <c r="N196" s="30"/>
      <c r="O196" s="30"/>
      <c r="P196" s="30"/>
      <c r="Q196" s="32"/>
      <c r="R196" s="31"/>
    </row>
    <row r="197" spans="2:18" x14ac:dyDescent="0.25">
      <c r="B197" s="26">
        <v>9</v>
      </c>
      <c r="C197" s="27">
        <v>1.7509999999999999</v>
      </c>
      <c r="D197" s="27"/>
      <c r="E197" s="39">
        <f t="shared" ref="E197:E210" si="90">(C196+C197)/2</f>
        <v>1.3374999999999999</v>
      </c>
      <c r="F197" s="41">
        <f t="shared" ref="F197:F210" si="91">B197-B196</f>
        <v>1</v>
      </c>
      <c r="G197" s="39">
        <f t="shared" ref="G197:G210" si="92">E197*F197</f>
        <v>1.3374999999999999</v>
      </c>
      <c r="H197" s="41"/>
      <c r="I197" s="26"/>
      <c r="J197" s="26"/>
      <c r="K197" s="39"/>
      <c r="L197" s="41"/>
      <c r="M197" s="39"/>
      <c r="N197" s="30"/>
      <c r="O197" s="30"/>
      <c r="P197" s="30"/>
      <c r="Q197" s="32"/>
      <c r="R197" s="31"/>
    </row>
    <row r="198" spans="2:18" x14ac:dyDescent="0.25">
      <c r="B198" s="26">
        <v>10</v>
      </c>
      <c r="C198" s="27">
        <v>1.74</v>
      </c>
      <c r="D198" s="27" t="s">
        <v>22</v>
      </c>
      <c r="E198" s="39">
        <f t="shared" si="90"/>
        <v>1.7454999999999998</v>
      </c>
      <c r="F198" s="41">
        <f t="shared" si="91"/>
        <v>1</v>
      </c>
      <c r="G198" s="39">
        <f t="shared" si="92"/>
        <v>1.7454999999999998</v>
      </c>
      <c r="H198" s="41"/>
      <c r="I198" s="26"/>
      <c r="J198" s="26"/>
      <c r="K198" s="39"/>
      <c r="L198" s="41"/>
      <c r="M198" s="39"/>
      <c r="N198" s="30"/>
      <c r="O198" s="30"/>
      <c r="P198" s="30"/>
      <c r="Q198" s="32"/>
      <c r="R198" s="31"/>
    </row>
    <row r="199" spans="2:18" x14ac:dyDescent="0.25">
      <c r="B199" s="26">
        <v>11</v>
      </c>
      <c r="C199" s="27">
        <v>0.91</v>
      </c>
      <c r="D199" s="27"/>
      <c r="E199" s="39">
        <f t="shared" si="90"/>
        <v>1.325</v>
      </c>
      <c r="F199" s="41">
        <f t="shared" si="91"/>
        <v>1</v>
      </c>
      <c r="G199" s="39">
        <f t="shared" si="92"/>
        <v>1.325</v>
      </c>
      <c r="H199" s="41"/>
      <c r="I199" s="26"/>
      <c r="J199" s="26"/>
      <c r="K199" s="39"/>
      <c r="L199" s="41"/>
      <c r="M199" s="39"/>
      <c r="N199" s="30"/>
      <c r="O199" s="30"/>
      <c r="P199" s="30"/>
      <c r="Q199" s="32"/>
      <c r="R199" s="31"/>
    </row>
    <row r="200" spans="2:18" x14ac:dyDescent="0.25">
      <c r="B200" s="26">
        <v>12</v>
      </c>
      <c r="C200" s="27">
        <v>0.56100000000000005</v>
      </c>
      <c r="D200" s="27"/>
      <c r="E200" s="39">
        <f t="shared" si="90"/>
        <v>0.73550000000000004</v>
      </c>
      <c r="F200" s="41">
        <f t="shared" si="91"/>
        <v>1</v>
      </c>
      <c r="G200" s="39">
        <f t="shared" si="92"/>
        <v>0.73550000000000004</v>
      </c>
      <c r="H200" s="41"/>
      <c r="I200" s="26"/>
      <c r="J200" s="26"/>
      <c r="K200" s="39"/>
      <c r="L200" s="41"/>
      <c r="M200" s="39"/>
      <c r="N200" s="30"/>
      <c r="O200" s="30"/>
      <c r="P200" s="30"/>
      <c r="Q200" s="32"/>
      <c r="R200" s="31"/>
    </row>
    <row r="201" spans="2:18" x14ac:dyDescent="0.25">
      <c r="B201" s="26">
        <v>13</v>
      </c>
      <c r="C201" s="27">
        <v>0.33400000000000002</v>
      </c>
      <c r="D201" s="27"/>
      <c r="E201" s="39">
        <f t="shared" si="90"/>
        <v>0.44750000000000001</v>
      </c>
      <c r="F201" s="41">
        <f t="shared" si="91"/>
        <v>1</v>
      </c>
      <c r="G201" s="39">
        <f t="shared" si="92"/>
        <v>0.44750000000000001</v>
      </c>
      <c r="H201" s="41"/>
      <c r="I201" s="26">
        <v>0</v>
      </c>
      <c r="J201" s="26">
        <v>0.93600000000000005</v>
      </c>
      <c r="K201" s="39"/>
      <c r="L201" s="41"/>
      <c r="M201" s="39"/>
      <c r="N201" s="30"/>
      <c r="O201" s="30"/>
      <c r="P201" s="30"/>
      <c r="Q201" s="32"/>
      <c r="R201" s="31"/>
    </row>
    <row r="202" spans="2:18" x14ac:dyDescent="0.25">
      <c r="B202" s="26">
        <v>14</v>
      </c>
      <c r="C202" s="27">
        <v>0.126</v>
      </c>
      <c r="D202" s="27"/>
      <c r="E202" s="39">
        <f t="shared" si="90"/>
        <v>0.23</v>
      </c>
      <c r="F202" s="41">
        <f t="shared" si="91"/>
        <v>1</v>
      </c>
      <c r="G202" s="39">
        <f t="shared" si="92"/>
        <v>0.23</v>
      </c>
      <c r="H202" s="41"/>
      <c r="I202" s="26">
        <v>8</v>
      </c>
      <c r="J202" s="26">
        <v>0.92400000000000004</v>
      </c>
      <c r="K202" s="39">
        <f t="shared" ref="K202:K209" si="93">AVERAGE(J201,J202)</f>
        <v>0.93</v>
      </c>
      <c r="L202" s="41">
        <f t="shared" ref="L202:L209" si="94">I202-I201</f>
        <v>8</v>
      </c>
      <c r="M202" s="39">
        <f t="shared" ref="M202:M209" si="95">L202*K202</f>
        <v>7.44</v>
      </c>
      <c r="N202" s="30"/>
      <c r="O202" s="30"/>
      <c r="P202" s="30"/>
      <c r="Q202" s="32"/>
      <c r="R202" s="31"/>
    </row>
    <row r="203" spans="2:18" x14ac:dyDescent="0.25">
      <c r="B203" s="26">
        <v>15</v>
      </c>
      <c r="C203" s="27">
        <v>0.33</v>
      </c>
      <c r="D203" s="27"/>
      <c r="E203" s="39">
        <f t="shared" si="90"/>
        <v>0.22800000000000001</v>
      </c>
      <c r="F203" s="41">
        <f t="shared" si="91"/>
        <v>1</v>
      </c>
      <c r="G203" s="39">
        <f t="shared" si="92"/>
        <v>0.22800000000000001</v>
      </c>
      <c r="H203" s="41"/>
      <c r="I203" s="41">
        <f>I204-(J203-J204)*1.5</f>
        <v>8.8250000000000011</v>
      </c>
      <c r="J203" s="41">
        <v>1.65</v>
      </c>
      <c r="K203" s="39">
        <f t="shared" si="93"/>
        <v>1.2869999999999999</v>
      </c>
      <c r="L203" s="41">
        <f t="shared" si="94"/>
        <v>0.82500000000000107</v>
      </c>
      <c r="M203" s="39">
        <f t="shared" si="95"/>
        <v>1.0617750000000012</v>
      </c>
      <c r="N203" s="34"/>
      <c r="O203" s="34"/>
      <c r="P203" s="34"/>
      <c r="Q203" s="32"/>
      <c r="R203" s="31"/>
    </row>
    <row r="204" spans="2:18" x14ac:dyDescent="0.25">
      <c r="B204" s="26">
        <v>16</v>
      </c>
      <c r="C204" s="27">
        <v>0.64900000000000002</v>
      </c>
      <c r="D204" s="27"/>
      <c r="E204" s="39">
        <f t="shared" si="90"/>
        <v>0.48950000000000005</v>
      </c>
      <c r="F204" s="41">
        <f t="shared" si="91"/>
        <v>1</v>
      </c>
      <c r="G204" s="39">
        <f t="shared" si="92"/>
        <v>0.48950000000000005</v>
      </c>
      <c r="H204" s="41"/>
      <c r="I204" s="31">
        <f>I205-1.5</f>
        <v>12.8</v>
      </c>
      <c r="J204" s="31">
        <f>J205</f>
        <v>-1</v>
      </c>
      <c r="K204" s="39">
        <f t="shared" si="93"/>
        <v>0.32499999999999996</v>
      </c>
      <c r="L204" s="41">
        <f t="shared" si="94"/>
        <v>3.9749999999999996</v>
      </c>
      <c r="M204" s="39">
        <f t="shared" si="95"/>
        <v>1.2918749999999997</v>
      </c>
      <c r="N204" s="30"/>
      <c r="O204" s="30"/>
      <c r="P204" s="30"/>
      <c r="Q204" s="32"/>
      <c r="R204" s="31"/>
    </row>
    <row r="205" spans="2:18" x14ac:dyDescent="0.25">
      <c r="B205" s="26">
        <v>17</v>
      </c>
      <c r="C205" s="27">
        <v>1.0509999999999999</v>
      </c>
      <c r="D205" s="27"/>
      <c r="E205" s="39">
        <f t="shared" si="90"/>
        <v>0.85</v>
      </c>
      <c r="F205" s="41">
        <f t="shared" si="91"/>
        <v>1</v>
      </c>
      <c r="G205" s="39">
        <f t="shared" si="92"/>
        <v>0.85</v>
      </c>
      <c r="H205" s="23"/>
      <c r="I205" s="31">
        <v>14.3</v>
      </c>
      <c r="J205" s="31">
        <v>-1</v>
      </c>
      <c r="K205" s="39">
        <f t="shared" si="93"/>
        <v>-1</v>
      </c>
      <c r="L205" s="41">
        <f t="shared" si="94"/>
        <v>1.5</v>
      </c>
      <c r="M205" s="39">
        <f t="shared" si="95"/>
        <v>-1.5</v>
      </c>
      <c r="N205" s="34"/>
      <c r="O205" s="34"/>
      <c r="P205" s="34"/>
      <c r="Q205" s="32"/>
      <c r="R205" s="31"/>
    </row>
    <row r="206" spans="2:18" x14ac:dyDescent="0.25">
      <c r="B206" s="26">
        <v>18</v>
      </c>
      <c r="C206" s="27">
        <v>1.9159999999999999</v>
      </c>
      <c r="D206" s="27" t="s">
        <v>21</v>
      </c>
      <c r="E206" s="39">
        <f t="shared" si="90"/>
        <v>1.4834999999999998</v>
      </c>
      <c r="F206" s="41">
        <f t="shared" si="91"/>
        <v>1</v>
      </c>
      <c r="G206" s="39">
        <f t="shared" si="92"/>
        <v>1.4834999999999998</v>
      </c>
      <c r="H206" s="23"/>
      <c r="I206" s="41">
        <f>I205+1.5</f>
        <v>15.8</v>
      </c>
      <c r="J206" s="41">
        <f>J205</f>
        <v>-1</v>
      </c>
      <c r="K206" s="39">
        <f t="shared" si="93"/>
        <v>-1</v>
      </c>
      <c r="L206" s="41">
        <f t="shared" si="94"/>
        <v>1.5</v>
      </c>
      <c r="M206" s="39">
        <f t="shared" si="95"/>
        <v>-1.5</v>
      </c>
      <c r="N206" s="34"/>
      <c r="O206" s="34"/>
      <c r="P206" s="34"/>
      <c r="Q206" s="32"/>
      <c r="R206" s="31"/>
    </row>
    <row r="207" spans="2:18" x14ac:dyDescent="0.25">
      <c r="B207" s="26">
        <v>19</v>
      </c>
      <c r="C207" s="27">
        <v>1.905</v>
      </c>
      <c r="D207" s="27"/>
      <c r="E207" s="39">
        <f t="shared" si="90"/>
        <v>1.9104999999999999</v>
      </c>
      <c r="F207" s="41">
        <f t="shared" si="91"/>
        <v>1</v>
      </c>
      <c r="G207" s="39">
        <f t="shared" si="92"/>
        <v>1.9104999999999999</v>
      </c>
      <c r="H207" s="23"/>
      <c r="I207" s="41">
        <f>I206+(J207-J206)*1.5</f>
        <v>20.075000000000003</v>
      </c>
      <c r="J207" s="41">
        <v>1.85</v>
      </c>
      <c r="K207" s="39">
        <f t="shared" si="93"/>
        <v>0.42500000000000004</v>
      </c>
      <c r="L207" s="41">
        <f t="shared" si="94"/>
        <v>4.2750000000000021</v>
      </c>
      <c r="M207" s="39">
        <f t="shared" si="95"/>
        <v>1.8168750000000011</v>
      </c>
      <c r="N207" s="30"/>
      <c r="O207" s="30"/>
      <c r="P207" s="30"/>
      <c r="R207" s="31"/>
    </row>
    <row r="208" spans="2:18" x14ac:dyDescent="0.25">
      <c r="B208" s="26">
        <v>20</v>
      </c>
      <c r="C208" s="27">
        <v>1.8939999999999999</v>
      </c>
      <c r="D208" s="27"/>
      <c r="E208" s="39">
        <f t="shared" si="90"/>
        <v>1.8995</v>
      </c>
      <c r="F208" s="41">
        <f t="shared" si="91"/>
        <v>1</v>
      </c>
      <c r="G208" s="39">
        <f t="shared" si="92"/>
        <v>1.8995</v>
      </c>
      <c r="H208" s="23"/>
      <c r="I208" s="26">
        <v>25</v>
      </c>
      <c r="J208" s="37">
        <v>0.88800000000000001</v>
      </c>
      <c r="K208" s="39">
        <f t="shared" si="93"/>
        <v>1.369</v>
      </c>
      <c r="L208" s="41">
        <f t="shared" si="94"/>
        <v>4.9249999999999972</v>
      </c>
      <c r="M208" s="39">
        <f t="shared" si="95"/>
        <v>6.7423249999999957</v>
      </c>
      <c r="N208" s="30"/>
      <c r="O208" s="30"/>
      <c r="P208" s="30"/>
      <c r="R208" s="31"/>
    </row>
    <row r="209" spans="2:18" x14ac:dyDescent="0.25">
      <c r="B209" s="26">
        <v>25</v>
      </c>
      <c r="C209" s="27">
        <v>0.88800000000000001</v>
      </c>
      <c r="D209" s="27"/>
      <c r="E209" s="39">
        <f t="shared" si="90"/>
        <v>1.391</v>
      </c>
      <c r="F209" s="41">
        <f t="shared" si="91"/>
        <v>5</v>
      </c>
      <c r="G209" s="39">
        <f t="shared" si="92"/>
        <v>6.9550000000000001</v>
      </c>
      <c r="H209" s="23"/>
      <c r="I209" s="28">
        <v>30</v>
      </c>
      <c r="J209" s="28">
        <v>0.88</v>
      </c>
      <c r="K209" s="39">
        <f t="shared" si="93"/>
        <v>0.88400000000000001</v>
      </c>
      <c r="L209" s="41">
        <f t="shared" si="94"/>
        <v>5</v>
      </c>
      <c r="M209" s="39">
        <f t="shared" si="95"/>
        <v>4.42</v>
      </c>
      <c r="N209" s="30"/>
      <c r="O209" s="30"/>
      <c r="P209" s="30"/>
      <c r="R209" s="31"/>
    </row>
    <row r="210" spans="2:18" x14ac:dyDescent="0.25">
      <c r="B210" s="28">
        <v>30</v>
      </c>
      <c r="C210" s="36">
        <v>0.88</v>
      </c>
      <c r="D210" s="27" t="s">
        <v>75</v>
      </c>
      <c r="E210" s="39">
        <f t="shared" si="90"/>
        <v>0.88400000000000001</v>
      </c>
      <c r="F210" s="41">
        <f t="shared" si="91"/>
        <v>5</v>
      </c>
      <c r="G210" s="39">
        <f t="shared" si="92"/>
        <v>4.42</v>
      </c>
      <c r="I210" s="28"/>
      <c r="J210" s="28"/>
      <c r="K210" s="39"/>
      <c r="L210" s="41"/>
      <c r="M210" s="39"/>
      <c r="N210" s="30"/>
      <c r="O210" s="30"/>
      <c r="P210" s="30"/>
      <c r="R210" s="31"/>
    </row>
    <row r="211" spans="2:18" ht="15" x14ac:dyDescent="0.25">
      <c r="B211" s="42"/>
      <c r="C211" s="22"/>
      <c r="D211" s="22"/>
      <c r="E211" s="42"/>
      <c r="F211" s="41"/>
      <c r="G211" s="39"/>
      <c r="H211" s="46" t="s">
        <v>72</v>
      </c>
      <c r="I211" s="46"/>
      <c r="J211" s="41" t="e">
        <f>#REF!</f>
        <v>#REF!</v>
      </c>
      <c r="K211" s="39" t="s">
        <v>73</v>
      </c>
      <c r="L211" s="41" t="e">
        <f>#REF!</f>
        <v>#REF!</v>
      </c>
      <c r="M211" s="39" t="e">
        <f>J211-L211</f>
        <v>#REF!</v>
      </c>
      <c r="N211" s="34"/>
      <c r="O211" s="24"/>
      <c r="P211" s="24"/>
    </row>
    <row r="212" spans="2:18" ht="15" x14ac:dyDescent="0.25">
      <c r="B212" s="23" t="s">
        <v>69</v>
      </c>
      <c r="C212" s="23"/>
      <c r="D212" s="44">
        <v>1.3</v>
      </c>
      <c r="E212" s="44"/>
      <c r="J212" s="42"/>
      <c r="K212" s="42"/>
      <c r="L212" s="42"/>
      <c r="M212" s="42"/>
      <c r="N212" s="24"/>
      <c r="O212" s="24"/>
      <c r="P212" s="24"/>
    </row>
    <row r="213" spans="2:18" x14ac:dyDescent="0.25">
      <c r="B213" s="26">
        <v>0</v>
      </c>
      <c r="C213" s="27">
        <v>1.236</v>
      </c>
      <c r="D213" s="27" t="s">
        <v>75</v>
      </c>
      <c r="E213" s="41"/>
      <c r="F213" s="41"/>
      <c r="G213" s="41"/>
      <c r="H213" s="41"/>
      <c r="I213" s="28"/>
      <c r="J213" s="29"/>
      <c r="K213" s="39"/>
      <c r="L213" s="41"/>
      <c r="M213" s="39"/>
      <c r="N213" s="30"/>
      <c r="O213" s="30"/>
      <c r="P213" s="30"/>
      <c r="R213" s="31"/>
    </row>
    <row r="214" spans="2:18" x14ac:dyDescent="0.25">
      <c r="B214" s="26">
        <v>5</v>
      </c>
      <c r="C214" s="27">
        <v>1.2270000000000001</v>
      </c>
      <c r="D214" s="27"/>
      <c r="E214" s="39">
        <f>(C213+C214)/2</f>
        <v>1.2315</v>
      </c>
      <c r="F214" s="41">
        <f>B214-B213</f>
        <v>5</v>
      </c>
      <c r="G214" s="39">
        <f>E214*F214</f>
        <v>6.1575000000000006</v>
      </c>
      <c r="H214" s="41"/>
      <c r="I214" s="26"/>
      <c r="J214" s="26"/>
      <c r="K214" s="39"/>
      <c r="L214" s="41"/>
      <c r="M214" s="39"/>
      <c r="N214" s="30"/>
      <c r="O214" s="30"/>
      <c r="P214" s="30"/>
      <c r="Q214" s="32"/>
      <c r="R214" s="31"/>
    </row>
    <row r="215" spans="2:18" x14ac:dyDescent="0.25">
      <c r="B215" s="26">
        <v>10</v>
      </c>
      <c r="C215" s="27">
        <v>1.216</v>
      </c>
      <c r="D215" s="27" t="s">
        <v>22</v>
      </c>
      <c r="E215" s="39">
        <f t="shared" ref="E215:E226" si="96">(C214+C215)/2</f>
        <v>1.2215</v>
      </c>
      <c r="F215" s="41">
        <f t="shared" ref="F215:F226" si="97">B215-B214</f>
        <v>5</v>
      </c>
      <c r="G215" s="39">
        <f t="shared" ref="G215:G226" si="98">E215*F215</f>
        <v>6.1074999999999999</v>
      </c>
      <c r="H215" s="41"/>
      <c r="I215" s="26"/>
      <c r="J215" s="26"/>
      <c r="K215" s="39"/>
      <c r="L215" s="41"/>
      <c r="M215" s="39"/>
      <c r="N215" s="30"/>
      <c r="O215" s="30"/>
      <c r="P215" s="30"/>
      <c r="Q215" s="32"/>
      <c r="R215" s="31"/>
    </row>
    <row r="216" spans="2:18" x14ac:dyDescent="0.25">
      <c r="B216" s="26">
        <v>11</v>
      </c>
      <c r="C216" s="27">
        <v>0.75</v>
      </c>
      <c r="D216" s="27"/>
      <c r="E216" s="39">
        <f t="shared" si="96"/>
        <v>0.98299999999999998</v>
      </c>
      <c r="F216" s="41">
        <f t="shared" si="97"/>
        <v>1</v>
      </c>
      <c r="G216" s="39">
        <f t="shared" si="98"/>
        <v>0.98299999999999998</v>
      </c>
      <c r="H216" s="41"/>
      <c r="I216" s="26"/>
      <c r="J216" s="26"/>
      <c r="K216" s="39"/>
      <c r="L216" s="41"/>
      <c r="M216" s="39"/>
      <c r="N216" s="30"/>
      <c r="O216" s="30"/>
      <c r="P216" s="30"/>
      <c r="Q216" s="32"/>
      <c r="R216" s="31"/>
    </row>
    <row r="217" spans="2:18" x14ac:dyDescent="0.25">
      <c r="B217" s="26">
        <v>12</v>
      </c>
      <c r="C217" s="27">
        <v>0.45800000000000002</v>
      </c>
      <c r="D217" s="27"/>
      <c r="E217" s="39">
        <f t="shared" si="96"/>
        <v>0.60399999999999998</v>
      </c>
      <c r="F217" s="41">
        <f t="shared" si="97"/>
        <v>1</v>
      </c>
      <c r="G217" s="39">
        <f t="shared" si="98"/>
        <v>0.60399999999999998</v>
      </c>
      <c r="H217" s="41"/>
      <c r="I217" s="26"/>
      <c r="J217" s="26"/>
      <c r="K217" s="39"/>
      <c r="L217" s="41"/>
      <c r="M217" s="39"/>
      <c r="N217" s="30"/>
      <c r="O217" s="30"/>
      <c r="P217" s="30"/>
      <c r="Q217" s="32"/>
      <c r="R217" s="31"/>
    </row>
    <row r="218" spans="2:18" x14ac:dyDescent="0.25">
      <c r="B218" s="26">
        <v>13</v>
      </c>
      <c r="C218" s="27">
        <v>0.24099999999999999</v>
      </c>
      <c r="D218" s="27"/>
      <c r="E218" s="39">
        <f t="shared" si="96"/>
        <v>0.34950000000000003</v>
      </c>
      <c r="F218" s="41">
        <f t="shared" si="97"/>
        <v>1</v>
      </c>
      <c r="G218" s="39">
        <f t="shared" si="98"/>
        <v>0.34950000000000003</v>
      </c>
      <c r="H218" s="41"/>
      <c r="I218" s="26"/>
      <c r="J218" s="26"/>
      <c r="K218" s="39"/>
      <c r="L218" s="41"/>
      <c r="M218" s="39"/>
      <c r="N218" s="30"/>
      <c r="O218" s="30"/>
      <c r="P218" s="30"/>
      <c r="Q218" s="32"/>
      <c r="R218" s="31"/>
    </row>
    <row r="219" spans="2:18" x14ac:dyDescent="0.25">
      <c r="B219" s="26">
        <v>14.5</v>
      </c>
      <c r="C219" s="27">
        <v>0.13600000000000001</v>
      </c>
      <c r="D219" s="27"/>
      <c r="E219" s="39">
        <f t="shared" si="96"/>
        <v>0.1885</v>
      </c>
      <c r="F219" s="41">
        <f t="shared" si="97"/>
        <v>1.5</v>
      </c>
      <c r="G219" s="39">
        <f t="shared" si="98"/>
        <v>0.28275</v>
      </c>
      <c r="H219" s="41"/>
      <c r="I219" s="26">
        <v>0</v>
      </c>
      <c r="J219" s="26">
        <v>1.236</v>
      </c>
      <c r="K219" s="39"/>
      <c r="L219" s="41"/>
      <c r="M219" s="39"/>
      <c r="N219" s="30"/>
      <c r="O219" s="30"/>
      <c r="P219" s="30"/>
      <c r="Q219" s="32"/>
      <c r="R219" s="31"/>
    </row>
    <row r="220" spans="2:18" x14ac:dyDescent="0.25">
      <c r="B220" s="26">
        <v>16</v>
      </c>
      <c r="C220" s="27">
        <v>0.24299999999999999</v>
      </c>
      <c r="D220" s="27"/>
      <c r="E220" s="39">
        <f t="shared" si="96"/>
        <v>0.1895</v>
      </c>
      <c r="F220" s="41">
        <f t="shared" si="97"/>
        <v>1.5</v>
      </c>
      <c r="G220" s="39">
        <f t="shared" si="98"/>
        <v>0.28425</v>
      </c>
      <c r="H220" s="41"/>
      <c r="I220" s="26">
        <v>5</v>
      </c>
      <c r="J220" s="26">
        <v>1.2270000000000001</v>
      </c>
      <c r="K220" s="39">
        <f t="shared" ref="K220:K226" si="99">AVERAGE(J219,J220)</f>
        <v>1.2315</v>
      </c>
      <c r="L220" s="41">
        <f t="shared" ref="L220:L226" si="100">I220-I219</f>
        <v>5</v>
      </c>
      <c r="M220" s="39">
        <f t="shared" ref="M220:M226" si="101">L220*K220</f>
        <v>6.1575000000000006</v>
      </c>
      <c r="N220" s="30"/>
      <c r="O220" s="30"/>
      <c r="P220" s="30"/>
      <c r="Q220" s="32"/>
      <c r="R220" s="31"/>
    </row>
    <row r="221" spans="2:18" x14ac:dyDescent="0.25">
      <c r="B221" s="26">
        <v>17</v>
      </c>
      <c r="C221" s="27">
        <v>0.45</v>
      </c>
      <c r="D221" s="27"/>
      <c r="E221" s="39">
        <f t="shared" si="96"/>
        <v>0.34650000000000003</v>
      </c>
      <c r="F221" s="41">
        <f t="shared" si="97"/>
        <v>1</v>
      </c>
      <c r="G221" s="39">
        <f t="shared" si="98"/>
        <v>0.34650000000000003</v>
      </c>
      <c r="H221" s="41"/>
      <c r="I221" s="41">
        <f>I222-(J221-J222)*1.5</f>
        <v>9.6550000000000011</v>
      </c>
      <c r="J221" s="41">
        <v>1.23</v>
      </c>
      <c r="K221" s="39">
        <f t="shared" si="99"/>
        <v>1.2284999999999999</v>
      </c>
      <c r="L221" s="41">
        <f t="shared" si="100"/>
        <v>4.6550000000000011</v>
      </c>
      <c r="M221" s="39">
        <f t="shared" si="101"/>
        <v>5.7186675000000013</v>
      </c>
      <c r="N221" s="34"/>
      <c r="O221" s="34"/>
      <c r="P221" s="34"/>
      <c r="Q221" s="32"/>
      <c r="R221" s="31"/>
    </row>
    <row r="222" spans="2:18" x14ac:dyDescent="0.25">
      <c r="B222" s="26">
        <v>18</v>
      </c>
      <c r="C222" s="27">
        <v>0.72699999999999998</v>
      </c>
      <c r="D222" s="27"/>
      <c r="E222" s="39">
        <f t="shared" si="96"/>
        <v>0.58850000000000002</v>
      </c>
      <c r="F222" s="41">
        <f t="shared" si="97"/>
        <v>1</v>
      </c>
      <c r="G222" s="39">
        <f t="shared" si="98"/>
        <v>0.58850000000000002</v>
      </c>
      <c r="H222" s="41"/>
      <c r="I222" s="31">
        <f>I223-1.5</f>
        <v>13</v>
      </c>
      <c r="J222" s="31">
        <f>J223</f>
        <v>-1</v>
      </c>
      <c r="K222" s="39">
        <f t="shared" si="99"/>
        <v>0.11499999999999999</v>
      </c>
      <c r="L222" s="41">
        <f t="shared" si="100"/>
        <v>3.3449999999999989</v>
      </c>
      <c r="M222" s="39">
        <f t="shared" si="101"/>
        <v>0.38467499999999982</v>
      </c>
      <c r="N222" s="30"/>
      <c r="O222" s="30"/>
      <c r="P222" s="30"/>
      <c r="Q222" s="32"/>
      <c r="R222" s="31"/>
    </row>
    <row r="223" spans="2:18" x14ac:dyDescent="0.25">
      <c r="B223" s="26">
        <v>19</v>
      </c>
      <c r="C223" s="27">
        <v>1.026</v>
      </c>
      <c r="D223" s="27" t="s">
        <v>21</v>
      </c>
      <c r="E223" s="39">
        <f t="shared" si="96"/>
        <v>0.87650000000000006</v>
      </c>
      <c r="F223" s="41">
        <f t="shared" si="97"/>
        <v>1</v>
      </c>
      <c r="G223" s="39">
        <f t="shared" si="98"/>
        <v>0.87650000000000006</v>
      </c>
      <c r="H223" s="23"/>
      <c r="I223" s="31">
        <v>14.5</v>
      </c>
      <c r="J223" s="31">
        <v>-1</v>
      </c>
      <c r="K223" s="39">
        <f t="shared" si="99"/>
        <v>-1</v>
      </c>
      <c r="L223" s="41">
        <f t="shared" si="100"/>
        <v>1.5</v>
      </c>
      <c r="M223" s="39">
        <f t="shared" si="101"/>
        <v>-1.5</v>
      </c>
      <c r="N223" s="34"/>
      <c r="O223" s="34"/>
      <c r="P223" s="34"/>
      <c r="Q223" s="32"/>
      <c r="R223" s="31"/>
    </row>
    <row r="224" spans="2:18" x14ac:dyDescent="0.25">
      <c r="B224" s="26">
        <v>25</v>
      </c>
      <c r="C224" s="27">
        <v>1.0209999999999999</v>
      </c>
      <c r="D224" s="27"/>
      <c r="E224" s="39">
        <f t="shared" si="96"/>
        <v>1.0234999999999999</v>
      </c>
      <c r="F224" s="41">
        <f t="shared" si="97"/>
        <v>6</v>
      </c>
      <c r="G224" s="39">
        <f t="shared" si="98"/>
        <v>6.1409999999999991</v>
      </c>
      <c r="H224" s="23"/>
      <c r="I224" s="41">
        <f>I223+1.5</f>
        <v>16</v>
      </c>
      <c r="J224" s="41">
        <f>J223</f>
        <v>-1</v>
      </c>
      <c r="K224" s="39">
        <f t="shared" si="99"/>
        <v>-1</v>
      </c>
      <c r="L224" s="41">
        <f t="shared" si="100"/>
        <v>1.5</v>
      </c>
      <c r="M224" s="39">
        <f t="shared" si="101"/>
        <v>-1.5</v>
      </c>
      <c r="N224" s="34"/>
      <c r="O224" s="34"/>
      <c r="P224" s="34"/>
      <c r="Q224" s="32"/>
      <c r="R224" s="31"/>
    </row>
    <row r="225" spans="2:18" x14ac:dyDescent="0.25">
      <c r="B225" s="26">
        <v>30</v>
      </c>
      <c r="C225" s="27">
        <v>1.01</v>
      </c>
      <c r="D225" s="27"/>
      <c r="E225" s="39">
        <f t="shared" si="96"/>
        <v>1.0154999999999998</v>
      </c>
      <c r="F225" s="41">
        <f t="shared" si="97"/>
        <v>5</v>
      </c>
      <c r="G225" s="39">
        <f t="shared" si="98"/>
        <v>5.0774999999999988</v>
      </c>
      <c r="H225" s="23"/>
      <c r="I225" s="41">
        <f>I224+(J225-J224)*1.5</f>
        <v>19.045000000000002</v>
      </c>
      <c r="J225" s="41">
        <v>1.03</v>
      </c>
      <c r="K225" s="39">
        <f t="shared" si="99"/>
        <v>1.5000000000000013E-2</v>
      </c>
      <c r="L225" s="41">
        <f t="shared" si="100"/>
        <v>3.0450000000000017</v>
      </c>
      <c r="M225" s="39">
        <f t="shared" si="101"/>
        <v>4.5675000000000063E-2</v>
      </c>
      <c r="N225" s="30"/>
      <c r="O225" s="30"/>
      <c r="P225" s="30"/>
      <c r="R225" s="31"/>
    </row>
    <row r="226" spans="2:18" x14ac:dyDescent="0.25">
      <c r="B226" s="26">
        <v>35</v>
      </c>
      <c r="C226" s="27">
        <v>1.0049999999999999</v>
      </c>
      <c r="D226" s="27" t="s">
        <v>75</v>
      </c>
      <c r="E226" s="39">
        <f t="shared" si="96"/>
        <v>1.0074999999999998</v>
      </c>
      <c r="F226" s="41">
        <f t="shared" si="97"/>
        <v>5</v>
      </c>
      <c r="G226" s="39">
        <f t="shared" si="98"/>
        <v>5.0374999999999996</v>
      </c>
      <c r="H226" s="23"/>
      <c r="I226" s="26">
        <v>25</v>
      </c>
      <c r="J226" s="37">
        <v>1.0209999999999999</v>
      </c>
      <c r="K226" s="39">
        <f t="shared" si="99"/>
        <v>1.0255000000000001</v>
      </c>
      <c r="L226" s="41">
        <f t="shared" si="100"/>
        <v>5.9549999999999983</v>
      </c>
      <c r="M226" s="39">
        <f t="shared" si="101"/>
        <v>6.1068524999999987</v>
      </c>
      <c r="N226" s="30"/>
      <c r="O226" s="30"/>
      <c r="P226" s="30"/>
      <c r="R226" s="31"/>
    </row>
    <row r="227" spans="2:18" x14ac:dyDescent="0.25">
      <c r="B227" s="28"/>
      <c r="C227" s="36"/>
      <c r="D227" s="36"/>
      <c r="E227" s="39"/>
      <c r="F227" s="41"/>
      <c r="G227" s="39"/>
      <c r="I227" s="29"/>
      <c r="J227" s="27"/>
      <c r="K227" s="39"/>
      <c r="L227" s="41"/>
      <c r="M227" s="39"/>
      <c r="N227" s="30"/>
      <c r="O227" s="30"/>
      <c r="P227" s="30"/>
      <c r="R227" s="31"/>
    </row>
    <row r="228" spans="2:18" ht="15" x14ac:dyDescent="0.25">
      <c r="B228" s="23" t="s">
        <v>69</v>
      </c>
      <c r="C228" s="23"/>
      <c r="D228" s="44">
        <v>1.4</v>
      </c>
      <c r="E228" s="44"/>
      <c r="J228" s="42"/>
      <c r="K228" s="42"/>
      <c r="L228" s="42"/>
      <c r="M228" s="42"/>
      <c r="N228" s="24"/>
      <c r="O228" s="24"/>
      <c r="P228" s="24"/>
    </row>
    <row r="229" spans="2:18" x14ac:dyDescent="0.25">
      <c r="B229" s="26">
        <v>0</v>
      </c>
      <c r="C229" s="27">
        <v>0.95399999999999996</v>
      </c>
      <c r="D229" s="27" t="s">
        <v>75</v>
      </c>
      <c r="E229" s="41"/>
      <c r="F229" s="41"/>
      <c r="G229" s="41"/>
      <c r="H229" s="41"/>
      <c r="I229" s="28"/>
      <c r="J229" s="29"/>
      <c r="K229" s="39"/>
      <c r="L229" s="41"/>
      <c r="M229" s="39"/>
      <c r="N229" s="30"/>
      <c r="O229" s="30"/>
      <c r="P229" s="30"/>
      <c r="R229" s="31"/>
    </row>
    <row r="230" spans="2:18" x14ac:dyDescent="0.25">
      <c r="B230" s="26">
        <v>5</v>
      </c>
      <c r="C230" s="27">
        <v>0.94599999999999995</v>
      </c>
      <c r="D230" s="27"/>
      <c r="E230" s="39">
        <f>(C229+C230)/2</f>
        <v>0.95</v>
      </c>
      <c r="F230" s="41">
        <f>B230-B229</f>
        <v>5</v>
      </c>
      <c r="G230" s="39">
        <f>E230*F230</f>
        <v>4.75</v>
      </c>
      <c r="H230" s="41"/>
      <c r="I230" s="26"/>
      <c r="J230" s="26"/>
      <c r="K230" s="39"/>
      <c r="L230" s="41"/>
      <c r="M230" s="39"/>
      <c r="N230" s="30"/>
      <c r="O230" s="30"/>
      <c r="P230" s="30"/>
      <c r="Q230" s="32"/>
      <c r="R230" s="31"/>
    </row>
    <row r="231" spans="2:18" x14ac:dyDescent="0.25">
      <c r="B231" s="26">
        <v>10</v>
      </c>
      <c r="C231" s="27">
        <v>0.94099999999999995</v>
      </c>
      <c r="D231" s="27" t="s">
        <v>22</v>
      </c>
      <c r="E231" s="39">
        <f t="shared" ref="E231:E241" si="102">(C230+C231)/2</f>
        <v>0.94350000000000001</v>
      </c>
      <c r="F231" s="41">
        <f t="shared" ref="F231:F241" si="103">B231-B230</f>
        <v>5</v>
      </c>
      <c r="G231" s="39">
        <f t="shared" ref="G231:G241" si="104">E231*F231</f>
        <v>4.7175000000000002</v>
      </c>
      <c r="H231" s="41"/>
      <c r="I231" s="26"/>
      <c r="J231" s="26"/>
      <c r="K231" s="39"/>
      <c r="L231" s="41"/>
      <c r="M231" s="39"/>
      <c r="N231" s="30"/>
      <c r="O231" s="30"/>
      <c r="P231" s="30"/>
      <c r="Q231" s="32"/>
      <c r="R231" s="31"/>
    </row>
    <row r="232" spans="2:18" x14ac:dyDescent="0.25">
      <c r="B232" s="26">
        <v>11</v>
      </c>
      <c r="C232" s="27">
        <v>0.69299999999999995</v>
      </c>
      <c r="D232" s="27"/>
      <c r="E232" s="39">
        <f t="shared" si="102"/>
        <v>0.81699999999999995</v>
      </c>
      <c r="F232" s="41">
        <f t="shared" si="103"/>
        <v>1</v>
      </c>
      <c r="G232" s="39">
        <f t="shared" si="104"/>
        <v>0.81699999999999995</v>
      </c>
      <c r="H232" s="41"/>
      <c r="I232" s="26"/>
      <c r="J232" s="26"/>
      <c r="K232" s="39"/>
      <c r="L232" s="41"/>
      <c r="M232" s="39"/>
      <c r="N232" s="30"/>
      <c r="O232" s="30"/>
      <c r="P232" s="30"/>
      <c r="Q232" s="32"/>
      <c r="R232" s="31"/>
    </row>
    <row r="233" spans="2:18" x14ac:dyDescent="0.25">
      <c r="B233" s="26">
        <v>12</v>
      </c>
      <c r="C233" s="27">
        <v>0.46</v>
      </c>
      <c r="D233" s="27"/>
      <c r="E233" s="39">
        <f t="shared" si="102"/>
        <v>0.57650000000000001</v>
      </c>
      <c r="F233" s="41">
        <f t="shared" si="103"/>
        <v>1</v>
      </c>
      <c r="G233" s="39">
        <f t="shared" si="104"/>
        <v>0.57650000000000001</v>
      </c>
      <c r="H233" s="41"/>
      <c r="I233" s="26"/>
      <c r="J233" s="26"/>
      <c r="K233" s="39"/>
      <c r="L233" s="41"/>
      <c r="M233" s="39"/>
      <c r="N233" s="30"/>
      <c r="O233" s="30"/>
      <c r="P233" s="30"/>
      <c r="Q233" s="32"/>
      <c r="R233" s="31"/>
    </row>
    <row r="234" spans="2:18" x14ac:dyDescent="0.25">
      <c r="B234" s="26">
        <v>13</v>
      </c>
      <c r="C234" s="27">
        <v>0.27700000000000002</v>
      </c>
      <c r="D234" s="27"/>
      <c r="E234" s="39">
        <f t="shared" si="102"/>
        <v>0.36850000000000005</v>
      </c>
      <c r="F234" s="41">
        <f t="shared" si="103"/>
        <v>1</v>
      </c>
      <c r="G234" s="39">
        <f t="shared" si="104"/>
        <v>0.36850000000000005</v>
      </c>
      <c r="H234" s="41"/>
      <c r="I234" s="26"/>
      <c r="J234" s="26"/>
      <c r="K234" s="39"/>
      <c r="L234" s="41"/>
      <c r="M234" s="39"/>
      <c r="N234" s="30"/>
      <c r="O234" s="30"/>
      <c r="P234" s="30"/>
      <c r="Q234" s="32"/>
      <c r="R234" s="31"/>
    </row>
    <row r="235" spans="2:18" x14ac:dyDescent="0.25">
      <c r="B235" s="26">
        <v>14</v>
      </c>
      <c r="C235" s="27">
        <v>0.17199999999999999</v>
      </c>
      <c r="D235" s="27"/>
      <c r="E235" s="39">
        <f t="shared" si="102"/>
        <v>0.22450000000000001</v>
      </c>
      <c r="F235" s="41">
        <f t="shared" si="103"/>
        <v>1</v>
      </c>
      <c r="G235" s="39">
        <f t="shared" si="104"/>
        <v>0.22450000000000001</v>
      </c>
      <c r="H235" s="41"/>
      <c r="I235" s="26">
        <v>0</v>
      </c>
      <c r="J235" s="26">
        <v>0.95399999999999996</v>
      </c>
      <c r="K235" s="39"/>
      <c r="L235" s="41"/>
      <c r="M235" s="39"/>
      <c r="N235" s="30"/>
      <c r="O235" s="30"/>
      <c r="P235" s="30"/>
      <c r="Q235" s="32"/>
      <c r="R235" s="31"/>
    </row>
    <row r="236" spans="2:18" x14ac:dyDescent="0.25">
      <c r="B236" s="26">
        <v>15</v>
      </c>
      <c r="C236" s="27">
        <v>0.27500000000000002</v>
      </c>
      <c r="D236" s="27"/>
      <c r="E236" s="39">
        <f t="shared" si="102"/>
        <v>0.2235</v>
      </c>
      <c r="F236" s="41">
        <f t="shared" si="103"/>
        <v>1</v>
      </c>
      <c r="G236" s="39">
        <f t="shared" si="104"/>
        <v>0.2235</v>
      </c>
      <c r="H236" s="41"/>
      <c r="I236" s="26">
        <v>5</v>
      </c>
      <c r="J236" s="26">
        <v>0.94599999999999995</v>
      </c>
      <c r="K236" s="39">
        <f t="shared" ref="K236:K241" si="105">AVERAGE(J235,J236)</f>
        <v>0.95</v>
      </c>
      <c r="L236" s="41">
        <f t="shared" ref="L236:L241" si="106">I236-I235</f>
        <v>5</v>
      </c>
      <c r="M236" s="39">
        <f t="shared" ref="M236:M241" si="107">L236*K236</f>
        <v>4.75</v>
      </c>
      <c r="N236" s="30"/>
      <c r="O236" s="30"/>
      <c r="P236" s="30"/>
      <c r="Q236" s="32"/>
      <c r="R236" s="31"/>
    </row>
    <row r="237" spans="2:18" x14ac:dyDescent="0.25">
      <c r="B237" s="26">
        <v>16</v>
      </c>
      <c r="C237" s="27">
        <v>0.50600000000000001</v>
      </c>
      <c r="D237" s="27"/>
      <c r="E237" s="39">
        <f t="shared" si="102"/>
        <v>0.39050000000000001</v>
      </c>
      <c r="F237" s="41">
        <f t="shared" si="103"/>
        <v>1</v>
      </c>
      <c r="G237" s="39">
        <f t="shared" si="104"/>
        <v>0.39050000000000001</v>
      </c>
      <c r="H237" s="41"/>
      <c r="I237" s="41">
        <f>I238-(J237-J238)*1.5</f>
        <v>9.5749999999999993</v>
      </c>
      <c r="J237" s="41">
        <v>0.95</v>
      </c>
      <c r="K237" s="39">
        <f t="shared" si="105"/>
        <v>0.94799999999999995</v>
      </c>
      <c r="L237" s="41">
        <f t="shared" si="106"/>
        <v>4.5749999999999993</v>
      </c>
      <c r="M237" s="39">
        <f t="shared" si="107"/>
        <v>4.3370999999999995</v>
      </c>
      <c r="N237" s="34"/>
      <c r="O237" s="34"/>
      <c r="P237" s="34"/>
      <c r="Q237" s="32"/>
      <c r="R237" s="31"/>
    </row>
    <row r="238" spans="2:18" x14ac:dyDescent="0.25">
      <c r="B238" s="26">
        <v>17</v>
      </c>
      <c r="C238" s="27">
        <v>0.63600000000000001</v>
      </c>
      <c r="D238" s="27"/>
      <c r="E238" s="39">
        <f t="shared" si="102"/>
        <v>0.57099999999999995</v>
      </c>
      <c r="F238" s="41">
        <f t="shared" si="103"/>
        <v>1</v>
      </c>
      <c r="G238" s="39">
        <f t="shared" si="104"/>
        <v>0.57099999999999995</v>
      </c>
      <c r="H238" s="41"/>
      <c r="I238" s="31">
        <f>I239-1.5</f>
        <v>12.5</v>
      </c>
      <c r="J238" s="31">
        <f>J239</f>
        <v>-1</v>
      </c>
      <c r="K238" s="39">
        <f t="shared" si="105"/>
        <v>-2.5000000000000022E-2</v>
      </c>
      <c r="L238" s="41">
        <f t="shared" si="106"/>
        <v>2.9250000000000007</v>
      </c>
      <c r="M238" s="39">
        <f t="shared" si="107"/>
        <v>-7.3125000000000079E-2</v>
      </c>
      <c r="N238" s="30"/>
      <c r="O238" s="30"/>
      <c r="P238" s="30"/>
      <c r="Q238" s="32"/>
      <c r="R238" s="31"/>
    </row>
    <row r="239" spans="2:18" x14ac:dyDescent="0.25">
      <c r="B239" s="26">
        <v>18</v>
      </c>
      <c r="C239" s="27">
        <v>0.92100000000000004</v>
      </c>
      <c r="D239" s="27" t="s">
        <v>21</v>
      </c>
      <c r="E239" s="39">
        <f t="shared" si="102"/>
        <v>0.77849999999999997</v>
      </c>
      <c r="F239" s="41">
        <f t="shared" si="103"/>
        <v>1</v>
      </c>
      <c r="G239" s="39">
        <f t="shared" si="104"/>
        <v>0.77849999999999997</v>
      </c>
      <c r="H239" s="23"/>
      <c r="I239" s="31">
        <v>14</v>
      </c>
      <c r="J239" s="31">
        <v>-1</v>
      </c>
      <c r="K239" s="39">
        <f t="shared" si="105"/>
        <v>-1</v>
      </c>
      <c r="L239" s="41">
        <f t="shared" si="106"/>
        <v>1.5</v>
      </c>
      <c r="M239" s="39">
        <f t="shared" si="107"/>
        <v>-1.5</v>
      </c>
      <c r="N239" s="34"/>
      <c r="O239" s="34"/>
      <c r="P239" s="34"/>
      <c r="Q239" s="32"/>
      <c r="R239" s="31"/>
    </row>
    <row r="240" spans="2:18" x14ac:dyDescent="0.25">
      <c r="B240" s="26">
        <v>23</v>
      </c>
      <c r="C240" s="27">
        <v>0.91300000000000003</v>
      </c>
      <c r="D240" s="27"/>
      <c r="E240" s="39">
        <f t="shared" si="102"/>
        <v>0.91700000000000004</v>
      </c>
      <c r="F240" s="41">
        <f t="shared" si="103"/>
        <v>5</v>
      </c>
      <c r="G240" s="39">
        <f t="shared" si="104"/>
        <v>4.585</v>
      </c>
      <c r="H240" s="23"/>
      <c r="I240" s="41">
        <f>I239+1.5</f>
        <v>15.5</v>
      </c>
      <c r="J240" s="41">
        <f>J239</f>
        <v>-1</v>
      </c>
      <c r="K240" s="39">
        <f t="shared" si="105"/>
        <v>-1</v>
      </c>
      <c r="L240" s="41">
        <f t="shared" si="106"/>
        <v>1.5</v>
      </c>
      <c r="M240" s="39">
        <f t="shared" si="107"/>
        <v>-1.5</v>
      </c>
      <c r="N240" s="34"/>
      <c r="O240" s="34"/>
      <c r="P240" s="34"/>
      <c r="Q240" s="32"/>
      <c r="R240" s="31"/>
    </row>
    <row r="241" spans="2:18" x14ac:dyDescent="0.25">
      <c r="B241" s="26">
        <v>28</v>
      </c>
      <c r="C241" s="27">
        <v>0.89300000000000002</v>
      </c>
      <c r="D241" s="27" t="s">
        <v>75</v>
      </c>
      <c r="E241" s="39">
        <f t="shared" si="102"/>
        <v>0.90300000000000002</v>
      </c>
      <c r="F241" s="41">
        <f t="shared" si="103"/>
        <v>5</v>
      </c>
      <c r="G241" s="39">
        <f t="shared" si="104"/>
        <v>4.5150000000000006</v>
      </c>
      <c r="H241" s="23"/>
      <c r="I241" s="41">
        <f>I240+(J241-J240)*1.5</f>
        <v>18.38</v>
      </c>
      <c r="J241" s="41">
        <v>0.92</v>
      </c>
      <c r="K241" s="39">
        <f t="shared" si="105"/>
        <v>-3.999999999999998E-2</v>
      </c>
      <c r="L241" s="41">
        <f t="shared" si="106"/>
        <v>2.879999999999999</v>
      </c>
      <c r="M241" s="39">
        <f t="shared" si="107"/>
        <v>-0.1151999999999999</v>
      </c>
      <c r="N241" s="30"/>
      <c r="O241" s="30"/>
      <c r="P241" s="30"/>
      <c r="R241" s="31"/>
    </row>
    <row r="242" spans="2:18" ht="15" x14ac:dyDescent="0.25">
      <c r="B242" s="23" t="s">
        <v>69</v>
      </c>
      <c r="C242" s="23"/>
      <c r="D242" s="44">
        <v>1.5</v>
      </c>
      <c r="E242" s="44"/>
      <c r="J242" s="42"/>
      <c r="K242" s="42"/>
      <c r="L242" s="42"/>
      <c r="M242" s="42"/>
      <c r="N242" s="24"/>
      <c r="O242" s="24"/>
      <c r="P242" s="24"/>
    </row>
    <row r="243" spans="2:18" x14ac:dyDescent="0.25">
      <c r="B243" s="45"/>
      <c r="C243" s="45"/>
      <c r="D243" s="45"/>
      <c r="E243" s="45"/>
      <c r="F243" s="45"/>
      <c r="G243" s="45"/>
      <c r="I243" s="45"/>
      <c r="J243" s="45"/>
      <c r="K243" s="45"/>
      <c r="L243" s="45"/>
      <c r="M243" s="45"/>
      <c r="N243" s="25"/>
      <c r="O243" s="25"/>
      <c r="P243" s="30"/>
    </row>
    <row r="244" spans="2:18" x14ac:dyDescent="0.25">
      <c r="B244" s="26">
        <v>0</v>
      </c>
      <c r="C244" s="27">
        <v>0.83299999999999996</v>
      </c>
      <c r="D244" s="27" t="s">
        <v>75</v>
      </c>
      <c r="E244" s="41"/>
      <c r="F244" s="41"/>
      <c r="G244" s="41"/>
      <c r="H244" s="41"/>
      <c r="I244" s="28"/>
      <c r="J244" s="29"/>
      <c r="K244" s="39"/>
      <c r="L244" s="41"/>
      <c r="M244" s="39"/>
      <c r="N244" s="30"/>
      <c r="O244" s="30"/>
      <c r="P244" s="30"/>
      <c r="R244" s="31"/>
    </row>
    <row r="245" spans="2:18" x14ac:dyDescent="0.25">
      <c r="B245" s="26">
        <v>6</v>
      </c>
      <c r="C245" s="27">
        <v>0.84</v>
      </c>
      <c r="D245" s="27"/>
      <c r="E245" s="39">
        <f>(C244+C245)/2</f>
        <v>0.83650000000000002</v>
      </c>
      <c r="F245" s="41">
        <f>B245-B244</f>
        <v>6</v>
      </c>
      <c r="G245" s="39">
        <f>E245*F245</f>
        <v>5.0190000000000001</v>
      </c>
      <c r="H245" s="41"/>
      <c r="I245" s="31"/>
      <c r="J245" s="31"/>
      <c r="K245" s="39"/>
      <c r="L245" s="41"/>
      <c r="M245" s="39"/>
      <c r="N245" s="30"/>
      <c r="O245" s="30"/>
      <c r="P245" s="30"/>
      <c r="Q245" s="32"/>
      <c r="R245" s="31"/>
    </row>
    <row r="246" spans="2:18" x14ac:dyDescent="0.25">
      <c r="B246" s="26">
        <v>7</v>
      </c>
      <c r="C246" s="27">
        <v>2.0579999999999998</v>
      </c>
      <c r="D246" s="27"/>
      <c r="E246" s="39">
        <f t="shared" ref="E246:E257" si="108">(C245+C246)/2</f>
        <v>1.4489999999999998</v>
      </c>
      <c r="F246" s="41">
        <f t="shared" ref="F246:F257" si="109">B246-B245</f>
        <v>1</v>
      </c>
      <c r="G246" s="39">
        <f t="shared" ref="G246:G257" si="110">E246*F246</f>
        <v>1.4489999999999998</v>
      </c>
      <c r="H246" s="41"/>
      <c r="I246" s="31"/>
      <c r="J246" s="31"/>
      <c r="K246" s="39"/>
      <c r="L246" s="41"/>
      <c r="M246" s="39"/>
      <c r="N246" s="30"/>
      <c r="O246" s="30"/>
      <c r="P246" s="30"/>
      <c r="Q246" s="32"/>
      <c r="R246" s="31"/>
    </row>
    <row r="247" spans="2:18" x14ac:dyDescent="0.25">
      <c r="B247" s="26">
        <v>10</v>
      </c>
      <c r="C247" s="27">
        <v>2.0529999999999999</v>
      </c>
      <c r="D247" s="27" t="s">
        <v>22</v>
      </c>
      <c r="E247" s="39">
        <f t="shared" si="108"/>
        <v>2.0554999999999999</v>
      </c>
      <c r="F247" s="41">
        <f t="shared" si="109"/>
        <v>3</v>
      </c>
      <c r="G247" s="39">
        <f t="shared" si="110"/>
        <v>6.1664999999999992</v>
      </c>
      <c r="H247" s="41"/>
      <c r="I247" s="31"/>
      <c r="J247" s="31"/>
      <c r="K247" s="39"/>
      <c r="L247" s="41"/>
      <c r="M247" s="39"/>
      <c r="N247" s="30"/>
      <c r="O247" s="30"/>
      <c r="P247" s="30"/>
      <c r="Q247" s="32"/>
      <c r="R247" s="31"/>
    </row>
    <row r="248" spans="2:18" x14ac:dyDescent="0.25">
      <c r="B248" s="26">
        <v>11</v>
      </c>
      <c r="C248" s="27">
        <v>1.0369999999999999</v>
      </c>
      <c r="D248" s="27"/>
      <c r="E248" s="39">
        <f t="shared" si="108"/>
        <v>1.5449999999999999</v>
      </c>
      <c r="F248" s="41">
        <f t="shared" si="109"/>
        <v>1</v>
      </c>
      <c r="G248" s="39">
        <f t="shared" si="110"/>
        <v>1.5449999999999999</v>
      </c>
      <c r="H248" s="41"/>
      <c r="I248" s="31"/>
      <c r="J248" s="31"/>
      <c r="K248" s="39"/>
      <c r="L248" s="41"/>
      <c r="M248" s="39"/>
      <c r="N248" s="30"/>
      <c r="O248" s="30"/>
      <c r="P248" s="30"/>
      <c r="Q248" s="32"/>
      <c r="R248" s="31"/>
    </row>
    <row r="249" spans="2:18" x14ac:dyDescent="0.25">
      <c r="B249" s="26">
        <v>12</v>
      </c>
      <c r="C249" s="27">
        <v>0.47299999999999998</v>
      </c>
      <c r="D249" s="27"/>
      <c r="E249" s="39">
        <f t="shared" si="108"/>
        <v>0.75499999999999989</v>
      </c>
      <c r="F249" s="41">
        <f t="shared" si="109"/>
        <v>1</v>
      </c>
      <c r="G249" s="39">
        <f t="shared" si="110"/>
        <v>0.75499999999999989</v>
      </c>
      <c r="H249" s="41"/>
      <c r="I249" s="31"/>
      <c r="J249" s="31"/>
      <c r="K249" s="39"/>
      <c r="L249" s="41"/>
      <c r="M249" s="39"/>
      <c r="N249" s="30"/>
      <c r="O249" s="30"/>
      <c r="P249" s="30"/>
      <c r="Q249" s="32"/>
      <c r="R249" s="31"/>
    </row>
    <row r="250" spans="2:18" x14ac:dyDescent="0.25">
      <c r="B250" s="26">
        <v>13</v>
      </c>
      <c r="C250" s="27">
        <v>0.161</v>
      </c>
      <c r="D250" s="27"/>
      <c r="E250" s="39">
        <f t="shared" si="108"/>
        <v>0.317</v>
      </c>
      <c r="F250" s="41">
        <f t="shared" si="109"/>
        <v>1</v>
      </c>
      <c r="G250" s="39">
        <f t="shared" si="110"/>
        <v>0.317</v>
      </c>
      <c r="I250" s="31"/>
      <c r="J250" s="31"/>
      <c r="K250" s="39"/>
      <c r="L250" s="41"/>
      <c r="M250" s="39"/>
      <c r="N250" s="30"/>
      <c r="O250" s="30"/>
      <c r="P250" s="30"/>
      <c r="Q250" s="32"/>
      <c r="R250" s="31"/>
    </row>
    <row r="251" spans="2:18" x14ac:dyDescent="0.25">
      <c r="B251" s="26">
        <v>15</v>
      </c>
      <c r="C251" s="27">
        <v>5.8000000000000003E-2</v>
      </c>
      <c r="D251" s="27"/>
      <c r="E251" s="39">
        <f t="shared" si="108"/>
        <v>0.1095</v>
      </c>
      <c r="F251" s="41">
        <f t="shared" si="109"/>
        <v>2</v>
      </c>
      <c r="G251" s="39">
        <f t="shared" si="110"/>
        <v>0.219</v>
      </c>
      <c r="I251" s="31"/>
      <c r="J251" s="31"/>
      <c r="K251" s="39"/>
      <c r="L251" s="41"/>
      <c r="M251" s="39"/>
      <c r="N251" s="30"/>
      <c r="O251" s="30"/>
      <c r="P251" s="30"/>
      <c r="Q251" s="32"/>
      <c r="R251" s="31"/>
    </row>
    <row r="252" spans="2:18" x14ac:dyDescent="0.25">
      <c r="B252" s="26">
        <v>17</v>
      </c>
      <c r="C252" s="27">
        <v>0.16400000000000001</v>
      </c>
      <c r="D252" s="27"/>
      <c r="E252" s="39">
        <f t="shared" si="108"/>
        <v>0.111</v>
      </c>
      <c r="F252" s="41">
        <f t="shared" si="109"/>
        <v>2</v>
      </c>
      <c r="G252" s="39">
        <f t="shared" si="110"/>
        <v>0.222</v>
      </c>
      <c r="I252" s="31">
        <v>0</v>
      </c>
      <c r="J252" s="31">
        <v>0.83299999999999996</v>
      </c>
      <c r="K252" s="39"/>
      <c r="L252" s="41"/>
      <c r="M252" s="39"/>
      <c r="N252" s="34"/>
      <c r="O252" s="34"/>
      <c r="P252" s="34"/>
      <c r="Q252" s="32"/>
      <c r="R252" s="31"/>
    </row>
    <row r="253" spans="2:18" x14ac:dyDescent="0.25">
      <c r="B253" s="26">
        <v>18</v>
      </c>
      <c r="C253" s="27">
        <v>0.371</v>
      </c>
      <c r="D253" s="27"/>
      <c r="E253" s="39">
        <f t="shared" si="108"/>
        <v>0.26750000000000002</v>
      </c>
      <c r="F253" s="41">
        <f t="shared" si="109"/>
        <v>1</v>
      </c>
      <c r="G253" s="39">
        <f t="shared" si="110"/>
        <v>0.26750000000000002</v>
      </c>
      <c r="H253" s="41"/>
      <c r="I253" s="31">
        <v>6</v>
      </c>
      <c r="J253" s="31">
        <v>0.84</v>
      </c>
      <c r="K253" s="39">
        <f t="shared" ref="K253:K257" si="111">AVERAGE(J252,J253)</f>
        <v>0.83650000000000002</v>
      </c>
      <c r="L253" s="41">
        <f t="shared" ref="L253:L257" si="112">I253-I252</f>
        <v>6</v>
      </c>
      <c r="M253" s="39">
        <f t="shared" ref="M253:M257" si="113">L253*K253</f>
        <v>5.0190000000000001</v>
      </c>
      <c r="N253" s="30"/>
      <c r="O253" s="30"/>
      <c r="P253" s="30"/>
      <c r="Q253" s="32"/>
      <c r="R253" s="31"/>
    </row>
    <row r="254" spans="2:18" x14ac:dyDescent="0.25">
      <c r="B254" s="26">
        <v>19</v>
      </c>
      <c r="C254" s="27">
        <v>0.45800000000000002</v>
      </c>
      <c r="D254" s="27"/>
      <c r="E254" s="39">
        <f t="shared" si="108"/>
        <v>0.41449999999999998</v>
      </c>
      <c r="F254" s="41">
        <f t="shared" si="109"/>
        <v>1</v>
      </c>
      <c r="G254" s="39">
        <f t="shared" si="110"/>
        <v>0.41449999999999998</v>
      </c>
      <c r="H254" s="41"/>
      <c r="I254" s="31">
        <v>7</v>
      </c>
      <c r="J254" s="31">
        <v>2.0579999999999998</v>
      </c>
      <c r="K254" s="39">
        <f t="shared" si="111"/>
        <v>1.4489999999999998</v>
      </c>
      <c r="L254" s="41">
        <f t="shared" si="112"/>
        <v>1</v>
      </c>
      <c r="M254" s="39">
        <f t="shared" si="113"/>
        <v>1.4489999999999998</v>
      </c>
      <c r="N254" s="34"/>
      <c r="O254" s="34"/>
      <c r="P254" s="34"/>
      <c r="Q254" s="32"/>
      <c r="R254" s="31"/>
    </row>
    <row r="255" spans="2:18" x14ac:dyDescent="0.25">
      <c r="B255" s="26">
        <v>20</v>
      </c>
      <c r="C255" s="27">
        <v>0.77400000000000002</v>
      </c>
      <c r="D255" s="27" t="s">
        <v>21</v>
      </c>
      <c r="E255" s="39">
        <f t="shared" si="108"/>
        <v>0.61599999999999999</v>
      </c>
      <c r="F255" s="41">
        <f t="shared" si="109"/>
        <v>1</v>
      </c>
      <c r="G255" s="39">
        <f t="shared" si="110"/>
        <v>0.61599999999999999</v>
      </c>
      <c r="H255" s="41"/>
      <c r="I255" s="41">
        <f>I256-(J255-J256)*1.5</f>
        <v>9.4250000000000007</v>
      </c>
      <c r="J255" s="41">
        <v>2.0499999999999998</v>
      </c>
      <c r="K255" s="39">
        <f t="shared" si="111"/>
        <v>2.0539999999999998</v>
      </c>
      <c r="L255" s="41">
        <f t="shared" si="112"/>
        <v>2.4250000000000007</v>
      </c>
      <c r="M255" s="39">
        <f t="shared" si="113"/>
        <v>4.9809500000000009</v>
      </c>
      <c r="N255" s="34"/>
      <c r="O255" s="34"/>
      <c r="P255" s="34"/>
      <c r="Q255" s="32"/>
      <c r="R255" s="31"/>
    </row>
    <row r="256" spans="2:18" x14ac:dyDescent="0.25">
      <c r="B256" s="26">
        <v>25</v>
      </c>
      <c r="C256" s="27">
        <v>0.76200000000000001</v>
      </c>
      <c r="D256" s="27"/>
      <c r="E256" s="39">
        <f t="shared" si="108"/>
        <v>0.76800000000000002</v>
      </c>
      <c r="F256" s="41">
        <f t="shared" si="109"/>
        <v>5</v>
      </c>
      <c r="G256" s="39">
        <f t="shared" si="110"/>
        <v>3.84</v>
      </c>
      <c r="H256" s="41"/>
      <c r="I256" s="31">
        <f>I257-1.5</f>
        <v>14</v>
      </c>
      <c r="J256" s="31">
        <f>J257</f>
        <v>-1</v>
      </c>
      <c r="K256" s="39">
        <f t="shared" si="111"/>
        <v>0.52499999999999991</v>
      </c>
      <c r="L256" s="41">
        <f t="shared" si="112"/>
        <v>4.5749999999999993</v>
      </c>
      <c r="M256" s="39">
        <f t="shared" si="113"/>
        <v>2.4018749999999991</v>
      </c>
      <c r="N256" s="30"/>
      <c r="O256" s="30"/>
      <c r="P256" s="30"/>
      <c r="R256" s="31"/>
    </row>
    <row r="257" spans="2:18" x14ac:dyDescent="0.25">
      <c r="B257" s="26">
        <v>30</v>
      </c>
      <c r="C257" s="27">
        <v>0.748</v>
      </c>
      <c r="D257" s="27" t="s">
        <v>75</v>
      </c>
      <c r="E257" s="39">
        <f t="shared" si="108"/>
        <v>0.755</v>
      </c>
      <c r="F257" s="41">
        <f t="shared" si="109"/>
        <v>5</v>
      </c>
      <c r="G257" s="39">
        <f t="shared" si="110"/>
        <v>3.7749999999999999</v>
      </c>
      <c r="H257" s="23"/>
      <c r="I257" s="31">
        <v>15.5</v>
      </c>
      <c r="J257" s="31">
        <v>-1</v>
      </c>
      <c r="K257" s="39">
        <f t="shared" si="111"/>
        <v>-1</v>
      </c>
      <c r="L257" s="41">
        <f t="shared" si="112"/>
        <v>1.5</v>
      </c>
      <c r="M257" s="39">
        <f t="shared" si="113"/>
        <v>-1.5</v>
      </c>
      <c r="N257" s="30"/>
      <c r="O257" s="30"/>
      <c r="P257" s="30"/>
      <c r="R257" s="31"/>
    </row>
    <row r="258" spans="2:18" x14ac:dyDescent="0.25">
      <c r="B258" s="28"/>
      <c r="C258" s="36"/>
      <c r="D258" s="36"/>
      <c r="E258" s="39"/>
      <c r="F258" s="41"/>
      <c r="G258" s="39"/>
      <c r="H258" s="41" t="s">
        <v>72</v>
      </c>
      <c r="I258" s="41"/>
      <c r="J258" s="41" t="e">
        <f>#REF!</f>
        <v>#REF!</v>
      </c>
      <c r="K258" s="39" t="s">
        <v>73</v>
      </c>
      <c r="L258" s="41" t="e">
        <f>#REF!</f>
        <v>#REF!</v>
      </c>
      <c r="M258" s="39" t="e">
        <f>J258-L258</f>
        <v>#REF!</v>
      </c>
      <c r="N258" s="30"/>
      <c r="O258" s="30"/>
      <c r="P258" s="30"/>
      <c r="R258" s="31"/>
    </row>
    <row r="259" spans="2:18" ht="15" x14ac:dyDescent="0.25">
      <c r="B259" s="23" t="s">
        <v>69</v>
      </c>
      <c r="C259" s="23"/>
      <c r="D259" s="44">
        <v>1.6</v>
      </c>
      <c r="E259" s="44"/>
      <c r="J259" s="42"/>
      <c r="K259" s="42"/>
      <c r="L259" s="42"/>
      <c r="M259" s="42"/>
      <c r="N259" s="24"/>
      <c r="O259" s="24"/>
      <c r="P259" s="24"/>
    </row>
    <row r="260" spans="2:18" x14ac:dyDescent="0.25">
      <c r="B260" s="26">
        <v>0</v>
      </c>
      <c r="C260" s="27">
        <v>0.96199999999999997</v>
      </c>
      <c r="D260" s="27" t="s">
        <v>75</v>
      </c>
      <c r="E260" s="41"/>
      <c r="F260" s="41"/>
      <c r="G260" s="41"/>
      <c r="H260" s="41"/>
      <c r="I260" s="28"/>
      <c r="J260" s="29"/>
      <c r="K260" s="39"/>
      <c r="L260" s="41"/>
      <c r="M260" s="39"/>
      <c r="N260" s="30"/>
      <c r="O260" s="30"/>
      <c r="P260" s="30"/>
      <c r="R260" s="31"/>
    </row>
    <row r="261" spans="2:18" x14ac:dyDescent="0.25">
      <c r="B261" s="26">
        <v>6</v>
      </c>
      <c r="C261" s="27">
        <v>0.94899999999999995</v>
      </c>
      <c r="D261" s="27"/>
      <c r="E261" s="39">
        <f>(C260+C261)/2</f>
        <v>0.95550000000000002</v>
      </c>
      <c r="F261" s="41">
        <f>B261-B260</f>
        <v>6</v>
      </c>
      <c r="G261" s="39">
        <f>E261*F261</f>
        <v>5.7330000000000005</v>
      </c>
      <c r="H261" s="41"/>
      <c r="I261" s="31"/>
      <c r="J261" s="31"/>
      <c r="K261" s="39"/>
      <c r="L261" s="41"/>
      <c r="M261" s="39"/>
      <c r="N261" s="30"/>
      <c r="O261" s="30"/>
      <c r="P261" s="30"/>
      <c r="Q261" s="32"/>
      <c r="R261" s="31"/>
    </row>
    <row r="262" spans="2:18" x14ac:dyDescent="0.25">
      <c r="B262" s="26">
        <v>7</v>
      </c>
      <c r="C262" s="27">
        <v>2.4689999999999999</v>
      </c>
      <c r="D262" s="27" t="s">
        <v>113</v>
      </c>
      <c r="E262" s="39">
        <f t="shared" ref="E262:E274" si="114">(C261+C262)/2</f>
        <v>1.7089999999999999</v>
      </c>
      <c r="F262" s="41">
        <f t="shared" ref="F262:F274" si="115">B262-B261</f>
        <v>1</v>
      </c>
      <c r="G262" s="39">
        <f t="shared" ref="G262:G274" si="116">E262*F262</f>
        <v>1.7089999999999999</v>
      </c>
      <c r="H262" s="41"/>
      <c r="I262" s="31"/>
      <c r="J262" s="31"/>
      <c r="K262" s="39"/>
      <c r="L262" s="41"/>
      <c r="M262" s="39"/>
      <c r="N262" s="30"/>
      <c r="O262" s="30"/>
      <c r="P262" s="30"/>
      <c r="Q262" s="32"/>
      <c r="R262" s="31"/>
    </row>
    <row r="263" spans="2:18" x14ac:dyDescent="0.25">
      <c r="B263" s="26">
        <v>10</v>
      </c>
      <c r="C263" s="27">
        <v>2.4529999999999998</v>
      </c>
      <c r="D263" s="27" t="s">
        <v>22</v>
      </c>
      <c r="E263" s="39">
        <f t="shared" si="114"/>
        <v>2.4609999999999999</v>
      </c>
      <c r="F263" s="41">
        <f t="shared" si="115"/>
        <v>3</v>
      </c>
      <c r="G263" s="39">
        <f t="shared" si="116"/>
        <v>7.3829999999999991</v>
      </c>
      <c r="H263" s="41"/>
      <c r="I263" s="31"/>
      <c r="J263" s="31"/>
      <c r="K263" s="39"/>
      <c r="L263" s="41"/>
      <c r="M263" s="39"/>
      <c r="N263" s="30"/>
      <c r="O263" s="30"/>
      <c r="P263" s="30"/>
      <c r="Q263" s="32"/>
      <c r="R263" s="31"/>
    </row>
    <row r="264" spans="2:18" x14ac:dyDescent="0.25">
      <c r="B264" s="26">
        <v>11</v>
      </c>
      <c r="C264" s="27">
        <v>1.56</v>
      </c>
      <c r="D264" s="27"/>
      <c r="E264" s="39">
        <f t="shared" si="114"/>
        <v>2.0065</v>
      </c>
      <c r="F264" s="41">
        <f t="shared" si="115"/>
        <v>1</v>
      </c>
      <c r="G264" s="39">
        <f t="shared" si="116"/>
        <v>2.0065</v>
      </c>
      <c r="H264" s="41"/>
      <c r="I264" s="31"/>
      <c r="J264" s="31"/>
      <c r="K264" s="39"/>
      <c r="L264" s="41"/>
      <c r="M264" s="39"/>
      <c r="N264" s="30"/>
      <c r="O264" s="30"/>
      <c r="P264" s="30"/>
      <c r="Q264" s="32"/>
      <c r="R264" s="31"/>
    </row>
    <row r="265" spans="2:18" x14ac:dyDescent="0.25">
      <c r="B265" s="26">
        <v>12</v>
      </c>
      <c r="C265" s="27">
        <v>0.76100000000000001</v>
      </c>
      <c r="D265" s="27"/>
      <c r="E265" s="39">
        <f t="shared" si="114"/>
        <v>1.1605000000000001</v>
      </c>
      <c r="F265" s="41">
        <f t="shared" si="115"/>
        <v>1</v>
      </c>
      <c r="G265" s="39">
        <f t="shared" si="116"/>
        <v>1.1605000000000001</v>
      </c>
      <c r="H265" s="41"/>
      <c r="I265" s="31"/>
      <c r="J265" s="31"/>
      <c r="K265" s="39"/>
      <c r="L265" s="41"/>
      <c r="M265" s="39"/>
      <c r="N265" s="30"/>
      <c r="O265" s="30"/>
      <c r="P265" s="30"/>
      <c r="Q265" s="32"/>
      <c r="R265" s="31"/>
    </row>
    <row r="266" spans="2:18" x14ac:dyDescent="0.25">
      <c r="B266" s="26">
        <v>13</v>
      </c>
      <c r="C266" s="27">
        <v>0.36699999999999999</v>
      </c>
      <c r="D266" s="27"/>
      <c r="E266" s="39">
        <f t="shared" si="114"/>
        <v>0.56400000000000006</v>
      </c>
      <c r="F266" s="41">
        <f t="shared" si="115"/>
        <v>1</v>
      </c>
      <c r="G266" s="39">
        <f t="shared" si="116"/>
        <v>0.56400000000000006</v>
      </c>
      <c r="I266" s="31"/>
      <c r="J266" s="31"/>
      <c r="K266" s="39"/>
      <c r="L266" s="41"/>
      <c r="M266" s="39"/>
      <c r="N266" s="30"/>
      <c r="O266" s="30"/>
      <c r="P266" s="30"/>
      <c r="Q266" s="32"/>
      <c r="R266" s="31"/>
    </row>
    <row r="267" spans="2:18" x14ac:dyDescent="0.25">
      <c r="B267" s="26">
        <v>15</v>
      </c>
      <c r="C267" s="27">
        <v>0.26400000000000001</v>
      </c>
      <c r="D267" s="27"/>
      <c r="E267" s="39">
        <f t="shared" si="114"/>
        <v>0.3155</v>
      </c>
      <c r="F267" s="41">
        <f t="shared" si="115"/>
        <v>2</v>
      </c>
      <c r="G267" s="39">
        <f t="shared" si="116"/>
        <v>0.63100000000000001</v>
      </c>
      <c r="I267" s="31"/>
      <c r="J267" s="31"/>
      <c r="K267" s="39"/>
      <c r="L267" s="41"/>
      <c r="M267" s="39"/>
      <c r="N267" s="30"/>
      <c r="O267" s="30"/>
      <c r="P267" s="30"/>
      <c r="Q267" s="32"/>
      <c r="R267" s="31"/>
    </row>
    <row r="268" spans="2:18" x14ac:dyDescent="0.25">
      <c r="B268" s="26">
        <v>17</v>
      </c>
      <c r="C268" s="27">
        <v>0.37</v>
      </c>
      <c r="D268" s="27"/>
      <c r="E268" s="39">
        <f t="shared" si="114"/>
        <v>0.317</v>
      </c>
      <c r="F268" s="41">
        <f t="shared" si="115"/>
        <v>2</v>
      </c>
      <c r="G268" s="39">
        <f t="shared" si="116"/>
        <v>0.63400000000000001</v>
      </c>
      <c r="I268" s="31">
        <v>0</v>
      </c>
      <c r="J268" s="31">
        <v>0.96199999999999997</v>
      </c>
      <c r="K268" s="39"/>
      <c r="L268" s="41"/>
      <c r="M268" s="39"/>
      <c r="N268" s="34"/>
      <c r="O268" s="34"/>
      <c r="P268" s="34"/>
      <c r="Q268" s="32"/>
      <c r="R268" s="31"/>
    </row>
    <row r="269" spans="2:18" x14ac:dyDescent="0.25">
      <c r="B269" s="26">
        <v>18</v>
      </c>
      <c r="C269" s="27">
        <v>0.76700000000000002</v>
      </c>
      <c r="D269" s="27"/>
      <c r="E269" s="39">
        <f t="shared" si="114"/>
        <v>0.56850000000000001</v>
      </c>
      <c r="F269" s="41">
        <f t="shared" si="115"/>
        <v>1</v>
      </c>
      <c r="G269" s="39">
        <f t="shared" si="116"/>
        <v>0.56850000000000001</v>
      </c>
      <c r="H269" s="41"/>
      <c r="I269" s="31">
        <v>6</v>
      </c>
      <c r="J269" s="31">
        <v>0.94899999999999995</v>
      </c>
      <c r="K269" s="39">
        <f t="shared" ref="K269:K274" si="117">AVERAGE(J268,J269)</f>
        <v>0.95550000000000002</v>
      </c>
      <c r="L269" s="41">
        <f t="shared" ref="L269:L274" si="118">I269-I268</f>
        <v>6</v>
      </c>
      <c r="M269" s="39">
        <f t="shared" ref="M269:M274" si="119">L269*K269</f>
        <v>5.7330000000000005</v>
      </c>
      <c r="N269" s="30"/>
      <c r="O269" s="30"/>
      <c r="P269" s="30"/>
      <c r="Q269" s="32"/>
      <c r="R269" s="31"/>
    </row>
    <row r="270" spans="2:18" x14ac:dyDescent="0.25">
      <c r="B270" s="26">
        <v>19</v>
      </c>
      <c r="C270" s="27">
        <v>1.4379999999999999</v>
      </c>
      <c r="D270" s="27"/>
      <c r="E270" s="39">
        <f t="shared" si="114"/>
        <v>1.1025</v>
      </c>
      <c r="F270" s="41">
        <f t="shared" si="115"/>
        <v>1</v>
      </c>
      <c r="G270" s="39">
        <f t="shared" si="116"/>
        <v>1.1025</v>
      </c>
      <c r="H270" s="41"/>
      <c r="I270" s="31">
        <v>7</v>
      </c>
      <c r="J270" s="31">
        <v>2.4689999999999999</v>
      </c>
      <c r="K270" s="39">
        <f t="shared" si="117"/>
        <v>1.7089999999999999</v>
      </c>
      <c r="L270" s="41">
        <f t="shared" si="118"/>
        <v>1</v>
      </c>
      <c r="M270" s="39">
        <f t="shared" si="119"/>
        <v>1.7089999999999999</v>
      </c>
      <c r="N270" s="34"/>
      <c r="O270" s="34"/>
      <c r="P270" s="34"/>
      <c r="Q270" s="32"/>
      <c r="R270" s="31"/>
    </row>
    <row r="271" spans="2:18" x14ac:dyDescent="0.25">
      <c r="B271" s="26">
        <v>20</v>
      </c>
      <c r="C271" s="27">
        <v>2.1579999999999999</v>
      </c>
      <c r="D271" s="27" t="s">
        <v>21</v>
      </c>
      <c r="E271" s="39">
        <f t="shared" si="114"/>
        <v>1.798</v>
      </c>
      <c r="F271" s="41">
        <f t="shared" si="115"/>
        <v>1</v>
      </c>
      <c r="G271" s="39">
        <f t="shared" si="116"/>
        <v>1.798</v>
      </c>
      <c r="H271" s="41"/>
      <c r="I271" s="41">
        <f>I272-(J271-J272)*1.5</f>
        <v>8.7949999999999999</v>
      </c>
      <c r="J271" s="41">
        <v>2.4700000000000002</v>
      </c>
      <c r="K271" s="39">
        <f t="shared" si="117"/>
        <v>2.4695</v>
      </c>
      <c r="L271" s="41">
        <f t="shared" si="118"/>
        <v>1.7949999999999999</v>
      </c>
      <c r="M271" s="39">
        <f t="shared" si="119"/>
        <v>4.4327525000000003</v>
      </c>
      <c r="N271" s="34"/>
      <c r="O271" s="34"/>
      <c r="P271" s="34"/>
      <c r="Q271" s="32"/>
      <c r="R271" s="31"/>
    </row>
    <row r="272" spans="2:18" x14ac:dyDescent="0.25">
      <c r="B272" s="26">
        <v>21</v>
      </c>
      <c r="C272" s="27">
        <v>2.153</v>
      </c>
      <c r="D272" s="27"/>
      <c r="E272" s="39">
        <f t="shared" si="114"/>
        <v>2.1555</v>
      </c>
      <c r="F272" s="41">
        <f t="shared" si="115"/>
        <v>1</v>
      </c>
      <c r="G272" s="39">
        <f t="shared" si="116"/>
        <v>2.1555</v>
      </c>
      <c r="H272" s="41"/>
      <c r="I272" s="31">
        <f>I273-1.5</f>
        <v>14</v>
      </c>
      <c r="J272" s="31">
        <f>J273</f>
        <v>-1</v>
      </c>
      <c r="K272" s="39">
        <f t="shared" si="117"/>
        <v>0.7350000000000001</v>
      </c>
      <c r="L272" s="41">
        <f t="shared" si="118"/>
        <v>5.2050000000000001</v>
      </c>
      <c r="M272" s="39">
        <f t="shared" si="119"/>
        <v>3.8256750000000004</v>
      </c>
      <c r="N272" s="30"/>
      <c r="O272" s="30"/>
      <c r="P272" s="30"/>
      <c r="R272" s="31"/>
    </row>
    <row r="273" spans="2:18" x14ac:dyDescent="0.25">
      <c r="B273" s="26">
        <v>22</v>
      </c>
      <c r="C273" s="27">
        <v>1.4530000000000001</v>
      </c>
      <c r="D273" s="27"/>
      <c r="E273" s="39">
        <f t="shared" si="114"/>
        <v>1.8029999999999999</v>
      </c>
      <c r="F273" s="41">
        <f t="shared" si="115"/>
        <v>1</v>
      </c>
      <c r="G273" s="39">
        <f t="shared" si="116"/>
        <v>1.8029999999999999</v>
      </c>
      <c r="H273" s="23"/>
      <c r="I273" s="31">
        <v>15.5</v>
      </c>
      <c r="J273" s="31">
        <v>-1</v>
      </c>
      <c r="K273" s="39">
        <f t="shared" si="117"/>
        <v>-1</v>
      </c>
      <c r="L273" s="41">
        <f t="shared" si="118"/>
        <v>1.5</v>
      </c>
      <c r="M273" s="39">
        <f t="shared" si="119"/>
        <v>-1.5</v>
      </c>
      <c r="N273" s="30"/>
      <c r="O273" s="30"/>
      <c r="P273" s="30"/>
      <c r="R273" s="31"/>
    </row>
    <row r="274" spans="2:18" x14ac:dyDescent="0.25">
      <c r="B274" s="26">
        <v>24</v>
      </c>
      <c r="C274" s="27">
        <v>0.66800000000000004</v>
      </c>
      <c r="D274" s="27" t="s">
        <v>106</v>
      </c>
      <c r="E274" s="39">
        <f t="shared" si="114"/>
        <v>1.0605</v>
      </c>
      <c r="F274" s="41">
        <f t="shared" si="115"/>
        <v>2</v>
      </c>
      <c r="G274" s="39">
        <f t="shared" si="116"/>
        <v>2.121</v>
      </c>
      <c r="H274" s="23"/>
      <c r="I274" s="41">
        <f>I273+1.5</f>
        <v>17</v>
      </c>
      <c r="J274" s="41">
        <f>J273</f>
        <v>-1</v>
      </c>
      <c r="K274" s="39">
        <f t="shared" si="117"/>
        <v>-1</v>
      </c>
      <c r="L274" s="41">
        <f t="shared" si="118"/>
        <v>1.5</v>
      </c>
      <c r="M274" s="39">
        <f t="shared" si="119"/>
        <v>-1.5</v>
      </c>
      <c r="N274" s="30"/>
      <c r="O274" s="30"/>
      <c r="P274" s="30"/>
      <c r="R274" s="31"/>
    </row>
    <row r="275" spans="2:18" x14ac:dyDescent="0.25">
      <c r="B275" s="28"/>
      <c r="C275" s="36"/>
      <c r="D275" s="36"/>
      <c r="E275" s="39"/>
      <c r="F275" s="41"/>
      <c r="G275" s="39"/>
      <c r="H275" s="41" t="s">
        <v>72</v>
      </c>
      <c r="I275" s="41"/>
      <c r="J275" s="41" t="e">
        <f>#REF!</f>
        <v>#REF!</v>
      </c>
      <c r="K275" s="39" t="s">
        <v>73</v>
      </c>
      <c r="L275" s="41" t="e">
        <f>#REF!</f>
        <v>#REF!</v>
      </c>
      <c r="M275" s="39" t="e">
        <f>J275-L275</f>
        <v>#REF!</v>
      </c>
      <c r="N275" s="30"/>
      <c r="O275" s="30"/>
      <c r="P275" s="30"/>
      <c r="R275" s="31"/>
    </row>
    <row r="276" spans="2:18" ht="15" x14ac:dyDescent="0.25">
      <c r="B276" s="23" t="s">
        <v>69</v>
      </c>
      <c r="C276" s="23"/>
      <c r="D276" s="44">
        <v>1.7</v>
      </c>
      <c r="E276" s="44"/>
      <c r="J276" s="42"/>
      <c r="K276" s="42"/>
      <c r="L276" s="42"/>
      <c r="M276" s="42"/>
      <c r="N276" s="24"/>
      <c r="O276" s="24"/>
      <c r="P276" s="24"/>
    </row>
    <row r="277" spans="2:18" x14ac:dyDescent="0.25">
      <c r="B277" s="45"/>
      <c r="C277" s="45"/>
      <c r="D277" s="45"/>
      <c r="E277" s="45"/>
      <c r="F277" s="45"/>
      <c r="G277" s="45"/>
      <c r="I277" s="45"/>
      <c r="J277" s="45"/>
      <c r="K277" s="45"/>
      <c r="L277" s="45"/>
      <c r="M277" s="45"/>
      <c r="N277" s="25"/>
      <c r="O277" s="25"/>
      <c r="P277" s="30"/>
    </row>
    <row r="278" spans="2:18" x14ac:dyDescent="0.25">
      <c r="B278" s="26">
        <v>0</v>
      </c>
      <c r="C278" s="27">
        <v>0.96199999999999997</v>
      </c>
      <c r="D278" s="27" t="s">
        <v>75</v>
      </c>
      <c r="E278" s="41"/>
      <c r="F278" s="41"/>
      <c r="G278" s="41"/>
      <c r="H278" s="41"/>
      <c r="I278" s="28"/>
      <c r="J278" s="29"/>
      <c r="K278" s="39"/>
      <c r="L278" s="41"/>
      <c r="M278" s="39"/>
      <c r="N278" s="30"/>
      <c r="O278" s="30"/>
      <c r="P278" s="30"/>
      <c r="R278" s="31"/>
    </row>
    <row r="279" spans="2:18" x14ac:dyDescent="0.25">
      <c r="B279" s="26">
        <v>5</v>
      </c>
      <c r="C279" s="27">
        <v>0.95699999999999996</v>
      </c>
      <c r="D279" s="27"/>
      <c r="E279" s="39">
        <f>(C278+C279)/2</f>
        <v>0.95950000000000002</v>
      </c>
      <c r="F279" s="41">
        <f>B279-B278</f>
        <v>5</v>
      </c>
      <c r="G279" s="39">
        <f>E279*F279</f>
        <v>4.7975000000000003</v>
      </c>
      <c r="H279" s="41"/>
      <c r="I279" s="31"/>
      <c r="J279" s="31"/>
      <c r="K279" s="39"/>
      <c r="L279" s="41"/>
      <c r="M279" s="39"/>
      <c r="N279" s="30"/>
      <c r="O279" s="30"/>
      <c r="P279" s="30"/>
      <c r="Q279" s="32"/>
      <c r="R279" s="31"/>
    </row>
    <row r="280" spans="2:18" x14ac:dyDescent="0.25">
      <c r="B280" s="26">
        <v>10</v>
      </c>
      <c r="C280" s="27">
        <v>0.94899999999999995</v>
      </c>
      <c r="D280" s="27" t="s">
        <v>22</v>
      </c>
      <c r="E280" s="39">
        <f t="shared" ref="E280:E290" si="120">(C279+C280)/2</f>
        <v>0.95299999999999996</v>
      </c>
      <c r="F280" s="41">
        <f t="shared" ref="F280:F290" si="121">B280-B279</f>
        <v>5</v>
      </c>
      <c r="G280" s="39">
        <f t="shared" ref="G280:G290" si="122">E280*F280</f>
        <v>4.7649999999999997</v>
      </c>
      <c r="H280" s="41"/>
      <c r="I280" s="31"/>
      <c r="J280" s="31"/>
      <c r="K280" s="39"/>
      <c r="L280" s="41"/>
      <c r="M280" s="39"/>
      <c r="N280" s="30"/>
      <c r="O280" s="30"/>
      <c r="P280" s="30"/>
      <c r="Q280" s="32"/>
      <c r="R280" s="31"/>
    </row>
    <row r="281" spans="2:18" x14ac:dyDescent="0.25">
      <c r="B281" s="26">
        <v>11</v>
      </c>
      <c r="C281" s="27">
        <v>0.66300000000000003</v>
      </c>
      <c r="D281" s="27"/>
      <c r="E281" s="39">
        <f t="shared" si="120"/>
        <v>0.80600000000000005</v>
      </c>
      <c r="F281" s="41">
        <f t="shared" si="121"/>
        <v>1</v>
      </c>
      <c r="G281" s="39">
        <f t="shared" si="122"/>
        <v>0.80600000000000005</v>
      </c>
      <c r="H281" s="41"/>
      <c r="I281" s="31"/>
      <c r="J281" s="31"/>
      <c r="K281" s="39"/>
      <c r="L281" s="41"/>
      <c r="M281" s="39"/>
      <c r="N281" s="30"/>
      <c r="O281" s="30"/>
      <c r="P281" s="30"/>
      <c r="Q281" s="32"/>
      <c r="R281" s="31"/>
    </row>
    <row r="282" spans="2:18" x14ac:dyDescent="0.25">
      <c r="B282" s="26">
        <v>13</v>
      </c>
      <c r="C282" s="27">
        <v>0.442</v>
      </c>
      <c r="D282" s="27"/>
      <c r="E282" s="39">
        <f t="shared" si="120"/>
        <v>0.55249999999999999</v>
      </c>
      <c r="F282" s="41">
        <f t="shared" si="121"/>
        <v>2</v>
      </c>
      <c r="G282" s="39">
        <f t="shared" si="122"/>
        <v>1.105</v>
      </c>
      <c r="H282" s="41"/>
      <c r="I282" s="31"/>
      <c r="J282" s="31"/>
      <c r="K282" s="39"/>
      <c r="L282" s="41"/>
      <c r="M282" s="39"/>
      <c r="N282" s="30"/>
      <c r="O282" s="30"/>
      <c r="P282" s="30"/>
      <c r="Q282" s="32"/>
      <c r="R282" s="31"/>
    </row>
    <row r="283" spans="2:18" x14ac:dyDescent="0.25">
      <c r="B283" s="26">
        <v>15</v>
      </c>
      <c r="C283" s="27">
        <v>0.28699999999999998</v>
      </c>
      <c r="D283" s="27"/>
      <c r="E283" s="39">
        <f t="shared" si="120"/>
        <v>0.36449999999999999</v>
      </c>
      <c r="F283" s="41">
        <f t="shared" si="121"/>
        <v>2</v>
      </c>
      <c r="G283" s="39">
        <f t="shared" si="122"/>
        <v>0.72899999999999998</v>
      </c>
      <c r="H283" s="41"/>
      <c r="I283" s="31"/>
      <c r="J283" s="31"/>
      <c r="K283" s="39"/>
      <c r="L283" s="41"/>
      <c r="M283" s="39"/>
      <c r="N283" s="30"/>
      <c r="O283" s="30"/>
      <c r="P283" s="30"/>
      <c r="Q283" s="32"/>
      <c r="R283" s="31"/>
    </row>
    <row r="284" spans="2:18" x14ac:dyDescent="0.25">
      <c r="B284" s="26">
        <v>16</v>
      </c>
      <c r="C284" s="27">
        <v>0.182</v>
      </c>
      <c r="D284" s="27"/>
      <c r="E284" s="39">
        <f t="shared" si="120"/>
        <v>0.23449999999999999</v>
      </c>
      <c r="F284" s="41">
        <f t="shared" si="121"/>
        <v>1</v>
      </c>
      <c r="G284" s="39">
        <f t="shared" si="122"/>
        <v>0.23449999999999999</v>
      </c>
      <c r="I284" s="31"/>
      <c r="J284" s="31"/>
      <c r="K284" s="39"/>
      <c r="L284" s="41"/>
      <c r="M284" s="39"/>
      <c r="N284" s="30"/>
      <c r="O284" s="30"/>
      <c r="P284" s="30"/>
      <c r="Q284" s="32"/>
      <c r="R284" s="31"/>
    </row>
    <row r="285" spans="2:18" x14ac:dyDescent="0.25">
      <c r="B285" s="26">
        <v>17</v>
      </c>
      <c r="C285" s="27">
        <v>0.28299999999999997</v>
      </c>
      <c r="D285" s="27"/>
      <c r="E285" s="39">
        <f t="shared" si="120"/>
        <v>0.23249999999999998</v>
      </c>
      <c r="F285" s="41">
        <f t="shared" si="121"/>
        <v>1</v>
      </c>
      <c r="G285" s="39">
        <f t="shared" si="122"/>
        <v>0.23249999999999998</v>
      </c>
      <c r="I285" s="31">
        <v>0</v>
      </c>
      <c r="J285" s="31">
        <v>0.96199999999999997</v>
      </c>
      <c r="K285" s="39"/>
      <c r="L285" s="41"/>
      <c r="M285" s="39"/>
      <c r="N285" s="30"/>
      <c r="O285" s="30"/>
      <c r="P285" s="30"/>
      <c r="Q285" s="32"/>
      <c r="R285" s="31"/>
    </row>
    <row r="286" spans="2:18" x14ac:dyDescent="0.25">
      <c r="B286" s="26">
        <v>19</v>
      </c>
      <c r="C286" s="27">
        <v>0.55300000000000005</v>
      </c>
      <c r="D286" s="27"/>
      <c r="E286" s="39">
        <f t="shared" si="120"/>
        <v>0.41800000000000004</v>
      </c>
      <c r="F286" s="41">
        <f t="shared" si="121"/>
        <v>2</v>
      </c>
      <c r="G286" s="39">
        <f t="shared" si="122"/>
        <v>0.83600000000000008</v>
      </c>
      <c r="I286" s="31">
        <v>5</v>
      </c>
      <c r="J286" s="31">
        <v>0.95699999999999996</v>
      </c>
      <c r="K286" s="39">
        <f t="shared" ref="K286:K290" si="123">AVERAGE(J285,J286)</f>
        <v>0.95950000000000002</v>
      </c>
      <c r="L286" s="41">
        <f t="shared" ref="L286:L290" si="124">I286-I285</f>
        <v>5</v>
      </c>
      <c r="M286" s="39">
        <f t="shared" ref="M286:M290" si="125">L286*K286</f>
        <v>4.7975000000000003</v>
      </c>
      <c r="N286" s="34"/>
      <c r="O286" s="34"/>
      <c r="P286" s="34"/>
      <c r="Q286" s="32"/>
      <c r="R286" s="31"/>
    </row>
    <row r="287" spans="2:18" x14ac:dyDescent="0.25">
      <c r="B287" s="26">
        <v>21</v>
      </c>
      <c r="C287" s="27">
        <v>0.95799999999999996</v>
      </c>
      <c r="D287" s="27"/>
      <c r="E287" s="39">
        <f t="shared" si="120"/>
        <v>0.75550000000000006</v>
      </c>
      <c r="F287" s="41">
        <f t="shared" si="121"/>
        <v>2</v>
      </c>
      <c r="G287" s="39">
        <f t="shared" si="122"/>
        <v>1.5110000000000001</v>
      </c>
      <c r="H287" s="41"/>
      <c r="I287" s="31">
        <v>10</v>
      </c>
      <c r="J287" s="31">
        <v>0.94899999999999995</v>
      </c>
      <c r="K287" s="39">
        <f t="shared" si="123"/>
        <v>0.95299999999999996</v>
      </c>
      <c r="L287" s="41">
        <f t="shared" si="124"/>
        <v>5</v>
      </c>
      <c r="M287" s="39">
        <f t="shared" si="125"/>
        <v>4.7649999999999997</v>
      </c>
      <c r="N287" s="30"/>
      <c r="O287" s="30"/>
      <c r="P287" s="30"/>
      <c r="Q287" s="32"/>
      <c r="R287" s="31"/>
    </row>
    <row r="288" spans="2:18" x14ac:dyDescent="0.25">
      <c r="B288" s="26">
        <v>22</v>
      </c>
      <c r="C288" s="27">
        <v>1.7509999999999999</v>
      </c>
      <c r="D288" s="27" t="s">
        <v>21</v>
      </c>
      <c r="E288" s="39">
        <f t="shared" si="120"/>
        <v>1.3544999999999998</v>
      </c>
      <c r="F288" s="41">
        <f t="shared" si="121"/>
        <v>1</v>
      </c>
      <c r="G288" s="39">
        <f t="shared" si="122"/>
        <v>1.3544999999999998</v>
      </c>
      <c r="H288" s="41"/>
      <c r="I288" s="31">
        <v>11</v>
      </c>
      <c r="J288" s="31">
        <v>0.66300000000000003</v>
      </c>
      <c r="K288" s="39">
        <f t="shared" si="123"/>
        <v>0.80600000000000005</v>
      </c>
      <c r="L288" s="41">
        <f t="shared" si="124"/>
        <v>1</v>
      </c>
      <c r="M288" s="39">
        <f t="shared" si="125"/>
        <v>0.80600000000000005</v>
      </c>
      <c r="N288" s="34"/>
      <c r="O288" s="34"/>
      <c r="P288" s="34"/>
      <c r="Q288" s="32"/>
      <c r="R288" s="31"/>
    </row>
    <row r="289" spans="2:18" x14ac:dyDescent="0.25">
      <c r="B289" s="26">
        <v>27</v>
      </c>
      <c r="C289" s="27">
        <v>1.762</v>
      </c>
      <c r="D289" s="27"/>
      <c r="E289" s="39">
        <f t="shared" si="120"/>
        <v>1.7565</v>
      </c>
      <c r="F289" s="41">
        <f t="shared" si="121"/>
        <v>5</v>
      </c>
      <c r="G289" s="39">
        <f t="shared" si="122"/>
        <v>8.7824999999999989</v>
      </c>
      <c r="H289" s="41"/>
      <c r="I289" s="41" t="e">
        <f>I290-(J289-J290)*1.5</f>
        <v>#REF!</v>
      </c>
      <c r="J289" s="41">
        <v>0.6</v>
      </c>
      <c r="K289" s="39">
        <f t="shared" si="123"/>
        <v>0.63149999999999995</v>
      </c>
      <c r="L289" s="41" t="e">
        <f t="shared" si="124"/>
        <v>#REF!</v>
      </c>
      <c r="M289" s="39" t="e">
        <f t="shared" si="125"/>
        <v>#REF!</v>
      </c>
      <c r="N289" s="34"/>
      <c r="O289" s="34"/>
      <c r="P289" s="34"/>
      <c r="Q289" s="32"/>
      <c r="R289" s="31"/>
    </row>
    <row r="290" spans="2:18" x14ac:dyDescent="0.25">
      <c r="B290" s="26">
        <v>32</v>
      </c>
      <c r="C290" s="27">
        <v>1.772</v>
      </c>
      <c r="D290" s="27" t="s">
        <v>114</v>
      </c>
      <c r="E290" s="39">
        <f t="shared" si="120"/>
        <v>1.7669999999999999</v>
      </c>
      <c r="F290" s="41">
        <f t="shared" si="121"/>
        <v>5</v>
      </c>
      <c r="G290" s="39">
        <f t="shared" si="122"/>
        <v>8.8349999999999991</v>
      </c>
      <c r="H290" s="41"/>
      <c r="I290" s="31" t="e">
        <f>#REF!-1.5</f>
        <v>#REF!</v>
      </c>
      <c r="J290" s="31" t="e">
        <f>#REF!</f>
        <v>#REF!</v>
      </c>
      <c r="K290" s="39" t="e">
        <f t="shared" si="123"/>
        <v>#REF!</v>
      </c>
      <c r="L290" s="41" t="e">
        <f t="shared" si="124"/>
        <v>#REF!</v>
      </c>
      <c r="M290" s="39" t="e">
        <f t="shared" si="125"/>
        <v>#REF!</v>
      </c>
      <c r="N290" s="30"/>
      <c r="O290" s="30"/>
      <c r="P290" s="30"/>
      <c r="R290" s="31"/>
    </row>
    <row r="291" spans="2:18" x14ac:dyDescent="0.25">
      <c r="B291" s="28"/>
      <c r="C291" s="36"/>
      <c r="D291" s="36"/>
      <c r="E291" s="39"/>
      <c r="F291" s="41"/>
      <c r="G291" s="39"/>
      <c r="H291" s="41" t="s">
        <v>72</v>
      </c>
      <c r="I291" s="41"/>
      <c r="J291" s="41" t="e">
        <f>#REF!</f>
        <v>#REF!</v>
      </c>
      <c r="K291" s="39" t="s">
        <v>73</v>
      </c>
      <c r="L291" s="41" t="e">
        <f>#REF!</f>
        <v>#REF!</v>
      </c>
      <c r="M291" s="39" t="e">
        <f>J291-L291</f>
        <v>#REF!</v>
      </c>
      <c r="N291" s="30"/>
      <c r="O291" s="30"/>
      <c r="P291" s="30"/>
      <c r="R291" s="31"/>
    </row>
    <row r="292" spans="2:18" ht="15" x14ac:dyDescent="0.25">
      <c r="B292" s="23" t="s">
        <v>69</v>
      </c>
      <c r="C292" s="23"/>
      <c r="D292" s="44">
        <v>1.8</v>
      </c>
      <c r="E292" s="44"/>
      <c r="J292" s="42"/>
      <c r="K292" s="42"/>
      <c r="L292" s="42"/>
      <c r="M292" s="42"/>
      <c r="N292" s="24"/>
      <c r="O292" s="24"/>
      <c r="P292" s="24"/>
    </row>
    <row r="293" spans="2:18" x14ac:dyDescent="0.25">
      <c r="B293" s="45"/>
      <c r="C293" s="45"/>
      <c r="D293" s="45"/>
      <c r="E293" s="45"/>
      <c r="F293" s="45"/>
      <c r="G293" s="45"/>
      <c r="I293" s="45"/>
      <c r="J293" s="45"/>
      <c r="K293" s="45"/>
      <c r="L293" s="45"/>
      <c r="M293" s="45"/>
      <c r="N293" s="25"/>
      <c r="O293" s="25"/>
      <c r="P293" s="30"/>
    </row>
    <row r="294" spans="2:18" x14ac:dyDescent="0.25">
      <c r="B294" s="26">
        <v>0</v>
      </c>
      <c r="C294" s="27">
        <v>1.012</v>
      </c>
      <c r="D294" s="27" t="s">
        <v>75</v>
      </c>
      <c r="E294" s="41"/>
      <c r="F294" s="41"/>
      <c r="G294" s="41"/>
      <c r="H294" s="41"/>
      <c r="I294" s="28"/>
      <c r="J294" s="29"/>
      <c r="K294" s="39"/>
      <c r="L294" s="41"/>
      <c r="M294" s="39"/>
      <c r="N294" s="30"/>
      <c r="O294" s="30"/>
      <c r="P294" s="30"/>
      <c r="R294" s="31"/>
    </row>
    <row r="295" spans="2:18" x14ac:dyDescent="0.25">
      <c r="B295" s="26">
        <v>5</v>
      </c>
      <c r="C295" s="27">
        <v>1.0249999999999999</v>
      </c>
      <c r="D295" s="27"/>
      <c r="E295" s="39">
        <f>(C294+C295)/2</f>
        <v>1.0185</v>
      </c>
      <c r="F295" s="41">
        <f>B295-B294</f>
        <v>5</v>
      </c>
      <c r="G295" s="39">
        <f>E295*F295</f>
        <v>5.0924999999999994</v>
      </c>
      <c r="H295" s="41"/>
      <c r="I295" s="31"/>
      <c r="J295" s="31"/>
      <c r="K295" s="39"/>
      <c r="L295" s="41"/>
      <c r="M295" s="39"/>
      <c r="N295" s="30"/>
      <c r="O295" s="30"/>
      <c r="P295" s="30"/>
      <c r="Q295" s="32"/>
      <c r="R295" s="31"/>
    </row>
    <row r="296" spans="2:18" x14ac:dyDescent="0.25">
      <c r="B296" s="26">
        <v>6</v>
      </c>
      <c r="C296" s="27">
        <v>2.2509999999999999</v>
      </c>
      <c r="D296" s="27"/>
      <c r="E296" s="39">
        <f t="shared" ref="E296:E306" si="126">(C295+C296)/2</f>
        <v>1.6379999999999999</v>
      </c>
      <c r="F296" s="41">
        <f t="shared" ref="F296:F306" si="127">B296-B295</f>
        <v>1</v>
      </c>
      <c r="G296" s="39">
        <f t="shared" ref="G296:G306" si="128">E296*F296</f>
        <v>1.6379999999999999</v>
      </c>
      <c r="H296" s="41"/>
      <c r="I296" s="31"/>
      <c r="J296" s="31"/>
      <c r="K296" s="39"/>
      <c r="L296" s="41"/>
      <c r="M296" s="39"/>
      <c r="N296" s="30"/>
      <c r="O296" s="30"/>
      <c r="P296" s="30"/>
      <c r="Q296" s="32"/>
      <c r="R296" s="31"/>
    </row>
    <row r="297" spans="2:18" x14ac:dyDescent="0.25">
      <c r="B297" s="26">
        <v>10</v>
      </c>
      <c r="C297" s="27">
        <v>2.141</v>
      </c>
      <c r="D297" s="27" t="s">
        <v>22</v>
      </c>
      <c r="E297" s="39">
        <f t="shared" si="126"/>
        <v>2.1959999999999997</v>
      </c>
      <c r="F297" s="41">
        <f t="shared" si="127"/>
        <v>4</v>
      </c>
      <c r="G297" s="39">
        <f t="shared" si="128"/>
        <v>8.7839999999999989</v>
      </c>
      <c r="H297" s="41"/>
      <c r="I297" s="31"/>
      <c r="J297" s="31"/>
      <c r="K297" s="39"/>
      <c r="L297" s="41"/>
      <c r="M297" s="39"/>
      <c r="N297" s="30"/>
      <c r="O297" s="30"/>
      <c r="P297" s="30"/>
      <c r="Q297" s="32"/>
      <c r="R297" s="31"/>
    </row>
    <row r="298" spans="2:18" x14ac:dyDescent="0.25">
      <c r="B298" s="26">
        <v>11</v>
      </c>
      <c r="C298" s="27">
        <v>1.208</v>
      </c>
      <c r="D298" s="27"/>
      <c r="E298" s="39">
        <f t="shared" si="126"/>
        <v>1.6745000000000001</v>
      </c>
      <c r="F298" s="41">
        <f t="shared" si="127"/>
        <v>1</v>
      </c>
      <c r="G298" s="39">
        <f t="shared" si="128"/>
        <v>1.6745000000000001</v>
      </c>
      <c r="H298" s="41"/>
      <c r="I298" s="31"/>
      <c r="J298" s="31"/>
      <c r="K298" s="39"/>
      <c r="L298" s="41"/>
      <c r="M298" s="39"/>
      <c r="N298" s="30"/>
      <c r="O298" s="30"/>
      <c r="P298" s="30"/>
      <c r="Q298" s="32"/>
      <c r="R298" s="31"/>
    </row>
    <row r="299" spans="2:18" x14ac:dyDescent="0.25">
      <c r="B299" s="26">
        <v>12</v>
      </c>
      <c r="C299" s="27">
        <v>0.73199999999999998</v>
      </c>
      <c r="D299" s="27"/>
      <c r="E299" s="39">
        <f t="shared" si="126"/>
        <v>0.97</v>
      </c>
      <c r="F299" s="41">
        <f t="shared" si="127"/>
        <v>1</v>
      </c>
      <c r="G299" s="39">
        <f t="shared" si="128"/>
        <v>0.97</v>
      </c>
      <c r="H299" s="41"/>
      <c r="I299" s="31"/>
      <c r="J299" s="31"/>
      <c r="K299" s="39"/>
      <c r="L299" s="41"/>
      <c r="M299" s="39"/>
      <c r="N299" s="30"/>
      <c r="O299" s="30"/>
      <c r="P299" s="30"/>
      <c r="Q299" s="32"/>
      <c r="R299" s="31"/>
    </row>
    <row r="300" spans="2:18" x14ac:dyDescent="0.25">
      <c r="B300" s="26">
        <v>13</v>
      </c>
      <c r="C300" s="27">
        <v>0.45300000000000001</v>
      </c>
      <c r="D300" s="27"/>
      <c r="E300" s="39">
        <f t="shared" si="126"/>
        <v>0.59250000000000003</v>
      </c>
      <c r="F300" s="41">
        <f t="shared" si="127"/>
        <v>1</v>
      </c>
      <c r="G300" s="39">
        <f t="shared" si="128"/>
        <v>0.59250000000000003</v>
      </c>
      <c r="I300" s="31"/>
      <c r="J300" s="31"/>
      <c r="K300" s="39"/>
      <c r="L300" s="41"/>
      <c r="M300" s="39"/>
      <c r="N300" s="30"/>
      <c r="O300" s="30"/>
      <c r="P300" s="30"/>
      <c r="Q300" s="32"/>
      <c r="R300" s="31"/>
    </row>
    <row r="301" spans="2:18" x14ac:dyDescent="0.25">
      <c r="B301" s="26">
        <v>13.5</v>
      </c>
      <c r="C301" s="27">
        <v>0.28199999999999997</v>
      </c>
      <c r="D301" s="27"/>
      <c r="E301" s="39">
        <f t="shared" si="126"/>
        <v>0.36749999999999999</v>
      </c>
      <c r="F301" s="41">
        <f t="shared" si="127"/>
        <v>0.5</v>
      </c>
      <c r="G301" s="39">
        <f t="shared" si="128"/>
        <v>0.18375</v>
      </c>
      <c r="I301" s="31"/>
      <c r="J301" s="31"/>
      <c r="K301" s="39"/>
      <c r="L301" s="41"/>
      <c r="M301" s="39"/>
      <c r="N301" s="30"/>
      <c r="O301" s="30"/>
      <c r="P301" s="30"/>
      <c r="Q301" s="32"/>
      <c r="R301" s="31"/>
    </row>
    <row r="302" spans="2:18" x14ac:dyDescent="0.25">
      <c r="B302" s="26">
        <v>14</v>
      </c>
      <c r="C302" s="27">
        <v>0.38700000000000001</v>
      </c>
      <c r="D302" s="27"/>
      <c r="E302" s="39">
        <f t="shared" si="126"/>
        <v>0.33450000000000002</v>
      </c>
      <c r="F302" s="41">
        <f t="shared" si="127"/>
        <v>0.5</v>
      </c>
      <c r="G302" s="39">
        <f t="shared" si="128"/>
        <v>0.16725000000000001</v>
      </c>
      <c r="I302" s="31">
        <v>0</v>
      </c>
      <c r="J302" s="31">
        <v>1.012</v>
      </c>
      <c r="K302" s="39"/>
      <c r="L302" s="41"/>
      <c r="M302" s="39"/>
      <c r="N302" s="34"/>
      <c r="O302" s="34"/>
      <c r="P302" s="34"/>
      <c r="Q302" s="32"/>
      <c r="R302" s="31"/>
    </row>
    <row r="303" spans="2:18" x14ac:dyDescent="0.25">
      <c r="B303" s="26">
        <v>15</v>
      </c>
      <c r="C303" s="27">
        <v>0.76300000000000001</v>
      </c>
      <c r="D303" s="27"/>
      <c r="E303" s="39">
        <f t="shared" si="126"/>
        <v>0.57499999999999996</v>
      </c>
      <c r="F303" s="41">
        <f t="shared" si="127"/>
        <v>1</v>
      </c>
      <c r="G303" s="39">
        <f t="shared" si="128"/>
        <v>0.57499999999999996</v>
      </c>
      <c r="H303" s="41"/>
      <c r="I303" s="31">
        <v>5</v>
      </c>
      <c r="J303" s="31">
        <v>1.0249999999999999</v>
      </c>
      <c r="K303" s="39">
        <f t="shared" ref="K303:K306" si="129">AVERAGE(J302,J303)</f>
        <v>1.0185</v>
      </c>
      <c r="L303" s="41">
        <f t="shared" ref="L303:L306" si="130">I303-I302</f>
        <v>5</v>
      </c>
      <c r="M303" s="39">
        <f t="shared" ref="M303:M306" si="131">L303*K303</f>
        <v>5.0924999999999994</v>
      </c>
      <c r="N303" s="30"/>
      <c r="O303" s="30"/>
      <c r="P303" s="30"/>
      <c r="Q303" s="32"/>
      <c r="R303" s="31"/>
    </row>
    <row r="304" spans="2:18" x14ac:dyDescent="0.25">
      <c r="B304" s="26">
        <v>16</v>
      </c>
      <c r="C304" s="27">
        <v>1.2529999999999999</v>
      </c>
      <c r="D304" s="27"/>
      <c r="E304" s="39">
        <f t="shared" si="126"/>
        <v>1.008</v>
      </c>
      <c r="F304" s="41">
        <f t="shared" si="127"/>
        <v>1</v>
      </c>
      <c r="G304" s="39">
        <f t="shared" si="128"/>
        <v>1.008</v>
      </c>
      <c r="H304" s="41"/>
      <c r="I304" s="31">
        <v>6</v>
      </c>
      <c r="J304" s="31">
        <v>2.2509999999999999</v>
      </c>
      <c r="K304" s="39">
        <f t="shared" si="129"/>
        <v>1.6379999999999999</v>
      </c>
      <c r="L304" s="41">
        <f t="shared" si="130"/>
        <v>1</v>
      </c>
      <c r="M304" s="39">
        <f t="shared" si="131"/>
        <v>1.6379999999999999</v>
      </c>
      <c r="N304" s="34"/>
      <c r="O304" s="34"/>
      <c r="P304" s="34"/>
      <c r="Q304" s="32"/>
      <c r="R304" s="31"/>
    </row>
    <row r="305" spans="2:18" x14ac:dyDescent="0.25">
      <c r="B305" s="26">
        <v>17</v>
      </c>
      <c r="C305" s="27">
        <v>2.2570000000000001</v>
      </c>
      <c r="D305" s="27" t="s">
        <v>21</v>
      </c>
      <c r="E305" s="39">
        <f t="shared" si="126"/>
        <v>1.7549999999999999</v>
      </c>
      <c r="F305" s="41">
        <f t="shared" si="127"/>
        <v>1</v>
      </c>
      <c r="G305" s="39">
        <f t="shared" si="128"/>
        <v>1.7549999999999999</v>
      </c>
      <c r="H305" s="41"/>
      <c r="I305" s="41" t="e">
        <f>I306-(J305-J306)*1.5</f>
        <v>#REF!</v>
      </c>
      <c r="J305" s="41">
        <v>2.2000000000000002</v>
      </c>
      <c r="K305" s="39">
        <f t="shared" si="129"/>
        <v>2.2255000000000003</v>
      </c>
      <c r="L305" s="41" t="e">
        <f t="shared" si="130"/>
        <v>#REF!</v>
      </c>
      <c r="M305" s="39" t="e">
        <f t="shared" si="131"/>
        <v>#REF!</v>
      </c>
      <c r="N305" s="34"/>
      <c r="O305" s="34"/>
      <c r="P305" s="34"/>
      <c r="Q305" s="32"/>
      <c r="R305" s="31"/>
    </row>
    <row r="306" spans="2:18" x14ac:dyDescent="0.25">
      <c r="B306" s="26">
        <v>20</v>
      </c>
      <c r="C306" s="27">
        <v>2.262</v>
      </c>
      <c r="D306" s="27" t="s">
        <v>115</v>
      </c>
      <c r="E306" s="39">
        <f t="shared" si="126"/>
        <v>2.2595000000000001</v>
      </c>
      <c r="F306" s="41">
        <f t="shared" si="127"/>
        <v>3</v>
      </c>
      <c r="G306" s="39">
        <f t="shared" si="128"/>
        <v>6.7785000000000002</v>
      </c>
      <c r="H306" s="41"/>
      <c r="I306" s="31" t="e">
        <f>#REF!-1.5</f>
        <v>#REF!</v>
      </c>
      <c r="J306" s="31" t="e">
        <f>#REF!</f>
        <v>#REF!</v>
      </c>
      <c r="K306" s="39" t="e">
        <f t="shared" si="129"/>
        <v>#REF!</v>
      </c>
      <c r="L306" s="41" t="e">
        <f t="shared" si="130"/>
        <v>#REF!</v>
      </c>
      <c r="M306" s="39" t="e">
        <f t="shared" si="131"/>
        <v>#REF!</v>
      </c>
      <c r="N306" s="30"/>
      <c r="O306" s="30"/>
      <c r="P306" s="30"/>
      <c r="R306" s="31"/>
    </row>
    <row r="307" spans="2:18" ht="15" x14ac:dyDescent="0.25">
      <c r="B307" s="23" t="s">
        <v>69</v>
      </c>
      <c r="C307" s="23"/>
      <c r="D307" s="44">
        <v>1.9</v>
      </c>
      <c r="E307" s="44"/>
      <c r="J307" s="42"/>
      <c r="K307" s="42"/>
      <c r="L307" s="42"/>
      <c r="M307" s="42"/>
      <c r="N307" s="24"/>
      <c r="O307" s="24"/>
      <c r="P307" s="24"/>
    </row>
    <row r="308" spans="2:18" x14ac:dyDescent="0.25">
      <c r="B308" s="26">
        <v>0</v>
      </c>
      <c r="C308" s="27">
        <v>1.3460000000000001</v>
      </c>
      <c r="D308" s="27" t="s">
        <v>75</v>
      </c>
      <c r="E308" s="41"/>
      <c r="F308" s="41"/>
      <c r="G308" s="41"/>
      <c r="H308" s="41"/>
      <c r="I308" s="28"/>
      <c r="J308" s="29"/>
      <c r="K308" s="39"/>
      <c r="L308" s="41"/>
      <c r="M308" s="39"/>
      <c r="N308" s="30"/>
      <c r="O308" s="30"/>
      <c r="P308" s="30"/>
      <c r="R308" s="31"/>
    </row>
    <row r="309" spans="2:18" x14ac:dyDescent="0.25">
      <c r="B309" s="26">
        <v>7</v>
      </c>
      <c r="C309" s="27">
        <v>1.3640000000000001</v>
      </c>
      <c r="D309" s="27"/>
      <c r="E309" s="39">
        <f>(C308+C309)/2</f>
        <v>1.355</v>
      </c>
      <c r="F309" s="41">
        <f>B309-B308</f>
        <v>7</v>
      </c>
      <c r="G309" s="39">
        <f>E309*F309</f>
        <v>9.4849999999999994</v>
      </c>
      <c r="H309" s="41"/>
      <c r="I309" s="31"/>
      <c r="J309" s="31"/>
      <c r="K309" s="39"/>
      <c r="L309" s="41"/>
      <c r="M309" s="39"/>
      <c r="N309" s="30"/>
      <c r="O309" s="30"/>
      <c r="P309" s="30"/>
      <c r="Q309" s="32"/>
      <c r="R309" s="31"/>
    </row>
    <row r="310" spans="2:18" x14ac:dyDescent="0.25">
      <c r="B310" s="26">
        <v>8</v>
      </c>
      <c r="C310" s="27">
        <v>2.161</v>
      </c>
      <c r="D310" s="27"/>
      <c r="E310" s="39">
        <f t="shared" ref="E310:E321" si="132">(C309+C310)/2</f>
        <v>1.7625000000000002</v>
      </c>
      <c r="F310" s="41">
        <f t="shared" ref="F310:F321" si="133">B310-B309</f>
        <v>1</v>
      </c>
      <c r="G310" s="39">
        <f t="shared" ref="G310:G321" si="134">E310*F310</f>
        <v>1.7625000000000002</v>
      </c>
      <c r="H310" s="41"/>
      <c r="I310" s="31"/>
      <c r="J310" s="31"/>
      <c r="K310" s="39"/>
      <c r="L310" s="41"/>
      <c r="M310" s="39"/>
      <c r="N310" s="30"/>
      <c r="O310" s="30"/>
      <c r="P310" s="30"/>
      <c r="Q310" s="32"/>
      <c r="R310" s="31"/>
    </row>
    <row r="311" spans="2:18" x14ac:dyDescent="0.25">
      <c r="B311" s="26">
        <v>10</v>
      </c>
      <c r="C311" s="27">
        <v>2.15</v>
      </c>
      <c r="D311" s="27" t="s">
        <v>22</v>
      </c>
      <c r="E311" s="39">
        <f t="shared" si="132"/>
        <v>2.1555</v>
      </c>
      <c r="F311" s="41">
        <f t="shared" si="133"/>
        <v>2</v>
      </c>
      <c r="G311" s="39">
        <f t="shared" si="134"/>
        <v>4.3109999999999999</v>
      </c>
      <c r="H311" s="41"/>
      <c r="I311" s="31"/>
      <c r="J311" s="31"/>
      <c r="K311" s="39"/>
      <c r="L311" s="41"/>
      <c r="M311" s="39"/>
      <c r="N311" s="30"/>
      <c r="O311" s="30"/>
      <c r="P311" s="30"/>
      <c r="Q311" s="32"/>
      <c r="R311" s="31"/>
    </row>
    <row r="312" spans="2:18" x14ac:dyDescent="0.25">
      <c r="B312" s="26">
        <v>11</v>
      </c>
      <c r="C312" s="27">
        <v>1.1160000000000001</v>
      </c>
      <c r="D312" s="27"/>
      <c r="E312" s="39">
        <f t="shared" si="132"/>
        <v>1.633</v>
      </c>
      <c r="F312" s="41">
        <f t="shared" si="133"/>
        <v>1</v>
      </c>
      <c r="G312" s="39">
        <f t="shared" si="134"/>
        <v>1.633</v>
      </c>
      <c r="H312" s="41"/>
      <c r="I312" s="31"/>
      <c r="J312" s="31"/>
      <c r="K312" s="39"/>
      <c r="L312" s="41"/>
      <c r="M312" s="39"/>
      <c r="N312" s="30"/>
      <c r="O312" s="30"/>
      <c r="P312" s="30"/>
      <c r="Q312" s="32"/>
      <c r="R312" s="31"/>
    </row>
    <row r="313" spans="2:18" x14ac:dyDescent="0.25">
      <c r="B313" s="26">
        <v>12</v>
      </c>
      <c r="C313" s="27">
        <v>0.46100000000000002</v>
      </c>
      <c r="D313" s="27"/>
      <c r="E313" s="39">
        <f t="shared" si="132"/>
        <v>0.78850000000000009</v>
      </c>
      <c r="F313" s="41">
        <f t="shared" si="133"/>
        <v>1</v>
      </c>
      <c r="G313" s="39">
        <f t="shared" si="134"/>
        <v>0.78850000000000009</v>
      </c>
      <c r="H313" s="41"/>
      <c r="I313" s="31"/>
      <c r="J313" s="31"/>
      <c r="K313" s="39"/>
      <c r="L313" s="41"/>
      <c r="M313" s="39"/>
      <c r="N313" s="30"/>
      <c r="O313" s="30"/>
      <c r="P313" s="30"/>
      <c r="Q313" s="32"/>
      <c r="R313" s="31"/>
    </row>
    <row r="314" spans="2:18" x14ac:dyDescent="0.25">
      <c r="B314" s="26">
        <v>13</v>
      </c>
      <c r="C314" s="27">
        <v>-1E-3</v>
      </c>
      <c r="D314" s="27"/>
      <c r="E314" s="39">
        <f t="shared" si="132"/>
        <v>0.23</v>
      </c>
      <c r="F314" s="41">
        <f t="shared" si="133"/>
        <v>1</v>
      </c>
      <c r="G314" s="39">
        <f t="shared" si="134"/>
        <v>0.23</v>
      </c>
      <c r="I314" s="31"/>
      <c r="J314" s="31"/>
      <c r="K314" s="39"/>
      <c r="L314" s="41"/>
      <c r="M314" s="39"/>
      <c r="N314" s="30"/>
      <c r="O314" s="30"/>
      <c r="P314" s="30"/>
      <c r="Q314" s="32"/>
      <c r="R314" s="31"/>
    </row>
    <row r="315" spans="2:18" x14ac:dyDescent="0.25">
      <c r="B315" s="26">
        <v>14</v>
      </c>
      <c r="C315" s="27">
        <v>-0.10299999999999999</v>
      </c>
      <c r="D315" s="27"/>
      <c r="E315" s="39">
        <f t="shared" si="132"/>
        <v>-5.1999999999999998E-2</v>
      </c>
      <c r="F315" s="41">
        <f t="shared" si="133"/>
        <v>1</v>
      </c>
      <c r="G315" s="39">
        <f t="shared" si="134"/>
        <v>-5.1999999999999998E-2</v>
      </c>
      <c r="I315" s="31"/>
      <c r="J315" s="31"/>
      <c r="K315" s="39"/>
      <c r="L315" s="41"/>
      <c r="M315" s="39"/>
      <c r="N315" s="30"/>
      <c r="O315" s="30"/>
      <c r="P315" s="30"/>
      <c r="Q315" s="32"/>
      <c r="R315" s="31"/>
    </row>
    <row r="316" spans="2:18" x14ac:dyDescent="0.25">
      <c r="B316" s="26">
        <v>15</v>
      </c>
      <c r="C316" s="27">
        <v>1E-3</v>
      </c>
      <c r="D316" s="27"/>
      <c r="E316" s="39">
        <f t="shared" si="132"/>
        <v>-5.0999999999999997E-2</v>
      </c>
      <c r="F316" s="41">
        <f t="shared" si="133"/>
        <v>1</v>
      </c>
      <c r="G316" s="39">
        <f t="shared" si="134"/>
        <v>-5.0999999999999997E-2</v>
      </c>
      <c r="I316" s="31">
        <v>0</v>
      </c>
      <c r="J316" s="31">
        <v>1.3460000000000001</v>
      </c>
      <c r="K316" s="39"/>
      <c r="L316" s="41"/>
      <c r="M316" s="39"/>
      <c r="N316" s="34"/>
      <c r="O316" s="34"/>
      <c r="P316" s="34"/>
      <c r="Q316" s="32"/>
      <c r="R316" s="31"/>
    </row>
    <row r="317" spans="2:18" x14ac:dyDescent="0.25">
      <c r="B317" s="26">
        <v>16</v>
      </c>
      <c r="C317" s="27">
        <v>0.46</v>
      </c>
      <c r="D317" s="27"/>
      <c r="E317" s="39">
        <f t="shared" si="132"/>
        <v>0.23050000000000001</v>
      </c>
      <c r="F317" s="41">
        <f t="shared" si="133"/>
        <v>1</v>
      </c>
      <c r="G317" s="39">
        <f t="shared" si="134"/>
        <v>0.23050000000000001</v>
      </c>
      <c r="H317" s="41"/>
      <c r="I317" s="31">
        <v>7</v>
      </c>
      <c r="J317" s="31">
        <v>1.3640000000000001</v>
      </c>
      <c r="K317" s="39">
        <f t="shared" ref="K317:K321" si="135">AVERAGE(J316,J317)</f>
        <v>1.355</v>
      </c>
      <c r="L317" s="41">
        <f t="shared" ref="L317:L321" si="136">I317-I316</f>
        <v>7</v>
      </c>
      <c r="M317" s="39">
        <f t="shared" ref="M317:M321" si="137">L317*K317</f>
        <v>9.4849999999999994</v>
      </c>
      <c r="N317" s="30"/>
      <c r="O317" s="30"/>
      <c r="P317" s="30"/>
      <c r="Q317" s="32"/>
      <c r="R317" s="31"/>
    </row>
    <row r="318" spans="2:18" x14ac:dyDescent="0.25">
      <c r="B318" s="26">
        <v>17</v>
      </c>
      <c r="C318" s="27">
        <v>1.115</v>
      </c>
      <c r="D318" s="27"/>
      <c r="E318" s="39">
        <f t="shared" si="132"/>
        <v>0.78749999999999998</v>
      </c>
      <c r="F318" s="41">
        <f t="shared" si="133"/>
        <v>1</v>
      </c>
      <c r="G318" s="39">
        <f t="shared" si="134"/>
        <v>0.78749999999999998</v>
      </c>
      <c r="H318" s="41"/>
      <c r="I318" s="31">
        <v>8</v>
      </c>
      <c r="J318" s="31">
        <v>2.161</v>
      </c>
      <c r="K318" s="39">
        <f t="shared" si="135"/>
        <v>1.7625000000000002</v>
      </c>
      <c r="L318" s="41">
        <f t="shared" si="136"/>
        <v>1</v>
      </c>
      <c r="M318" s="39">
        <f t="shared" si="137"/>
        <v>1.7625000000000002</v>
      </c>
      <c r="N318" s="34"/>
      <c r="O318" s="34"/>
      <c r="P318" s="34"/>
      <c r="Q318" s="32"/>
      <c r="R318" s="31"/>
    </row>
    <row r="319" spans="2:18" x14ac:dyDescent="0.25">
      <c r="B319" s="26">
        <v>18</v>
      </c>
      <c r="C319" s="27">
        <v>2.41</v>
      </c>
      <c r="D319" s="27" t="s">
        <v>21</v>
      </c>
      <c r="E319" s="39">
        <f t="shared" si="132"/>
        <v>1.7625000000000002</v>
      </c>
      <c r="F319" s="41">
        <f t="shared" si="133"/>
        <v>1</v>
      </c>
      <c r="G319" s="39">
        <f t="shared" si="134"/>
        <v>1.7625000000000002</v>
      </c>
      <c r="H319" s="41"/>
      <c r="I319" s="41">
        <f>I320-(J319-J320)*1.5</f>
        <v>8.2750000000000004</v>
      </c>
      <c r="J319" s="41">
        <v>2.15</v>
      </c>
      <c r="K319" s="39">
        <f t="shared" si="135"/>
        <v>2.1555</v>
      </c>
      <c r="L319" s="41">
        <f t="shared" si="136"/>
        <v>0.27500000000000036</v>
      </c>
      <c r="M319" s="39">
        <f t="shared" si="137"/>
        <v>0.59276250000000075</v>
      </c>
      <c r="N319" s="34"/>
      <c r="O319" s="34"/>
      <c r="P319" s="34"/>
      <c r="Q319" s="32"/>
      <c r="R319" s="31"/>
    </row>
    <row r="320" spans="2:18" x14ac:dyDescent="0.25">
      <c r="B320" s="26">
        <v>23</v>
      </c>
      <c r="C320" s="27">
        <v>2.4049999999999998</v>
      </c>
      <c r="D320" s="27"/>
      <c r="E320" s="39">
        <f t="shared" si="132"/>
        <v>2.4074999999999998</v>
      </c>
      <c r="F320" s="41">
        <f t="shared" si="133"/>
        <v>5</v>
      </c>
      <c r="G320" s="39">
        <f t="shared" si="134"/>
        <v>12.037499999999998</v>
      </c>
      <c r="H320" s="41"/>
      <c r="I320" s="31">
        <f>I321-1.5</f>
        <v>13</v>
      </c>
      <c r="J320" s="31">
        <f>J321</f>
        <v>-1</v>
      </c>
      <c r="K320" s="39">
        <f t="shared" si="135"/>
        <v>0.57499999999999996</v>
      </c>
      <c r="L320" s="41">
        <f t="shared" si="136"/>
        <v>4.7249999999999996</v>
      </c>
      <c r="M320" s="39">
        <f t="shared" si="137"/>
        <v>2.7168749999999995</v>
      </c>
      <c r="N320" s="30"/>
      <c r="O320" s="30"/>
      <c r="P320" s="30"/>
      <c r="R320" s="31"/>
    </row>
    <row r="321" spans="2:18" x14ac:dyDescent="0.25">
      <c r="B321" s="26">
        <v>28</v>
      </c>
      <c r="C321" s="27">
        <v>2.39</v>
      </c>
      <c r="D321" s="27"/>
      <c r="E321" s="39">
        <f t="shared" si="132"/>
        <v>2.3975</v>
      </c>
      <c r="F321" s="41">
        <f t="shared" si="133"/>
        <v>5</v>
      </c>
      <c r="G321" s="39">
        <f t="shared" si="134"/>
        <v>11.987500000000001</v>
      </c>
      <c r="H321" s="23"/>
      <c r="I321" s="31">
        <v>14.5</v>
      </c>
      <c r="J321" s="31">
        <v>-1</v>
      </c>
      <c r="K321" s="39">
        <f t="shared" si="135"/>
        <v>-1</v>
      </c>
      <c r="L321" s="41">
        <f t="shared" si="136"/>
        <v>1.5</v>
      </c>
      <c r="M321" s="39">
        <f t="shared" si="137"/>
        <v>-1.5</v>
      </c>
      <c r="N321" s="30"/>
      <c r="O321" s="30"/>
      <c r="P321" s="30"/>
      <c r="R321" s="31"/>
    </row>
    <row r="322" spans="2:18" x14ac:dyDescent="0.25">
      <c r="B322" s="26"/>
      <c r="C322" s="27"/>
      <c r="D322" s="27"/>
      <c r="E322" s="39"/>
      <c r="F322" s="41"/>
      <c r="G322" s="39"/>
      <c r="H322" s="23"/>
      <c r="I322" s="31"/>
      <c r="J322" s="31"/>
      <c r="K322" s="39"/>
      <c r="L322" s="41"/>
      <c r="M322" s="39"/>
      <c r="N322" s="30"/>
      <c r="O322" s="30"/>
      <c r="P322" s="30"/>
      <c r="R322" s="31"/>
    </row>
    <row r="323" spans="2:18" ht="15" x14ac:dyDescent="0.25">
      <c r="B323" s="23" t="s">
        <v>69</v>
      </c>
      <c r="C323" s="23"/>
      <c r="D323" s="44">
        <v>2</v>
      </c>
      <c r="E323" s="44"/>
      <c r="J323" s="42"/>
      <c r="K323" s="42"/>
      <c r="L323" s="42"/>
      <c r="M323" s="42"/>
      <c r="N323" s="24"/>
      <c r="O323" s="24"/>
      <c r="P323" s="24"/>
    </row>
    <row r="324" spans="2:18" x14ac:dyDescent="0.25">
      <c r="B324" s="26">
        <v>0</v>
      </c>
      <c r="C324" s="27">
        <v>1.8029999999999999</v>
      </c>
      <c r="D324" s="27" t="s">
        <v>75</v>
      </c>
      <c r="E324" s="41"/>
      <c r="F324" s="41"/>
      <c r="G324" s="41"/>
      <c r="H324" s="41"/>
      <c r="I324" s="28"/>
      <c r="J324" s="29"/>
      <c r="K324" s="39"/>
      <c r="L324" s="41"/>
      <c r="M324" s="39"/>
      <c r="N324" s="30"/>
      <c r="O324" s="30"/>
      <c r="P324" s="30"/>
      <c r="R324" s="31"/>
    </row>
    <row r="325" spans="2:18" x14ac:dyDescent="0.25">
      <c r="B325" s="26">
        <v>5</v>
      </c>
      <c r="C325" s="27">
        <v>1.7849999999999999</v>
      </c>
      <c r="D325" s="27"/>
      <c r="E325" s="39">
        <f>(C324+C325)/2</f>
        <v>1.794</v>
      </c>
      <c r="F325" s="41">
        <f>B325-B324</f>
        <v>5</v>
      </c>
      <c r="G325" s="39">
        <f>E325*F325</f>
        <v>8.9700000000000006</v>
      </c>
      <c r="H325" s="41"/>
      <c r="I325" s="31"/>
      <c r="J325" s="31"/>
      <c r="K325" s="39"/>
      <c r="L325" s="41"/>
      <c r="M325" s="39"/>
      <c r="N325" s="30"/>
      <c r="O325" s="30"/>
      <c r="P325" s="30"/>
      <c r="Q325" s="32"/>
      <c r="R325" s="31"/>
    </row>
    <row r="326" spans="2:18" x14ac:dyDescent="0.25">
      <c r="B326" s="26">
        <v>10</v>
      </c>
      <c r="C326" s="27">
        <v>1.776</v>
      </c>
      <c r="D326" s="27" t="s">
        <v>22</v>
      </c>
      <c r="E326" s="39">
        <f t="shared" ref="E326:E338" si="138">(C325+C326)/2</f>
        <v>1.7805</v>
      </c>
      <c r="F326" s="41">
        <f t="shared" ref="F326:F338" si="139">B326-B325</f>
        <v>5</v>
      </c>
      <c r="G326" s="39">
        <f t="shared" ref="G326:G338" si="140">E326*F326</f>
        <v>8.9024999999999999</v>
      </c>
      <c r="H326" s="41"/>
      <c r="I326" s="31"/>
      <c r="J326" s="31"/>
      <c r="K326" s="39"/>
      <c r="L326" s="41"/>
      <c r="M326" s="39"/>
      <c r="N326" s="30"/>
      <c r="O326" s="30"/>
      <c r="P326" s="30"/>
      <c r="Q326" s="32"/>
      <c r="R326" s="31"/>
    </row>
    <row r="327" spans="2:18" x14ac:dyDescent="0.25">
      <c r="B327" s="26">
        <v>11</v>
      </c>
      <c r="C327" s="27">
        <v>1.589</v>
      </c>
      <c r="D327" s="27"/>
      <c r="E327" s="39">
        <f t="shared" si="138"/>
        <v>1.6825000000000001</v>
      </c>
      <c r="F327" s="41">
        <f t="shared" si="139"/>
        <v>1</v>
      </c>
      <c r="G327" s="39">
        <f t="shared" si="140"/>
        <v>1.6825000000000001</v>
      </c>
      <c r="H327" s="41"/>
      <c r="I327" s="31"/>
      <c r="J327" s="31"/>
      <c r="K327" s="39"/>
      <c r="L327" s="41"/>
      <c r="M327" s="39"/>
      <c r="N327" s="30"/>
      <c r="O327" s="30"/>
      <c r="P327" s="30"/>
      <c r="Q327" s="32"/>
      <c r="R327" s="31"/>
    </row>
    <row r="328" spans="2:18" x14ac:dyDescent="0.25">
      <c r="B328" s="26">
        <v>12</v>
      </c>
      <c r="C328" s="27">
        <v>0.73499999999999999</v>
      </c>
      <c r="D328" s="27"/>
      <c r="E328" s="39">
        <f t="shared" si="138"/>
        <v>1.1619999999999999</v>
      </c>
      <c r="F328" s="41">
        <f t="shared" si="139"/>
        <v>1</v>
      </c>
      <c r="G328" s="39">
        <f t="shared" si="140"/>
        <v>1.1619999999999999</v>
      </c>
      <c r="H328" s="41"/>
      <c r="I328" s="31"/>
      <c r="J328" s="31"/>
      <c r="K328" s="39"/>
      <c r="L328" s="41"/>
      <c r="M328" s="39"/>
      <c r="N328" s="30"/>
      <c r="O328" s="30"/>
      <c r="P328" s="30"/>
      <c r="Q328" s="32"/>
      <c r="R328" s="31"/>
    </row>
    <row r="329" spans="2:18" x14ac:dyDescent="0.25">
      <c r="B329" s="26">
        <v>13</v>
      </c>
      <c r="C329" s="27">
        <v>0.03</v>
      </c>
      <c r="D329" s="27"/>
      <c r="E329" s="39">
        <f t="shared" si="138"/>
        <v>0.38250000000000001</v>
      </c>
      <c r="F329" s="41">
        <f t="shared" si="139"/>
        <v>1</v>
      </c>
      <c r="G329" s="39">
        <f t="shared" si="140"/>
        <v>0.38250000000000001</v>
      </c>
      <c r="H329" s="41"/>
      <c r="I329" s="31"/>
      <c r="J329" s="31"/>
      <c r="K329" s="39"/>
      <c r="L329" s="41"/>
      <c r="M329" s="39"/>
      <c r="N329" s="30"/>
      <c r="O329" s="30"/>
      <c r="P329" s="30"/>
      <c r="Q329" s="32"/>
      <c r="R329" s="31"/>
    </row>
    <row r="330" spans="2:18" x14ac:dyDescent="0.25">
      <c r="B330" s="26">
        <v>14.5</v>
      </c>
      <c r="C330" s="27">
        <v>-7.1999999999999995E-2</v>
      </c>
      <c r="D330" s="27"/>
      <c r="E330" s="39">
        <f t="shared" si="138"/>
        <v>-2.0999999999999998E-2</v>
      </c>
      <c r="F330" s="41">
        <f t="shared" si="139"/>
        <v>1.5</v>
      </c>
      <c r="G330" s="39">
        <f t="shared" si="140"/>
        <v>-3.15E-2</v>
      </c>
      <c r="I330" s="31"/>
      <c r="J330" s="31"/>
      <c r="K330" s="39"/>
      <c r="L330" s="41"/>
      <c r="M330" s="39"/>
      <c r="N330" s="30"/>
      <c r="O330" s="30"/>
      <c r="P330" s="30"/>
      <c r="Q330" s="32"/>
      <c r="R330" s="31"/>
    </row>
    <row r="331" spans="2:18" x14ac:dyDescent="0.25">
      <c r="B331" s="26">
        <v>16</v>
      </c>
      <c r="C331" s="27">
        <v>3.3000000000000002E-2</v>
      </c>
      <c r="D331" s="27"/>
      <c r="E331" s="39">
        <f t="shared" si="138"/>
        <v>-1.9499999999999997E-2</v>
      </c>
      <c r="F331" s="41">
        <f t="shared" si="139"/>
        <v>1.5</v>
      </c>
      <c r="G331" s="39">
        <f t="shared" si="140"/>
        <v>-2.9249999999999995E-2</v>
      </c>
      <c r="I331" s="31"/>
      <c r="J331" s="31"/>
      <c r="K331" s="39"/>
      <c r="L331" s="41"/>
      <c r="M331" s="39"/>
      <c r="N331" s="30"/>
      <c r="O331" s="30"/>
      <c r="P331" s="30"/>
      <c r="Q331" s="32"/>
      <c r="R331" s="31"/>
    </row>
    <row r="332" spans="2:18" x14ac:dyDescent="0.25">
      <c r="B332" s="26">
        <v>17</v>
      </c>
      <c r="C332" s="27">
        <v>0.64900000000000002</v>
      </c>
      <c r="D332" s="27"/>
      <c r="E332" s="39">
        <f t="shared" si="138"/>
        <v>0.34100000000000003</v>
      </c>
      <c r="F332" s="41">
        <f t="shared" si="139"/>
        <v>1</v>
      </c>
      <c r="G332" s="39">
        <f t="shared" si="140"/>
        <v>0.34100000000000003</v>
      </c>
      <c r="I332" s="31"/>
      <c r="J332" s="31"/>
      <c r="K332" s="39"/>
      <c r="L332" s="41"/>
      <c r="M332" s="39"/>
      <c r="N332" s="34"/>
      <c r="O332" s="34"/>
      <c r="P332" s="34"/>
      <c r="Q332" s="32"/>
      <c r="R332" s="31"/>
    </row>
    <row r="333" spans="2:18" x14ac:dyDescent="0.25">
      <c r="B333" s="26">
        <v>18</v>
      </c>
      <c r="C333" s="27">
        <v>1.54</v>
      </c>
      <c r="D333" s="27"/>
      <c r="E333" s="39">
        <f t="shared" si="138"/>
        <v>1.0945</v>
      </c>
      <c r="F333" s="41">
        <f t="shared" si="139"/>
        <v>1</v>
      </c>
      <c r="G333" s="39">
        <f t="shared" si="140"/>
        <v>1.0945</v>
      </c>
      <c r="H333" s="41"/>
      <c r="I333" s="31">
        <v>0</v>
      </c>
      <c r="J333" s="31">
        <v>1.8029999999999999</v>
      </c>
      <c r="K333" s="39"/>
      <c r="L333" s="41"/>
      <c r="M333" s="39"/>
      <c r="N333" s="30"/>
      <c r="O333" s="30"/>
      <c r="P333" s="30"/>
      <c r="Q333" s="32"/>
      <c r="R333" s="31"/>
    </row>
    <row r="334" spans="2:18" x14ac:dyDescent="0.25">
      <c r="B334" s="26">
        <v>19</v>
      </c>
      <c r="C334" s="27">
        <v>2.528</v>
      </c>
      <c r="D334" s="27" t="s">
        <v>21</v>
      </c>
      <c r="E334" s="39">
        <f t="shared" si="138"/>
        <v>2.0339999999999998</v>
      </c>
      <c r="F334" s="41">
        <f t="shared" si="139"/>
        <v>1</v>
      </c>
      <c r="G334" s="39">
        <f t="shared" si="140"/>
        <v>2.0339999999999998</v>
      </c>
      <c r="H334" s="41"/>
      <c r="I334" s="31">
        <v>5</v>
      </c>
      <c r="J334" s="31">
        <v>1.7849999999999999</v>
      </c>
      <c r="K334" s="39">
        <f t="shared" ref="K334:K338" si="141">AVERAGE(J333,J334)</f>
        <v>1.794</v>
      </c>
      <c r="L334" s="41">
        <f t="shared" ref="L334:L338" si="142">I334-I333</f>
        <v>5</v>
      </c>
      <c r="M334" s="39">
        <f t="shared" ref="M334:M338" si="143">L334*K334</f>
        <v>8.9700000000000006</v>
      </c>
      <c r="N334" s="34"/>
      <c r="O334" s="34"/>
      <c r="P334" s="34"/>
      <c r="Q334" s="32"/>
      <c r="R334" s="31"/>
    </row>
    <row r="335" spans="2:18" x14ac:dyDescent="0.25">
      <c r="B335" s="26">
        <v>22</v>
      </c>
      <c r="C335" s="27">
        <v>2.5139999999999998</v>
      </c>
      <c r="D335" s="27"/>
      <c r="E335" s="39">
        <f t="shared" si="138"/>
        <v>2.5209999999999999</v>
      </c>
      <c r="F335" s="41">
        <f t="shared" si="139"/>
        <v>3</v>
      </c>
      <c r="G335" s="39">
        <f t="shared" si="140"/>
        <v>7.5629999999999997</v>
      </c>
      <c r="H335" s="41"/>
      <c r="I335" s="41">
        <f>I336-(J335-J336)*1.5</f>
        <v>8.8360000000000003</v>
      </c>
      <c r="J335" s="41">
        <v>1.776</v>
      </c>
      <c r="K335" s="39">
        <f t="shared" si="141"/>
        <v>1.7805</v>
      </c>
      <c r="L335" s="41">
        <f t="shared" si="142"/>
        <v>3.8360000000000003</v>
      </c>
      <c r="M335" s="39">
        <f t="shared" si="143"/>
        <v>6.8299980000000007</v>
      </c>
      <c r="N335" s="34"/>
      <c r="O335" s="34"/>
      <c r="P335" s="34"/>
      <c r="Q335" s="32"/>
      <c r="R335" s="31"/>
    </row>
    <row r="336" spans="2:18" x14ac:dyDescent="0.25">
      <c r="B336" s="26">
        <v>23</v>
      </c>
      <c r="C336" s="27">
        <v>1.7350000000000001</v>
      </c>
      <c r="D336" s="27"/>
      <c r="E336" s="39">
        <f t="shared" si="138"/>
        <v>2.1244999999999998</v>
      </c>
      <c r="F336" s="41">
        <f t="shared" si="139"/>
        <v>1</v>
      </c>
      <c r="G336" s="39">
        <f t="shared" si="140"/>
        <v>2.1244999999999998</v>
      </c>
      <c r="H336" s="41"/>
      <c r="I336" s="31">
        <f>I337-1.5</f>
        <v>13</v>
      </c>
      <c r="J336" s="31">
        <f>J337</f>
        <v>-1</v>
      </c>
      <c r="K336" s="39">
        <f t="shared" si="141"/>
        <v>0.38800000000000001</v>
      </c>
      <c r="L336" s="41">
        <f t="shared" si="142"/>
        <v>4.1639999999999997</v>
      </c>
      <c r="M336" s="39">
        <f t="shared" si="143"/>
        <v>1.615632</v>
      </c>
      <c r="N336" s="30"/>
      <c r="O336" s="30"/>
      <c r="P336" s="30"/>
      <c r="R336" s="31"/>
    </row>
    <row r="337" spans="2:18" x14ac:dyDescent="0.25">
      <c r="B337" s="26">
        <v>28</v>
      </c>
      <c r="C337" s="27">
        <v>1.7290000000000001</v>
      </c>
      <c r="D337" s="27"/>
      <c r="E337" s="39">
        <f t="shared" si="138"/>
        <v>1.7320000000000002</v>
      </c>
      <c r="F337" s="41">
        <f t="shared" si="139"/>
        <v>5</v>
      </c>
      <c r="G337" s="39">
        <f t="shared" si="140"/>
        <v>8.66</v>
      </c>
      <c r="H337" s="23"/>
      <c r="I337" s="31">
        <v>14.5</v>
      </c>
      <c r="J337" s="31">
        <v>-1</v>
      </c>
      <c r="K337" s="39">
        <f t="shared" si="141"/>
        <v>-1</v>
      </c>
      <c r="L337" s="41">
        <f t="shared" si="142"/>
        <v>1.5</v>
      </c>
      <c r="M337" s="39">
        <f t="shared" si="143"/>
        <v>-1.5</v>
      </c>
      <c r="N337" s="30"/>
      <c r="O337" s="30"/>
      <c r="P337" s="30"/>
      <c r="R337" s="31"/>
    </row>
    <row r="338" spans="2:18" x14ac:dyDescent="0.25">
      <c r="B338" s="26">
        <v>33</v>
      </c>
      <c r="C338" s="27">
        <v>1.7030000000000001</v>
      </c>
      <c r="D338" s="27" t="s">
        <v>75</v>
      </c>
      <c r="E338" s="39">
        <f t="shared" si="138"/>
        <v>1.7160000000000002</v>
      </c>
      <c r="F338" s="41">
        <f t="shared" si="139"/>
        <v>5</v>
      </c>
      <c r="G338" s="39">
        <f t="shared" si="140"/>
        <v>8.5800000000000018</v>
      </c>
      <c r="H338" s="23"/>
      <c r="I338" s="41">
        <f>I337+1.5</f>
        <v>16</v>
      </c>
      <c r="J338" s="41">
        <f>J337</f>
        <v>-1</v>
      </c>
      <c r="K338" s="39">
        <f t="shared" si="141"/>
        <v>-1</v>
      </c>
      <c r="L338" s="41">
        <f t="shared" si="142"/>
        <v>1.5</v>
      </c>
      <c r="M338" s="39">
        <f t="shared" si="143"/>
        <v>-1.5</v>
      </c>
      <c r="N338" s="30"/>
      <c r="O338" s="30"/>
      <c r="P338" s="30"/>
      <c r="R338" s="31"/>
    </row>
    <row r="340" spans="2:18" ht="15" x14ac:dyDescent="0.25">
      <c r="B340" s="23" t="s">
        <v>69</v>
      </c>
      <c r="C340" s="23"/>
      <c r="D340" s="44">
        <v>2.1</v>
      </c>
      <c r="E340" s="44"/>
      <c r="J340" s="42"/>
      <c r="K340" s="42"/>
      <c r="L340" s="42"/>
      <c r="M340" s="42"/>
      <c r="N340" s="24"/>
      <c r="O340" s="24"/>
      <c r="P340" s="24"/>
    </row>
    <row r="341" spans="2:18" x14ac:dyDescent="0.25">
      <c r="B341" s="26">
        <v>0</v>
      </c>
      <c r="C341" s="27">
        <v>2.0230000000000001</v>
      </c>
      <c r="D341" s="27" t="s">
        <v>75</v>
      </c>
      <c r="E341" s="41"/>
      <c r="F341" s="41"/>
      <c r="G341" s="41"/>
      <c r="H341" s="41"/>
      <c r="I341" s="28"/>
      <c r="J341" s="29"/>
      <c r="K341" s="39"/>
      <c r="L341" s="41"/>
      <c r="M341" s="39"/>
      <c r="N341" s="30"/>
      <c r="O341" s="30"/>
      <c r="P341" s="30"/>
      <c r="R341" s="31"/>
    </row>
    <row r="342" spans="2:18" x14ac:dyDescent="0.25">
      <c r="B342" s="26">
        <v>7</v>
      </c>
      <c r="C342" s="27">
        <v>2.04</v>
      </c>
      <c r="D342" s="27"/>
      <c r="E342" s="39">
        <f>(C341+C342)/2</f>
        <v>2.0315000000000003</v>
      </c>
      <c r="F342" s="41">
        <f>B342-B341</f>
        <v>7</v>
      </c>
      <c r="G342" s="39">
        <f>E342*F342</f>
        <v>14.220500000000001</v>
      </c>
      <c r="H342" s="41"/>
      <c r="I342" s="31"/>
      <c r="J342" s="31"/>
      <c r="K342" s="39"/>
      <c r="L342" s="41"/>
      <c r="M342" s="39"/>
      <c r="N342" s="30"/>
      <c r="O342" s="30"/>
      <c r="P342" s="30"/>
      <c r="Q342" s="32"/>
      <c r="R342" s="31"/>
    </row>
    <row r="343" spans="2:18" x14ac:dyDescent="0.25">
      <c r="B343" s="26">
        <v>8</v>
      </c>
      <c r="C343" s="27">
        <v>2.63</v>
      </c>
      <c r="D343" s="27"/>
      <c r="E343" s="39">
        <f t="shared" ref="E343:E356" si="144">(C342+C343)/2</f>
        <v>2.335</v>
      </c>
      <c r="F343" s="41">
        <f t="shared" ref="F343:F356" si="145">B343-B342</f>
        <v>1</v>
      </c>
      <c r="G343" s="39">
        <f t="shared" ref="G343:G356" si="146">E343*F343</f>
        <v>2.335</v>
      </c>
      <c r="H343" s="41"/>
      <c r="I343" s="31"/>
      <c r="J343" s="31"/>
      <c r="K343" s="39"/>
      <c r="L343" s="41"/>
      <c r="M343" s="39"/>
      <c r="N343" s="30"/>
      <c r="O343" s="30"/>
      <c r="P343" s="30"/>
      <c r="Q343" s="32"/>
      <c r="R343" s="31"/>
    </row>
    <row r="344" spans="2:18" x14ac:dyDescent="0.25">
      <c r="B344" s="26">
        <v>10</v>
      </c>
      <c r="C344" s="27">
        <v>2.6150000000000002</v>
      </c>
      <c r="D344" s="27" t="s">
        <v>22</v>
      </c>
      <c r="E344" s="39">
        <f t="shared" si="144"/>
        <v>2.6225000000000001</v>
      </c>
      <c r="F344" s="41">
        <f t="shared" si="145"/>
        <v>2</v>
      </c>
      <c r="G344" s="39">
        <f t="shared" si="146"/>
        <v>5.2450000000000001</v>
      </c>
      <c r="H344" s="41"/>
      <c r="I344" s="31"/>
      <c r="J344" s="31"/>
      <c r="K344" s="39"/>
      <c r="L344" s="41"/>
      <c r="M344" s="39"/>
      <c r="N344" s="30"/>
      <c r="O344" s="30"/>
      <c r="P344" s="30"/>
      <c r="Q344" s="32"/>
      <c r="R344" s="31"/>
    </row>
    <row r="345" spans="2:18" x14ac:dyDescent="0.25">
      <c r="B345" s="26">
        <v>11</v>
      </c>
      <c r="C345" s="27">
        <v>1.5840000000000001</v>
      </c>
      <c r="D345" s="27"/>
      <c r="E345" s="39">
        <f t="shared" si="144"/>
        <v>2.0994999999999999</v>
      </c>
      <c r="F345" s="41">
        <f t="shared" si="145"/>
        <v>1</v>
      </c>
      <c r="G345" s="39">
        <f t="shared" si="146"/>
        <v>2.0994999999999999</v>
      </c>
      <c r="H345" s="41"/>
      <c r="I345" s="31"/>
      <c r="J345" s="31"/>
      <c r="K345" s="39"/>
      <c r="L345" s="41"/>
      <c r="M345" s="39"/>
      <c r="N345" s="30"/>
      <c r="O345" s="30"/>
      <c r="P345" s="30"/>
      <c r="Q345" s="32"/>
      <c r="R345" s="31"/>
    </row>
    <row r="346" spans="2:18" x14ac:dyDescent="0.25">
      <c r="B346" s="26">
        <v>12</v>
      </c>
      <c r="C346" s="27">
        <v>0.73299999999999998</v>
      </c>
      <c r="D346" s="27"/>
      <c r="E346" s="39">
        <f t="shared" si="144"/>
        <v>1.1585000000000001</v>
      </c>
      <c r="F346" s="41">
        <f t="shared" si="145"/>
        <v>1</v>
      </c>
      <c r="G346" s="39">
        <f t="shared" si="146"/>
        <v>1.1585000000000001</v>
      </c>
      <c r="H346" s="41"/>
      <c r="I346" s="31"/>
      <c r="J346" s="31"/>
      <c r="K346" s="39"/>
      <c r="L346" s="41"/>
      <c r="M346" s="39"/>
      <c r="N346" s="30"/>
      <c r="O346" s="30"/>
      <c r="P346" s="30"/>
      <c r="Q346" s="32"/>
      <c r="R346" s="31"/>
    </row>
    <row r="347" spans="2:18" x14ac:dyDescent="0.25">
      <c r="B347" s="26">
        <v>13</v>
      </c>
      <c r="C347" s="27">
        <v>0.113</v>
      </c>
      <c r="D347" s="27"/>
      <c r="E347" s="39">
        <f t="shared" si="144"/>
        <v>0.42299999999999999</v>
      </c>
      <c r="F347" s="41">
        <f t="shared" si="145"/>
        <v>1</v>
      </c>
      <c r="G347" s="39">
        <f t="shared" si="146"/>
        <v>0.42299999999999999</v>
      </c>
      <c r="I347" s="31"/>
      <c r="J347" s="31"/>
      <c r="K347" s="39"/>
      <c r="L347" s="41"/>
      <c r="M347" s="39"/>
      <c r="N347" s="30"/>
      <c r="O347" s="30"/>
      <c r="P347" s="30"/>
      <c r="Q347" s="32"/>
      <c r="R347" s="31"/>
    </row>
    <row r="348" spans="2:18" x14ac:dyDescent="0.25">
      <c r="B348" s="26">
        <v>15</v>
      </c>
      <c r="C348" s="27">
        <v>8.9999999999999993E-3</v>
      </c>
      <c r="D348" s="27"/>
      <c r="E348" s="39">
        <f t="shared" si="144"/>
        <v>6.0999999999999999E-2</v>
      </c>
      <c r="F348" s="41">
        <f t="shared" si="145"/>
        <v>2</v>
      </c>
      <c r="G348" s="39">
        <f t="shared" si="146"/>
        <v>0.122</v>
      </c>
      <c r="I348" s="31"/>
      <c r="J348" s="31"/>
      <c r="K348" s="39"/>
      <c r="L348" s="41"/>
      <c r="M348" s="39"/>
      <c r="N348" s="30"/>
      <c r="O348" s="30"/>
      <c r="P348" s="30"/>
      <c r="Q348" s="32"/>
      <c r="R348" s="31"/>
    </row>
    <row r="349" spans="2:18" x14ac:dyDescent="0.25">
      <c r="B349" s="26">
        <v>17</v>
      </c>
      <c r="C349" s="27">
        <v>0.11</v>
      </c>
      <c r="D349" s="27"/>
      <c r="E349" s="39">
        <f t="shared" si="144"/>
        <v>5.9499999999999997E-2</v>
      </c>
      <c r="F349" s="41">
        <f t="shared" si="145"/>
        <v>2</v>
      </c>
      <c r="G349" s="39">
        <f t="shared" si="146"/>
        <v>0.11899999999999999</v>
      </c>
      <c r="I349" s="31"/>
      <c r="J349" s="31"/>
      <c r="K349" s="39"/>
      <c r="L349" s="41"/>
      <c r="M349" s="39"/>
      <c r="N349" s="34"/>
      <c r="O349" s="34"/>
      <c r="P349" s="34"/>
      <c r="Q349" s="32"/>
      <c r="R349" s="31"/>
    </row>
    <row r="350" spans="2:18" x14ac:dyDescent="0.25">
      <c r="B350" s="26">
        <v>18</v>
      </c>
      <c r="C350" s="27">
        <v>0.72899999999999998</v>
      </c>
      <c r="D350" s="27"/>
      <c r="E350" s="39">
        <f t="shared" si="144"/>
        <v>0.41949999999999998</v>
      </c>
      <c r="F350" s="41">
        <f t="shared" si="145"/>
        <v>1</v>
      </c>
      <c r="G350" s="39">
        <f t="shared" si="146"/>
        <v>0.41949999999999998</v>
      </c>
      <c r="H350" s="41"/>
      <c r="I350" s="31">
        <v>0</v>
      </c>
      <c r="J350" s="31">
        <v>2.0230000000000001</v>
      </c>
      <c r="K350" s="39"/>
      <c r="L350" s="41"/>
      <c r="M350" s="39"/>
      <c r="N350" s="30"/>
      <c r="O350" s="30"/>
      <c r="P350" s="30"/>
      <c r="Q350" s="32"/>
      <c r="R350" s="31"/>
    </row>
    <row r="351" spans="2:18" x14ac:dyDescent="0.25">
      <c r="B351" s="26">
        <v>19</v>
      </c>
      <c r="C351" s="27">
        <v>1.58</v>
      </c>
      <c r="D351" s="27"/>
      <c r="E351" s="39">
        <f t="shared" si="144"/>
        <v>1.1545000000000001</v>
      </c>
      <c r="F351" s="41">
        <f t="shared" si="145"/>
        <v>1</v>
      </c>
      <c r="G351" s="39">
        <f t="shared" si="146"/>
        <v>1.1545000000000001</v>
      </c>
      <c r="H351" s="41"/>
      <c r="I351" s="31">
        <v>7</v>
      </c>
      <c r="J351" s="31">
        <v>2.04</v>
      </c>
      <c r="K351" s="39">
        <f t="shared" ref="K351:K356" si="147">AVERAGE(J350,J351)</f>
        <v>2.0315000000000003</v>
      </c>
      <c r="L351" s="41">
        <f t="shared" ref="L351:L356" si="148">I351-I350</f>
        <v>7</v>
      </c>
      <c r="M351" s="39">
        <f t="shared" ref="M351:M356" si="149">L351*K351</f>
        <v>14.220500000000001</v>
      </c>
      <c r="N351" s="34"/>
      <c r="O351" s="34"/>
      <c r="P351" s="34"/>
      <c r="Q351" s="32"/>
      <c r="R351" s="31"/>
    </row>
    <row r="352" spans="2:18" x14ac:dyDescent="0.25">
      <c r="B352" s="26">
        <v>20</v>
      </c>
      <c r="C352" s="27">
        <v>2.7490000000000001</v>
      </c>
      <c r="D352" s="27" t="s">
        <v>21</v>
      </c>
      <c r="E352" s="39">
        <f t="shared" si="144"/>
        <v>2.1645000000000003</v>
      </c>
      <c r="F352" s="41">
        <f t="shared" si="145"/>
        <v>1</v>
      </c>
      <c r="G352" s="39">
        <f t="shared" si="146"/>
        <v>2.1645000000000003</v>
      </c>
      <c r="H352" s="41"/>
      <c r="I352" s="41">
        <f>I353-(J352-J353)*1.5</f>
        <v>7.75</v>
      </c>
      <c r="J352" s="41">
        <v>2.5</v>
      </c>
      <c r="K352" s="39">
        <f t="shared" si="147"/>
        <v>2.27</v>
      </c>
      <c r="L352" s="41">
        <f t="shared" si="148"/>
        <v>0.75</v>
      </c>
      <c r="M352" s="39">
        <f t="shared" si="149"/>
        <v>1.7025000000000001</v>
      </c>
      <c r="N352" s="34"/>
      <c r="O352" s="34"/>
      <c r="P352" s="34"/>
      <c r="Q352" s="32"/>
      <c r="R352" s="31"/>
    </row>
    <row r="353" spans="2:18" x14ac:dyDescent="0.25">
      <c r="B353" s="26">
        <v>23</v>
      </c>
      <c r="C353" s="27">
        <v>2.734</v>
      </c>
      <c r="D353" s="27"/>
      <c r="E353" s="39">
        <f t="shared" si="144"/>
        <v>2.7415000000000003</v>
      </c>
      <c r="F353" s="41">
        <f t="shared" si="145"/>
        <v>3</v>
      </c>
      <c r="G353" s="39">
        <f t="shared" si="146"/>
        <v>8.2245000000000008</v>
      </c>
      <c r="H353" s="41"/>
      <c r="I353" s="31">
        <f>I354-1.5</f>
        <v>13</v>
      </c>
      <c r="J353" s="31">
        <f>J354</f>
        <v>-1</v>
      </c>
      <c r="K353" s="39">
        <f t="shared" si="147"/>
        <v>0.75</v>
      </c>
      <c r="L353" s="41">
        <f t="shared" si="148"/>
        <v>5.25</v>
      </c>
      <c r="M353" s="39">
        <f t="shared" si="149"/>
        <v>3.9375</v>
      </c>
      <c r="N353" s="30"/>
      <c r="O353" s="30"/>
      <c r="P353" s="30"/>
      <c r="R353" s="31"/>
    </row>
    <row r="354" spans="2:18" x14ac:dyDescent="0.25">
      <c r="B354" s="26">
        <v>24</v>
      </c>
      <c r="C354" s="27">
        <v>1.8660000000000001</v>
      </c>
      <c r="D354" s="27"/>
      <c r="E354" s="39">
        <f t="shared" si="144"/>
        <v>2.2999999999999998</v>
      </c>
      <c r="F354" s="41">
        <f t="shared" si="145"/>
        <v>1</v>
      </c>
      <c r="G354" s="39">
        <f t="shared" si="146"/>
        <v>2.2999999999999998</v>
      </c>
      <c r="H354" s="23"/>
      <c r="I354" s="31">
        <v>14.5</v>
      </c>
      <c r="J354" s="31">
        <v>-1</v>
      </c>
      <c r="K354" s="39">
        <f t="shared" si="147"/>
        <v>-1</v>
      </c>
      <c r="L354" s="41">
        <f t="shared" si="148"/>
        <v>1.5</v>
      </c>
      <c r="M354" s="39">
        <f t="shared" si="149"/>
        <v>-1.5</v>
      </c>
      <c r="N354" s="30"/>
      <c r="O354" s="30"/>
      <c r="P354" s="30"/>
      <c r="R354" s="31"/>
    </row>
    <row r="355" spans="2:18" x14ac:dyDescent="0.25">
      <c r="B355" s="26">
        <v>30</v>
      </c>
      <c r="C355" s="27">
        <v>1.859</v>
      </c>
      <c r="D355" s="27"/>
      <c r="E355" s="39">
        <f t="shared" si="144"/>
        <v>1.8625</v>
      </c>
      <c r="F355" s="41">
        <f t="shared" si="145"/>
        <v>6</v>
      </c>
      <c r="G355" s="39">
        <f t="shared" si="146"/>
        <v>11.175000000000001</v>
      </c>
      <c r="H355" s="23"/>
      <c r="I355" s="41">
        <f>I354+1.5</f>
        <v>16</v>
      </c>
      <c r="J355" s="41">
        <f>J354</f>
        <v>-1</v>
      </c>
      <c r="K355" s="39">
        <f t="shared" si="147"/>
        <v>-1</v>
      </c>
      <c r="L355" s="41">
        <f t="shared" si="148"/>
        <v>1.5</v>
      </c>
      <c r="M355" s="39">
        <f t="shared" si="149"/>
        <v>-1.5</v>
      </c>
      <c r="N355" s="30"/>
      <c r="O355" s="30"/>
      <c r="P355" s="30"/>
      <c r="R355" s="31"/>
    </row>
    <row r="356" spans="2:18" x14ac:dyDescent="0.25">
      <c r="B356" s="28">
        <v>35</v>
      </c>
      <c r="C356" s="36">
        <v>1.8540000000000001</v>
      </c>
      <c r="D356" s="27" t="s">
        <v>75</v>
      </c>
      <c r="E356" s="39">
        <f t="shared" si="144"/>
        <v>1.8565</v>
      </c>
      <c r="F356" s="41">
        <f t="shared" si="145"/>
        <v>5</v>
      </c>
      <c r="G356" s="39">
        <f t="shared" si="146"/>
        <v>9.2825000000000006</v>
      </c>
      <c r="H356" s="23"/>
      <c r="I356" s="41">
        <f>I355+(J356-J355)*1.5</f>
        <v>21.625</v>
      </c>
      <c r="J356" s="41">
        <v>2.75</v>
      </c>
      <c r="K356" s="39">
        <f t="shared" si="147"/>
        <v>0.875</v>
      </c>
      <c r="L356" s="41">
        <f t="shared" si="148"/>
        <v>5.625</v>
      </c>
      <c r="M356" s="39">
        <f t="shared" si="149"/>
        <v>4.921875</v>
      </c>
      <c r="N356" s="30"/>
      <c r="O356" s="30"/>
      <c r="P356" s="30"/>
      <c r="R356" s="31"/>
    </row>
    <row r="358" spans="2:18" ht="15" x14ac:dyDescent="0.25">
      <c r="B358" s="23" t="s">
        <v>69</v>
      </c>
      <c r="C358" s="23"/>
      <c r="D358" s="44">
        <v>2.2000000000000002</v>
      </c>
      <c r="E358" s="44"/>
      <c r="J358" s="42"/>
      <c r="K358" s="42"/>
      <c r="L358" s="42"/>
      <c r="M358" s="42"/>
      <c r="N358" s="24"/>
      <c r="O358" s="24"/>
      <c r="P358" s="24"/>
    </row>
    <row r="359" spans="2:18" x14ac:dyDescent="0.25">
      <c r="B359" s="26">
        <v>0</v>
      </c>
      <c r="C359" s="27">
        <v>2.8290000000000002</v>
      </c>
      <c r="D359" s="27" t="s">
        <v>115</v>
      </c>
      <c r="E359" s="41"/>
      <c r="F359" s="41"/>
      <c r="G359" s="41"/>
      <c r="H359" s="41"/>
      <c r="I359" s="28"/>
      <c r="J359" s="29"/>
      <c r="K359" s="39"/>
      <c r="L359" s="41"/>
      <c r="M359" s="39"/>
      <c r="N359" s="30"/>
      <c r="O359" s="30"/>
      <c r="P359" s="30"/>
      <c r="R359" s="31"/>
    </row>
    <row r="360" spans="2:18" x14ac:dyDescent="0.25">
      <c r="B360" s="26">
        <v>1</v>
      </c>
      <c r="C360" s="27">
        <v>2.82</v>
      </c>
      <c r="D360" s="27" t="s">
        <v>22</v>
      </c>
      <c r="E360" s="39">
        <f>(C359+C360)/2</f>
        <v>2.8245</v>
      </c>
      <c r="F360" s="41">
        <f>B360-B359</f>
        <v>1</v>
      </c>
      <c r="G360" s="39">
        <f>E360*F360</f>
        <v>2.8245</v>
      </c>
      <c r="H360" s="41"/>
      <c r="I360" s="31"/>
      <c r="J360" s="31"/>
      <c r="K360" s="39"/>
      <c r="L360" s="41"/>
      <c r="M360" s="39"/>
      <c r="N360" s="30"/>
      <c r="O360" s="30"/>
      <c r="P360" s="30"/>
      <c r="Q360" s="32"/>
      <c r="R360" s="31"/>
    </row>
    <row r="361" spans="2:18" x14ac:dyDescent="0.25">
      <c r="B361" s="26">
        <v>2</v>
      </c>
      <c r="C361" s="27">
        <v>1.5820000000000001</v>
      </c>
      <c r="D361" s="27"/>
      <c r="E361" s="39">
        <f t="shared" ref="E361:E371" si="150">(C360+C361)/2</f>
        <v>2.2010000000000001</v>
      </c>
      <c r="F361" s="41">
        <f t="shared" ref="F361:F371" si="151">B361-B360</f>
        <v>1</v>
      </c>
      <c r="G361" s="39">
        <f t="shared" ref="G361:G371" si="152">E361*F361</f>
        <v>2.2010000000000001</v>
      </c>
      <c r="H361" s="41"/>
      <c r="I361" s="31"/>
      <c r="J361" s="31"/>
      <c r="K361" s="39"/>
      <c r="L361" s="41"/>
      <c r="M361" s="39"/>
      <c r="N361" s="30"/>
      <c r="O361" s="30"/>
      <c r="P361" s="30"/>
      <c r="Q361" s="32"/>
      <c r="R361" s="31"/>
    </row>
    <row r="362" spans="2:18" x14ac:dyDescent="0.25">
      <c r="B362" s="26">
        <v>4</v>
      </c>
      <c r="C362" s="27">
        <v>0.81699999999999995</v>
      </c>
      <c r="D362" s="27"/>
      <c r="E362" s="39">
        <f t="shared" si="150"/>
        <v>1.1995</v>
      </c>
      <c r="F362" s="41">
        <f t="shared" si="151"/>
        <v>2</v>
      </c>
      <c r="G362" s="39">
        <f t="shared" si="152"/>
        <v>2.399</v>
      </c>
      <c r="H362" s="41"/>
      <c r="I362" s="31"/>
      <c r="J362" s="31"/>
      <c r="K362" s="39"/>
      <c r="L362" s="41"/>
      <c r="M362" s="39"/>
      <c r="N362" s="30"/>
      <c r="O362" s="30"/>
      <c r="P362" s="30"/>
      <c r="Q362" s="32"/>
      <c r="R362" s="31"/>
    </row>
    <row r="363" spans="2:18" x14ac:dyDescent="0.25">
      <c r="B363" s="26">
        <v>6</v>
      </c>
      <c r="C363" s="27">
        <v>0.34</v>
      </c>
      <c r="D363" s="27"/>
      <c r="E363" s="39">
        <f t="shared" si="150"/>
        <v>0.57850000000000001</v>
      </c>
      <c r="F363" s="41">
        <f t="shared" si="151"/>
        <v>2</v>
      </c>
      <c r="G363" s="39">
        <f t="shared" si="152"/>
        <v>1.157</v>
      </c>
      <c r="H363" s="41"/>
      <c r="I363" s="31"/>
      <c r="J363" s="31"/>
      <c r="K363" s="39"/>
      <c r="L363" s="41"/>
      <c r="M363" s="39"/>
      <c r="N363" s="30"/>
      <c r="O363" s="30"/>
      <c r="P363" s="30"/>
      <c r="Q363" s="32"/>
      <c r="R363" s="31"/>
    </row>
    <row r="364" spans="2:18" x14ac:dyDescent="0.25">
      <c r="B364" s="26">
        <v>7</v>
      </c>
      <c r="C364" s="27">
        <v>0.23699999999999999</v>
      </c>
      <c r="D364" s="27"/>
      <c r="E364" s="39">
        <f t="shared" si="150"/>
        <v>0.28849999999999998</v>
      </c>
      <c r="F364" s="41">
        <f t="shared" si="151"/>
        <v>1</v>
      </c>
      <c r="G364" s="39">
        <f t="shared" si="152"/>
        <v>0.28849999999999998</v>
      </c>
      <c r="H364" s="41"/>
      <c r="I364" s="31"/>
      <c r="J364" s="31"/>
      <c r="K364" s="39"/>
      <c r="L364" s="41"/>
      <c r="M364" s="39"/>
      <c r="N364" s="30"/>
      <c r="O364" s="30"/>
      <c r="P364" s="30"/>
      <c r="Q364" s="32"/>
      <c r="R364" s="31"/>
    </row>
    <row r="365" spans="2:18" x14ac:dyDescent="0.25">
      <c r="B365" s="26">
        <v>8</v>
      </c>
      <c r="C365" s="27">
        <v>0.34300000000000003</v>
      </c>
      <c r="D365" s="27"/>
      <c r="E365" s="39">
        <f t="shared" si="150"/>
        <v>0.29000000000000004</v>
      </c>
      <c r="F365" s="41">
        <f t="shared" si="151"/>
        <v>1</v>
      </c>
      <c r="G365" s="39">
        <f t="shared" si="152"/>
        <v>0.29000000000000004</v>
      </c>
      <c r="I365" s="31"/>
      <c r="J365" s="31"/>
      <c r="K365" s="39"/>
      <c r="L365" s="41"/>
      <c r="M365" s="39"/>
      <c r="N365" s="30"/>
      <c r="O365" s="30"/>
      <c r="P365" s="30"/>
      <c r="Q365" s="32"/>
      <c r="R365" s="31"/>
    </row>
    <row r="366" spans="2:18" x14ac:dyDescent="0.25">
      <c r="B366" s="26">
        <v>10</v>
      </c>
      <c r="C366" s="27">
        <v>0.78200000000000003</v>
      </c>
      <c r="D366" s="27"/>
      <c r="E366" s="39">
        <f t="shared" si="150"/>
        <v>0.5625</v>
      </c>
      <c r="F366" s="41">
        <f t="shared" si="151"/>
        <v>2</v>
      </c>
      <c r="G366" s="39">
        <f t="shared" si="152"/>
        <v>1.125</v>
      </c>
      <c r="I366" s="31"/>
      <c r="J366" s="31"/>
      <c r="K366" s="39"/>
      <c r="L366" s="41"/>
      <c r="M366" s="39"/>
      <c r="N366" s="30"/>
      <c r="O366" s="30"/>
      <c r="P366" s="30"/>
      <c r="Q366" s="32"/>
      <c r="R366" s="31"/>
    </row>
    <row r="367" spans="2:18" x14ac:dyDescent="0.25">
      <c r="B367" s="26">
        <v>12</v>
      </c>
      <c r="C367" s="27">
        <v>1.587</v>
      </c>
      <c r="D367" s="27"/>
      <c r="E367" s="39">
        <f t="shared" si="150"/>
        <v>1.1844999999999999</v>
      </c>
      <c r="F367" s="41">
        <f t="shared" si="151"/>
        <v>2</v>
      </c>
      <c r="G367" s="39">
        <f t="shared" si="152"/>
        <v>2.3689999999999998</v>
      </c>
      <c r="I367" s="31"/>
      <c r="J367" s="31"/>
      <c r="K367" s="39"/>
      <c r="L367" s="41"/>
      <c r="M367" s="39"/>
      <c r="N367" s="34"/>
      <c r="O367" s="34"/>
      <c r="P367" s="34"/>
      <c r="Q367" s="32"/>
      <c r="R367" s="31"/>
    </row>
    <row r="368" spans="2:18" x14ac:dyDescent="0.25">
      <c r="B368" s="26">
        <v>13</v>
      </c>
      <c r="C368" s="27">
        <v>2.7029999999999998</v>
      </c>
      <c r="D368" s="27" t="s">
        <v>21</v>
      </c>
      <c r="E368" s="39">
        <f t="shared" si="150"/>
        <v>2.145</v>
      </c>
      <c r="F368" s="41">
        <f t="shared" si="151"/>
        <v>1</v>
      </c>
      <c r="G368" s="39">
        <f t="shared" si="152"/>
        <v>2.145</v>
      </c>
      <c r="H368" s="41"/>
      <c r="I368" s="31"/>
      <c r="J368" s="31"/>
      <c r="K368" s="39"/>
      <c r="L368" s="41"/>
      <c r="M368" s="39"/>
      <c r="N368" s="30"/>
      <c r="O368" s="30"/>
      <c r="P368" s="30"/>
      <c r="Q368" s="32"/>
      <c r="R368" s="31"/>
    </row>
    <row r="369" spans="2:18" x14ac:dyDescent="0.25">
      <c r="B369" s="26">
        <v>16</v>
      </c>
      <c r="C369" s="27">
        <v>2.7090000000000001</v>
      </c>
      <c r="D369" s="27" t="s">
        <v>71</v>
      </c>
      <c r="E369" s="39">
        <f t="shared" si="150"/>
        <v>2.706</v>
      </c>
      <c r="F369" s="41">
        <f t="shared" si="151"/>
        <v>3</v>
      </c>
      <c r="G369" s="39">
        <f t="shared" si="152"/>
        <v>8.1180000000000003</v>
      </c>
      <c r="H369" s="41"/>
      <c r="I369" s="31">
        <v>0</v>
      </c>
      <c r="J369" s="31">
        <v>2.8290000000000002</v>
      </c>
      <c r="K369" s="39"/>
      <c r="L369" s="41"/>
      <c r="M369" s="39"/>
      <c r="N369" s="34"/>
      <c r="O369" s="34"/>
      <c r="P369" s="34"/>
      <c r="Q369" s="32"/>
      <c r="R369" s="31"/>
    </row>
    <row r="370" spans="2:18" x14ac:dyDescent="0.25">
      <c r="B370" s="26">
        <v>20</v>
      </c>
      <c r="C370" s="27">
        <v>2.6190000000000002</v>
      </c>
      <c r="D370" s="27"/>
      <c r="E370" s="39">
        <f t="shared" si="150"/>
        <v>2.6640000000000001</v>
      </c>
      <c r="F370" s="41">
        <f t="shared" si="151"/>
        <v>4</v>
      </c>
      <c r="G370" s="39">
        <f t="shared" si="152"/>
        <v>10.656000000000001</v>
      </c>
      <c r="H370" s="41"/>
      <c r="I370" s="41" t="e">
        <f>I371-(J370-J371)*1.5</f>
        <v>#REF!</v>
      </c>
      <c r="J370" s="41">
        <v>2.82</v>
      </c>
      <c r="K370" s="39">
        <f t="shared" ref="K370:K371" si="153">AVERAGE(J369,J370)</f>
        <v>2.8245</v>
      </c>
      <c r="L370" s="41" t="e">
        <f t="shared" ref="L370:L371" si="154">I370-I369</f>
        <v>#REF!</v>
      </c>
      <c r="M370" s="39" t="e">
        <f t="shared" ref="M370:M371" si="155">L370*K370</f>
        <v>#REF!</v>
      </c>
      <c r="N370" s="34"/>
      <c r="O370" s="34"/>
      <c r="P370" s="34"/>
      <c r="Q370" s="32"/>
      <c r="R370" s="31"/>
    </row>
    <row r="371" spans="2:18" x14ac:dyDescent="0.25">
      <c r="B371" s="26">
        <v>25</v>
      </c>
      <c r="C371" s="27">
        <v>2.13</v>
      </c>
      <c r="D371" s="27" t="s">
        <v>115</v>
      </c>
      <c r="E371" s="39">
        <f t="shared" si="150"/>
        <v>2.3745000000000003</v>
      </c>
      <c r="F371" s="41">
        <f t="shared" si="151"/>
        <v>5</v>
      </c>
      <c r="G371" s="39">
        <f t="shared" si="152"/>
        <v>11.872500000000002</v>
      </c>
      <c r="H371" s="41"/>
      <c r="I371" s="31" t="e">
        <f>#REF!-1.5</f>
        <v>#REF!</v>
      </c>
      <c r="J371" s="31" t="e">
        <f>#REF!</f>
        <v>#REF!</v>
      </c>
      <c r="K371" s="39" t="e">
        <f t="shared" si="153"/>
        <v>#REF!</v>
      </c>
      <c r="L371" s="41" t="e">
        <f t="shared" si="154"/>
        <v>#REF!</v>
      </c>
      <c r="M371" s="39" t="e">
        <f t="shared" si="155"/>
        <v>#REF!</v>
      </c>
      <c r="N371" s="30"/>
      <c r="O371" s="30"/>
      <c r="P371" s="30"/>
      <c r="R371" s="31"/>
    </row>
    <row r="372" spans="2:18" ht="15" x14ac:dyDescent="0.25">
      <c r="B372" s="23" t="s">
        <v>69</v>
      </c>
      <c r="C372" s="23"/>
      <c r="D372" s="44">
        <v>2.3250000000000002</v>
      </c>
      <c r="E372" s="44"/>
      <c r="J372" s="42"/>
      <c r="K372" s="42"/>
      <c r="L372" s="42"/>
      <c r="M372" s="42"/>
      <c r="N372" s="24"/>
      <c r="O372" s="24"/>
      <c r="P372" s="24"/>
    </row>
    <row r="373" spans="2:18" x14ac:dyDescent="0.25">
      <c r="B373" s="45"/>
      <c r="C373" s="45"/>
      <c r="D373" s="45"/>
      <c r="E373" s="45"/>
      <c r="F373" s="45"/>
      <c r="G373" s="45"/>
      <c r="I373" s="45"/>
      <c r="J373" s="45"/>
      <c r="K373" s="45"/>
      <c r="L373" s="45"/>
      <c r="M373" s="45"/>
      <c r="N373" s="25"/>
      <c r="O373" s="25"/>
      <c r="P373" s="30"/>
    </row>
    <row r="374" spans="2:18" x14ac:dyDescent="0.25">
      <c r="B374" s="26">
        <v>0</v>
      </c>
      <c r="C374" s="27">
        <v>3.4510000000000001</v>
      </c>
      <c r="D374" s="27" t="s">
        <v>112</v>
      </c>
      <c r="E374" s="41"/>
      <c r="F374" s="41"/>
      <c r="G374" s="41"/>
      <c r="H374" s="41"/>
      <c r="I374" s="28"/>
      <c r="J374" s="29"/>
      <c r="K374" s="39"/>
      <c r="L374" s="41"/>
      <c r="M374" s="39"/>
      <c r="N374" s="30"/>
      <c r="O374" s="30"/>
      <c r="P374" s="30"/>
      <c r="R374" s="31"/>
    </row>
    <row r="375" spans="2:18" x14ac:dyDescent="0.25">
      <c r="B375" s="26">
        <v>5</v>
      </c>
      <c r="C375" s="27">
        <v>3.444</v>
      </c>
      <c r="D375" s="27"/>
      <c r="E375" s="39">
        <f>(C374+C375)/2</f>
        <v>3.4474999999999998</v>
      </c>
      <c r="F375" s="41">
        <f>B375-B374</f>
        <v>5</v>
      </c>
      <c r="G375" s="39">
        <f>E375*F375</f>
        <v>17.237499999999997</v>
      </c>
      <c r="H375" s="41"/>
      <c r="I375" s="31"/>
      <c r="J375" s="31"/>
      <c r="K375" s="39"/>
      <c r="L375" s="41"/>
      <c r="M375" s="39"/>
      <c r="N375" s="30"/>
      <c r="O375" s="30"/>
      <c r="P375" s="30"/>
      <c r="Q375" s="32"/>
      <c r="R375" s="31"/>
    </row>
    <row r="376" spans="2:18" x14ac:dyDescent="0.25">
      <c r="B376" s="26">
        <v>10</v>
      </c>
      <c r="C376" s="27">
        <v>3.4390000000000001</v>
      </c>
      <c r="D376" s="27"/>
      <c r="E376" s="39">
        <f t="shared" ref="E376:E386" si="156">(C375+C376)/2</f>
        <v>3.4415</v>
      </c>
      <c r="F376" s="41">
        <f t="shared" ref="F376:F386" si="157">B376-B375</f>
        <v>5</v>
      </c>
      <c r="G376" s="39">
        <f t="shared" ref="G376:G386" si="158">E376*F376</f>
        <v>17.2075</v>
      </c>
      <c r="H376" s="41"/>
      <c r="I376" s="31"/>
      <c r="J376" s="31"/>
      <c r="K376" s="39"/>
      <c r="L376" s="41"/>
      <c r="M376" s="39"/>
      <c r="N376" s="30"/>
      <c r="O376" s="30"/>
      <c r="P376" s="30"/>
      <c r="Q376" s="32"/>
      <c r="R376" s="31"/>
    </row>
    <row r="377" spans="2:18" x14ac:dyDescent="0.25">
      <c r="B377" s="26">
        <v>11</v>
      </c>
      <c r="C377" s="27">
        <v>2.3130000000000002</v>
      </c>
      <c r="D377" s="27" t="s">
        <v>22</v>
      </c>
      <c r="E377" s="39">
        <f t="shared" si="156"/>
        <v>2.8760000000000003</v>
      </c>
      <c r="F377" s="41">
        <f t="shared" si="157"/>
        <v>1</v>
      </c>
      <c r="G377" s="39">
        <f t="shared" si="158"/>
        <v>2.8760000000000003</v>
      </c>
      <c r="H377" s="41"/>
      <c r="I377" s="31"/>
      <c r="J377" s="31"/>
      <c r="K377" s="39"/>
      <c r="L377" s="41"/>
      <c r="M377" s="39"/>
      <c r="N377" s="30"/>
      <c r="O377" s="30"/>
      <c r="P377" s="30"/>
      <c r="Q377" s="32"/>
      <c r="R377" s="31"/>
    </row>
    <row r="378" spans="2:18" x14ac:dyDescent="0.25">
      <c r="B378" s="26">
        <v>13</v>
      </c>
      <c r="C378" s="27">
        <v>1.02</v>
      </c>
      <c r="D378" s="27"/>
      <c r="E378" s="39">
        <f t="shared" si="156"/>
        <v>1.6665000000000001</v>
      </c>
      <c r="F378" s="41">
        <f t="shared" si="157"/>
        <v>2</v>
      </c>
      <c r="G378" s="39">
        <f t="shared" si="158"/>
        <v>3.3330000000000002</v>
      </c>
      <c r="H378" s="41"/>
      <c r="I378" s="31"/>
      <c r="J378" s="31"/>
      <c r="K378" s="39"/>
      <c r="L378" s="41"/>
      <c r="M378" s="39"/>
      <c r="N378" s="30"/>
      <c r="O378" s="30"/>
      <c r="P378" s="30"/>
      <c r="Q378" s="32"/>
      <c r="R378" s="31"/>
    </row>
    <row r="379" spans="2:18" x14ac:dyDescent="0.25">
      <c r="B379" s="26">
        <v>15</v>
      </c>
      <c r="C379" s="27">
        <v>0.19800000000000001</v>
      </c>
      <c r="D379" s="27"/>
      <c r="E379" s="39">
        <f t="shared" si="156"/>
        <v>0.60899999999999999</v>
      </c>
      <c r="F379" s="41">
        <f t="shared" si="157"/>
        <v>2</v>
      </c>
      <c r="G379" s="39">
        <f t="shared" si="158"/>
        <v>1.218</v>
      </c>
      <c r="H379" s="41"/>
      <c r="I379" s="31"/>
      <c r="J379" s="31"/>
      <c r="K379" s="39"/>
      <c r="L379" s="41"/>
      <c r="M379" s="39"/>
      <c r="N379" s="30"/>
      <c r="O379" s="30"/>
      <c r="P379" s="30"/>
      <c r="Q379" s="32"/>
      <c r="R379" s="31"/>
    </row>
    <row r="380" spans="2:18" x14ac:dyDescent="0.25">
      <c r="B380" s="26">
        <v>17</v>
      </c>
      <c r="C380" s="27">
        <v>9.4E-2</v>
      </c>
      <c r="D380" s="27"/>
      <c r="E380" s="39">
        <f t="shared" si="156"/>
        <v>0.14600000000000002</v>
      </c>
      <c r="F380" s="41">
        <f t="shared" si="157"/>
        <v>2</v>
      </c>
      <c r="G380" s="39">
        <f t="shared" si="158"/>
        <v>0.29200000000000004</v>
      </c>
      <c r="I380" s="31"/>
      <c r="J380" s="31"/>
      <c r="K380" s="39"/>
      <c r="L380" s="41"/>
      <c r="M380" s="39"/>
      <c r="N380" s="30"/>
      <c r="O380" s="30"/>
      <c r="P380" s="30"/>
      <c r="Q380" s="32"/>
      <c r="R380" s="31"/>
    </row>
    <row r="381" spans="2:18" x14ac:dyDescent="0.25">
      <c r="B381" s="26">
        <v>19</v>
      </c>
      <c r="C381" s="27">
        <v>0.19500000000000001</v>
      </c>
      <c r="D381" s="27"/>
      <c r="E381" s="39">
        <f t="shared" si="156"/>
        <v>0.14450000000000002</v>
      </c>
      <c r="F381" s="41">
        <f t="shared" si="157"/>
        <v>2</v>
      </c>
      <c r="G381" s="39">
        <f t="shared" si="158"/>
        <v>0.28900000000000003</v>
      </c>
      <c r="I381" s="31"/>
      <c r="J381" s="31"/>
      <c r="K381" s="39"/>
      <c r="L381" s="41"/>
      <c r="M381" s="39"/>
      <c r="N381" s="30"/>
      <c r="O381" s="30"/>
      <c r="P381" s="30"/>
      <c r="Q381" s="32"/>
      <c r="R381" s="31"/>
    </row>
    <row r="382" spans="2:18" x14ac:dyDescent="0.25">
      <c r="B382" s="26">
        <v>21</v>
      </c>
      <c r="C382" s="27">
        <v>0.98899999999999999</v>
      </c>
      <c r="D382" s="27"/>
      <c r="E382" s="39">
        <f t="shared" si="156"/>
        <v>0.59199999999999997</v>
      </c>
      <c r="F382" s="41">
        <f t="shared" si="157"/>
        <v>2</v>
      </c>
      <c r="G382" s="39">
        <f t="shared" si="158"/>
        <v>1.1839999999999999</v>
      </c>
      <c r="I382" s="31"/>
      <c r="J382" s="31"/>
      <c r="K382" s="39"/>
      <c r="L382" s="41"/>
      <c r="M382" s="39"/>
      <c r="N382" s="34"/>
      <c r="O382" s="34"/>
      <c r="P382" s="34"/>
      <c r="Q382" s="32"/>
      <c r="R382" s="31"/>
    </row>
    <row r="383" spans="2:18" x14ac:dyDescent="0.25">
      <c r="B383" s="26">
        <v>23</v>
      </c>
      <c r="C383" s="27">
        <v>2.3149999999999999</v>
      </c>
      <c r="D383" s="27"/>
      <c r="E383" s="39">
        <f t="shared" si="156"/>
        <v>1.6519999999999999</v>
      </c>
      <c r="F383" s="41">
        <f t="shared" si="157"/>
        <v>2</v>
      </c>
      <c r="G383" s="39">
        <f t="shared" si="158"/>
        <v>3.3039999999999998</v>
      </c>
      <c r="H383" s="41"/>
      <c r="I383" s="31">
        <v>0</v>
      </c>
      <c r="J383" s="31">
        <v>3.4510000000000001</v>
      </c>
      <c r="K383" s="39"/>
      <c r="L383" s="41"/>
      <c r="M383" s="39"/>
      <c r="N383" s="30"/>
      <c r="O383" s="30"/>
      <c r="P383" s="30"/>
      <c r="Q383" s="32"/>
      <c r="R383" s="31"/>
    </row>
    <row r="384" spans="2:18" x14ac:dyDescent="0.25">
      <c r="B384" s="26">
        <v>24</v>
      </c>
      <c r="C384" s="27">
        <v>4.194</v>
      </c>
      <c r="D384" s="27" t="s">
        <v>21</v>
      </c>
      <c r="E384" s="39">
        <f t="shared" si="156"/>
        <v>3.2545000000000002</v>
      </c>
      <c r="F384" s="41">
        <f t="shared" si="157"/>
        <v>1</v>
      </c>
      <c r="G384" s="39">
        <f t="shared" si="158"/>
        <v>3.2545000000000002</v>
      </c>
      <c r="H384" s="41"/>
      <c r="I384" s="31">
        <v>5</v>
      </c>
      <c r="J384" s="31">
        <v>3.444</v>
      </c>
      <c r="K384" s="39">
        <f t="shared" ref="K384:K388" si="159">AVERAGE(J383,J384)</f>
        <v>3.4474999999999998</v>
      </c>
      <c r="L384" s="41">
        <f t="shared" ref="L384:L388" si="160">I384-I383</f>
        <v>5</v>
      </c>
      <c r="M384" s="39">
        <f t="shared" ref="M384:M388" si="161">L384*K384</f>
        <v>17.237499999999997</v>
      </c>
      <c r="N384" s="34"/>
      <c r="O384" s="34"/>
      <c r="P384" s="34"/>
      <c r="Q384" s="32"/>
      <c r="R384" s="31"/>
    </row>
    <row r="385" spans="2:18" x14ac:dyDescent="0.25">
      <c r="B385" s="26">
        <v>27</v>
      </c>
      <c r="C385" s="27">
        <v>4.18</v>
      </c>
      <c r="D385" s="38" t="s">
        <v>116</v>
      </c>
      <c r="E385" s="39">
        <f t="shared" si="156"/>
        <v>4.1869999999999994</v>
      </c>
      <c r="F385" s="41">
        <f t="shared" si="157"/>
        <v>3</v>
      </c>
      <c r="G385" s="39">
        <f t="shared" si="158"/>
        <v>12.560999999999998</v>
      </c>
      <c r="H385" s="41"/>
      <c r="I385" s="41" t="e">
        <f>I386-(J385-J386)*1.5</f>
        <v>#REF!</v>
      </c>
      <c r="J385" s="41">
        <v>3.4390000000000001</v>
      </c>
      <c r="K385" s="39">
        <f t="shared" si="159"/>
        <v>3.4415</v>
      </c>
      <c r="L385" s="41" t="e">
        <f t="shared" si="160"/>
        <v>#REF!</v>
      </c>
      <c r="M385" s="39" t="e">
        <f t="shared" si="161"/>
        <v>#REF!</v>
      </c>
      <c r="N385" s="34"/>
      <c r="O385" s="34"/>
      <c r="P385" s="34"/>
      <c r="Q385" s="32"/>
      <c r="R385" s="31"/>
    </row>
    <row r="386" spans="2:18" x14ac:dyDescent="0.25">
      <c r="B386" s="26">
        <v>28</v>
      </c>
      <c r="C386" s="27">
        <v>4.125</v>
      </c>
      <c r="D386" s="27" t="s">
        <v>115</v>
      </c>
      <c r="E386" s="39">
        <f t="shared" si="156"/>
        <v>4.1524999999999999</v>
      </c>
      <c r="F386" s="41">
        <f t="shared" si="157"/>
        <v>1</v>
      </c>
      <c r="G386" s="39">
        <f t="shared" si="158"/>
        <v>4.1524999999999999</v>
      </c>
      <c r="H386" s="41"/>
      <c r="I386" s="31" t="e">
        <f>#REF!-1.5</f>
        <v>#REF!</v>
      </c>
      <c r="J386" s="31" t="e">
        <f>#REF!</f>
        <v>#REF!</v>
      </c>
      <c r="K386" s="39" t="e">
        <f t="shared" si="159"/>
        <v>#REF!</v>
      </c>
      <c r="L386" s="41" t="e">
        <f t="shared" si="160"/>
        <v>#REF!</v>
      </c>
      <c r="M386" s="39" t="e">
        <f t="shared" si="161"/>
        <v>#REF!</v>
      </c>
      <c r="N386" s="30"/>
      <c r="O386" s="30"/>
      <c r="P386" s="30"/>
      <c r="R386" s="31"/>
    </row>
    <row r="387" spans="2:18" x14ac:dyDescent="0.25">
      <c r="B387" s="28"/>
      <c r="C387" s="36"/>
      <c r="D387" s="36"/>
      <c r="E387" s="39"/>
      <c r="F387" s="41"/>
      <c r="G387" s="39"/>
      <c r="H387" s="23"/>
      <c r="I387" s="26">
        <v>27</v>
      </c>
      <c r="J387" s="37">
        <v>4.18</v>
      </c>
      <c r="K387" s="39" t="e">
        <f>AVERAGE(#REF!,J387)</f>
        <v>#REF!</v>
      </c>
      <c r="L387" s="41" t="e">
        <f>I387-#REF!</f>
        <v>#REF!</v>
      </c>
      <c r="M387" s="39" t="e">
        <f t="shared" si="161"/>
        <v>#REF!</v>
      </c>
      <c r="O387" s="34"/>
      <c r="P387" s="34"/>
    </row>
    <row r="388" spans="2:18" x14ac:dyDescent="0.25">
      <c r="B388" s="28"/>
      <c r="C388" s="36"/>
      <c r="D388" s="36"/>
      <c r="E388" s="39"/>
      <c r="F388" s="41"/>
      <c r="G388" s="39"/>
      <c r="H388" s="23"/>
      <c r="I388" s="28">
        <v>28</v>
      </c>
      <c r="J388" s="28">
        <v>4.125</v>
      </c>
      <c r="K388" s="39">
        <f t="shared" si="159"/>
        <v>4.1524999999999999</v>
      </c>
      <c r="L388" s="41">
        <f t="shared" si="160"/>
        <v>1</v>
      </c>
      <c r="M388" s="39">
        <f t="shared" si="161"/>
        <v>4.1524999999999999</v>
      </c>
      <c r="O388" s="24"/>
      <c r="P388" s="24"/>
    </row>
    <row r="389" spans="2:18" ht="15" x14ac:dyDescent="0.25">
      <c r="B389" s="28"/>
      <c r="C389" s="36"/>
      <c r="D389" s="36"/>
      <c r="E389" s="39"/>
      <c r="F389" s="41">
        <f>SUM(F375:F388)</f>
        <v>28</v>
      </c>
      <c r="G389" s="39">
        <f>SUM(G375:G388)</f>
        <v>66.908999999999992</v>
      </c>
      <c r="H389" s="39"/>
      <c r="I389" s="39"/>
      <c r="J389" s="42"/>
      <c r="K389" s="42"/>
      <c r="L389" s="41" t="e">
        <f>SUM(L376:L388)</f>
        <v>#REF!</v>
      </c>
      <c r="M389" s="41" t="e">
        <f>SUM(M376:M388)</f>
        <v>#REF!</v>
      </c>
      <c r="N389" s="30"/>
      <c r="O389" s="30"/>
      <c r="P389" s="30"/>
      <c r="R389" s="31"/>
    </row>
    <row r="390" spans="2:18" x14ac:dyDescent="0.25">
      <c r="B390" s="28"/>
      <c r="C390" s="36"/>
      <c r="D390" s="36"/>
      <c r="E390" s="39"/>
      <c r="F390" s="41"/>
      <c r="G390" s="39"/>
      <c r="H390" s="41" t="s">
        <v>72</v>
      </c>
      <c r="I390" s="41"/>
      <c r="J390" s="41">
        <f>G389</f>
        <v>66.908999999999992</v>
      </c>
      <c r="K390" s="39" t="s">
        <v>73</v>
      </c>
      <c r="L390" s="41" t="e">
        <f>M389</f>
        <v>#REF!</v>
      </c>
      <c r="M390" s="39" t="e">
        <f>J390-L390</f>
        <v>#REF!</v>
      </c>
      <c r="N390" s="30"/>
      <c r="O390" s="30"/>
      <c r="P390" s="30"/>
      <c r="R390" s="31"/>
    </row>
    <row r="392" spans="2:18" x14ac:dyDescent="0.25">
      <c r="B392" s="21"/>
      <c r="C392" s="21"/>
      <c r="D392" s="40"/>
      <c r="J392" s="21"/>
    </row>
    <row r="393" spans="2:18" x14ac:dyDescent="0.25">
      <c r="B393" s="21"/>
      <c r="C393" s="21"/>
      <c r="D393" s="40"/>
      <c r="J393" s="21"/>
    </row>
    <row r="394" spans="2:18" x14ac:dyDescent="0.25">
      <c r="B394" s="21"/>
      <c r="C394" s="21"/>
      <c r="D394" s="40"/>
      <c r="J394" s="21"/>
    </row>
    <row r="395" spans="2:18" x14ac:dyDescent="0.25">
      <c r="B395" s="21"/>
      <c r="C395" s="21"/>
      <c r="D395" s="40"/>
      <c r="J395" s="21"/>
    </row>
    <row r="396" spans="2:18" x14ac:dyDescent="0.25">
      <c r="B396" s="21"/>
      <c r="C396" s="21"/>
      <c r="D396" s="40"/>
      <c r="J396" s="21"/>
    </row>
    <row r="397" spans="2:18" x14ac:dyDescent="0.25">
      <c r="B397" s="21"/>
      <c r="C397" s="21"/>
      <c r="D397" s="40"/>
      <c r="J397" s="21"/>
    </row>
    <row r="398" spans="2:18" x14ac:dyDescent="0.25">
      <c r="B398" s="21"/>
      <c r="C398" s="21"/>
      <c r="D398" s="40"/>
      <c r="J398" s="21"/>
    </row>
    <row r="399" spans="2:18" x14ac:dyDescent="0.25">
      <c r="B399" s="21"/>
      <c r="C399" s="21"/>
      <c r="D399" s="40"/>
      <c r="J399" s="21"/>
    </row>
    <row r="400" spans="2:18" x14ac:dyDescent="0.25">
      <c r="B400" s="21"/>
      <c r="C400" s="21"/>
      <c r="D400" s="40"/>
      <c r="J400" s="21"/>
    </row>
    <row r="401" s="21" customFormat="1" x14ac:dyDescent="0.25"/>
    <row r="402" s="21" customFormat="1" x14ac:dyDescent="0.25"/>
    <row r="403" s="21" customFormat="1" x14ac:dyDescent="0.25"/>
    <row r="404" s="21" customFormat="1" x14ac:dyDescent="0.25"/>
    <row r="405" s="21" customFormat="1" x14ac:dyDescent="0.25"/>
    <row r="406" s="21" customFormat="1" x14ac:dyDescent="0.25"/>
    <row r="407" s="21" customFormat="1" x14ac:dyDescent="0.25"/>
    <row r="408" s="21" customFormat="1" x14ac:dyDescent="0.25"/>
    <row r="409" s="21" customFormat="1" x14ac:dyDescent="0.25"/>
    <row r="410" s="21" customFormat="1" x14ac:dyDescent="0.25"/>
    <row r="411" s="21" customFormat="1" x14ac:dyDescent="0.25"/>
    <row r="412" s="21" customFormat="1" x14ac:dyDescent="0.25"/>
    <row r="413" s="21" customFormat="1" x14ac:dyDescent="0.25"/>
    <row r="414" s="21" customFormat="1" x14ac:dyDescent="0.25"/>
    <row r="415" s="21" customFormat="1" x14ac:dyDescent="0.25"/>
    <row r="416" s="21" customFormat="1" x14ac:dyDescent="0.25"/>
    <row r="417" s="21" customFormat="1" x14ac:dyDescent="0.25"/>
    <row r="418" s="21" customFormat="1" x14ac:dyDescent="0.25"/>
    <row r="419" s="21" customFormat="1" x14ac:dyDescent="0.25"/>
    <row r="420" s="21" customFormat="1" x14ac:dyDescent="0.25"/>
    <row r="421" s="21" customFormat="1" x14ac:dyDescent="0.25"/>
    <row r="422" s="21" customFormat="1" x14ac:dyDescent="0.25"/>
    <row r="423" s="21" customFormat="1" x14ac:dyDescent="0.25"/>
    <row r="424" s="21" customFormat="1" x14ac:dyDescent="0.25"/>
    <row r="425" s="21" customFormat="1" x14ac:dyDescent="0.25"/>
    <row r="426" s="21" customFormat="1" x14ac:dyDescent="0.25"/>
    <row r="427" s="21" customFormat="1" x14ac:dyDescent="0.25"/>
    <row r="428" s="21" customFormat="1" x14ac:dyDescent="0.25"/>
    <row r="429" s="21" customFormat="1" x14ac:dyDescent="0.25"/>
    <row r="430" s="21" customFormat="1" x14ac:dyDescent="0.25"/>
    <row r="431" s="21" customFormat="1" x14ac:dyDescent="0.25"/>
    <row r="432" s="21" customFormat="1" x14ac:dyDescent="0.25"/>
    <row r="433" s="21" customFormat="1" x14ac:dyDescent="0.25"/>
    <row r="434" s="21" customFormat="1" x14ac:dyDescent="0.25"/>
    <row r="435" s="21" customFormat="1" x14ac:dyDescent="0.25"/>
    <row r="436" s="21" customFormat="1" x14ac:dyDescent="0.25"/>
    <row r="437" s="21" customFormat="1" x14ac:dyDescent="0.25"/>
    <row r="438" s="21" customFormat="1" x14ac:dyDescent="0.25"/>
    <row r="439" s="21" customFormat="1" x14ac:dyDescent="0.25"/>
    <row r="440" s="21" customFormat="1" x14ac:dyDescent="0.25"/>
    <row r="441" s="21" customFormat="1" x14ac:dyDescent="0.25"/>
    <row r="442" s="21" customFormat="1" x14ac:dyDescent="0.25"/>
    <row r="443" s="21" customFormat="1" x14ac:dyDescent="0.25"/>
    <row r="444" s="21" customFormat="1" x14ac:dyDescent="0.25"/>
    <row r="445" s="21" customFormat="1" x14ac:dyDescent="0.25"/>
    <row r="446" s="21" customFormat="1" x14ac:dyDescent="0.25"/>
    <row r="447" s="21" customFormat="1" x14ac:dyDescent="0.25"/>
    <row r="448" s="21" customFormat="1" x14ac:dyDescent="0.25"/>
    <row r="449" s="21" customFormat="1" x14ac:dyDescent="0.25"/>
    <row r="450" s="21" customFormat="1" x14ac:dyDescent="0.25"/>
    <row r="451" s="21" customFormat="1" x14ac:dyDescent="0.25"/>
    <row r="452" s="21" customFormat="1" x14ac:dyDescent="0.25"/>
    <row r="453" s="21" customFormat="1" x14ac:dyDescent="0.25"/>
    <row r="454" s="21" customFormat="1" x14ac:dyDescent="0.25"/>
    <row r="455" s="21" customFormat="1" x14ac:dyDescent="0.25"/>
    <row r="456" s="21" customFormat="1" x14ac:dyDescent="0.25"/>
    <row r="457" s="21" customFormat="1" x14ac:dyDescent="0.25"/>
    <row r="458" s="21" customFormat="1" x14ac:dyDescent="0.25"/>
    <row r="459" s="21" customFormat="1" x14ac:dyDescent="0.25"/>
    <row r="460" s="21" customFormat="1" x14ac:dyDescent="0.25"/>
    <row r="461" s="21" customFormat="1" x14ac:dyDescent="0.25"/>
    <row r="462" s="21" customFormat="1" x14ac:dyDescent="0.25"/>
    <row r="463" s="21" customFormat="1" x14ac:dyDescent="0.25"/>
    <row r="464" s="21" customFormat="1" x14ac:dyDescent="0.25"/>
    <row r="465" s="21" customFormat="1" x14ac:dyDescent="0.25"/>
    <row r="466" s="21" customFormat="1" x14ac:dyDescent="0.25"/>
    <row r="467" s="21" customFormat="1" x14ac:dyDescent="0.25"/>
    <row r="468" s="21" customFormat="1" x14ac:dyDescent="0.25"/>
    <row r="469" s="21" customFormat="1" x14ac:dyDescent="0.25"/>
    <row r="470" s="21" customFormat="1" x14ac:dyDescent="0.25"/>
    <row r="471" s="21" customFormat="1" x14ac:dyDescent="0.25"/>
    <row r="472" s="21" customFormat="1" x14ac:dyDescent="0.25"/>
    <row r="473" s="21" customFormat="1" x14ac:dyDescent="0.25"/>
    <row r="474" s="21" customFormat="1" x14ac:dyDescent="0.25"/>
    <row r="475" s="21" customFormat="1" x14ac:dyDescent="0.25"/>
    <row r="476" s="21" customFormat="1" x14ac:dyDescent="0.25"/>
    <row r="477" s="21" customFormat="1" x14ac:dyDescent="0.25"/>
    <row r="478" s="21" customFormat="1" x14ac:dyDescent="0.25"/>
    <row r="479" s="21" customFormat="1" x14ac:dyDescent="0.25"/>
    <row r="480" s="21" customFormat="1" x14ac:dyDescent="0.25"/>
    <row r="481" s="21" customFormat="1" x14ac:dyDescent="0.25"/>
    <row r="482" s="21" customFormat="1" x14ac:dyDescent="0.25"/>
    <row r="483" s="21" customFormat="1" x14ac:dyDescent="0.25"/>
    <row r="484" s="21" customFormat="1" x14ac:dyDescent="0.25"/>
    <row r="485" s="21" customFormat="1" x14ac:dyDescent="0.25"/>
    <row r="486" s="21" customFormat="1" x14ac:dyDescent="0.25"/>
    <row r="487" s="21" customFormat="1" x14ac:dyDescent="0.25"/>
    <row r="488" s="21" customFormat="1" x14ac:dyDescent="0.25"/>
    <row r="489" s="21" customFormat="1" x14ac:dyDescent="0.25"/>
    <row r="490" s="21" customFormat="1" x14ac:dyDescent="0.25"/>
    <row r="491" s="21" customFormat="1" x14ac:dyDescent="0.25"/>
    <row r="492" s="21" customFormat="1" x14ac:dyDescent="0.25"/>
    <row r="493" s="21" customFormat="1" x14ac:dyDescent="0.25"/>
    <row r="494" s="21" customFormat="1" x14ac:dyDescent="0.25"/>
    <row r="495" s="21" customFormat="1" x14ac:dyDescent="0.25"/>
    <row r="496" s="21" customFormat="1" x14ac:dyDescent="0.25"/>
    <row r="497" s="21" customFormat="1" x14ac:dyDescent="0.25"/>
    <row r="498" s="21" customFormat="1" x14ac:dyDescent="0.25"/>
    <row r="499" s="21" customFormat="1" x14ac:dyDescent="0.25"/>
    <row r="500" s="21" customFormat="1" x14ac:dyDescent="0.25"/>
    <row r="501" s="21" customFormat="1" x14ac:dyDescent="0.25"/>
    <row r="502" s="21" customFormat="1" x14ac:dyDescent="0.25"/>
    <row r="503" s="21" customFormat="1" x14ac:dyDescent="0.25"/>
    <row r="504" s="21" customFormat="1" x14ac:dyDescent="0.25"/>
    <row r="505" s="21" customFormat="1" x14ac:dyDescent="0.25"/>
    <row r="506" s="21" customFormat="1" x14ac:dyDescent="0.25"/>
    <row r="507" s="21" customFormat="1" x14ac:dyDescent="0.25"/>
    <row r="508" s="21" customFormat="1" x14ac:dyDescent="0.25"/>
    <row r="509" s="21" customFormat="1" x14ac:dyDescent="0.25"/>
    <row r="510" s="21" customFormat="1" x14ac:dyDescent="0.25"/>
    <row r="511" s="21" customFormat="1" x14ac:dyDescent="0.25"/>
    <row r="512" s="21" customFormat="1" x14ac:dyDescent="0.25"/>
    <row r="513" s="21" customFormat="1" x14ac:dyDescent="0.25"/>
    <row r="514" s="21" customFormat="1" x14ac:dyDescent="0.25"/>
    <row r="515" s="21" customFormat="1" x14ac:dyDescent="0.25"/>
    <row r="516" s="21" customFormat="1" x14ac:dyDescent="0.25"/>
    <row r="517" s="21" customFormat="1" x14ac:dyDescent="0.25"/>
    <row r="518" s="21" customFormat="1" x14ac:dyDescent="0.25"/>
    <row r="519" s="21" customFormat="1" x14ac:dyDescent="0.25"/>
    <row r="520" s="21" customFormat="1" x14ac:dyDescent="0.25"/>
    <row r="521" s="21" customFormat="1" x14ac:dyDescent="0.25"/>
    <row r="522" s="21" customFormat="1" x14ac:dyDescent="0.25"/>
    <row r="523" s="21" customFormat="1" x14ac:dyDescent="0.25"/>
    <row r="524" s="21" customFormat="1" x14ac:dyDescent="0.25"/>
    <row r="525" s="21" customFormat="1" x14ac:dyDescent="0.25"/>
    <row r="526" s="21" customFormat="1" x14ac:dyDescent="0.25"/>
    <row r="527" s="21" customFormat="1" x14ac:dyDescent="0.25"/>
    <row r="528" s="21" customFormat="1" x14ac:dyDescent="0.25"/>
    <row r="529" s="21" customFormat="1" x14ac:dyDescent="0.25"/>
    <row r="530" s="21" customFormat="1" x14ac:dyDescent="0.25"/>
    <row r="531" s="21" customFormat="1" x14ac:dyDescent="0.25"/>
    <row r="532" s="21" customFormat="1" x14ac:dyDescent="0.25"/>
    <row r="533" s="21" customFormat="1" x14ac:dyDescent="0.25"/>
    <row r="534" s="21" customFormat="1" x14ac:dyDescent="0.25"/>
    <row r="535" s="21" customFormat="1" x14ac:dyDescent="0.25"/>
    <row r="536" s="21" customFormat="1" x14ac:dyDescent="0.25"/>
    <row r="537" s="21" customFormat="1" x14ac:dyDescent="0.25"/>
    <row r="538" s="21" customFormat="1" x14ac:dyDescent="0.25"/>
    <row r="539" s="21" customFormat="1" x14ac:dyDescent="0.25"/>
    <row r="540" s="21" customFormat="1" x14ac:dyDescent="0.25"/>
    <row r="541" s="21" customFormat="1" x14ac:dyDescent="0.25"/>
    <row r="542" s="21" customFormat="1" x14ac:dyDescent="0.25"/>
    <row r="543" s="21" customFormat="1" x14ac:dyDescent="0.25"/>
    <row r="544" s="21" customFormat="1" x14ac:dyDescent="0.25"/>
    <row r="545" s="21" customFormat="1" x14ac:dyDescent="0.25"/>
    <row r="546" s="21" customFormat="1" x14ac:dyDescent="0.25"/>
    <row r="547" s="21" customFormat="1" x14ac:dyDescent="0.25"/>
    <row r="548" s="21" customFormat="1" x14ac:dyDescent="0.25"/>
    <row r="549" s="21" customFormat="1" x14ac:dyDescent="0.25"/>
    <row r="550" s="21" customFormat="1" x14ac:dyDescent="0.25"/>
    <row r="551" s="21" customFormat="1" x14ac:dyDescent="0.25"/>
    <row r="552" s="21" customFormat="1" x14ac:dyDescent="0.25"/>
    <row r="553" s="21" customFormat="1" x14ac:dyDescent="0.25"/>
    <row r="554" s="21" customFormat="1" x14ac:dyDescent="0.25"/>
    <row r="555" s="21" customFormat="1" x14ac:dyDescent="0.25"/>
    <row r="556" s="21" customFormat="1" x14ac:dyDescent="0.25"/>
    <row r="557" s="21" customFormat="1" x14ac:dyDescent="0.25"/>
    <row r="558" s="21" customFormat="1" x14ac:dyDescent="0.25"/>
    <row r="559" s="21" customFormat="1" x14ac:dyDescent="0.25"/>
    <row r="560" s="21" customFormat="1" x14ac:dyDescent="0.25"/>
    <row r="561" s="21" customFormat="1" x14ac:dyDescent="0.25"/>
    <row r="562" s="21" customFormat="1" x14ac:dyDescent="0.25"/>
    <row r="563" s="21" customFormat="1" x14ac:dyDescent="0.25"/>
    <row r="564" s="21" customFormat="1" x14ac:dyDescent="0.25"/>
    <row r="565" s="21" customFormat="1" x14ac:dyDescent="0.25"/>
    <row r="566" s="21" customFormat="1" x14ac:dyDescent="0.25"/>
    <row r="567" s="21" customFormat="1" x14ac:dyDescent="0.25"/>
    <row r="568" s="21" customFormat="1" x14ac:dyDescent="0.25"/>
    <row r="569" s="21" customFormat="1" x14ac:dyDescent="0.25"/>
    <row r="570" s="21" customFormat="1" x14ac:dyDescent="0.25"/>
    <row r="571" s="21" customFormat="1" x14ac:dyDescent="0.25"/>
    <row r="572" s="21" customFormat="1" x14ac:dyDescent="0.25"/>
    <row r="573" s="21" customFormat="1" x14ac:dyDescent="0.25"/>
    <row r="574" s="21" customFormat="1" x14ac:dyDescent="0.25"/>
    <row r="575" s="21" customFormat="1" x14ac:dyDescent="0.25"/>
    <row r="576" s="21" customFormat="1" x14ac:dyDescent="0.25"/>
    <row r="577" s="21" customFormat="1" x14ac:dyDescent="0.25"/>
    <row r="578" s="21" customFormat="1" x14ac:dyDescent="0.25"/>
    <row r="579" s="21" customFormat="1" x14ac:dyDescent="0.25"/>
    <row r="580" s="21" customFormat="1" x14ac:dyDescent="0.25"/>
    <row r="581" s="21" customFormat="1" x14ac:dyDescent="0.25"/>
    <row r="582" s="21" customFormat="1" x14ac:dyDescent="0.25"/>
    <row r="583" s="21" customFormat="1" x14ac:dyDescent="0.25"/>
    <row r="584" s="21" customFormat="1" x14ac:dyDescent="0.25"/>
    <row r="585" s="21" customFormat="1" x14ac:dyDescent="0.25"/>
    <row r="586" s="21" customFormat="1" x14ac:dyDescent="0.25"/>
    <row r="587" s="21" customFormat="1" x14ac:dyDescent="0.25"/>
    <row r="588" s="21" customFormat="1" x14ac:dyDescent="0.25"/>
    <row r="589" s="21" customFormat="1" x14ac:dyDescent="0.25"/>
    <row r="590" s="21" customFormat="1" x14ac:dyDescent="0.25"/>
    <row r="591" s="21" customFormat="1" x14ac:dyDescent="0.25"/>
    <row r="592" s="21" customFormat="1" x14ac:dyDescent="0.25"/>
    <row r="593" s="21" customFormat="1" x14ac:dyDescent="0.25"/>
    <row r="594" s="21" customFormat="1" x14ac:dyDescent="0.25"/>
    <row r="595" s="21" customFormat="1" x14ac:dyDescent="0.25"/>
    <row r="596" s="21" customFormat="1" x14ac:dyDescent="0.25"/>
    <row r="597" s="21" customFormat="1" x14ac:dyDescent="0.25"/>
    <row r="598" s="21" customFormat="1" x14ac:dyDescent="0.25"/>
    <row r="599" s="21" customFormat="1" x14ac:dyDescent="0.25"/>
    <row r="600" s="21" customFormat="1" x14ac:dyDescent="0.25"/>
    <row r="601" s="21" customFormat="1" x14ac:dyDescent="0.25"/>
    <row r="602" s="21" customFormat="1" x14ac:dyDescent="0.25"/>
    <row r="603" s="21" customFormat="1" x14ac:dyDescent="0.25"/>
    <row r="604" s="21" customFormat="1" x14ac:dyDescent="0.25"/>
    <row r="605" s="21" customFormat="1" x14ac:dyDescent="0.25"/>
    <row r="606" s="21" customFormat="1" x14ac:dyDescent="0.25"/>
    <row r="607" s="21" customFormat="1" x14ac:dyDescent="0.25"/>
    <row r="608" s="21" customFormat="1" x14ac:dyDescent="0.25"/>
    <row r="609" s="21" customFormat="1" x14ac:dyDescent="0.25"/>
    <row r="610" s="21" customFormat="1" x14ac:dyDescent="0.25"/>
    <row r="611" s="21" customFormat="1" x14ac:dyDescent="0.25"/>
    <row r="612" s="21" customFormat="1" x14ac:dyDescent="0.25"/>
    <row r="613" s="21" customFormat="1" x14ac:dyDescent="0.25"/>
    <row r="614" s="21" customFormat="1" x14ac:dyDescent="0.25"/>
    <row r="615" s="21" customFormat="1" x14ac:dyDescent="0.25"/>
    <row r="616" s="21" customFormat="1" x14ac:dyDescent="0.25"/>
    <row r="617" s="21" customFormat="1" x14ac:dyDescent="0.25"/>
    <row r="618" s="21" customFormat="1" x14ac:dyDescent="0.25"/>
    <row r="619" s="21" customFormat="1" x14ac:dyDescent="0.25"/>
    <row r="620" s="21" customFormat="1" x14ac:dyDescent="0.25"/>
    <row r="621" s="21" customFormat="1" x14ac:dyDescent="0.25"/>
    <row r="622" s="21" customFormat="1" x14ac:dyDescent="0.25"/>
    <row r="623" s="21" customFormat="1" x14ac:dyDescent="0.25"/>
    <row r="624" s="21" customFormat="1" x14ac:dyDescent="0.25"/>
    <row r="625" s="21" customFormat="1" x14ac:dyDescent="0.25"/>
    <row r="626" s="21" customFormat="1" x14ac:dyDescent="0.25"/>
    <row r="627" s="21" customFormat="1" x14ac:dyDescent="0.25"/>
    <row r="628" s="21" customFormat="1" x14ac:dyDescent="0.25"/>
    <row r="629" s="21" customFormat="1" x14ac:dyDescent="0.25"/>
    <row r="630" s="21" customFormat="1" x14ac:dyDescent="0.25"/>
    <row r="631" s="21" customFormat="1" x14ac:dyDescent="0.25"/>
    <row r="632" s="21" customFormat="1" x14ac:dyDescent="0.25"/>
    <row r="633" s="21" customFormat="1" x14ac:dyDescent="0.25"/>
    <row r="634" s="21" customFormat="1" x14ac:dyDescent="0.25"/>
    <row r="635" s="21" customFormat="1" x14ac:dyDescent="0.25"/>
    <row r="636" s="21" customFormat="1" x14ac:dyDescent="0.25"/>
    <row r="637" s="21" customFormat="1" x14ac:dyDescent="0.25"/>
    <row r="638" s="21" customFormat="1" x14ac:dyDescent="0.25"/>
    <row r="639" s="21" customFormat="1" x14ac:dyDescent="0.25"/>
    <row r="640" s="21" customFormat="1" x14ac:dyDescent="0.25"/>
    <row r="641" s="21" customFormat="1" x14ac:dyDescent="0.25"/>
    <row r="642" s="21" customFormat="1" x14ac:dyDescent="0.25"/>
    <row r="643" s="21" customFormat="1" x14ac:dyDescent="0.25"/>
    <row r="644" s="21" customFormat="1" x14ac:dyDescent="0.25"/>
    <row r="645" s="21" customFormat="1" x14ac:dyDescent="0.25"/>
    <row r="646" s="21" customFormat="1" x14ac:dyDescent="0.25"/>
    <row r="647" s="21" customFormat="1" x14ac:dyDescent="0.25"/>
    <row r="648" s="21" customFormat="1" x14ac:dyDescent="0.25"/>
    <row r="649" s="21" customFormat="1" x14ac:dyDescent="0.25"/>
    <row r="650" s="21" customFormat="1" x14ac:dyDescent="0.25"/>
    <row r="651" s="21" customFormat="1" x14ac:dyDescent="0.25"/>
    <row r="652" s="21" customFormat="1" x14ac:dyDescent="0.25"/>
    <row r="653" s="21" customFormat="1" x14ac:dyDescent="0.25"/>
    <row r="654" s="21" customFormat="1" x14ac:dyDescent="0.25"/>
    <row r="655" s="21" customFormat="1" x14ac:dyDescent="0.25"/>
    <row r="656" s="21" customFormat="1" x14ac:dyDescent="0.25"/>
    <row r="657" s="21" customFormat="1" x14ac:dyDescent="0.25"/>
    <row r="658" s="21" customFormat="1" x14ac:dyDescent="0.25"/>
    <row r="659" s="21" customFormat="1" x14ac:dyDescent="0.25"/>
    <row r="660" s="21" customFormat="1" x14ac:dyDescent="0.25"/>
    <row r="661" s="21" customFormat="1" x14ac:dyDescent="0.25"/>
    <row r="662" s="21" customFormat="1" x14ac:dyDescent="0.25"/>
    <row r="663" s="21" customFormat="1" x14ac:dyDescent="0.25"/>
    <row r="664" s="21" customFormat="1" x14ac:dyDescent="0.25"/>
    <row r="665" s="21" customFormat="1" x14ac:dyDescent="0.25"/>
    <row r="666" s="21" customFormat="1" x14ac:dyDescent="0.25"/>
    <row r="667" s="21" customFormat="1" x14ac:dyDescent="0.25"/>
    <row r="668" s="21" customFormat="1" x14ac:dyDescent="0.25"/>
    <row r="669" s="21" customFormat="1" x14ac:dyDescent="0.25"/>
    <row r="670" s="21" customFormat="1" x14ac:dyDescent="0.25"/>
    <row r="671" s="21" customFormat="1" x14ac:dyDescent="0.25"/>
    <row r="672" s="21" customFormat="1" x14ac:dyDescent="0.25"/>
    <row r="673" s="21" customFormat="1" x14ac:dyDescent="0.25"/>
    <row r="674" s="21" customFormat="1" x14ac:dyDescent="0.25"/>
    <row r="675" s="21" customFormat="1" x14ac:dyDescent="0.25"/>
    <row r="676" s="21" customFormat="1" x14ac:dyDescent="0.25"/>
    <row r="677" s="21" customFormat="1" x14ac:dyDescent="0.25"/>
    <row r="678" s="21" customFormat="1" x14ac:dyDescent="0.25"/>
    <row r="679" s="21" customFormat="1" x14ac:dyDescent="0.25"/>
    <row r="680" s="21" customFormat="1" x14ac:dyDescent="0.25"/>
    <row r="681" s="21" customFormat="1" x14ac:dyDescent="0.25"/>
    <row r="682" s="21" customFormat="1" x14ac:dyDescent="0.25"/>
    <row r="683" s="21" customFormat="1" x14ac:dyDescent="0.25"/>
    <row r="684" s="21" customFormat="1" x14ac:dyDescent="0.25"/>
    <row r="685" s="21" customFormat="1" x14ac:dyDescent="0.25"/>
    <row r="686" s="21" customFormat="1" x14ac:dyDescent="0.25"/>
    <row r="687" s="21" customFormat="1" x14ac:dyDescent="0.25"/>
    <row r="688" s="21" customFormat="1" x14ac:dyDescent="0.25"/>
    <row r="689" s="21" customFormat="1" x14ac:dyDescent="0.25"/>
    <row r="690" s="21" customFormat="1" x14ac:dyDescent="0.25"/>
    <row r="691" s="21" customFormat="1" x14ac:dyDescent="0.25"/>
    <row r="692" s="21" customFormat="1" x14ac:dyDescent="0.25"/>
    <row r="693" s="21" customFormat="1" x14ac:dyDescent="0.25"/>
    <row r="694" s="21" customFormat="1" x14ac:dyDescent="0.25"/>
    <row r="695" s="21" customFormat="1" x14ac:dyDescent="0.25"/>
    <row r="696" s="21" customFormat="1" x14ac:dyDescent="0.25"/>
    <row r="697" s="21" customFormat="1" x14ac:dyDescent="0.25"/>
    <row r="698" s="21" customFormat="1" x14ac:dyDescent="0.25"/>
    <row r="699" s="21" customFormat="1" x14ac:dyDescent="0.25"/>
    <row r="700" s="21" customFormat="1" x14ac:dyDescent="0.25"/>
    <row r="701" s="21" customFormat="1" x14ac:dyDescent="0.25"/>
    <row r="702" s="21" customFormat="1" x14ac:dyDescent="0.25"/>
    <row r="703" s="21" customFormat="1" x14ac:dyDescent="0.25"/>
    <row r="704" s="21" customFormat="1" x14ac:dyDescent="0.25"/>
    <row r="705" s="21" customFormat="1" x14ac:dyDescent="0.25"/>
    <row r="706" s="21" customFormat="1" x14ac:dyDescent="0.25"/>
    <row r="707" s="21" customFormat="1" x14ac:dyDescent="0.25"/>
    <row r="708" s="21" customFormat="1" x14ac:dyDescent="0.25"/>
    <row r="709" s="21" customFormat="1" x14ac:dyDescent="0.25"/>
    <row r="710" s="21" customFormat="1" x14ac:dyDescent="0.25"/>
    <row r="711" s="21" customFormat="1" x14ac:dyDescent="0.25"/>
    <row r="712" s="21" customFormat="1" x14ac:dyDescent="0.25"/>
    <row r="713" s="21" customFormat="1" x14ac:dyDescent="0.25"/>
    <row r="714" s="21" customFormat="1" x14ac:dyDescent="0.25"/>
    <row r="715" s="21" customFormat="1" x14ac:dyDescent="0.25"/>
    <row r="716" s="21" customFormat="1" x14ac:dyDescent="0.25"/>
    <row r="717" s="21" customFormat="1" x14ac:dyDescent="0.25"/>
    <row r="718" s="21" customFormat="1" x14ac:dyDescent="0.25"/>
    <row r="719" s="21" customFormat="1" x14ac:dyDescent="0.25"/>
    <row r="720" s="21" customFormat="1" x14ac:dyDescent="0.25"/>
    <row r="721" s="21" customFormat="1" x14ac:dyDescent="0.25"/>
    <row r="722" s="21" customFormat="1" x14ac:dyDescent="0.25"/>
    <row r="723" s="21" customFormat="1" x14ac:dyDescent="0.25"/>
    <row r="724" s="21" customFormat="1" x14ac:dyDescent="0.25"/>
    <row r="725" s="21" customFormat="1" x14ac:dyDescent="0.25"/>
    <row r="726" s="21" customFormat="1" x14ac:dyDescent="0.25"/>
    <row r="727" s="21" customFormat="1" x14ac:dyDescent="0.25"/>
    <row r="728" s="21" customFormat="1" x14ac:dyDescent="0.25"/>
    <row r="729" s="21" customFormat="1" x14ac:dyDescent="0.25"/>
    <row r="730" s="21" customFormat="1" x14ac:dyDescent="0.25"/>
    <row r="731" s="21" customFormat="1" x14ac:dyDescent="0.25"/>
    <row r="732" s="21" customFormat="1" x14ac:dyDescent="0.25"/>
    <row r="733" s="21" customFormat="1" x14ac:dyDescent="0.25"/>
    <row r="734" s="21" customFormat="1" x14ac:dyDescent="0.25"/>
    <row r="735" s="21" customFormat="1" x14ac:dyDescent="0.25"/>
    <row r="736" s="21" customFormat="1" x14ac:dyDescent="0.25"/>
    <row r="737" s="21" customFormat="1" x14ac:dyDescent="0.25"/>
    <row r="738" s="21" customFormat="1" x14ac:dyDescent="0.25"/>
    <row r="739" s="21" customFormat="1" x14ac:dyDescent="0.25"/>
    <row r="740" s="21" customFormat="1" x14ac:dyDescent="0.25"/>
    <row r="741" s="21" customFormat="1" x14ac:dyDescent="0.25"/>
    <row r="742" s="21" customFormat="1" x14ac:dyDescent="0.25"/>
    <row r="743" s="21" customFormat="1" x14ac:dyDescent="0.25"/>
    <row r="744" s="21" customFormat="1" x14ac:dyDescent="0.25"/>
    <row r="745" s="21" customFormat="1" x14ac:dyDescent="0.25"/>
    <row r="746" s="21" customFormat="1" x14ac:dyDescent="0.25"/>
    <row r="747" s="21" customFormat="1" x14ac:dyDescent="0.25"/>
    <row r="748" s="21" customFormat="1" x14ac:dyDescent="0.25"/>
    <row r="749" s="21" customFormat="1" x14ac:dyDescent="0.25"/>
    <row r="750" s="21" customFormat="1" x14ac:dyDescent="0.25"/>
    <row r="751" s="21" customFormat="1" x14ac:dyDescent="0.25"/>
    <row r="752" s="21" customFormat="1" x14ac:dyDescent="0.25"/>
    <row r="753" s="21" customFormat="1" x14ac:dyDescent="0.25"/>
    <row r="754" s="21" customFormat="1" x14ac:dyDescent="0.25"/>
    <row r="755" s="21" customFormat="1" x14ac:dyDescent="0.25"/>
    <row r="756" s="21" customFormat="1" x14ac:dyDescent="0.25"/>
    <row r="757" s="21" customFormat="1" x14ac:dyDescent="0.25"/>
    <row r="758" s="21" customFormat="1" x14ac:dyDescent="0.25"/>
    <row r="759" s="21" customFormat="1" x14ac:dyDescent="0.25"/>
    <row r="760" s="21" customFormat="1" x14ac:dyDescent="0.25"/>
    <row r="761" s="21" customFormat="1" x14ac:dyDescent="0.25"/>
    <row r="762" s="21" customFormat="1" x14ac:dyDescent="0.25"/>
    <row r="763" s="21" customFormat="1" x14ac:dyDescent="0.25"/>
    <row r="764" s="21" customFormat="1" x14ac:dyDescent="0.25"/>
    <row r="765" s="21" customFormat="1" x14ac:dyDescent="0.25"/>
    <row r="766" s="21" customFormat="1" x14ac:dyDescent="0.25"/>
    <row r="767" s="21" customFormat="1" x14ac:dyDescent="0.25"/>
    <row r="768" s="21" customFormat="1" x14ac:dyDescent="0.25"/>
    <row r="769" s="21" customFormat="1" x14ac:dyDescent="0.25"/>
    <row r="770" s="21" customFormat="1" x14ac:dyDescent="0.25"/>
    <row r="771" s="21" customFormat="1" x14ac:dyDescent="0.25"/>
    <row r="772" s="21" customFormat="1" x14ac:dyDescent="0.25"/>
    <row r="773" s="21" customFormat="1" x14ac:dyDescent="0.25"/>
    <row r="774" s="21" customFormat="1" x14ac:dyDescent="0.25"/>
    <row r="775" s="21" customFormat="1" x14ac:dyDescent="0.25"/>
    <row r="776" s="21" customFormat="1" x14ac:dyDescent="0.25"/>
    <row r="777" s="21" customFormat="1" x14ac:dyDescent="0.25"/>
    <row r="778" s="21" customFormat="1" x14ac:dyDescent="0.25"/>
    <row r="779" s="21" customFormat="1" x14ac:dyDescent="0.25"/>
    <row r="780" s="21" customFormat="1" x14ac:dyDescent="0.25"/>
    <row r="781" s="21" customFormat="1" x14ac:dyDescent="0.25"/>
    <row r="782" s="21" customFormat="1" x14ac:dyDescent="0.25"/>
    <row r="783" s="21" customFormat="1" x14ac:dyDescent="0.25"/>
    <row r="784" s="21" customFormat="1" x14ac:dyDescent="0.25"/>
    <row r="785" s="21" customFormat="1" x14ac:dyDescent="0.25"/>
    <row r="786" s="21" customFormat="1" x14ac:dyDescent="0.25"/>
    <row r="787" s="21" customFormat="1" x14ac:dyDescent="0.25"/>
    <row r="788" s="21" customFormat="1" x14ac:dyDescent="0.25"/>
    <row r="789" s="21" customFormat="1" x14ac:dyDescent="0.25"/>
    <row r="790" s="21" customFormat="1" x14ac:dyDescent="0.25"/>
    <row r="791" s="21" customFormat="1" x14ac:dyDescent="0.25"/>
    <row r="792" s="21" customFormat="1" x14ac:dyDescent="0.25"/>
    <row r="793" s="21" customFormat="1" x14ac:dyDescent="0.25"/>
    <row r="794" s="21" customFormat="1" x14ac:dyDescent="0.25"/>
    <row r="795" s="21" customFormat="1" x14ac:dyDescent="0.25"/>
    <row r="796" s="21" customFormat="1" x14ac:dyDescent="0.25"/>
    <row r="797" s="21" customFormat="1" x14ac:dyDescent="0.25"/>
    <row r="798" s="21" customFormat="1" x14ac:dyDescent="0.25"/>
    <row r="799" s="21" customFormat="1" x14ac:dyDescent="0.25"/>
    <row r="800" s="21" customFormat="1" x14ac:dyDescent="0.25"/>
    <row r="801" s="21" customFormat="1" x14ac:dyDescent="0.25"/>
    <row r="802" s="21" customFormat="1" x14ac:dyDescent="0.25"/>
    <row r="803" s="21" customFormat="1" x14ac:dyDescent="0.25"/>
    <row r="804" s="21" customFormat="1" x14ac:dyDescent="0.25"/>
    <row r="805" s="21" customFormat="1" x14ac:dyDescent="0.25"/>
    <row r="806" s="21" customFormat="1" x14ac:dyDescent="0.25"/>
    <row r="807" s="21" customFormat="1" x14ac:dyDescent="0.25"/>
    <row r="808" s="21" customFormat="1" x14ac:dyDescent="0.25"/>
    <row r="809" s="21" customFormat="1" x14ac:dyDescent="0.25"/>
    <row r="810" s="21" customFormat="1" x14ac:dyDescent="0.25"/>
    <row r="811" s="21" customFormat="1" x14ac:dyDescent="0.25"/>
    <row r="812" s="21" customFormat="1" x14ac:dyDescent="0.25"/>
    <row r="813" s="21" customFormat="1" x14ac:dyDescent="0.25"/>
    <row r="814" s="21" customFormat="1" x14ac:dyDescent="0.25"/>
    <row r="815" s="21" customFormat="1" x14ac:dyDescent="0.25"/>
    <row r="816" s="21" customFormat="1" x14ac:dyDescent="0.25"/>
    <row r="817" s="21" customFormat="1" x14ac:dyDescent="0.25"/>
    <row r="818" s="21" customFormat="1" x14ac:dyDescent="0.25"/>
    <row r="819" s="21" customFormat="1" x14ac:dyDescent="0.25"/>
    <row r="820" s="21" customFormat="1" x14ac:dyDescent="0.25"/>
    <row r="821" s="21" customFormat="1" x14ac:dyDescent="0.25"/>
    <row r="822" s="21" customFormat="1" x14ac:dyDescent="0.25"/>
    <row r="823" s="21" customFormat="1" x14ac:dyDescent="0.25"/>
    <row r="824" s="21" customFormat="1" x14ac:dyDescent="0.25"/>
    <row r="825" s="21" customFormat="1" x14ac:dyDescent="0.25"/>
    <row r="826" s="21" customFormat="1" x14ac:dyDescent="0.25"/>
    <row r="827" s="21" customFormat="1" x14ac:dyDescent="0.25"/>
    <row r="828" s="21" customFormat="1" x14ac:dyDescent="0.25"/>
    <row r="829" s="21" customFormat="1" x14ac:dyDescent="0.25"/>
    <row r="830" s="21" customFormat="1" x14ac:dyDescent="0.25"/>
    <row r="831" s="21" customFormat="1" x14ac:dyDescent="0.25"/>
    <row r="832" s="21" customFormat="1" x14ac:dyDescent="0.25"/>
    <row r="833" s="21" customFormat="1" x14ac:dyDescent="0.25"/>
    <row r="834" s="21" customFormat="1" x14ac:dyDescent="0.25"/>
    <row r="835" s="21" customFormat="1" x14ac:dyDescent="0.25"/>
    <row r="836" s="21" customFormat="1" x14ac:dyDescent="0.25"/>
    <row r="837" s="21" customFormat="1" x14ac:dyDescent="0.25"/>
    <row r="838" s="21" customFormat="1" x14ac:dyDescent="0.25"/>
    <row r="839" s="21" customFormat="1" x14ac:dyDescent="0.25"/>
    <row r="840" s="21" customFormat="1" x14ac:dyDescent="0.25"/>
    <row r="841" s="21" customFormat="1" x14ac:dyDescent="0.25"/>
    <row r="842" s="21" customFormat="1" x14ac:dyDescent="0.25"/>
    <row r="843" s="21" customFormat="1" x14ac:dyDescent="0.25"/>
    <row r="844" s="21" customFormat="1" x14ac:dyDescent="0.25"/>
    <row r="845" s="21" customFormat="1" x14ac:dyDescent="0.25"/>
    <row r="846" s="21" customFormat="1" x14ac:dyDescent="0.25"/>
    <row r="847" s="21" customFormat="1" x14ac:dyDescent="0.25"/>
    <row r="848" s="21" customFormat="1" x14ac:dyDescent="0.25"/>
    <row r="849" s="21" customFormat="1" x14ac:dyDescent="0.25"/>
    <row r="850" s="21" customFormat="1" x14ac:dyDescent="0.25"/>
    <row r="851" s="21" customFormat="1" x14ac:dyDescent="0.25"/>
    <row r="852" s="21" customFormat="1" x14ac:dyDescent="0.25"/>
    <row r="853" s="21" customFormat="1" x14ac:dyDescent="0.25"/>
    <row r="854" s="21" customFormat="1" x14ac:dyDescent="0.25"/>
    <row r="855" s="21" customFormat="1" x14ac:dyDescent="0.25"/>
    <row r="856" s="21" customFormat="1" x14ac:dyDescent="0.25"/>
    <row r="857" s="21" customFormat="1" x14ac:dyDescent="0.25"/>
    <row r="858" s="21" customFormat="1" x14ac:dyDescent="0.25"/>
    <row r="859" s="21" customFormat="1" x14ac:dyDescent="0.25"/>
    <row r="860" s="21" customFormat="1" x14ac:dyDescent="0.25"/>
    <row r="861" s="21" customFormat="1" x14ac:dyDescent="0.25"/>
  </sheetData>
  <mergeCells count="51">
    <mergeCell ref="A1:T1"/>
    <mergeCell ref="D63:E63"/>
    <mergeCell ref="B64:G64"/>
    <mergeCell ref="I64:M64"/>
    <mergeCell ref="D97:E97"/>
    <mergeCell ref="D48:E48"/>
    <mergeCell ref="H79:I79"/>
    <mergeCell ref="D80:E80"/>
    <mergeCell ref="B81:G81"/>
    <mergeCell ref="I81:M81"/>
    <mergeCell ref="D2:E2"/>
    <mergeCell ref="H17:I17"/>
    <mergeCell ref="D18:E18"/>
    <mergeCell ref="H32:I32"/>
    <mergeCell ref="D33:E33"/>
    <mergeCell ref="D114:E114"/>
    <mergeCell ref="H143:I143"/>
    <mergeCell ref="H177:I177"/>
    <mergeCell ref="D178:E178"/>
    <mergeCell ref="B179:G179"/>
    <mergeCell ref="I179:M179"/>
    <mergeCell ref="D160:E160"/>
    <mergeCell ref="B161:G161"/>
    <mergeCell ref="I161:M161"/>
    <mergeCell ref="D128:E128"/>
    <mergeCell ref="B129:G129"/>
    <mergeCell ref="I129:M129"/>
    <mergeCell ref="D144:E144"/>
    <mergeCell ref="B145:G145"/>
    <mergeCell ref="I145:M145"/>
    <mergeCell ref="D194:E194"/>
    <mergeCell ref="H211:I211"/>
    <mergeCell ref="D212:E212"/>
    <mergeCell ref="D228:E228"/>
    <mergeCell ref="D242:E242"/>
    <mergeCell ref="I243:M243"/>
    <mergeCell ref="D259:E259"/>
    <mergeCell ref="D276:E276"/>
    <mergeCell ref="B277:G277"/>
    <mergeCell ref="I277:M277"/>
    <mergeCell ref="B243:G243"/>
    <mergeCell ref="D292:E292"/>
    <mergeCell ref="B293:G293"/>
    <mergeCell ref="I293:M293"/>
    <mergeCell ref="D307:E307"/>
    <mergeCell ref="D323:E323"/>
    <mergeCell ref="D340:E340"/>
    <mergeCell ref="D358:E358"/>
    <mergeCell ref="D372:E372"/>
    <mergeCell ref="B373:G373"/>
    <mergeCell ref="I373:M373"/>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tabSelected="1" zoomScale="220" zoomScaleNormal="220" workbookViewId="0">
      <selection activeCell="B11" sqref="B11"/>
    </sheetView>
  </sheetViews>
  <sheetFormatPr defaultColWidth="8.6640625" defaultRowHeight="12.6" x14ac:dyDescent="0.25"/>
  <cols>
    <col min="1" max="1" width="20.109375" style="1" customWidth="1"/>
    <col min="2" max="2" width="31.77734375" style="1" customWidth="1"/>
    <col min="3" max="4" width="23.109375" style="1" customWidth="1"/>
    <col min="5" max="16384" width="8.6640625" style="1"/>
  </cols>
  <sheetData>
    <row r="1" spans="1:3" x14ac:dyDescent="0.25">
      <c r="A1" s="4" t="s">
        <v>7</v>
      </c>
      <c r="B1" s="4" t="s">
        <v>8</v>
      </c>
      <c r="C1" s="43" t="s">
        <v>149</v>
      </c>
    </row>
    <row r="2" spans="1:3" x14ac:dyDescent="0.25">
      <c r="A2" s="4" t="s">
        <v>9</v>
      </c>
      <c r="B2" s="4" t="s">
        <v>148</v>
      </c>
      <c r="C2" s="43" t="s">
        <v>150</v>
      </c>
    </row>
    <row r="3" spans="1:3" x14ac:dyDescent="0.25">
      <c r="A3" s="4" t="s">
        <v>20</v>
      </c>
      <c r="B3" s="4" t="s">
        <v>23</v>
      </c>
      <c r="C3" s="43" t="s">
        <v>151</v>
      </c>
    </row>
    <row r="4" spans="1:3" ht="25.2" x14ac:dyDescent="0.25">
      <c r="A4" s="4" t="s">
        <v>153</v>
      </c>
      <c r="B4" s="4">
        <v>1</v>
      </c>
      <c r="C4" s="43"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zoomScale="160" zoomScaleNormal="160" workbookViewId="0">
      <selection activeCell="C26" sqref="C26"/>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16</v>
      </c>
      <c r="I1" s="3" t="s">
        <v>17</v>
      </c>
      <c r="J1" s="3" t="s">
        <v>18</v>
      </c>
      <c r="K1" s="3" t="s">
        <v>76</v>
      </c>
      <c r="L1" s="3" t="s">
        <v>19</v>
      </c>
      <c r="M1" s="2"/>
    </row>
    <row r="2" spans="1:13" x14ac:dyDescent="0.3">
      <c r="A2" s="3" t="s">
        <v>118</v>
      </c>
      <c r="B2" s="3">
        <v>0</v>
      </c>
      <c r="C2" s="3">
        <v>3</v>
      </c>
      <c r="D2" s="3">
        <v>16</v>
      </c>
      <c r="E2" s="3" t="s">
        <v>6</v>
      </c>
      <c r="F2" s="3" t="s">
        <v>24</v>
      </c>
      <c r="G2" s="17" t="s">
        <v>117</v>
      </c>
      <c r="H2" s="3">
        <v>0.40200000000000002</v>
      </c>
      <c r="I2" s="3">
        <v>-1.6</v>
      </c>
      <c r="J2" s="3">
        <v>0.6</v>
      </c>
      <c r="K2" s="3">
        <v>30</v>
      </c>
      <c r="L2" s="3">
        <v>1</v>
      </c>
    </row>
    <row r="3" spans="1:13" x14ac:dyDescent="0.3">
      <c r="A3" s="3" t="s">
        <v>119</v>
      </c>
      <c r="B3" s="3">
        <v>100</v>
      </c>
      <c r="C3" s="3">
        <v>19</v>
      </c>
      <c r="D3" s="3">
        <v>31</v>
      </c>
      <c r="E3" s="3" t="s">
        <v>6</v>
      </c>
      <c r="F3" s="3" t="s">
        <v>24</v>
      </c>
      <c r="G3" s="17" t="s">
        <v>117</v>
      </c>
      <c r="H3" s="3">
        <v>0.40200000000000002</v>
      </c>
      <c r="I3" s="3">
        <v>-1.6</v>
      </c>
      <c r="J3" s="3">
        <v>0.6</v>
      </c>
      <c r="K3" s="3">
        <v>30</v>
      </c>
      <c r="L3" s="3">
        <v>1</v>
      </c>
    </row>
    <row r="4" spans="1:13" x14ac:dyDescent="0.3">
      <c r="A4" s="3" t="s">
        <v>120</v>
      </c>
      <c r="B4" s="3">
        <v>200</v>
      </c>
      <c r="C4" s="3">
        <v>34</v>
      </c>
      <c r="D4" s="3">
        <v>46</v>
      </c>
      <c r="E4" s="3" t="s">
        <v>6</v>
      </c>
      <c r="F4" s="3" t="s">
        <v>24</v>
      </c>
      <c r="G4" s="17" t="s">
        <v>117</v>
      </c>
      <c r="H4" s="3">
        <v>0.40200000000000002</v>
      </c>
      <c r="I4" s="3">
        <v>-1.6</v>
      </c>
      <c r="J4" s="3">
        <v>0.6</v>
      </c>
      <c r="K4" s="3">
        <v>30</v>
      </c>
      <c r="L4" s="3">
        <v>1</v>
      </c>
    </row>
    <row r="5" spans="1:13" x14ac:dyDescent="0.3">
      <c r="A5" s="3" t="s">
        <v>121</v>
      </c>
      <c r="B5" s="3">
        <v>300</v>
      </c>
      <c r="C5" s="3">
        <v>49</v>
      </c>
      <c r="D5" s="3">
        <v>61</v>
      </c>
      <c r="E5" s="3" t="s">
        <v>6</v>
      </c>
      <c r="F5" s="3" t="s">
        <v>24</v>
      </c>
      <c r="G5" s="17" t="s">
        <v>117</v>
      </c>
      <c r="H5" s="3">
        <v>0.40200000000000002</v>
      </c>
      <c r="I5" s="3">
        <v>-1.6</v>
      </c>
      <c r="J5" s="3">
        <v>0.6</v>
      </c>
      <c r="K5" s="3">
        <v>30</v>
      </c>
      <c r="L5" s="3">
        <v>1</v>
      </c>
    </row>
    <row r="6" spans="1:13" x14ac:dyDescent="0.3">
      <c r="A6" s="3" t="s">
        <v>122</v>
      </c>
      <c r="B6" s="3">
        <v>400</v>
      </c>
      <c r="C6" s="3">
        <v>65</v>
      </c>
      <c r="D6" s="3">
        <v>78</v>
      </c>
      <c r="E6" s="3" t="s">
        <v>6</v>
      </c>
      <c r="F6" s="3" t="s">
        <v>24</v>
      </c>
      <c r="G6" s="17" t="s">
        <v>117</v>
      </c>
      <c r="H6" s="3">
        <v>0.40200000000000002</v>
      </c>
      <c r="I6" s="3">
        <v>-1.6</v>
      </c>
      <c r="J6" s="3">
        <v>0.6</v>
      </c>
      <c r="K6" s="3">
        <v>30</v>
      </c>
      <c r="L6" s="3">
        <v>1</v>
      </c>
    </row>
    <row r="7" spans="1:13" x14ac:dyDescent="0.3">
      <c r="A7" s="3" t="s">
        <v>123</v>
      </c>
      <c r="B7" s="3">
        <v>500</v>
      </c>
      <c r="C7" s="3">
        <v>82</v>
      </c>
      <c r="D7" s="3">
        <v>95</v>
      </c>
      <c r="E7" s="3" t="s">
        <v>6</v>
      </c>
      <c r="F7" s="3" t="s">
        <v>24</v>
      </c>
      <c r="G7" s="17" t="s">
        <v>117</v>
      </c>
      <c r="H7" s="3">
        <v>0.40200000000000002</v>
      </c>
      <c r="I7" s="3">
        <v>-1.6</v>
      </c>
      <c r="J7" s="3">
        <v>0.6</v>
      </c>
      <c r="K7" s="3">
        <v>30</v>
      </c>
      <c r="L7" s="3">
        <v>1</v>
      </c>
    </row>
    <row r="8" spans="1:13" x14ac:dyDescent="0.3">
      <c r="A8" s="3" t="s">
        <v>124</v>
      </c>
      <c r="B8" s="3">
        <v>600</v>
      </c>
      <c r="C8" s="3">
        <v>98</v>
      </c>
      <c r="D8" s="3">
        <v>112</v>
      </c>
      <c r="E8" s="3" t="s">
        <v>6</v>
      </c>
      <c r="F8" s="3" t="s">
        <v>24</v>
      </c>
      <c r="G8" s="17" t="s">
        <v>117</v>
      </c>
      <c r="H8" s="3">
        <v>0.40200000000000002</v>
      </c>
      <c r="I8" s="3">
        <v>-1.6</v>
      </c>
      <c r="J8" s="3">
        <v>0.6</v>
      </c>
      <c r="K8" s="3">
        <v>30</v>
      </c>
      <c r="L8" s="3">
        <v>1</v>
      </c>
    </row>
    <row r="9" spans="1:13" x14ac:dyDescent="0.3">
      <c r="A9" s="3" t="s">
        <v>125</v>
      </c>
      <c r="B9" s="16">
        <v>700</v>
      </c>
      <c r="C9" s="16">
        <v>115</v>
      </c>
      <c r="D9" s="16">
        <v>127</v>
      </c>
      <c r="E9" s="3" t="s">
        <v>6</v>
      </c>
      <c r="F9" s="3" t="s">
        <v>24</v>
      </c>
      <c r="G9" s="17" t="s">
        <v>117</v>
      </c>
      <c r="H9" s="3">
        <v>0.40200000000000002</v>
      </c>
      <c r="I9" s="3">
        <v>-1.6</v>
      </c>
      <c r="J9" s="3">
        <v>0.6</v>
      </c>
      <c r="K9" s="3">
        <v>30</v>
      </c>
      <c r="L9" s="3">
        <v>1</v>
      </c>
    </row>
    <row r="10" spans="1:13" x14ac:dyDescent="0.3">
      <c r="A10" s="3" t="s">
        <v>126</v>
      </c>
      <c r="B10" s="16">
        <v>800</v>
      </c>
      <c r="C10" s="16">
        <v>130</v>
      </c>
      <c r="D10" s="16">
        <v>142</v>
      </c>
      <c r="E10" s="3" t="s">
        <v>6</v>
      </c>
      <c r="F10" s="3" t="s">
        <v>24</v>
      </c>
      <c r="G10" s="17" t="s">
        <v>117</v>
      </c>
      <c r="H10" s="3">
        <v>0.40200000000000002</v>
      </c>
      <c r="I10" s="3">
        <v>-1.6</v>
      </c>
      <c r="J10" s="3">
        <v>0.6</v>
      </c>
      <c r="K10" s="3">
        <v>30</v>
      </c>
      <c r="L10" s="3">
        <v>1</v>
      </c>
    </row>
    <row r="11" spans="1:13" x14ac:dyDescent="0.3">
      <c r="A11" s="3" t="s">
        <v>127</v>
      </c>
      <c r="B11" s="16">
        <v>900</v>
      </c>
      <c r="C11" s="16">
        <v>146</v>
      </c>
      <c r="D11" s="16">
        <v>158</v>
      </c>
      <c r="E11" s="3" t="s">
        <v>6</v>
      </c>
      <c r="F11" s="3" t="s">
        <v>24</v>
      </c>
      <c r="G11" s="17" t="s">
        <v>117</v>
      </c>
      <c r="H11" s="3">
        <v>0.40200000000000002</v>
      </c>
      <c r="I11" s="3">
        <v>-1.6</v>
      </c>
      <c r="J11" s="3">
        <v>0.6</v>
      </c>
      <c r="K11" s="3">
        <v>30</v>
      </c>
      <c r="L11" s="3">
        <v>1</v>
      </c>
    </row>
    <row r="12" spans="1:13" x14ac:dyDescent="0.3">
      <c r="A12" s="3" t="s">
        <v>128</v>
      </c>
      <c r="B12" s="16">
        <v>1000</v>
      </c>
      <c r="C12" s="16">
        <v>162</v>
      </c>
      <c r="D12" s="16">
        <v>178</v>
      </c>
      <c r="E12" s="3" t="s">
        <v>6</v>
      </c>
      <c r="F12" s="3" t="s">
        <v>24</v>
      </c>
      <c r="G12" s="17" t="s">
        <v>117</v>
      </c>
      <c r="H12" s="3">
        <v>0.40200000000000002</v>
      </c>
      <c r="I12" s="3">
        <v>-1.6</v>
      </c>
      <c r="J12" s="3">
        <v>0.6</v>
      </c>
      <c r="K12" s="3">
        <v>30</v>
      </c>
      <c r="L12" s="3">
        <v>1</v>
      </c>
    </row>
    <row r="13" spans="1:13" x14ac:dyDescent="0.3">
      <c r="A13" s="3" t="s">
        <v>129</v>
      </c>
      <c r="B13" s="16">
        <v>1100</v>
      </c>
      <c r="C13" s="16">
        <v>180</v>
      </c>
      <c r="D13" s="16">
        <v>192</v>
      </c>
      <c r="E13" s="3" t="s">
        <v>6</v>
      </c>
      <c r="F13" s="3" t="s">
        <v>24</v>
      </c>
      <c r="G13" s="17" t="s">
        <v>117</v>
      </c>
      <c r="H13" s="3">
        <v>0.40200000000000002</v>
      </c>
      <c r="I13" s="3">
        <v>-1.6</v>
      </c>
      <c r="J13" s="3">
        <v>0.6</v>
      </c>
      <c r="K13" s="3">
        <v>30</v>
      </c>
      <c r="L13" s="3">
        <v>1</v>
      </c>
    </row>
    <row r="14" spans="1:13" x14ac:dyDescent="0.3">
      <c r="A14" s="3" t="s">
        <v>130</v>
      </c>
      <c r="B14" s="16">
        <v>1200</v>
      </c>
      <c r="C14" s="16">
        <v>195</v>
      </c>
      <c r="D14" s="16">
        <v>210</v>
      </c>
      <c r="E14" s="3" t="s">
        <v>6</v>
      </c>
      <c r="F14" s="3" t="s">
        <v>24</v>
      </c>
      <c r="G14" s="17" t="s">
        <v>117</v>
      </c>
      <c r="H14" s="3">
        <v>0.40200000000000002</v>
      </c>
      <c r="I14" s="3">
        <v>-1.6</v>
      </c>
      <c r="J14" s="3">
        <v>0.6</v>
      </c>
      <c r="K14" s="3">
        <v>30</v>
      </c>
      <c r="L14" s="3">
        <v>1</v>
      </c>
    </row>
    <row r="15" spans="1:13" x14ac:dyDescent="0.3">
      <c r="A15" s="3" t="s">
        <v>131</v>
      </c>
      <c r="B15" s="16">
        <v>1300</v>
      </c>
      <c r="C15" s="16">
        <v>213</v>
      </c>
      <c r="D15" s="16">
        <v>226</v>
      </c>
      <c r="E15" s="3" t="s">
        <v>6</v>
      </c>
      <c r="F15" s="3" t="s">
        <v>24</v>
      </c>
      <c r="G15" s="17" t="s">
        <v>117</v>
      </c>
      <c r="H15" s="3">
        <v>0.40200000000000002</v>
      </c>
      <c r="I15" s="3">
        <v>-1.6</v>
      </c>
      <c r="J15" s="3">
        <v>0.6</v>
      </c>
      <c r="K15" s="3">
        <v>30</v>
      </c>
      <c r="L15" s="3">
        <v>1</v>
      </c>
    </row>
    <row r="16" spans="1:13" x14ac:dyDescent="0.3">
      <c r="A16" s="3" t="s">
        <v>132</v>
      </c>
      <c r="B16" s="16">
        <v>1400</v>
      </c>
      <c r="C16" s="16">
        <v>229</v>
      </c>
      <c r="D16" s="16">
        <v>241</v>
      </c>
      <c r="E16" s="3" t="s">
        <v>6</v>
      </c>
      <c r="F16" s="3" t="s">
        <v>24</v>
      </c>
      <c r="G16" s="17" t="s">
        <v>117</v>
      </c>
      <c r="H16" s="3">
        <v>0.40200000000000002</v>
      </c>
      <c r="I16" s="3">
        <v>-1.6</v>
      </c>
      <c r="J16" s="3">
        <v>0.6</v>
      </c>
      <c r="K16" s="3">
        <v>30</v>
      </c>
      <c r="L16" s="3">
        <v>1</v>
      </c>
    </row>
    <row r="17" spans="1:12" x14ac:dyDescent="0.3">
      <c r="A17" s="3" t="s">
        <v>133</v>
      </c>
      <c r="B17" s="16">
        <v>1500</v>
      </c>
      <c r="C17" s="16">
        <v>244</v>
      </c>
      <c r="D17" s="16">
        <v>257</v>
      </c>
      <c r="E17" s="3" t="s">
        <v>6</v>
      </c>
      <c r="F17" s="3" t="s">
        <v>24</v>
      </c>
      <c r="G17" s="17" t="s">
        <v>117</v>
      </c>
      <c r="H17" s="3">
        <v>0.40200000000000002</v>
      </c>
      <c r="I17" s="3">
        <v>-1.6</v>
      </c>
      <c r="J17" s="3">
        <v>0.6</v>
      </c>
      <c r="K17" s="3">
        <v>30</v>
      </c>
      <c r="L17" s="3">
        <v>1</v>
      </c>
    </row>
    <row r="18" spans="1:12" x14ac:dyDescent="0.3">
      <c r="A18" s="3" t="s">
        <v>134</v>
      </c>
      <c r="B18" s="16">
        <v>1600</v>
      </c>
      <c r="C18" s="16">
        <v>260</v>
      </c>
      <c r="D18" s="16">
        <v>274</v>
      </c>
      <c r="E18" s="3" t="s">
        <v>6</v>
      </c>
      <c r="F18" s="3" t="s">
        <v>24</v>
      </c>
      <c r="G18" s="17" t="s">
        <v>117</v>
      </c>
      <c r="H18" s="3">
        <v>0.40200000000000002</v>
      </c>
      <c r="I18" s="3">
        <v>-1.6</v>
      </c>
      <c r="J18" s="3">
        <v>0.6</v>
      </c>
      <c r="K18" s="3">
        <v>30</v>
      </c>
      <c r="L18" s="3">
        <v>1</v>
      </c>
    </row>
    <row r="19" spans="1:12" x14ac:dyDescent="0.3">
      <c r="A19" s="3" t="s">
        <v>135</v>
      </c>
      <c r="B19" s="16">
        <v>1700</v>
      </c>
      <c r="C19" s="16">
        <v>278</v>
      </c>
      <c r="D19" s="16">
        <v>290</v>
      </c>
      <c r="E19" s="3" t="s">
        <v>6</v>
      </c>
      <c r="F19" s="3" t="s">
        <v>24</v>
      </c>
      <c r="G19" s="17" t="s">
        <v>117</v>
      </c>
      <c r="H19" s="3">
        <v>0.40200000000000002</v>
      </c>
      <c r="I19" s="3">
        <v>-1.6</v>
      </c>
      <c r="J19" s="3">
        <v>0.6</v>
      </c>
      <c r="K19" s="3">
        <v>30</v>
      </c>
      <c r="L19" s="3">
        <v>1</v>
      </c>
    </row>
    <row r="20" spans="1:12" x14ac:dyDescent="0.3">
      <c r="A20" s="3" t="s">
        <v>136</v>
      </c>
      <c r="B20" s="16">
        <v>1800</v>
      </c>
      <c r="C20" s="16">
        <v>294</v>
      </c>
      <c r="D20" s="16">
        <v>306</v>
      </c>
      <c r="E20" s="3" t="s">
        <v>6</v>
      </c>
      <c r="F20" s="3" t="s">
        <v>24</v>
      </c>
      <c r="G20" s="17" t="s">
        <v>117</v>
      </c>
      <c r="H20" s="3">
        <v>0.40200000000000002</v>
      </c>
      <c r="I20" s="3">
        <v>-1.6</v>
      </c>
      <c r="J20" s="3">
        <v>0.6</v>
      </c>
      <c r="K20" s="3">
        <v>30</v>
      </c>
      <c r="L20" s="3">
        <v>1</v>
      </c>
    </row>
    <row r="21" spans="1:12" x14ac:dyDescent="0.3">
      <c r="A21" s="3" t="s">
        <v>137</v>
      </c>
      <c r="B21" s="16">
        <v>1900</v>
      </c>
      <c r="C21" s="16">
        <v>308</v>
      </c>
      <c r="D21" s="16">
        <v>321</v>
      </c>
      <c r="E21" s="3" t="s">
        <v>6</v>
      </c>
      <c r="F21" s="3" t="s">
        <v>24</v>
      </c>
      <c r="G21" s="17" t="s">
        <v>117</v>
      </c>
      <c r="H21" s="3">
        <v>0.40200000000000002</v>
      </c>
      <c r="I21" s="3">
        <v>-1.6</v>
      </c>
      <c r="J21" s="3">
        <v>0.6</v>
      </c>
      <c r="K21" s="3">
        <v>30</v>
      </c>
      <c r="L21" s="3">
        <v>1</v>
      </c>
    </row>
    <row r="22" spans="1:12" x14ac:dyDescent="0.3">
      <c r="A22" s="3" t="s">
        <v>138</v>
      </c>
      <c r="B22" s="16">
        <v>2000</v>
      </c>
      <c r="C22" s="16">
        <v>324</v>
      </c>
      <c r="D22" s="16">
        <v>338</v>
      </c>
      <c r="E22" s="3" t="s">
        <v>6</v>
      </c>
      <c r="F22" s="3" t="s">
        <v>24</v>
      </c>
      <c r="G22" s="17" t="s">
        <v>117</v>
      </c>
      <c r="H22" s="3">
        <v>0.40200000000000002</v>
      </c>
      <c r="I22" s="3">
        <v>-1.6</v>
      </c>
      <c r="J22" s="3">
        <v>0.6</v>
      </c>
      <c r="K22" s="3">
        <v>30</v>
      </c>
      <c r="L22" s="3">
        <v>1</v>
      </c>
    </row>
    <row r="23" spans="1:12" x14ac:dyDescent="0.3">
      <c r="A23" s="3" t="s">
        <v>139</v>
      </c>
      <c r="B23" s="16">
        <v>2100</v>
      </c>
      <c r="C23" s="16">
        <v>341</v>
      </c>
      <c r="D23" s="16">
        <v>356</v>
      </c>
      <c r="E23" s="3" t="s">
        <v>6</v>
      </c>
      <c r="F23" s="3" t="s">
        <v>24</v>
      </c>
      <c r="G23" s="17" t="s">
        <v>117</v>
      </c>
      <c r="H23" s="3">
        <v>0.40200000000000002</v>
      </c>
      <c r="I23" s="3">
        <v>-1.6</v>
      </c>
      <c r="J23" s="3">
        <v>0.6</v>
      </c>
      <c r="K23" s="3">
        <v>30</v>
      </c>
      <c r="L23" s="3">
        <v>1</v>
      </c>
    </row>
    <row r="24" spans="1:12" x14ac:dyDescent="0.3">
      <c r="A24" s="3" t="s">
        <v>140</v>
      </c>
      <c r="B24" s="16">
        <v>2200</v>
      </c>
      <c r="C24" s="16">
        <v>359</v>
      </c>
      <c r="D24" s="16">
        <v>371</v>
      </c>
      <c r="E24" s="3" t="s">
        <v>6</v>
      </c>
      <c r="F24" s="3" t="s">
        <v>24</v>
      </c>
      <c r="G24" s="17" t="s">
        <v>117</v>
      </c>
      <c r="H24" s="3">
        <v>0.40200000000000002</v>
      </c>
      <c r="I24" s="3">
        <v>-1.6</v>
      </c>
      <c r="J24" s="3">
        <v>0.6</v>
      </c>
      <c r="K24" s="3">
        <v>30</v>
      </c>
      <c r="L24" s="3">
        <v>1</v>
      </c>
    </row>
    <row r="25" spans="1:12" x14ac:dyDescent="0.3">
      <c r="A25" s="3" t="s">
        <v>141</v>
      </c>
      <c r="B25" s="16">
        <v>2325</v>
      </c>
      <c r="C25" s="16">
        <v>374</v>
      </c>
      <c r="D25" s="16">
        <v>386</v>
      </c>
      <c r="E25" s="3" t="s">
        <v>6</v>
      </c>
      <c r="F25" s="3" t="s">
        <v>24</v>
      </c>
      <c r="G25" s="17" t="s">
        <v>117</v>
      </c>
      <c r="H25" s="3">
        <v>0.40200000000000002</v>
      </c>
      <c r="I25" s="3">
        <v>-1.6</v>
      </c>
      <c r="J25" s="3">
        <v>0.6</v>
      </c>
      <c r="K25" s="3">
        <v>30</v>
      </c>
      <c r="L25" s="3">
        <v>1</v>
      </c>
    </row>
    <row r="26" spans="1:12" x14ac:dyDescent="0.3">
      <c r="F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90" zoomScaleNormal="190" workbookViewId="0">
      <selection activeCell="G8" sqref="G8"/>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105</v>
      </c>
      <c r="E1" s="5" t="s">
        <v>12</v>
      </c>
      <c r="F1" s="5" t="s">
        <v>13</v>
      </c>
      <c r="G1" s="5" t="s">
        <v>14</v>
      </c>
      <c r="H1" s="5" t="s">
        <v>15</v>
      </c>
    </row>
    <row r="2" spans="1:8" ht="14.4" x14ac:dyDescent="0.3">
      <c r="A2" s="17" t="s">
        <v>142</v>
      </c>
      <c r="B2" s="6">
        <v>-1</v>
      </c>
      <c r="C2" s="7">
        <v>3</v>
      </c>
      <c r="D2" s="7">
        <v>2</v>
      </c>
      <c r="E2" s="7">
        <v>5</v>
      </c>
      <c r="F2" s="19" t="s">
        <v>143</v>
      </c>
      <c r="G2" s="19" t="s">
        <v>144</v>
      </c>
      <c r="H2" s="8" t="s">
        <v>25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topLeftCell="A4"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38</v>
      </c>
      <c r="B1" s="12" t="s">
        <v>39</v>
      </c>
    </row>
    <row r="2" spans="1:2" ht="19.2" customHeight="1" x14ac:dyDescent="0.3">
      <c r="A2" s="12" t="s">
        <v>40</v>
      </c>
      <c r="B2" s="12" t="s">
        <v>41</v>
      </c>
    </row>
    <row r="3" spans="1:2" ht="19.2" customHeight="1" x14ac:dyDescent="0.3">
      <c r="A3" s="12">
        <v>1</v>
      </c>
      <c r="B3" s="12" t="s">
        <v>42</v>
      </c>
    </row>
    <row r="4" spans="1:2" ht="19.2" customHeight="1" x14ac:dyDescent="0.3">
      <c r="A4" s="12">
        <v>2</v>
      </c>
      <c r="B4" s="12" t="s">
        <v>43</v>
      </c>
    </row>
    <row r="5" spans="1:2" ht="19.2" customHeight="1" x14ac:dyDescent="0.3">
      <c r="A5" s="12">
        <v>3</v>
      </c>
      <c r="B5" s="12" t="s">
        <v>44</v>
      </c>
    </row>
    <row r="6" spans="1:2" ht="19.2" customHeight="1" x14ac:dyDescent="0.3">
      <c r="A6" s="12">
        <v>4</v>
      </c>
      <c r="B6" s="12" t="s">
        <v>45</v>
      </c>
    </row>
    <row r="7" spans="1:2" ht="19.2" customHeight="1" x14ac:dyDescent="0.3">
      <c r="A7" t="s">
        <v>46</v>
      </c>
      <c r="B7" s="12" t="s">
        <v>41</v>
      </c>
    </row>
    <row r="8" spans="1:2" ht="19.2" customHeight="1" x14ac:dyDescent="0.3">
      <c r="A8" s="13">
        <v>1</v>
      </c>
      <c r="B8" s="13" t="s">
        <v>47</v>
      </c>
    </row>
    <row r="9" spans="1:2" ht="19.2" customHeight="1" x14ac:dyDescent="0.3">
      <c r="A9" s="13">
        <v>2</v>
      </c>
      <c r="B9" s="13" t="s">
        <v>48</v>
      </c>
    </row>
    <row r="10" spans="1:2" ht="31.95" customHeight="1" x14ac:dyDescent="0.3">
      <c r="A10" s="13">
        <v>3</v>
      </c>
      <c r="B10" s="14" t="s">
        <v>49</v>
      </c>
    </row>
    <row r="11" spans="1:2" ht="58.2" customHeight="1" x14ac:dyDescent="0.3">
      <c r="A11" s="13">
        <v>4</v>
      </c>
      <c r="B11" s="14" t="s">
        <v>50</v>
      </c>
    </row>
    <row r="12" spans="1:2" ht="29.4" customHeight="1" x14ac:dyDescent="0.3">
      <c r="A12" s="13">
        <v>5</v>
      </c>
      <c r="B12" s="12" t="s">
        <v>51</v>
      </c>
    </row>
    <row r="13" spans="1:2" ht="21.6" customHeight="1" x14ac:dyDescent="0.3">
      <c r="A13" s="13">
        <v>6</v>
      </c>
      <c r="B13" t="s">
        <v>52</v>
      </c>
    </row>
    <row r="14" spans="1:2" ht="33" customHeight="1" x14ac:dyDescent="0.3">
      <c r="A14" s="13">
        <v>7</v>
      </c>
      <c r="B14" s="14" t="s">
        <v>53</v>
      </c>
    </row>
    <row r="15" spans="1:2" ht="10.95" customHeight="1" x14ac:dyDescent="0.3">
      <c r="A15" s="13">
        <v>8</v>
      </c>
      <c r="B15" t="s">
        <v>54</v>
      </c>
    </row>
    <row r="16" spans="1:2" ht="29.4" customHeight="1" x14ac:dyDescent="0.3">
      <c r="A16" s="13">
        <v>9</v>
      </c>
      <c r="B16" s="12" t="s">
        <v>55</v>
      </c>
    </row>
    <row r="17" spans="1:2" ht="18" customHeight="1" x14ac:dyDescent="0.3">
      <c r="A17" s="13">
        <v>10</v>
      </c>
      <c r="B17" t="s">
        <v>56</v>
      </c>
    </row>
    <row r="18" spans="1:2" ht="27.6" customHeight="1" x14ac:dyDescent="0.3">
      <c r="A18" s="13">
        <v>11</v>
      </c>
      <c r="B18" s="12" t="s">
        <v>57</v>
      </c>
    </row>
    <row r="19" spans="1:2" ht="27.6" customHeight="1" x14ac:dyDescent="0.3">
      <c r="A19" s="13">
        <v>12</v>
      </c>
      <c r="B19" s="12" t="s">
        <v>58</v>
      </c>
    </row>
    <row r="20" spans="1:2" ht="27.6" customHeight="1" x14ac:dyDescent="0.3">
      <c r="A20" s="13">
        <v>13</v>
      </c>
      <c r="B20" s="12" t="s">
        <v>59</v>
      </c>
    </row>
    <row r="21" spans="1:2" ht="27.6" customHeight="1" x14ac:dyDescent="0.3">
      <c r="A21" s="13">
        <v>14</v>
      </c>
      <c r="B21" s="12" t="s">
        <v>60</v>
      </c>
    </row>
    <row r="22" spans="1:2" ht="27.6" customHeight="1" x14ac:dyDescent="0.3">
      <c r="A22" s="13">
        <v>15</v>
      </c>
      <c r="B22" s="12" t="s">
        <v>61</v>
      </c>
    </row>
    <row r="23" spans="1:2" ht="27.6" customHeight="1" x14ac:dyDescent="0.3">
      <c r="A23" s="13">
        <v>16</v>
      </c>
      <c r="B23" t="s">
        <v>62</v>
      </c>
    </row>
    <row r="24" spans="1:2" ht="32.4" customHeight="1" x14ac:dyDescent="0.3">
      <c r="A24" s="13">
        <v>17</v>
      </c>
      <c r="B24" s="15" t="s">
        <v>63</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E5" sqref="E5"/>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26</v>
      </c>
      <c r="B1" s="3" t="s">
        <v>27</v>
      </c>
    </row>
    <row r="2" spans="1:2" x14ac:dyDescent="0.3">
      <c r="A2" s="9" t="s">
        <v>28</v>
      </c>
      <c r="B2" s="3" t="s">
        <v>29</v>
      </c>
    </row>
    <row r="3" spans="1:2" x14ac:dyDescent="0.3">
      <c r="A3" s="9" t="s">
        <v>30</v>
      </c>
      <c r="B3" s="3" t="s">
        <v>64</v>
      </c>
    </row>
    <row r="4" spans="1:2" x14ac:dyDescent="0.3">
      <c r="A4" s="9" t="s">
        <v>31</v>
      </c>
      <c r="B4" s="16" t="s">
        <v>67</v>
      </c>
    </row>
    <row r="5" spans="1:2" ht="84.6" customHeight="1" x14ac:dyDescent="0.3">
      <c r="A5" s="9" t="s">
        <v>32</v>
      </c>
      <c r="B5" s="11" t="s">
        <v>147</v>
      </c>
    </row>
    <row r="6" spans="1:2" x14ac:dyDescent="0.3">
      <c r="A6" s="9" t="s">
        <v>33</v>
      </c>
      <c r="B6" s="3" t="s">
        <v>145</v>
      </c>
    </row>
    <row r="7" spans="1:2" x14ac:dyDescent="0.3">
      <c r="A7" s="9" t="s">
        <v>34</v>
      </c>
      <c r="B7" s="3" t="s">
        <v>146</v>
      </c>
    </row>
    <row r="8" spans="1:2" x14ac:dyDescent="0.3">
      <c r="A8" s="9" t="s">
        <v>35</v>
      </c>
      <c r="B8" s="3" t="s">
        <v>65</v>
      </c>
    </row>
    <row r="9" spans="1:2" x14ac:dyDescent="0.3">
      <c r="A9" s="9" t="s">
        <v>36</v>
      </c>
      <c r="B9" s="10" t="s">
        <v>66</v>
      </c>
    </row>
    <row r="10" spans="1:2" x14ac:dyDescent="0.3">
      <c r="A10" s="9" t="s">
        <v>37</v>
      </c>
      <c r="B10" s="3" t="s">
        <v>68</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B21" sqref="B21"/>
    </sheetView>
  </sheetViews>
  <sheetFormatPr defaultRowHeight="14.4" x14ac:dyDescent="0.3"/>
  <cols>
    <col min="1" max="1" width="38" customWidth="1"/>
    <col min="2" max="2" width="134.6640625" customWidth="1"/>
  </cols>
  <sheetData>
    <row r="1" spans="1:8" x14ac:dyDescent="0.3">
      <c r="A1" s="12" t="s">
        <v>38</v>
      </c>
      <c r="B1" s="12" t="s">
        <v>39</v>
      </c>
    </row>
    <row r="2" spans="1:8" ht="24.75" customHeight="1" x14ac:dyDescent="0.3">
      <c r="A2" s="12" t="s">
        <v>40</v>
      </c>
      <c r="B2" s="12" t="s">
        <v>41</v>
      </c>
    </row>
    <row r="3" spans="1:8" ht="21.75" customHeight="1" x14ac:dyDescent="0.3">
      <c r="A3" s="12">
        <v>1</v>
      </c>
      <c r="B3" s="12" t="s">
        <v>80</v>
      </c>
    </row>
    <row r="4" spans="1:8" ht="34.5" customHeight="1" x14ac:dyDescent="0.3">
      <c r="A4" s="12">
        <v>2</v>
      </c>
      <c r="B4" s="12" t="s">
        <v>79</v>
      </c>
    </row>
    <row r="5" spans="1:8" ht="24.75" customHeight="1" x14ac:dyDescent="0.3">
      <c r="A5" s="12">
        <v>3</v>
      </c>
      <c r="B5" s="12" t="s">
        <v>78</v>
      </c>
    </row>
    <row r="6" spans="1:8" ht="18.75" customHeight="1" x14ac:dyDescent="0.3">
      <c r="A6" s="12">
        <v>4</v>
      </c>
      <c r="B6" s="12" t="s">
        <v>81</v>
      </c>
    </row>
    <row r="7" spans="1:8" x14ac:dyDescent="0.3">
      <c r="A7" s="12">
        <v>5</v>
      </c>
      <c r="B7" s="12" t="s">
        <v>82</v>
      </c>
    </row>
    <row r="8" spans="1:8" x14ac:dyDescent="0.3">
      <c r="A8" s="13">
        <v>6</v>
      </c>
      <c r="B8" s="13" t="s">
        <v>83</v>
      </c>
    </row>
    <row r="9" spans="1:8" ht="24" customHeight="1" x14ac:dyDescent="0.3">
      <c r="A9" s="13">
        <v>7</v>
      </c>
      <c r="B9" s="14" t="s">
        <v>84</v>
      </c>
    </row>
    <row r="10" spans="1:8" ht="23.25" customHeight="1" x14ac:dyDescent="0.3">
      <c r="A10" s="13">
        <v>8</v>
      </c>
      <c r="B10" s="14" t="s">
        <v>85</v>
      </c>
      <c r="H10" t="s">
        <v>77</v>
      </c>
    </row>
    <row r="11" spans="1:8" ht="30" customHeight="1" x14ac:dyDescent="0.3">
      <c r="A11" s="13">
        <v>9</v>
      </c>
      <c r="B11" s="12" t="s">
        <v>86</v>
      </c>
    </row>
    <row r="12" spans="1:8" ht="22.5" customHeight="1" x14ac:dyDescent="0.3">
      <c r="A12" s="13">
        <v>10</v>
      </c>
      <c r="B12" t="s">
        <v>87</v>
      </c>
    </row>
    <row r="13" spans="1:8" ht="39.75" customHeight="1" x14ac:dyDescent="0.3">
      <c r="A13" s="13">
        <v>11</v>
      </c>
      <c r="B13" s="14" t="s">
        <v>88</v>
      </c>
    </row>
    <row r="14" spans="1:8" ht="16.5" customHeight="1" x14ac:dyDescent="0.3">
      <c r="A14" s="13">
        <v>12</v>
      </c>
      <c r="B14" s="12" t="s">
        <v>89</v>
      </c>
    </row>
    <row r="15" spans="1:8" x14ac:dyDescent="0.3">
      <c r="A15" s="13">
        <v>13</v>
      </c>
      <c r="B15" t="s">
        <v>90</v>
      </c>
    </row>
    <row r="16" spans="1:8" ht="42" customHeight="1" x14ac:dyDescent="0.3">
      <c r="A16" s="13"/>
      <c r="B16" s="12" t="s">
        <v>91</v>
      </c>
    </row>
    <row r="17" spans="1:2" ht="34.5" customHeight="1" x14ac:dyDescent="0.3">
      <c r="A17" s="13"/>
      <c r="B17" s="12" t="s">
        <v>94</v>
      </c>
    </row>
    <row r="18" spans="1:2" ht="32.25" customHeight="1" x14ac:dyDescent="0.3">
      <c r="A18" s="13"/>
      <c r="B18" s="12" t="s">
        <v>93</v>
      </c>
    </row>
    <row r="19" spans="1:2" ht="19.5" customHeight="1" x14ac:dyDescent="0.3">
      <c r="A19" s="13"/>
      <c r="B19" s="12" t="s">
        <v>92</v>
      </c>
    </row>
    <row r="20" spans="1:2" ht="29.25" customHeight="1" x14ac:dyDescent="0.3">
      <c r="A20" s="13">
        <v>14</v>
      </c>
      <c r="B20" s="12" t="s">
        <v>95</v>
      </c>
    </row>
    <row r="21" spans="1:2" ht="23.25" customHeight="1" x14ac:dyDescent="0.3">
      <c r="A21">
        <v>15</v>
      </c>
      <c r="B21" t="s">
        <v>96</v>
      </c>
    </row>
    <row r="22" spans="1:2" x14ac:dyDescent="0.3">
      <c r="A22">
        <v>16</v>
      </c>
      <c r="B22" t="s">
        <v>97</v>
      </c>
    </row>
    <row r="23" spans="1:2" x14ac:dyDescent="0.3">
      <c r="A23" t="s">
        <v>98</v>
      </c>
      <c r="B23" s="12" t="s">
        <v>41</v>
      </c>
    </row>
    <row r="24" spans="1:2" ht="28.8" x14ac:dyDescent="0.3">
      <c r="A24">
        <v>1</v>
      </c>
      <c r="B24" s="12" t="s">
        <v>99</v>
      </c>
    </row>
    <row r="25" spans="1:2" x14ac:dyDescent="0.3">
      <c r="A25">
        <v>2</v>
      </c>
      <c r="B25" t="s">
        <v>100</v>
      </c>
    </row>
    <row r="26" spans="1:2" ht="43.5" customHeight="1" x14ac:dyDescent="0.3">
      <c r="A26">
        <v>3</v>
      </c>
      <c r="B26" s="12" t="s">
        <v>104</v>
      </c>
    </row>
    <row r="27" spans="1:2" ht="28.8" x14ac:dyDescent="0.3">
      <c r="A27">
        <v>4</v>
      </c>
      <c r="B27" s="12" t="s">
        <v>101</v>
      </c>
    </row>
    <row r="28" spans="1:2" ht="57.6" x14ac:dyDescent="0.3">
      <c r="A28">
        <v>5</v>
      </c>
      <c r="B28" s="12" t="s">
        <v>102</v>
      </c>
    </row>
    <row r="29" spans="1:2" ht="41.25" customHeight="1" x14ac:dyDescent="0.3">
      <c r="A29" s="18">
        <v>6</v>
      </c>
      <c r="B29" s="12"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2025-01-08T14:48:04Z</dcterms:modified>
</cp:coreProperties>
</file>