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760" tabRatio="845" activeTab="1"/>
  </bookViews>
  <sheets>
    <sheet name="Hiron Middle para khal (2)" sheetId="17" r:id="rId1"/>
    <sheet name="Hiron Middle para khal" sheetId="14" r:id="rId2"/>
    <sheet name="Abstract of earth" sheetId="13" r:id="rId3"/>
    <sheet name="Offtake khal" sheetId="16" r:id="rId4"/>
    <sheet name="Outfall khal" sheetId="15" r:id="rId5"/>
  </sheets>
  <definedNames>
    <definedName name="_xlnm.Print_Area" localSheetId="1">'Hiron Middle para khal'!$A$1:$T$172</definedName>
    <definedName name="_xlnm.Print_Area" localSheetId="0">'Hiron Middle para khal (2)'!$A$1:$AB$47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14" l="1"/>
  <c r="L164" i="14"/>
  <c r="K165" i="14"/>
  <c r="L165" i="14"/>
  <c r="K166" i="14"/>
  <c r="L166" i="14"/>
  <c r="K167" i="14"/>
  <c r="L167" i="14"/>
  <c r="K153" i="14"/>
  <c r="L153" i="14"/>
  <c r="K154" i="14"/>
  <c r="L154" i="14"/>
  <c r="M154" i="14" s="1"/>
  <c r="J159" i="14"/>
  <c r="I159" i="14"/>
  <c r="J157" i="14"/>
  <c r="I157" i="14"/>
  <c r="J136" i="14"/>
  <c r="I136" i="14"/>
  <c r="I137" i="14" s="1"/>
  <c r="J134" i="14"/>
  <c r="I134" i="14"/>
  <c r="K120" i="14"/>
  <c r="L120" i="14"/>
  <c r="J115" i="14"/>
  <c r="I115" i="14"/>
  <c r="I116" i="14" s="1"/>
  <c r="J113" i="14"/>
  <c r="I113" i="14"/>
  <c r="J94" i="14"/>
  <c r="I94" i="14"/>
  <c r="I95" i="14" s="1"/>
  <c r="J92" i="14"/>
  <c r="I92" i="14"/>
  <c r="J71" i="14"/>
  <c r="I71" i="14"/>
  <c r="J69" i="14"/>
  <c r="I69" i="14"/>
  <c r="J53" i="14"/>
  <c r="I53" i="14"/>
  <c r="I54" i="14" s="1"/>
  <c r="J51" i="14"/>
  <c r="I51" i="14"/>
  <c r="I50" i="14" s="1"/>
  <c r="J38" i="14"/>
  <c r="I38" i="14"/>
  <c r="I39" i="14" s="1"/>
  <c r="J36" i="14"/>
  <c r="I36" i="14"/>
  <c r="I16" i="14"/>
  <c r="I14" i="14"/>
  <c r="E19" i="14"/>
  <c r="F19" i="14"/>
  <c r="E20" i="14"/>
  <c r="F20" i="14"/>
  <c r="I72" i="14" l="1"/>
  <c r="I160" i="14"/>
  <c r="M166" i="14"/>
  <c r="I112" i="14"/>
  <c r="M167" i="14"/>
  <c r="M120" i="14"/>
  <c r="M164" i="14"/>
  <c r="M153" i="14"/>
  <c r="I91" i="14"/>
  <c r="I133" i="14"/>
  <c r="I156" i="14"/>
  <c r="M165" i="14"/>
  <c r="I68" i="14"/>
  <c r="G19" i="14"/>
  <c r="G20" i="14"/>
  <c r="I35" i="14"/>
  <c r="K51" i="16" l="1"/>
  <c r="J51" i="16"/>
  <c r="J50" i="16"/>
  <c r="E49" i="16"/>
  <c r="D49" i="16"/>
  <c r="I48" i="16"/>
  <c r="J49" i="16" s="1"/>
  <c r="H48" i="16"/>
  <c r="E48" i="16"/>
  <c r="D48" i="16"/>
  <c r="E47" i="16"/>
  <c r="D47" i="16"/>
  <c r="I46" i="16"/>
  <c r="J47" i="16" s="1"/>
  <c r="H46" i="16"/>
  <c r="E46" i="16"/>
  <c r="D46" i="16"/>
  <c r="J45" i="16"/>
  <c r="E45" i="16"/>
  <c r="D45" i="16"/>
  <c r="K44" i="16"/>
  <c r="J44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K33" i="16"/>
  <c r="J33" i="16"/>
  <c r="E33" i="16"/>
  <c r="D33" i="16"/>
  <c r="K32" i="16"/>
  <c r="J32" i="16"/>
  <c r="E32" i="16"/>
  <c r="D32" i="16"/>
  <c r="E31" i="16"/>
  <c r="D31" i="16"/>
  <c r="I30" i="16"/>
  <c r="J31" i="16" s="1"/>
  <c r="H30" i="16"/>
  <c r="K31" i="16" s="1"/>
  <c r="E30" i="16"/>
  <c r="D30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K25" i="16"/>
  <c r="J25" i="16"/>
  <c r="E25" i="16"/>
  <c r="D25" i="16"/>
  <c r="K24" i="16"/>
  <c r="J24" i="16"/>
  <c r="E24" i="16"/>
  <c r="D24" i="16"/>
  <c r="K23" i="16"/>
  <c r="J23" i="16"/>
  <c r="E23" i="16"/>
  <c r="D23" i="16"/>
  <c r="E22" i="16"/>
  <c r="D22" i="16"/>
  <c r="E17" i="16"/>
  <c r="D17" i="16"/>
  <c r="I16" i="16"/>
  <c r="J16" i="16" s="1"/>
  <c r="H16" i="16"/>
  <c r="K16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L28" i="16" l="1"/>
  <c r="F49" i="16"/>
  <c r="L9" i="16"/>
  <c r="F33" i="16"/>
  <c r="F42" i="16"/>
  <c r="L44" i="16"/>
  <c r="L51" i="16"/>
  <c r="F47" i="16"/>
  <c r="F46" i="16"/>
  <c r="F31" i="16"/>
  <c r="F25" i="16"/>
  <c r="F27" i="16"/>
  <c r="F29" i="16"/>
  <c r="F6" i="16"/>
  <c r="F16" i="16"/>
  <c r="F24" i="16"/>
  <c r="F28" i="16"/>
  <c r="F48" i="16"/>
  <c r="L8" i="16"/>
  <c r="L10" i="16"/>
  <c r="F9" i="16"/>
  <c r="F13" i="16"/>
  <c r="F30" i="16"/>
  <c r="J46" i="16"/>
  <c r="F10" i="16"/>
  <c r="F22" i="16"/>
  <c r="J30" i="16"/>
  <c r="F43" i="16"/>
  <c r="F17" i="16"/>
  <c r="F11" i="16"/>
  <c r="F15" i="16"/>
  <c r="H13" i="16"/>
  <c r="K13" i="16" s="1"/>
  <c r="L13" i="16" s="1"/>
  <c r="L23" i="16"/>
  <c r="L11" i="16"/>
  <c r="L27" i="16"/>
  <c r="F8" i="16"/>
  <c r="F39" i="16"/>
  <c r="F45" i="16"/>
  <c r="F7" i="16"/>
  <c r="F32" i="16"/>
  <c r="L7" i="16"/>
  <c r="L25" i="16"/>
  <c r="L32" i="16"/>
  <c r="F12" i="16"/>
  <c r="F14" i="16"/>
  <c r="H17" i="16"/>
  <c r="K17" i="16" s="1"/>
  <c r="L24" i="16"/>
  <c r="F26" i="16"/>
  <c r="F40" i="16"/>
  <c r="F44" i="16"/>
  <c r="L31" i="16"/>
  <c r="L12" i="16"/>
  <c r="F23" i="16"/>
  <c r="L26" i="16"/>
  <c r="L33" i="16"/>
  <c r="F41" i="16"/>
  <c r="F38" i="16"/>
  <c r="H49" i="16"/>
  <c r="K49" i="16" s="1"/>
  <c r="L49" i="16" s="1"/>
  <c r="L16" i="16"/>
  <c r="J48" i="16"/>
  <c r="H45" i="16"/>
  <c r="K45" i="16" s="1"/>
  <c r="L45" i="16" s="1"/>
  <c r="K47" i="16"/>
  <c r="L47" i="16" s="1"/>
  <c r="K48" i="16"/>
  <c r="J17" i="16"/>
  <c r="J15" i="16"/>
  <c r="L15" i="16" s="1"/>
  <c r="H29" i="16"/>
  <c r="K29" i="16" s="1"/>
  <c r="L29" i="16" s="1"/>
  <c r="K58" i="15"/>
  <c r="J58" i="15"/>
  <c r="J57" i="15"/>
  <c r="E56" i="15"/>
  <c r="D56" i="15"/>
  <c r="I55" i="15"/>
  <c r="J55" i="15" s="1"/>
  <c r="H55" i="15"/>
  <c r="E55" i="15"/>
  <c r="D55" i="15"/>
  <c r="E54" i="15"/>
  <c r="D54" i="15"/>
  <c r="I53" i="15"/>
  <c r="J54" i="15" s="1"/>
  <c r="H53" i="15"/>
  <c r="E53" i="15"/>
  <c r="D53" i="15"/>
  <c r="J52" i="15"/>
  <c r="E52" i="15"/>
  <c r="D52" i="15"/>
  <c r="K51" i="15"/>
  <c r="J51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K40" i="15"/>
  <c r="J40" i="15"/>
  <c r="E40" i="15"/>
  <c r="D40" i="15"/>
  <c r="K39" i="15"/>
  <c r="J39" i="15"/>
  <c r="E39" i="15"/>
  <c r="D39" i="15"/>
  <c r="K38" i="15"/>
  <c r="J38" i="15"/>
  <c r="E38" i="15"/>
  <c r="D38" i="15"/>
  <c r="I37" i="15"/>
  <c r="H37" i="15"/>
  <c r="E37" i="15"/>
  <c r="D37" i="15"/>
  <c r="E36" i="15"/>
  <c r="D36" i="15"/>
  <c r="I35" i="15"/>
  <c r="J36" i="15" s="1"/>
  <c r="H35" i="15"/>
  <c r="K36" i="15" s="1"/>
  <c r="E35" i="15"/>
  <c r="D35" i="15"/>
  <c r="J34" i="15"/>
  <c r="E34" i="15"/>
  <c r="D34" i="15"/>
  <c r="K33" i="15"/>
  <c r="J33" i="15"/>
  <c r="E33" i="15"/>
  <c r="D33" i="15"/>
  <c r="K32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E27" i="15"/>
  <c r="D27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158" i="14"/>
  <c r="L70" i="14"/>
  <c r="H6" i="13"/>
  <c r="H7" i="13" s="1"/>
  <c r="H8" i="13" s="1"/>
  <c r="H9" i="13" s="1"/>
  <c r="H10" i="13" s="1"/>
  <c r="H11" i="13" s="1"/>
  <c r="H12" i="13" s="1"/>
  <c r="B11" i="13"/>
  <c r="B12" i="13"/>
  <c r="B10" i="13"/>
  <c r="B9" i="13"/>
  <c r="B8" i="13"/>
  <c r="B7" i="13"/>
  <c r="B6" i="13"/>
  <c r="B5" i="13"/>
  <c r="L163" i="14"/>
  <c r="K163" i="14"/>
  <c r="L162" i="14"/>
  <c r="K162" i="14"/>
  <c r="F162" i="14"/>
  <c r="E162" i="14"/>
  <c r="K161" i="14"/>
  <c r="F161" i="14"/>
  <c r="E161" i="14"/>
  <c r="F160" i="14"/>
  <c r="E160" i="14"/>
  <c r="K159" i="14"/>
  <c r="F159" i="14"/>
  <c r="E159" i="14"/>
  <c r="F158" i="14"/>
  <c r="E158" i="14"/>
  <c r="K158" i="14"/>
  <c r="F157" i="14"/>
  <c r="E157" i="14"/>
  <c r="K156" i="14"/>
  <c r="F156" i="14"/>
  <c r="E156" i="14"/>
  <c r="L155" i="14"/>
  <c r="K155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2" i="14"/>
  <c r="E142" i="14"/>
  <c r="F141" i="14"/>
  <c r="E141" i="14"/>
  <c r="F140" i="14"/>
  <c r="E140" i="14"/>
  <c r="K139" i="14"/>
  <c r="F139" i="14"/>
  <c r="E139" i="14"/>
  <c r="F138" i="14"/>
  <c r="E138" i="14"/>
  <c r="K137" i="14"/>
  <c r="L138" i="14"/>
  <c r="F137" i="14"/>
  <c r="E137" i="14"/>
  <c r="K136" i="14"/>
  <c r="F136" i="14"/>
  <c r="E136" i="14"/>
  <c r="L135" i="14"/>
  <c r="K135" i="14"/>
  <c r="F135" i="14"/>
  <c r="E135" i="14"/>
  <c r="L134" i="14"/>
  <c r="K134" i="14"/>
  <c r="F134" i="14"/>
  <c r="E134" i="14"/>
  <c r="L133" i="14"/>
  <c r="K133" i="14"/>
  <c r="F133" i="14"/>
  <c r="E133" i="14"/>
  <c r="L132" i="14"/>
  <c r="K132" i="14"/>
  <c r="F132" i="14"/>
  <c r="E132" i="14"/>
  <c r="F131" i="14"/>
  <c r="E131" i="14"/>
  <c r="F130" i="14"/>
  <c r="E130" i="14"/>
  <c r="F129" i="14"/>
  <c r="E129" i="14"/>
  <c r="F120" i="14"/>
  <c r="E120" i="14"/>
  <c r="L119" i="14"/>
  <c r="K119" i="14"/>
  <c r="F119" i="14"/>
  <c r="E119" i="14"/>
  <c r="L118" i="14"/>
  <c r="K118" i="14"/>
  <c r="F118" i="14"/>
  <c r="E118" i="14"/>
  <c r="K117" i="14"/>
  <c r="F117" i="14"/>
  <c r="E117" i="14"/>
  <c r="F116" i="14"/>
  <c r="E116" i="14"/>
  <c r="K115" i="14"/>
  <c r="F115" i="14"/>
  <c r="E115" i="14"/>
  <c r="F114" i="14"/>
  <c r="E114" i="14"/>
  <c r="K114" i="14"/>
  <c r="F113" i="14"/>
  <c r="E113" i="14"/>
  <c r="K112" i="14"/>
  <c r="F112" i="14"/>
  <c r="E112" i="14"/>
  <c r="L111" i="14"/>
  <c r="K111" i="14"/>
  <c r="F111" i="14"/>
  <c r="E111" i="14"/>
  <c r="L110" i="14"/>
  <c r="K110" i="14"/>
  <c r="F110" i="14"/>
  <c r="E110" i="14"/>
  <c r="F109" i="14"/>
  <c r="E109" i="14"/>
  <c r="F108" i="14"/>
  <c r="E108" i="14"/>
  <c r="F107" i="14"/>
  <c r="E107" i="14"/>
  <c r="F106" i="14"/>
  <c r="E106" i="14"/>
  <c r="F105" i="14"/>
  <c r="E105" i="14"/>
  <c r="L95" i="14"/>
  <c r="F98" i="14"/>
  <c r="E98" i="14"/>
  <c r="K97" i="14"/>
  <c r="F97" i="14"/>
  <c r="E97" i="14"/>
  <c r="F96" i="14"/>
  <c r="E96" i="14"/>
  <c r="K95" i="14"/>
  <c r="F95" i="14"/>
  <c r="E95" i="14"/>
  <c r="F94" i="14"/>
  <c r="E94" i="14"/>
  <c r="K94" i="14"/>
  <c r="F93" i="14"/>
  <c r="E93" i="14"/>
  <c r="K92" i="14"/>
  <c r="F92" i="14"/>
  <c r="E92" i="14"/>
  <c r="L91" i="14"/>
  <c r="K91" i="14"/>
  <c r="F91" i="14"/>
  <c r="E91" i="14"/>
  <c r="L90" i="14"/>
  <c r="K90" i="14"/>
  <c r="F90" i="14"/>
  <c r="E90" i="14"/>
  <c r="L89" i="14"/>
  <c r="K89" i="14"/>
  <c r="F89" i="14"/>
  <c r="E89" i="14"/>
  <c r="F88" i="14"/>
  <c r="E88" i="14"/>
  <c r="F87" i="14"/>
  <c r="E87" i="14"/>
  <c r="F86" i="14"/>
  <c r="E86" i="14"/>
  <c r="F85" i="14"/>
  <c r="E85" i="14"/>
  <c r="L75" i="14"/>
  <c r="K75" i="14"/>
  <c r="L74" i="14"/>
  <c r="K74" i="14"/>
  <c r="K73" i="14"/>
  <c r="F77" i="14"/>
  <c r="E77" i="14"/>
  <c r="F76" i="14"/>
  <c r="E76" i="14"/>
  <c r="K71" i="14"/>
  <c r="L71" i="14"/>
  <c r="F75" i="14"/>
  <c r="E75" i="14"/>
  <c r="F74" i="14"/>
  <c r="E74" i="14"/>
  <c r="K70" i="14"/>
  <c r="F73" i="14"/>
  <c r="E73" i="14"/>
  <c r="K68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L56" i="14"/>
  <c r="K56" i="14"/>
  <c r="K55" i="14"/>
  <c r="K54" i="14"/>
  <c r="F58" i="14"/>
  <c r="E58" i="14"/>
  <c r="F57" i="14"/>
  <c r="E57" i="14"/>
  <c r="K51" i="14"/>
  <c r="F56" i="14"/>
  <c r="E56" i="14"/>
  <c r="K50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E28" i="14"/>
  <c r="F28" i="14"/>
  <c r="K40" i="14"/>
  <c r="K39" i="14"/>
  <c r="F38" i="14"/>
  <c r="E38" i="14"/>
  <c r="F37" i="14"/>
  <c r="E37" i="14"/>
  <c r="K36" i="14"/>
  <c r="L37" i="14"/>
  <c r="F36" i="14"/>
  <c r="E36" i="14"/>
  <c r="K35" i="14"/>
  <c r="F35" i="14"/>
  <c r="E35" i="14"/>
  <c r="L34" i="14"/>
  <c r="K34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163" i="14" l="1"/>
  <c r="K50" i="16"/>
  <c r="L50" i="16" s="1"/>
  <c r="K14" i="16"/>
  <c r="L14" i="16" s="1"/>
  <c r="G5" i="13"/>
  <c r="L113" i="14"/>
  <c r="G6" i="13"/>
  <c r="L17" i="16"/>
  <c r="E10" i="13"/>
  <c r="L48" i="16"/>
  <c r="K30" i="16"/>
  <c r="L30" i="16" s="1"/>
  <c r="K46" i="16"/>
  <c r="L46" i="16" s="1"/>
  <c r="L36" i="15"/>
  <c r="L11" i="15"/>
  <c r="L29" i="15"/>
  <c r="L31" i="15"/>
  <c r="L33" i="15"/>
  <c r="L8" i="15"/>
  <c r="L10" i="15"/>
  <c r="L12" i="15"/>
  <c r="J37" i="15"/>
  <c r="L39" i="15"/>
  <c r="F8" i="15"/>
  <c r="F28" i="15"/>
  <c r="F30" i="15"/>
  <c r="F46" i="15"/>
  <c r="F47" i="15"/>
  <c r="F50" i="15"/>
  <c r="F45" i="15"/>
  <c r="J53" i="15"/>
  <c r="K37" i="15"/>
  <c r="F52" i="15"/>
  <c r="F54" i="15"/>
  <c r="F17" i="15"/>
  <c r="H34" i="15"/>
  <c r="K34" i="15" s="1"/>
  <c r="L34" i="15" s="1"/>
  <c r="F53" i="15"/>
  <c r="L58" i="15"/>
  <c r="F7" i="15"/>
  <c r="F51" i="15"/>
  <c r="F37" i="15"/>
  <c r="F33" i="15"/>
  <c r="F32" i="15"/>
  <c r="F40" i="15"/>
  <c r="F39" i="15"/>
  <c r="F29" i="15"/>
  <c r="F31" i="15"/>
  <c r="F38" i="15"/>
  <c r="J16" i="15"/>
  <c r="L16" i="15" s="1"/>
  <c r="L32" i="15"/>
  <c r="L40" i="15"/>
  <c r="L7" i="15"/>
  <c r="H13" i="15"/>
  <c r="K13" i="15" s="1"/>
  <c r="L13" i="15" s="1"/>
  <c r="L28" i="15"/>
  <c r="F49" i="15"/>
  <c r="H17" i="15"/>
  <c r="K17" i="15" s="1"/>
  <c r="L17" i="15" s="1"/>
  <c r="F34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5" i="15"/>
  <c r="K54" i="15"/>
  <c r="L54" i="15" s="1"/>
  <c r="H52" i="15"/>
  <c r="F56" i="15"/>
  <c r="F36" i="15"/>
  <c r="F48" i="15"/>
  <c r="F55" i="15"/>
  <c r="H56" i="15"/>
  <c r="J56" i="15"/>
  <c r="F27" i="15"/>
  <c r="L30" i="15"/>
  <c r="F35" i="15"/>
  <c r="L38" i="15"/>
  <c r="K55" i="15"/>
  <c r="L55" i="15" s="1"/>
  <c r="F15" i="15"/>
  <c r="L51" i="15"/>
  <c r="G152" i="14"/>
  <c r="G141" i="14"/>
  <c r="G114" i="14"/>
  <c r="G89" i="14"/>
  <c r="G97" i="14"/>
  <c r="G87" i="14"/>
  <c r="G28" i="14"/>
  <c r="M119" i="14"/>
  <c r="G7" i="13"/>
  <c r="E7" i="13"/>
  <c r="E12" i="13"/>
  <c r="E11" i="13"/>
  <c r="E9" i="13"/>
  <c r="E8" i="13"/>
  <c r="L160" i="14"/>
  <c r="G138" i="14"/>
  <c r="G118" i="14"/>
  <c r="G10" i="13"/>
  <c r="G136" i="14"/>
  <c r="L39" i="14"/>
  <c r="M39" i="14" s="1"/>
  <c r="G159" i="14"/>
  <c r="G29" i="14"/>
  <c r="G65" i="14"/>
  <c r="G67" i="14"/>
  <c r="G69" i="14"/>
  <c r="G71" i="14"/>
  <c r="G70" i="14"/>
  <c r="G155" i="14"/>
  <c r="G36" i="14"/>
  <c r="G66" i="14"/>
  <c r="K69" i="14"/>
  <c r="G73" i="14"/>
  <c r="M71" i="14"/>
  <c r="G77" i="14"/>
  <c r="M89" i="14"/>
  <c r="G107" i="14"/>
  <c r="G111" i="14"/>
  <c r="F144" i="14"/>
  <c r="M70" i="14"/>
  <c r="M74" i="14"/>
  <c r="G95" i="14"/>
  <c r="M110" i="14"/>
  <c r="M111" i="14"/>
  <c r="G117" i="14"/>
  <c r="G120" i="14"/>
  <c r="G131" i="14"/>
  <c r="G133" i="14"/>
  <c r="F100" i="14"/>
  <c r="K93" i="14"/>
  <c r="G98" i="14"/>
  <c r="G137" i="14"/>
  <c r="G162" i="14"/>
  <c r="G8" i="13"/>
  <c r="G33" i="14"/>
  <c r="F43" i="14"/>
  <c r="G35" i="14"/>
  <c r="K37" i="14"/>
  <c r="M37" i="14" s="1"/>
  <c r="G86" i="14"/>
  <c r="M90" i="14"/>
  <c r="M91" i="14"/>
  <c r="G94" i="14"/>
  <c r="M95" i="14"/>
  <c r="G108" i="14"/>
  <c r="G109" i="14"/>
  <c r="G112" i="14"/>
  <c r="G113" i="14"/>
  <c r="G116" i="14"/>
  <c r="M118" i="14"/>
  <c r="G130" i="14"/>
  <c r="G139" i="14"/>
  <c r="L139" i="14"/>
  <c r="M139" i="14" s="1"/>
  <c r="M155" i="14"/>
  <c r="G157" i="14"/>
  <c r="M163" i="14"/>
  <c r="G90" i="14"/>
  <c r="G91" i="14"/>
  <c r="G96" i="14"/>
  <c r="G115" i="14"/>
  <c r="G129" i="14"/>
  <c r="M133" i="14"/>
  <c r="G140" i="14"/>
  <c r="G153" i="14"/>
  <c r="G156" i="14"/>
  <c r="G160" i="14"/>
  <c r="M162" i="14"/>
  <c r="M158" i="14"/>
  <c r="L157" i="14"/>
  <c r="G12" i="13"/>
  <c r="L159" i="14"/>
  <c r="M159" i="14" s="1"/>
  <c r="G154" i="14"/>
  <c r="G149" i="14"/>
  <c r="G158" i="14"/>
  <c r="G161" i="14"/>
  <c r="G150" i="14"/>
  <c r="G151" i="14"/>
  <c r="K157" i="14"/>
  <c r="K160" i="14"/>
  <c r="M134" i="14"/>
  <c r="M132" i="14"/>
  <c r="M135" i="14"/>
  <c r="G11" i="13"/>
  <c r="L136" i="14"/>
  <c r="M136" i="14" s="1"/>
  <c r="G132" i="14"/>
  <c r="G134" i="14"/>
  <c r="G135" i="14"/>
  <c r="G142" i="14"/>
  <c r="K140" i="14"/>
  <c r="K138" i="14"/>
  <c r="M138" i="14" s="1"/>
  <c r="L116" i="14"/>
  <c r="L114" i="14"/>
  <c r="M114" i="14" s="1"/>
  <c r="L115" i="14"/>
  <c r="M115" i="14" s="1"/>
  <c r="G110" i="14"/>
  <c r="G105" i="14"/>
  <c r="G119" i="14"/>
  <c r="F124" i="14"/>
  <c r="G106" i="14"/>
  <c r="K113" i="14"/>
  <c r="L112" i="14"/>
  <c r="M112" i="14" s="1"/>
  <c r="K116" i="14"/>
  <c r="G9" i="13"/>
  <c r="L92" i="14"/>
  <c r="M92" i="14" s="1"/>
  <c r="L94" i="14"/>
  <c r="M94" i="14" s="1"/>
  <c r="G85" i="14"/>
  <c r="G88" i="14"/>
  <c r="G92" i="14"/>
  <c r="G93" i="14"/>
  <c r="K96" i="14"/>
  <c r="M75" i="14"/>
  <c r="L68" i="14"/>
  <c r="M68" i="14" s="1"/>
  <c r="F79" i="14"/>
  <c r="G72" i="14"/>
  <c r="G74" i="14"/>
  <c r="G68" i="14"/>
  <c r="G75" i="14"/>
  <c r="G76" i="14"/>
  <c r="K72" i="14"/>
  <c r="G53" i="14"/>
  <c r="L55" i="14"/>
  <c r="M55" i="14" s="1"/>
  <c r="G37" i="14"/>
  <c r="G50" i="14"/>
  <c r="G56" i="14"/>
  <c r="K52" i="14"/>
  <c r="L52" i="14"/>
  <c r="L53" i="14"/>
  <c r="M56" i="14"/>
  <c r="G55" i="14"/>
  <c r="G57" i="14"/>
  <c r="G48" i="14"/>
  <c r="G49" i="14"/>
  <c r="G51" i="14"/>
  <c r="G52" i="14"/>
  <c r="F59" i="14"/>
  <c r="G54" i="14"/>
  <c r="G58" i="14"/>
  <c r="K53" i="14"/>
  <c r="M34" i="14"/>
  <c r="L38" i="14"/>
  <c r="G30" i="14"/>
  <c r="G31" i="14"/>
  <c r="G32" i="14"/>
  <c r="G34" i="14"/>
  <c r="G38" i="14"/>
  <c r="K38" i="14"/>
  <c r="G163" i="14" l="1"/>
  <c r="J170" i="14" s="1"/>
  <c r="G124" i="14"/>
  <c r="J125" i="14" s="1"/>
  <c r="M113" i="14"/>
  <c r="L40" i="14"/>
  <c r="M40" i="14" s="1"/>
  <c r="L140" i="14"/>
  <c r="M140" i="14" s="1"/>
  <c r="K35" i="15"/>
  <c r="L35" i="15" s="1"/>
  <c r="K18" i="15"/>
  <c r="L18" i="15" s="1"/>
  <c r="L37" i="15"/>
  <c r="K14" i="15"/>
  <c r="L14" i="15" s="1"/>
  <c r="K53" i="15"/>
  <c r="L53" i="15" s="1"/>
  <c r="K52" i="15"/>
  <c r="K57" i="15"/>
  <c r="L57" i="15" s="1"/>
  <c r="K56" i="15"/>
  <c r="L56" i="15" s="1"/>
  <c r="M52" i="14"/>
  <c r="L161" i="14"/>
  <c r="M161" i="14" s="1"/>
  <c r="L54" i="14"/>
  <c r="M54" i="14" s="1"/>
  <c r="G79" i="14"/>
  <c r="J80" i="14" s="1"/>
  <c r="G144" i="14"/>
  <c r="J145" i="14" s="1"/>
  <c r="L93" i="14"/>
  <c r="M93" i="14" s="1"/>
  <c r="M38" i="14"/>
  <c r="M157" i="14"/>
  <c r="L117" i="14"/>
  <c r="M117" i="14" s="1"/>
  <c r="M53" i="14"/>
  <c r="L156" i="14"/>
  <c r="M160" i="14"/>
  <c r="L137" i="14"/>
  <c r="M137" i="14" s="1"/>
  <c r="M116" i="14"/>
  <c r="G100" i="14"/>
  <c r="J101" i="14" s="1"/>
  <c r="L96" i="14"/>
  <c r="M96" i="14" s="1"/>
  <c r="L97" i="14"/>
  <c r="M97" i="14" s="1"/>
  <c r="L69" i="14"/>
  <c r="M69" i="14" s="1"/>
  <c r="L72" i="14"/>
  <c r="L73" i="14"/>
  <c r="M73" i="14" s="1"/>
  <c r="G43" i="14"/>
  <c r="J44" i="14" s="1"/>
  <c r="G59" i="14"/>
  <c r="J60" i="14" s="1"/>
  <c r="L51" i="14"/>
  <c r="M51" i="14" s="1"/>
  <c r="L50" i="14"/>
  <c r="L36" i="14"/>
  <c r="M36" i="14" s="1"/>
  <c r="L35" i="14"/>
  <c r="M156" i="14" l="1"/>
  <c r="M168" i="14" s="1"/>
  <c r="L170" i="14" s="1"/>
  <c r="L168" i="14"/>
  <c r="M170" i="14"/>
  <c r="C12" i="13" s="1"/>
  <c r="M122" i="14"/>
  <c r="L125" i="14" s="1"/>
  <c r="M125" i="14" s="1"/>
  <c r="C10" i="13" s="1"/>
  <c r="L52" i="15"/>
  <c r="L122" i="14"/>
  <c r="M99" i="14"/>
  <c r="L101" i="14" s="1"/>
  <c r="M101" i="14" s="1"/>
  <c r="C9" i="13" s="1"/>
  <c r="L143" i="14"/>
  <c r="M143" i="14"/>
  <c r="L145" i="14" s="1"/>
  <c r="M145" i="14" s="1"/>
  <c r="C11" i="13" s="1"/>
  <c r="L99" i="14"/>
  <c r="M72" i="14"/>
  <c r="M78" i="14" s="1"/>
  <c r="L80" i="14" s="1"/>
  <c r="M80" i="14" s="1"/>
  <c r="C8" i="13" s="1"/>
  <c r="L78" i="14"/>
  <c r="L41" i="14"/>
  <c r="M50" i="14"/>
  <c r="M57" i="14" s="1"/>
  <c r="L60" i="14" s="1"/>
  <c r="M60" i="14" s="1"/>
  <c r="C7" i="13" s="1"/>
  <c r="L57" i="14"/>
  <c r="M35" i="14"/>
  <c r="D11" i="13" l="1"/>
  <c r="F11" i="13" s="1"/>
  <c r="D10" i="13"/>
  <c r="F10" i="13" s="1"/>
  <c r="D9" i="13"/>
  <c r="F9" i="13" s="1"/>
  <c r="D12" i="13"/>
  <c r="F12" i="13" s="1"/>
  <c r="D8" i="13"/>
  <c r="F8" i="13" s="1"/>
  <c r="M41" i="14"/>
  <c r="L44" i="14" s="1"/>
  <c r="M44" i="14" s="1"/>
  <c r="C6" i="13" s="1"/>
  <c r="D7" i="13" s="1"/>
  <c r="F7" i="13" s="1"/>
  <c r="L20" i="14" l="1"/>
  <c r="K20" i="14"/>
  <c r="F18" i="14"/>
  <c r="E18" i="14"/>
  <c r="L19" i="14"/>
  <c r="K19" i="14"/>
  <c r="F17" i="14"/>
  <c r="E17" i="14"/>
  <c r="K18" i="14"/>
  <c r="F16" i="14"/>
  <c r="E16" i="14"/>
  <c r="F15" i="14"/>
  <c r="E15" i="14"/>
  <c r="J16" i="14"/>
  <c r="I17" i="14" s="1"/>
  <c r="F14" i="14"/>
  <c r="E14" i="14"/>
  <c r="F13" i="14"/>
  <c r="E13" i="14"/>
  <c r="J14" i="14"/>
  <c r="I13" i="14" s="1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3" i="14" l="1"/>
  <c r="K15" i="14"/>
  <c r="L13" i="14"/>
  <c r="K16" i="14"/>
  <c r="L18" i="14"/>
  <c r="M18" i="14" s="1"/>
  <c r="M10" i="14"/>
  <c r="M19" i="14"/>
  <c r="M11" i="14"/>
  <c r="M12" i="14"/>
  <c r="M20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3" i="14" l="1"/>
  <c r="J24" i="14" s="1"/>
  <c r="M16" i="14"/>
  <c r="M15" i="14"/>
  <c r="M13" i="14"/>
  <c r="L17" i="14"/>
  <c r="M17" i="14" s="1"/>
  <c r="L14" i="14"/>
  <c r="L23" i="14" l="1"/>
  <c r="M14" i="14"/>
  <c r="M23" i="14" l="1"/>
  <c r="L24" i="14" s="1"/>
  <c r="M24" i="14" s="1"/>
  <c r="C5" i="13" s="1"/>
  <c r="D6" i="13" l="1"/>
  <c r="E6" i="13"/>
  <c r="E13" i="13" s="1"/>
  <c r="F6" i="13" l="1"/>
  <c r="F13" i="13" s="1"/>
  <c r="F16" i="13" s="1"/>
</calcChain>
</file>

<file path=xl/sharedStrings.xml><?xml version="1.0" encoding="utf-8"?>
<sst xmlns="http://schemas.openxmlformats.org/spreadsheetml/2006/main" count="165" uniqueCount="61">
  <si>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</si>
  <si>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</si>
  <si>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</si>
  <si>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</si>
  <si>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</si>
  <si>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</si>
  <si>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</si>
  <si>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</si>
  <si>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</si>
  <si>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</si>
  <si>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</si>
  <si>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</si>
  <si>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</si>
  <si>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</si>
  <si>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</si>
  <si>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Shortage </t>
  </si>
  <si>
    <t>LB</t>
  </si>
  <si>
    <t>CL</t>
  </si>
  <si>
    <t>RB</t>
  </si>
  <si>
    <t>Paddy land</t>
  </si>
  <si>
    <t>Ditch</t>
  </si>
  <si>
    <t>HBB road</t>
  </si>
  <si>
    <t>House area</t>
  </si>
  <si>
    <t>Cross section of Hiron khal along the Hiron Middelpara khal</t>
  </si>
  <si>
    <t>Cross section of Hiron khal 50m US from meeting point of Hiron Middelpara khal</t>
  </si>
  <si>
    <t>Cross section of Hiron khal 50m DS from meeting point of Hiron Middelpara khal</t>
  </si>
  <si>
    <t>Erthen road</t>
  </si>
  <si>
    <t xml:space="preserve">Khal </t>
  </si>
  <si>
    <t>Pond</t>
  </si>
  <si>
    <t>House</t>
  </si>
  <si>
    <t>Low land</t>
  </si>
  <si>
    <t>Garden</t>
  </si>
  <si>
    <t>Open land</t>
  </si>
  <si>
    <t>Tolite</t>
  </si>
  <si>
    <t>Khal</t>
  </si>
  <si>
    <t xml:space="preserve"> Grabiet</t>
  </si>
  <si>
    <t>Cross section of Hiron khal 50 DS from meeting point of Hiron Middle para khal</t>
  </si>
  <si>
    <t>Cross section of Hiron khal along the Hiron Middle para khal</t>
  </si>
  <si>
    <t>Cross section of Hiron khal 50 US from meeting point of Hiron Middle para khal</t>
  </si>
  <si>
    <t>Total Earth  As Per DPP</t>
  </si>
  <si>
    <t xml:space="preserve"> Cross Section of Re-excavation of Hiron Middelparakhal from km. 0.000 to km. 0.714 in polder -2  in c/w Tarail-Pachuria Sub-Project under CRISP-WRM under Specialized Division. BWDB, Gopalganj during the year 2024-2025.</t>
  </si>
  <si>
    <r>
      <t xml:space="preserve">Cross Section of Outfall river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 Re-excavation of Hiron Middle para khal from km. 0.000 to km. 0.714 in polder -2 in c/w Tarail-Pachuria Sub-Project under CRISP-WRM under Specialized Division. BWDB, Gopalganj during the year 2024-2025.</t>
    </r>
  </si>
  <si>
    <t>Ch.</t>
  </si>
  <si>
    <t>Long Section of Hiron Middle para khal</t>
  </si>
  <si>
    <t>Dist/Ch(m)</t>
  </si>
  <si>
    <t>C/L R.L.</t>
  </si>
  <si>
    <t>L/BR.L.</t>
  </si>
  <si>
    <t>R/B R.L.</t>
  </si>
  <si>
    <t>Long Section for re-excavation of Hiron Middle para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</si>
  <si>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</si>
  <si>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</si>
  <si>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</si>
  <si>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</si>
  <si>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</si>
  <si>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</si>
  <si>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</si>
  <si>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</si>
  <si>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</si>
  <si>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(Sadiur Rahman)</t>
  </si>
  <si>
    <t>Long Section for Re-excavation of Hiron Middel para khal from km. 0.000 to km. 0.714 in polder -2  in c/w Tarail-Pachuria Sub-Project under CRISP-WRM under Specialized Division. BWDB, Gopalganj during the year 2024-2025.</t>
  </si>
  <si>
    <r>
      <t xml:space="preserve">Cross Section of Offtake Khal river </t>
    </r>
    <r>
      <rPr>
        <b/>
        <sz val="11"/>
        <rFont val="Arial"/>
        <family val="2"/>
      </rPr>
      <t>(Hiron khal)</t>
    </r>
    <r>
      <rPr>
        <sz val="11"/>
        <rFont val="Arial"/>
        <family val="2"/>
      </rPr>
      <t xml:space="preserve">  Re-excavation of Hiron Middelparakhal from km. 0.000 to km. 0.714 in polder -2 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</si>
</sst>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93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0" fontId="10" fillId="0" borderId="0" xfId="5" applyFont="1"/>
    <xf numFmtId="0" fontId="1" fillId="0" borderId="0" xfId="5" applyAlignment="1">
      <alignment horizontal="center"/>
    </xf>
    <xf numFmtId="2" fontId="4" fillId="0" borderId="0" xfId="1" applyNumberFormat="1" applyFont="1" applyAlignment="1">
      <alignment horizontal="center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2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/>
    <xf numFmtId="2" fontId="15" fillId="0" borderId="0" xfId="5" applyNumberFormat="1" applyFont="1" applyAlignment="1">
      <alignment horizontal="center"/>
    </xf>
    <xf numFmtId="0" fontId="15" fillId="0" borderId="0" xfId="5" applyFont="1"/>
    <xf numFmtId="2" fontId="15" fillId="0" borderId="0" xfId="1" applyNumberFormat="1" applyFont="1" applyAlignment="1">
      <alignment horizontal="center"/>
    </xf>
    <xf numFmtId="164" fontId="15" fillId="0" borderId="0" xfId="1" applyNumberFormat="1" applyFont="1" applyAlignment="1">
      <alignment horizontal="center"/>
    </xf>
    <xf numFmtId="2" fontId="15" fillId="0" borderId="0" xfId="1" applyNumberFormat="1" applyFont="1" applyAlignment="1">
      <alignment horizontal="center" vertical="center"/>
    </xf>
    <xf numFmtId="2" fontId="15" fillId="0" borderId="0" xfId="5" applyNumberFormat="1" applyFont="1" applyAlignment="1">
      <alignment horizontal="center" vertical="center"/>
    </xf>
    <xf numFmtId="0" fontId="15" fillId="0" borderId="0" xfId="1" applyFont="1"/>
    <xf numFmtId="164" fontId="15" fillId="0" borderId="0" xfId="1" applyNumberFormat="1" applyFont="1" applyAlignment="1">
      <alignment horizontal="center" vertical="center"/>
    </xf>
    <xf numFmtId="2" fontId="16" fillId="0" borderId="0" xfId="1" applyNumberFormat="1" applyFont="1" applyAlignment="1">
      <alignment horizontal="center"/>
    </xf>
    <xf numFmtId="0" fontId="17" fillId="0" borderId="0" xfId="5" applyFont="1" applyAlignment="1">
      <alignment horizontal="center" vertical="justify"/>
    </xf>
    <xf numFmtId="2" fontId="15" fillId="0" borderId="0" xfId="5" applyNumberFormat="1" applyFont="1"/>
    <xf numFmtId="0" fontId="15" fillId="0" borderId="0" xfId="5" applyFont="1" applyAlignment="1">
      <alignment horizontal="center"/>
    </xf>
    <xf numFmtId="164" fontId="17" fillId="0" borderId="0" xfId="5" applyNumberFormat="1" applyFont="1" applyAlignment="1">
      <alignment horizontal="center" vertical="justify"/>
    </xf>
    <xf numFmtId="0" fontId="15" fillId="0" borderId="0" xfId="5" applyFont="1" applyAlignment="1">
      <alignment vertical="justify"/>
    </xf>
    <xf numFmtId="0" fontId="18" fillId="0" borderId="0" xfId="5" applyFont="1" applyAlignment="1">
      <alignment horizontal="center"/>
    </xf>
    <xf numFmtId="2" fontId="18" fillId="0" borderId="0" xfId="5" applyNumberFormat="1" applyFont="1" applyAlignment="1">
      <alignment horizontal="center"/>
    </xf>
    <xf numFmtId="0" fontId="18" fillId="0" borderId="0" xfId="5" applyFont="1"/>
    <xf numFmtId="164" fontId="15" fillId="0" borderId="0" xfId="5" applyNumberFormat="1" applyFont="1" applyAlignment="1">
      <alignment horizontal="center"/>
    </xf>
    <xf numFmtId="2" fontId="15" fillId="0" borderId="0" xfId="5" applyNumberFormat="1" applyFont="1" applyAlignment="1">
      <alignment vertical="justify"/>
    </xf>
    <xf numFmtId="0" fontId="0" fillId="0" borderId="0" xfId="0" applyAlignment="1">
      <alignment horizontal="center"/>
    </xf>
    <xf numFmtId="0" fontId="6" fillId="0" borderId="0" xfId="5" applyFont="1" applyAlignment="1">
      <alignment horizontal="center"/>
    </xf>
    <xf numFmtId="0" fontId="8" fillId="0" borderId="0" xfId="5" applyFont="1" applyAlignment="1">
      <alignment vertical="justify"/>
    </xf>
    <xf numFmtId="2" fontId="6" fillId="0" borderId="0" xfId="5" applyNumberFormat="1" applyFont="1" applyAlignment="1">
      <alignment horizontal="center" vertical="justify"/>
    </xf>
    <xf numFmtId="0" fontId="7" fillId="0" borderId="0" xfId="5" applyFont="1" applyAlignment="1">
      <alignment vertical="justify"/>
    </xf>
    <xf numFmtId="0" fontId="7" fillId="0" borderId="0" xfId="5" applyFont="1" applyAlignment="1">
      <alignment horizontal="center" vertical="justify"/>
    </xf>
    <xf numFmtId="164" fontId="7" fillId="0" borderId="0" xfId="5" applyNumberFormat="1" applyFont="1" applyAlignment="1">
      <alignment horizontal="center" vertical="justify"/>
    </xf>
    <xf numFmtId="0" fontId="6" fillId="0" borderId="0" xfId="1" applyFont="1"/>
    <xf numFmtId="0" fontId="6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center" vertical="center"/>
    </xf>
    <xf numFmtId="2" fontId="20" fillId="0" borderId="0" xfId="5" applyNumberFormat="1" applyFont="1" applyAlignment="1">
      <alignment horizontal="center"/>
    </xf>
    <xf numFmtId="2" fontId="6" fillId="0" borderId="0" xfId="5" applyNumberFormat="1" applyFont="1" applyAlignment="1">
      <alignment horizontal="center"/>
    </xf>
    <xf numFmtId="164" fontId="6" fillId="0" borderId="0" xfId="5" applyNumberFormat="1" applyFont="1"/>
    <xf numFmtId="0" fontId="20" fillId="0" borderId="0" xfId="5" applyFont="1"/>
    <xf numFmtId="2" fontId="21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2" fontId="6" fillId="0" borderId="0" xfId="1" applyNumberFormat="1" applyFont="1"/>
    <xf numFmtId="164" fontId="6" fillId="0" borderId="0" xfId="1" applyNumberFormat="1" applyFont="1"/>
    <xf numFmtId="2" fontId="7" fillId="0" borderId="0" xfId="5" applyNumberFormat="1" applyFont="1" applyAlignment="1">
      <alignment horizontal="center" vertical="justify"/>
    </xf>
    <xf numFmtId="2" fontId="6" fillId="0" borderId="0" xfId="5" applyNumberFormat="1" applyFont="1" applyAlignment="1">
      <alignment vertical="justify"/>
    </xf>
    <xf numFmtId="164" fontId="6" fillId="0" borderId="0" xfId="5" applyNumberFormat="1" applyFont="1" applyAlignment="1">
      <alignment horizontal="center"/>
    </xf>
    <xf numFmtId="164" fontId="6" fillId="0" borderId="0" xfId="5" applyNumberFormat="1" applyFont="1" applyAlignment="1">
      <alignment horizontal="center" vertical="center"/>
    </xf>
    <xf numFmtId="2" fontId="6" fillId="2" borderId="0" xfId="5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22" fillId="0" borderId="0" xfId="5" applyFont="1"/>
    <xf numFmtId="2" fontId="22" fillId="0" borderId="0" xfId="1" applyNumberFormat="1" applyFont="1" applyAlignment="1">
      <alignment horizontal="center"/>
    </xf>
    <xf numFmtId="164" fontId="22" fillId="0" borderId="0" xfId="1" applyNumberFormat="1" applyFont="1" applyAlignment="1">
      <alignment horizontal="center"/>
    </xf>
    <xf numFmtId="2" fontId="22" fillId="0" borderId="0" xfId="1" applyNumberFormat="1" applyFont="1" applyAlignment="1">
      <alignment horizontal="center" vertical="center"/>
    </xf>
    <xf numFmtId="2" fontId="22" fillId="0" borderId="0" xfId="5" applyNumberFormat="1" applyFont="1" applyAlignment="1">
      <alignment horizontal="center" vertical="center"/>
    </xf>
    <xf numFmtId="2" fontId="23" fillId="0" borderId="0" xfId="5" applyNumberFormat="1" applyFont="1" applyAlignment="1">
      <alignment horizontal="center"/>
    </xf>
    <xf numFmtId="0" fontId="12" fillId="0" borderId="0" xfId="5" applyFont="1"/>
    <xf numFmtId="2" fontId="22" fillId="0" borderId="0" xfId="5" applyNumberFormat="1" applyFont="1" applyAlignment="1">
      <alignment horizontal="center"/>
    </xf>
    <xf numFmtId="2" fontId="12" fillId="0" borderId="0" xfId="5" applyNumberFormat="1" applyFont="1"/>
    <xf numFmtId="0" fontId="23" fillId="0" borderId="0" xfId="5" applyFont="1"/>
    <xf numFmtId="0" fontId="22" fillId="0" borderId="0" xfId="1" applyFont="1"/>
    <xf numFmtId="164" fontId="22" fillId="0" borderId="0" xfId="1" applyNumberFormat="1" applyFont="1" applyAlignment="1">
      <alignment horizontal="center" vertical="center"/>
    </xf>
    <xf numFmtId="2" fontId="24" fillId="0" borderId="0" xfId="1" applyNumberFormat="1" applyFont="1" applyAlignment="1">
      <alignment horizontal="center"/>
    </xf>
    <xf numFmtId="0" fontId="12" fillId="0" borderId="0" xfId="5" applyFont="1" applyAlignment="1">
      <alignment vertical="justify"/>
    </xf>
    <xf numFmtId="0" fontId="25" fillId="0" borderId="0" xfId="5" applyFont="1" applyAlignment="1">
      <alignment horizontal="center" vertical="justify"/>
    </xf>
    <xf numFmtId="2" fontId="22" fillId="0" borderId="0" xfId="5" applyNumberFormat="1" applyFont="1"/>
    <xf numFmtId="164" fontId="22" fillId="0" borderId="0" xfId="5" applyNumberFormat="1" applyFont="1"/>
    <xf numFmtId="0" fontId="22" fillId="0" borderId="0" xfId="5" applyFont="1" applyAlignment="1">
      <alignment horizontal="center"/>
    </xf>
    <xf numFmtId="164" fontId="25" fillId="0" borderId="0" xfId="5" applyNumberFormat="1" applyFont="1" applyAlignment="1">
      <alignment horizontal="center" vertical="justify"/>
    </xf>
    <xf numFmtId="0" fontId="22" fillId="0" borderId="0" xfId="5" applyFont="1" applyAlignment="1">
      <alignment vertical="justify"/>
    </xf>
    <xf numFmtId="0" fontId="26" fillId="0" borderId="0" xfId="5" applyFont="1" applyAlignment="1">
      <alignment horizontal="center"/>
    </xf>
    <xf numFmtId="2" fontId="26" fillId="0" borderId="0" xfId="5" applyNumberFormat="1" applyFont="1" applyAlignment="1">
      <alignment horizontal="center"/>
    </xf>
    <xf numFmtId="0" fontId="26" fillId="0" borderId="0" xfId="5" applyFont="1"/>
    <xf numFmtId="164" fontId="12" fillId="0" borderId="0" xfId="5" applyNumberFormat="1" applyFont="1"/>
    <xf numFmtId="0" fontId="12" fillId="0" borderId="0" xfId="5" applyFont="1" applyAlignment="1">
      <alignment horizontal="center"/>
    </xf>
    <xf numFmtId="0" fontId="27" fillId="0" borderId="5" xfId="6" applyFont="1" applyBorder="1" applyAlignment="1">
      <alignment horizontal="center"/>
    </xf>
    <xf numFmtId="164" fontId="27" fillId="0" borderId="6" xfId="6" applyNumberFormat="1" applyFont="1" applyBorder="1"/>
    <xf numFmtId="0" fontId="27" fillId="0" borderId="6" xfId="6" applyFont="1" applyBorder="1"/>
    <xf numFmtId="0" fontId="27" fillId="0" borderId="7" xfId="6" applyFont="1" applyBorder="1"/>
    <xf numFmtId="0" fontId="27" fillId="0" borderId="0" xfId="6" applyFont="1"/>
    <xf numFmtId="0" fontId="27" fillId="0" borderId="8" xfId="6" applyFont="1" applyBorder="1" applyAlignment="1">
      <alignment horizontal="center"/>
    </xf>
    <xf numFmtId="164" fontId="27" fillId="0" borderId="0" xfId="6" applyNumberFormat="1" applyFont="1" applyAlignment="1">
      <alignment horizontal="center" vertical="center"/>
    </xf>
    <xf numFmtId="164" fontId="27" fillId="0" borderId="9" xfId="6" applyNumberFormat="1" applyFont="1" applyBorder="1" applyAlignment="1">
      <alignment horizontal="center" vertical="center"/>
    </xf>
    <xf numFmtId="1" fontId="27" fillId="0" borderId="0" xfId="6" applyNumberFormat="1" applyFont="1"/>
    <xf numFmtId="1" fontId="28" fillId="0" borderId="0" xfId="6" applyNumberFormat="1" applyFont="1"/>
    <xf numFmtId="2" fontId="27" fillId="0" borderId="0" xfId="6" applyNumberFormat="1" applyFont="1" applyAlignment="1">
      <alignment horizontal="center" vertical="center"/>
    </xf>
    <xf numFmtId="0" fontId="27" fillId="0" borderId="0" xfId="6" applyFont="1" applyAlignment="1">
      <alignment horizontal="center" vertical="center"/>
    </xf>
    <xf numFmtId="0" fontId="27" fillId="0" borderId="9" xfId="6" applyFont="1" applyBorder="1" applyAlignment="1">
      <alignment horizontal="center" vertical="center"/>
    </xf>
    <xf numFmtId="164" fontId="27" fillId="0" borderId="0" xfId="6" applyNumberFormat="1" applyFont="1"/>
    <xf numFmtId="2" fontId="27" fillId="0" borderId="0" xfId="6" applyNumberFormat="1" applyFont="1"/>
    <xf numFmtId="0" fontId="27" fillId="0" borderId="9" xfId="6" applyFont="1" applyBorder="1"/>
    <xf numFmtId="0" fontId="29" fillId="0" borderId="0" xfId="6" applyFont="1"/>
    <xf numFmtId="0" fontId="1" fillId="0" borderId="8" xfId="6" applyBorder="1"/>
    <xf numFmtId="164" fontId="1" fillId="0" borderId="0" xfId="6" applyNumberFormat="1"/>
    <xf numFmtId="0" fontId="1" fillId="0" borderId="0" xfId="6"/>
    <xf numFmtId="0" fontId="1" fillId="0" borderId="9" xfId="6" applyBorder="1"/>
    <xf numFmtId="0" fontId="1" fillId="0" borderId="0" xfId="6" applyFont="1"/>
    <xf numFmtId="0" fontId="33" fillId="0" borderId="5" xfId="6" applyFont="1" applyBorder="1" applyAlignment="1">
      <alignment horizontal="center" vertical="top" wrapText="1"/>
    </xf>
    <xf numFmtId="0" fontId="33" fillId="0" borderId="6" xfId="6" applyFont="1" applyBorder="1" applyAlignment="1">
      <alignment horizontal="center" vertical="top" wrapText="1"/>
    </xf>
    <xf numFmtId="0" fontId="33" fillId="0" borderId="7" xfId="6" applyFont="1" applyBorder="1" applyAlignment="1">
      <alignment horizontal="center" vertical="top" wrapText="1"/>
    </xf>
    <xf numFmtId="0" fontId="33" fillId="0" borderId="8" xfId="6" applyFont="1" applyBorder="1" applyAlignment="1">
      <alignment horizontal="center" vertical="top" wrapText="1"/>
    </xf>
    <xf numFmtId="0" fontId="33" fillId="0" borderId="0" xfId="6" applyFont="1" applyAlignment="1">
      <alignment horizontal="center" vertical="top" wrapText="1"/>
    </xf>
    <xf numFmtId="0" fontId="33" fillId="0" borderId="9" xfId="6" applyFont="1" applyBorder="1" applyAlignment="1">
      <alignment horizontal="center" vertical="top" wrapText="1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33" fillId="0" borderId="9" xfId="6" applyFont="1" applyBorder="1"/>
    <xf numFmtId="0" fontId="1" fillId="0" borderId="10" xfId="6" applyBorder="1"/>
    <xf numFmtId="164" fontId="1" fillId="0" borderId="11" xfId="6" applyNumberFormat="1" applyBorder="1"/>
    <xf numFmtId="0" fontId="1" fillId="0" borderId="11" xfId="6" applyBorder="1"/>
    <xf numFmtId="0" fontId="33" fillId="0" borderId="12" xfId="6" applyFont="1" applyBorder="1"/>
    <xf numFmtId="0" fontId="35" fillId="0" borderId="0" xfId="6" applyFont="1"/>
    <xf numFmtId="0" fontId="33" fillId="0" borderId="8" xfId="6" applyFont="1" applyBorder="1" applyAlignment="1">
      <alignment horizontal="center"/>
    </xf>
    <xf numFmtId="0" fontId="33" fillId="0" borderId="0" xfId="6" applyFont="1" applyAlignment="1">
      <alignment horizontal="center"/>
    </xf>
    <xf numFmtId="0" fontId="33" fillId="0" borderId="9" xfId="6" applyFont="1" applyBorder="1" applyAlignment="1">
      <alignment horizontal="center"/>
    </xf>
    <xf numFmtId="0" fontId="33" fillId="0" borderId="10" xfId="6" applyFont="1" applyBorder="1" applyAlignment="1">
      <alignment horizontal="center"/>
    </xf>
    <xf numFmtId="0" fontId="33" fillId="0" borderId="11" xfId="6" applyFont="1" applyBorder="1" applyAlignment="1">
      <alignment horizontal="center"/>
    </xf>
    <xf numFmtId="0" fontId="33" fillId="0" borderId="12" xfId="6" applyFont="1" applyBorder="1" applyAlignment="1">
      <alignment horizontal="center"/>
    </xf>
    <xf numFmtId="164" fontId="1" fillId="0" borderId="6" xfId="6" applyNumberFormat="1" applyFont="1" applyBorder="1"/>
    <xf numFmtId="164" fontId="0" fillId="0" borderId="6" xfId="0" applyNumberFormat="1" applyBorder="1"/>
    <xf numFmtId="0" fontId="30" fillId="0" borderId="0" xfId="6" applyFont="1" applyAlignment="1">
      <alignment horizontal="center"/>
    </xf>
    <xf numFmtId="0" fontId="0" fillId="0" borderId="0" xfId="0"/>
    <xf numFmtId="0" fontId="31" fillId="0" borderId="1" xfId="6" applyFont="1" applyBorder="1" applyAlignment="1">
      <alignment horizontal="center"/>
    </xf>
    <xf numFmtId="0" fontId="31" fillId="0" borderId="2" xfId="6" applyFont="1" applyBorder="1" applyAlignment="1">
      <alignment horizontal="center"/>
    </xf>
    <xf numFmtId="0" fontId="31" fillId="0" borderId="3" xfId="6" applyFont="1" applyBorder="1" applyAlignment="1">
      <alignment horizontal="center"/>
    </xf>
    <xf numFmtId="0" fontId="32" fillId="0" borderId="5" xfId="6" applyFont="1" applyBorder="1" applyAlignment="1">
      <alignment horizontal="justify" vertical="center" wrapText="1"/>
    </xf>
    <xf numFmtId="0" fontId="32" fillId="0" borderId="6" xfId="6" applyFont="1" applyBorder="1" applyAlignment="1">
      <alignment horizontal="justify" vertical="center" wrapText="1"/>
    </xf>
    <xf numFmtId="0" fontId="32" fillId="0" borderId="7" xfId="6" applyFont="1" applyBorder="1" applyAlignment="1">
      <alignment horizontal="justify" vertical="center" wrapText="1"/>
    </xf>
    <xf numFmtId="0" fontId="32" fillId="0" borderId="8" xfId="6" applyFont="1" applyBorder="1" applyAlignment="1">
      <alignment horizontal="justify" vertical="center" wrapText="1"/>
    </xf>
    <xf numFmtId="0" fontId="32" fillId="0" borderId="0" xfId="6" applyFont="1" applyAlignment="1">
      <alignment horizontal="justify" vertical="center" wrapText="1"/>
    </xf>
    <xf numFmtId="0" fontId="32" fillId="0" borderId="9" xfId="6" applyFont="1" applyBorder="1" applyAlignment="1">
      <alignment horizontal="justify" vertical="center" wrapText="1"/>
    </xf>
    <xf numFmtId="0" fontId="32" fillId="0" borderId="10" xfId="6" applyFont="1" applyBorder="1" applyAlignment="1">
      <alignment horizontal="justify" vertical="center" wrapText="1"/>
    </xf>
    <xf numFmtId="0" fontId="32" fillId="0" borderId="11" xfId="6" applyFont="1" applyBorder="1" applyAlignment="1">
      <alignment horizontal="justify" vertical="center" wrapText="1"/>
    </xf>
    <xf numFmtId="0" fontId="32" fillId="0" borderId="12" xfId="6" applyFont="1" applyBorder="1" applyAlignment="1">
      <alignment horizontal="justify" vertical="center" wrapText="1"/>
    </xf>
    <xf numFmtId="0" fontId="34" fillId="0" borderId="5" xfId="6" applyFont="1" applyBorder="1" applyAlignment="1">
      <alignment horizontal="center"/>
    </xf>
    <xf numFmtId="0" fontId="34" fillId="0" borderId="6" xfId="6" applyFont="1" applyBorder="1" applyAlignment="1">
      <alignment horizontal="center"/>
    </xf>
    <xf numFmtId="0" fontId="34" fillId="0" borderId="7" xfId="6" applyFont="1" applyBorder="1" applyAlignment="1">
      <alignment horizontal="center"/>
    </xf>
    <xf numFmtId="0" fontId="6" fillId="0" borderId="0" xfId="5" applyFont="1" applyAlignment="1">
      <alignment horizontal="center" vertical="center" wrapText="1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5" applyFont="1" applyAlignment="1">
      <alignment horizontal="center"/>
    </xf>
    <xf numFmtId="164" fontId="22" fillId="0" borderId="0" xfId="1" applyNumberFormat="1" applyFont="1" applyAlignment="1">
      <alignment horizontal="center"/>
    </xf>
    <xf numFmtId="0" fontId="22" fillId="0" borderId="0" xfId="5" applyFont="1" applyAlignment="1">
      <alignment horizontal="center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12" fillId="2" borderId="0" xfId="5" applyFont="1" applyFill="1" applyAlignment="1">
      <alignment horizontal="center"/>
    </xf>
    <xf numFmtId="0" fontId="8" fillId="0" borderId="0" xfId="5" applyFont="1" applyAlignment="1">
      <alignment horizontal="center" vertical="justify"/>
    </xf>
    <xf numFmtId="0" fontId="13" fillId="0" borderId="0" xfId="8" applyFont="1" applyAlignment="1">
      <alignment horizontal="center" vertical="top" wrapText="1"/>
    </xf>
    <xf numFmtId="164" fontId="15" fillId="0" borderId="0" xfId="1" applyNumberFormat="1" applyFont="1" applyAlignment="1">
      <alignment horizontal="center"/>
    </xf>
    <xf numFmtId="0" fontId="15" fillId="0" borderId="0" xfId="5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'Hiron Middle para khal (2)'!$B$2:$J$2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0.71399999999999997</c:v>
                </c:pt>
              </c:numCache>
            </c:numRef>
          </c:cat>
          <c:val>
            <c:numRef>
              <c:f>'Hiron Middle para khal (2)'!$B$3:$J$3</c:f>
              <c:numCache>
                <c:formatCode>0.000</c:formatCode>
                <c:ptCount val="9"/>
                <c:pt idx="0">
                  <c:v>-0.16900000000000001</c:v>
                </c:pt>
                <c:pt idx="1">
                  <c:v>-7.0999999999999994E-2</c:v>
                </c:pt>
                <c:pt idx="2">
                  <c:v>2.9000000000000001E-2</c:v>
                </c:pt>
                <c:pt idx="3">
                  <c:v>0.129</c:v>
                </c:pt>
                <c:pt idx="4">
                  <c:v>0.03</c:v>
                </c:pt>
                <c:pt idx="5">
                  <c:v>2.9000000000000001E-2</c:v>
                </c:pt>
                <c:pt idx="6">
                  <c:v>0.22900000000000001</c:v>
                </c:pt>
                <c:pt idx="7">
                  <c:v>0.127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'Hiron Middle para khal (2)'!$B$2:$J$2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0.71399999999999997</c:v>
                </c:pt>
              </c:numCache>
            </c:numRef>
          </c:cat>
          <c:val>
            <c:numRef>
              <c:f>'Hiron Middle para khal (2)'!$B$4:$J$4</c:f>
              <c:numCache>
                <c:formatCode>0.000</c:formatCode>
                <c:ptCount val="9"/>
                <c:pt idx="0">
                  <c:v>2.0390000000000001</c:v>
                </c:pt>
                <c:pt idx="1">
                  <c:v>2.1120000000000001</c:v>
                </c:pt>
                <c:pt idx="2">
                  <c:v>2.2480000000000002</c:v>
                </c:pt>
                <c:pt idx="3">
                  <c:v>2.625</c:v>
                </c:pt>
                <c:pt idx="4">
                  <c:v>1.55</c:v>
                </c:pt>
                <c:pt idx="5">
                  <c:v>1.7649999999999999</c:v>
                </c:pt>
                <c:pt idx="6">
                  <c:v>2.5750000000000002</c:v>
                </c:pt>
                <c:pt idx="7">
                  <c:v>3.331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'Hiron Middle para khal (2)'!$B$2:$J$2</c:f>
              <c:numCache>
                <c:formatCode>0.000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0.71399999999999997</c:v>
                </c:pt>
              </c:numCache>
            </c:numRef>
          </c:cat>
          <c:val>
            <c:numRef>
              <c:f>'Hiron Middle para khal (2)'!$B$5:$J$5</c:f>
              <c:numCache>
                <c:formatCode>0.000</c:formatCode>
                <c:ptCount val="9"/>
                <c:pt idx="0">
                  <c:v>2.1</c:v>
                </c:pt>
                <c:pt idx="1">
                  <c:v>2.3119999999999998</c:v>
                </c:pt>
                <c:pt idx="2">
                  <c:v>2.8380000000000001</c:v>
                </c:pt>
                <c:pt idx="3">
                  <c:v>2.0419999999999998</c:v>
                </c:pt>
                <c:pt idx="4">
                  <c:v>1.46</c:v>
                </c:pt>
                <c:pt idx="5">
                  <c:v>1.885</c:v>
                </c:pt>
                <c:pt idx="6">
                  <c:v>2.4249999999999998</c:v>
                </c:pt>
                <c:pt idx="7">
                  <c:v>0.626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629376"/>
        <c:axId val="252631680"/>
      </c:lineChart>
      <c:catAx>
        <c:axId val="252629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631680"/>
        <c:crosses val="autoZero"/>
        <c:auto val="1"/>
        <c:lblAlgn val="ctr"/>
        <c:lblOffset val="100"/>
        <c:tickMarkSkip val="1"/>
        <c:noMultiLvlLbl val="0"/>
      </c:catAx>
      <c:valAx>
        <c:axId val="25263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62937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khal'!$B$689:$B$716</c:f>
              <c:numCache>
                <c:formatCode>0.00</c:formatCode>
                <c:ptCount val="28"/>
              </c:numCache>
            </c:numRef>
          </c:xVal>
          <c:yVal>
            <c:numRef>
              <c:f>'Hiron Middle para khal'!$C$689:$C$716</c:f>
              <c:numCache>
                <c:formatCode>0.000</c:formatCode>
                <c:ptCount val="28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khal'!$I$689:$I$713</c:f>
            </c:numRef>
          </c:xVal>
          <c:yVal>
            <c:numRef>
              <c:f>'Hiron Middle para khal'!$J$689:$J$713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07808"/>
        <c:axId val="254409344"/>
      </c:scatterChart>
      <c:valAx>
        <c:axId val="254407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409344"/>
        <c:crosses val="autoZero"/>
        <c:crossBetween val="midCat"/>
      </c:valAx>
      <c:valAx>
        <c:axId val="25440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407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khal'!$B$719:$B$744</c:f>
              <c:numCache>
                <c:formatCode>0.00</c:formatCode>
                <c:ptCount val="26"/>
              </c:numCache>
            </c:numRef>
          </c:xVal>
          <c:yVal>
            <c:numRef>
              <c:f>'Hiron Middle para khal'!$C$719:$C$744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khal'!$I$720:$I$744</c:f>
            </c:numRef>
          </c:xVal>
          <c:yVal>
            <c:numRef>
              <c:f>'Hiron Middle para khal'!$J$720:$J$744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16608"/>
        <c:axId val="254526592"/>
      </c:scatterChart>
      <c:valAx>
        <c:axId val="254516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526592"/>
        <c:crosses val="autoZero"/>
        <c:crossBetween val="midCat"/>
      </c:valAx>
      <c:valAx>
        <c:axId val="25452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516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khal'!$B$750:$B$775</c:f>
              <c:numCache>
                <c:formatCode>0.00</c:formatCode>
                <c:ptCount val="26"/>
              </c:numCache>
            </c:numRef>
          </c:xVal>
          <c:yVal>
            <c:numRef>
              <c:f>'Hiron Middle para khal'!$C$750:$C$775</c:f>
              <c:numCache>
                <c:formatCode>0.000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89-43C7-BB93-EE3BF44B9A5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khal'!$I$751:$I$775</c:f>
            </c:numRef>
          </c:xVal>
          <c:yVal>
            <c:numRef>
              <c:f>'Hiron Middle para khal'!$J$751:$J$775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89-43C7-BB93-EE3BF44B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47840"/>
        <c:axId val="254549376"/>
      </c:scatterChart>
      <c:valAx>
        <c:axId val="2545478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549376"/>
        <c:crosses val="autoZero"/>
        <c:crossBetween val="midCat"/>
      </c:valAx>
      <c:valAx>
        <c:axId val="25454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547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khal'!$B$781:$B$805</c:f>
              <c:numCache>
                <c:formatCode>0.00</c:formatCode>
                <c:ptCount val="25"/>
              </c:numCache>
            </c:numRef>
          </c:xVal>
          <c:yVal>
            <c:numRef>
              <c:f>'Hiron Middle para khal'!$C$781:$C$805</c:f>
              <c:numCache>
                <c:formatCode>0.000</c:formatCode>
                <c:ptCount val="2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6A-485F-9856-34C7AD76D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khal'!$I$782:$I$806</c:f>
            </c:numRef>
          </c:xVal>
          <c:yVal>
            <c:numRef>
              <c:f>'Hiron Middle para khal'!$J$782:$J$806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6A-485F-9856-34C7AD76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79072"/>
        <c:axId val="254580608"/>
      </c:scatterChart>
      <c:valAx>
        <c:axId val="2545790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580608"/>
        <c:crosses val="autoZero"/>
        <c:crossBetween val="midCat"/>
      </c:valAx>
      <c:valAx>
        <c:axId val="25458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579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khal'!$B$5:$B$20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</c:numCache>
            </c:numRef>
          </c:xVal>
          <c:yVal>
            <c:numRef>
              <c:f>'Offtake khal'!$C$5:$C$20</c:f>
              <c:numCache>
                <c:formatCode>0.000</c:formatCode>
                <c:ptCount val="16"/>
                <c:pt idx="0">
                  <c:v>2.12</c:v>
                </c:pt>
                <c:pt idx="1">
                  <c:v>2.1150000000000002</c:v>
                </c:pt>
                <c:pt idx="2">
                  <c:v>-0.105</c:v>
                </c:pt>
                <c:pt idx="3">
                  <c:v>-0.41</c:v>
                </c:pt>
                <c:pt idx="4">
                  <c:v>-0.56499999999999995</c:v>
                </c:pt>
                <c:pt idx="5">
                  <c:v>-0.61</c:v>
                </c:pt>
                <c:pt idx="6">
                  <c:v>-0.56999999999999995</c:v>
                </c:pt>
                <c:pt idx="7">
                  <c:v>-0.4</c:v>
                </c:pt>
                <c:pt idx="8">
                  <c:v>-0.31</c:v>
                </c:pt>
                <c:pt idx="9">
                  <c:v>-0.16900000000000001</c:v>
                </c:pt>
                <c:pt idx="10">
                  <c:v>-0.155</c:v>
                </c:pt>
                <c:pt idx="11">
                  <c:v>-0.13800000000000001</c:v>
                </c:pt>
                <c:pt idx="12">
                  <c:v>-0.115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80800"/>
        <c:axId val="253582336"/>
      </c:scatterChart>
      <c:valAx>
        <c:axId val="253580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582336"/>
        <c:crosses val="autoZero"/>
        <c:crossBetween val="midCat"/>
      </c:valAx>
      <c:valAx>
        <c:axId val="25358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580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khal'!$B$21:$B$34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</c:numCache>
            </c:numRef>
          </c:xVal>
          <c:yVal>
            <c:numRef>
              <c:f>'Offtake khal'!$C$21:$C$34</c:f>
              <c:numCache>
                <c:formatCode>0.000</c:formatCode>
                <c:ptCount val="14"/>
                <c:pt idx="0">
                  <c:v>2.145</c:v>
                </c:pt>
                <c:pt idx="1">
                  <c:v>2.15</c:v>
                </c:pt>
                <c:pt idx="2">
                  <c:v>-0.31</c:v>
                </c:pt>
                <c:pt idx="3">
                  <c:v>-0.54500000000000004</c:v>
                </c:pt>
                <c:pt idx="4">
                  <c:v>-0.81</c:v>
                </c:pt>
                <c:pt idx="5">
                  <c:v>-0.86899999999999999</c:v>
                </c:pt>
                <c:pt idx="6">
                  <c:v>-0.81499999999999995</c:v>
                </c:pt>
                <c:pt idx="7">
                  <c:v>-0.56499999999999995</c:v>
                </c:pt>
                <c:pt idx="8">
                  <c:v>-0.30499999999999999</c:v>
                </c:pt>
                <c:pt idx="9">
                  <c:v>2.0449999999999999</c:v>
                </c:pt>
                <c:pt idx="10">
                  <c:v>2.0489999999999999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khal'!$H$27:$H$41</c:f>
            </c:numRef>
          </c:xVal>
          <c:yVal>
            <c:numRef>
              <c:f>'Outfall khal'!$I$27:$I$41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20608"/>
        <c:axId val="253622144"/>
      </c:scatterChart>
      <c:valAx>
        <c:axId val="253620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622144"/>
        <c:crosses val="autoZero"/>
        <c:crossBetween val="midCat"/>
      </c:valAx>
      <c:valAx>
        <c:axId val="25362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620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khal'!$B$37:$B$54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'Offtake khal'!$C$37:$C$54</c:f>
              <c:numCache>
                <c:formatCode>0.000</c:formatCode>
                <c:ptCount val="18"/>
                <c:pt idx="0">
                  <c:v>2.16</c:v>
                </c:pt>
                <c:pt idx="1">
                  <c:v>2.1549999999999998</c:v>
                </c:pt>
                <c:pt idx="2">
                  <c:v>6.5000000000000002E-2</c:v>
                </c:pt>
                <c:pt idx="3">
                  <c:v>-0.1</c:v>
                </c:pt>
                <c:pt idx="4">
                  <c:v>-0.25600000000000001</c:v>
                </c:pt>
                <c:pt idx="5">
                  <c:v>-0.3</c:v>
                </c:pt>
                <c:pt idx="6">
                  <c:v>-0.255</c:v>
                </c:pt>
                <c:pt idx="7">
                  <c:v>-0.115</c:v>
                </c:pt>
                <c:pt idx="8">
                  <c:v>6.5000000000000002E-2</c:v>
                </c:pt>
                <c:pt idx="9">
                  <c:v>2.19</c:v>
                </c:pt>
                <c:pt idx="10">
                  <c:v>2.1949999999999998</c:v>
                </c:pt>
                <c:pt idx="11">
                  <c:v>2.2000000000000002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khal'!$H$44:$H$61</c:f>
            </c:numRef>
          </c:xVal>
          <c:yVal>
            <c:numRef>
              <c:f>'Outfall khal'!$I$44:$I$61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721216"/>
        <c:axId val="253731200"/>
      </c:scatterChart>
      <c:valAx>
        <c:axId val="253721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731200"/>
        <c:crosses val="autoZero"/>
        <c:crossBetween val="midCat"/>
      </c:valAx>
      <c:valAx>
        <c:axId val="25373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721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119536025056832E-2"/>
          <c:y val="0.14376889204015375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khal'!$B$5:$B$24</c:f>
              <c:numCache>
                <c:formatCode>0.00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'Outfall khal'!$C$5:$C$24</c:f>
              <c:numCache>
                <c:formatCode>0.000</c:formatCode>
                <c:ptCount val="20"/>
                <c:pt idx="0">
                  <c:v>0.14699999999999999</c:v>
                </c:pt>
                <c:pt idx="1">
                  <c:v>0.13600000000000001</c:v>
                </c:pt>
                <c:pt idx="2">
                  <c:v>0.126</c:v>
                </c:pt>
                <c:pt idx="3">
                  <c:v>0.123</c:v>
                </c:pt>
                <c:pt idx="4">
                  <c:v>0.121</c:v>
                </c:pt>
                <c:pt idx="5">
                  <c:v>0.11600000000000001</c:v>
                </c:pt>
                <c:pt idx="6">
                  <c:v>0.111</c:v>
                </c:pt>
                <c:pt idx="7">
                  <c:v>0.10100000000000001</c:v>
                </c:pt>
                <c:pt idx="8">
                  <c:v>0.113</c:v>
                </c:pt>
                <c:pt idx="9">
                  <c:v>0.121</c:v>
                </c:pt>
                <c:pt idx="10">
                  <c:v>0.16900000000000001</c:v>
                </c:pt>
                <c:pt idx="11">
                  <c:v>0.23599999999999999</c:v>
                </c:pt>
                <c:pt idx="12">
                  <c:v>0.24099999999999999</c:v>
                </c:pt>
                <c:pt idx="13">
                  <c:v>0.14099999999999999</c:v>
                </c:pt>
                <c:pt idx="14">
                  <c:v>0.14099999999999999</c:v>
                </c:pt>
                <c:pt idx="15">
                  <c:v>0.18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03392"/>
        <c:axId val="254204928"/>
      </c:scatterChart>
      <c:valAx>
        <c:axId val="2542033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204928"/>
        <c:crosses val="autoZero"/>
        <c:crossBetween val="midCat"/>
      </c:valAx>
      <c:valAx>
        <c:axId val="2542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2033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khal'!$B$26:$B$41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</c:numCache>
            </c:numRef>
          </c:xVal>
          <c:yVal>
            <c:numRef>
              <c:f>'Outfall khal'!$C$26:$C$41</c:f>
              <c:numCache>
                <c:formatCode>0.000</c:formatCode>
                <c:ptCount val="16"/>
                <c:pt idx="0">
                  <c:v>2.4470000000000001</c:v>
                </c:pt>
                <c:pt idx="1">
                  <c:v>2.4409999999999998</c:v>
                </c:pt>
                <c:pt idx="2">
                  <c:v>0.83099999999999996</c:v>
                </c:pt>
                <c:pt idx="3">
                  <c:v>0.48599999999999999</c:v>
                </c:pt>
                <c:pt idx="4">
                  <c:v>0.40100000000000002</c:v>
                </c:pt>
                <c:pt idx="5">
                  <c:v>0.36699999999999999</c:v>
                </c:pt>
                <c:pt idx="6">
                  <c:v>0.40300000000000002</c:v>
                </c:pt>
                <c:pt idx="7">
                  <c:v>0.49099999999999999</c:v>
                </c:pt>
                <c:pt idx="8">
                  <c:v>0.80300000000000005</c:v>
                </c:pt>
                <c:pt idx="9">
                  <c:v>2.7309999999999999</c:v>
                </c:pt>
                <c:pt idx="10">
                  <c:v>2.7360000000000002</c:v>
                </c:pt>
                <c:pt idx="11">
                  <c:v>2.7509999999999999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khal'!$H$27:$H$41</c:f>
            </c:numRef>
          </c:xVal>
          <c:yVal>
            <c:numRef>
              <c:f>'Outfall khal'!$I$27:$I$41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22336"/>
        <c:axId val="254223872"/>
      </c:scatterChart>
      <c:valAx>
        <c:axId val="254222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223872"/>
        <c:crosses val="autoZero"/>
        <c:crossBetween val="midCat"/>
      </c:valAx>
      <c:valAx>
        <c:axId val="25422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222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khal'!$B$44:$B$68</c:f>
              <c:numCache>
                <c:formatCode>0.00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30</c:v>
                </c:pt>
              </c:numCache>
            </c:numRef>
          </c:xVal>
          <c:yVal>
            <c:numRef>
              <c:f>'Outfall khal'!$C$44:$C$68</c:f>
              <c:numCache>
                <c:formatCode>0.000</c:formatCode>
                <c:ptCount val="25"/>
                <c:pt idx="0">
                  <c:v>0.441</c:v>
                </c:pt>
                <c:pt idx="1">
                  <c:v>0.56599999999999995</c:v>
                </c:pt>
                <c:pt idx="2">
                  <c:v>0.84099999999999997</c:v>
                </c:pt>
                <c:pt idx="3">
                  <c:v>1.6359999999999999</c:v>
                </c:pt>
                <c:pt idx="4">
                  <c:v>1.631</c:v>
                </c:pt>
                <c:pt idx="5">
                  <c:v>0.53100000000000003</c:v>
                </c:pt>
                <c:pt idx="6">
                  <c:v>0.247</c:v>
                </c:pt>
                <c:pt idx="7">
                  <c:v>3.5999999999999997E-2</c:v>
                </c:pt>
                <c:pt idx="8">
                  <c:v>-0.129</c:v>
                </c:pt>
                <c:pt idx="9">
                  <c:v>-0.17299999999999999</c:v>
                </c:pt>
                <c:pt idx="10">
                  <c:v>-0.12</c:v>
                </c:pt>
                <c:pt idx="11">
                  <c:v>4.7E-2</c:v>
                </c:pt>
                <c:pt idx="12">
                  <c:v>0.23100000000000001</c:v>
                </c:pt>
                <c:pt idx="13">
                  <c:v>0.53600000000000003</c:v>
                </c:pt>
                <c:pt idx="14">
                  <c:v>2.2309999999999999</c:v>
                </c:pt>
                <c:pt idx="15">
                  <c:v>2.2469999999999999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khal'!$H$44:$H$61</c:f>
            </c:numRef>
          </c:xVal>
          <c:yVal>
            <c:numRef>
              <c:f>'Outfall khal'!$I$44:$I$61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65600"/>
        <c:axId val="254271488"/>
      </c:scatterChart>
      <c:valAx>
        <c:axId val="254265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271488"/>
        <c:crosses val="autoZero"/>
        <c:crossBetween val="midCat"/>
      </c:valAx>
      <c:valAx>
        <c:axId val="25427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265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khal'!$B$5:$B$22</c:f>
              <c:numCache>
                <c:formatCode>0.00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25</c:v>
                </c:pt>
              </c:numCache>
            </c:numRef>
          </c:xVal>
          <c:yVal>
            <c:numRef>
              <c:f>'Hiron Middle para khal'!$C$5:$C$22</c:f>
              <c:numCache>
                <c:formatCode>0.000</c:formatCode>
                <c:ptCount val="18"/>
                <c:pt idx="0">
                  <c:v>-0.4</c:v>
                </c:pt>
                <c:pt idx="1">
                  <c:v>3.9E-2</c:v>
                </c:pt>
                <c:pt idx="2">
                  <c:v>0.7</c:v>
                </c:pt>
                <c:pt idx="3">
                  <c:v>2.032</c:v>
                </c:pt>
                <c:pt idx="4">
                  <c:v>2.0390000000000001</c:v>
                </c:pt>
                <c:pt idx="5">
                  <c:v>8.5000000000000006E-2</c:v>
                </c:pt>
                <c:pt idx="6">
                  <c:v>-5.5E-2</c:v>
                </c:pt>
                <c:pt idx="7">
                  <c:v>-0.11799999999999999</c:v>
                </c:pt>
                <c:pt idx="8">
                  <c:v>-0.16900000000000001</c:v>
                </c:pt>
                <c:pt idx="9">
                  <c:v>-0.115</c:v>
                </c:pt>
                <c:pt idx="10">
                  <c:v>-3.5000000000000003E-2</c:v>
                </c:pt>
                <c:pt idx="11">
                  <c:v>0.19500000000000001</c:v>
                </c:pt>
                <c:pt idx="12">
                  <c:v>2.1</c:v>
                </c:pt>
                <c:pt idx="13">
                  <c:v>2.0950000000000002</c:v>
                </c:pt>
                <c:pt idx="14">
                  <c:v>1.69</c:v>
                </c:pt>
                <c:pt idx="15">
                  <c:v>1.6850000000000001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khal'!$I$5:$I$22</c:f>
            </c:numRef>
          </c:xVal>
          <c:yVal>
            <c:numRef>
              <c:f>'Hiron Middle para khal'!$J$5:$J$22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5936"/>
        <c:axId val="253017472"/>
      </c:scatterChart>
      <c:valAx>
        <c:axId val="253015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017472"/>
        <c:crosses val="autoZero"/>
        <c:crossBetween val="midCat"/>
      </c:valAx>
      <c:valAx>
        <c:axId val="25301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015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khal'!$B$27:$B$42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'Hiron Middle para khal'!$C$27:$C$42</c:f>
              <c:numCache>
                <c:formatCode>0.000</c:formatCode>
                <c:ptCount val="16"/>
                <c:pt idx="0">
                  <c:v>2.1219999999999999</c:v>
                </c:pt>
                <c:pt idx="1">
                  <c:v>2.117</c:v>
                </c:pt>
                <c:pt idx="2">
                  <c:v>2.1120000000000001</c:v>
                </c:pt>
                <c:pt idx="3">
                  <c:v>0.36799999999999999</c:v>
                </c:pt>
                <c:pt idx="4">
                  <c:v>0.16300000000000001</c:v>
                </c:pt>
                <c:pt idx="5">
                  <c:v>-1.4999999999999999E-2</c:v>
                </c:pt>
                <c:pt idx="6">
                  <c:v>-7.0999999999999994E-2</c:v>
                </c:pt>
                <c:pt idx="7">
                  <c:v>1E-3</c:v>
                </c:pt>
                <c:pt idx="8">
                  <c:v>0.16800000000000001</c:v>
                </c:pt>
                <c:pt idx="9">
                  <c:v>0.36299999999999999</c:v>
                </c:pt>
                <c:pt idx="10">
                  <c:v>2.3119999999999998</c:v>
                </c:pt>
                <c:pt idx="11">
                  <c:v>2.3180000000000001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khal'!$I$28:$I$43</c:f>
            </c:numRef>
          </c:xVal>
          <c:yVal>
            <c:numRef>
              <c:f>'Hiron Middle para khal'!$J$28:$J$43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63552"/>
        <c:axId val="253065088"/>
      </c:scatterChart>
      <c:valAx>
        <c:axId val="253063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065088"/>
        <c:crosses val="autoZero"/>
        <c:crossBetween val="midCat"/>
      </c:valAx>
      <c:valAx>
        <c:axId val="25306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063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khal'!$B$47:$B$58</c:f>
              <c:numCache>
                <c:formatCode>0.00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'Hiron Middle para khal'!$C$47:$C$58</c:f>
              <c:numCache>
                <c:formatCode>0.000</c:formatCode>
                <c:ptCount val="12"/>
                <c:pt idx="0">
                  <c:v>2.258</c:v>
                </c:pt>
                <c:pt idx="1">
                  <c:v>2.2480000000000002</c:v>
                </c:pt>
                <c:pt idx="2">
                  <c:v>0.33300000000000002</c:v>
                </c:pt>
                <c:pt idx="3">
                  <c:v>0.248</c:v>
                </c:pt>
                <c:pt idx="4">
                  <c:v>8.3000000000000004E-2</c:v>
                </c:pt>
                <c:pt idx="5">
                  <c:v>2.9000000000000001E-2</c:v>
                </c:pt>
                <c:pt idx="6">
                  <c:v>8.6999999999999994E-2</c:v>
                </c:pt>
                <c:pt idx="7">
                  <c:v>3.7999999999999999E-2</c:v>
                </c:pt>
                <c:pt idx="8">
                  <c:v>0.34300000000000003</c:v>
                </c:pt>
                <c:pt idx="9">
                  <c:v>2.8380000000000001</c:v>
                </c:pt>
                <c:pt idx="10">
                  <c:v>2.843</c:v>
                </c:pt>
                <c:pt idx="11">
                  <c:v>2.8479999999999999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khal'!$I$47:$I$58</c:f>
            </c:numRef>
          </c:xVal>
          <c:yVal>
            <c:numRef>
              <c:f>'Hiron Middle para khal'!$J$47:$J$58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94528"/>
        <c:axId val="253297024"/>
      </c:scatterChart>
      <c:valAx>
        <c:axId val="2530945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297024"/>
        <c:crosses val="autoZero"/>
        <c:crossBetween val="midCat"/>
      </c:valAx>
      <c:valAx>
        <c:axId val="25329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094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khal'!$B$64:$B$78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'Hiron Middle para khal'!$C$64:$C$78</c:f>
              <c:numCache>
                <c:formatCode>0.000</c:formatCode>
                <c:ptCount val="15"/>
                <c:pt idx="0">
                  <c:v>2.6320000000000001</c:v>
                </c:pt>
                <c:pt idx="1">
                  <c:v>2.625</c:v>
                </c:pt>
                <c:pt idx="2">
                  <c:v>0.86699999999999999</c:v>
                </c:pt>
                <c:pt idx="3">
                  <c:v>0.41799999999999998</c:v>
                </c:pt>
                <c:pt idx="4">
                  <c:v>0.19600000000000001</c:v>
                </c:pt>
                <c:pt idx="5">
                  <c:v>0.129</c:v>
                </c:pt>
                <c:pt idx="6">
                  <c:v>0.19700000000000001</c:v>
                </c:pt>
                <c:pt idx="7">
                  <c:v>0.42699999999999999</c:v>
                </c:pt>
                <c:pt idx="8">
                  <c:v>0.79700000000000004</c:v>
                </c:pt>
                <c:pt idx="9">
                  <c:v>2.0419999999999998</c:v>
                </c:pt>
                <c:pt idx="10">
                  <c:v>2.0369999999999999</c:v>
                </c:pt>
                <c:pt idx="11">
                  <c:v>1.002</c:v>
                </c:pt>
                <c:pt idx="12">
                  <c:v>0.45100000000000001</c:v>
                </c:pt>
                <c:pt idx="13">
                  <c:v>0.312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khal'!$I$64:$I$78</c:f>
            </c:numRef>
          </c:xVal>
          <c:yVal>
            <c:numRef>
              <c:f>'Hiron Middle para khal'!$J$64:$J$78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23904"/>
        <c:axId val="253333888"/>
      </c:scatterChart>
      <c:valAx>
        <c:axId val="253323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333888"/>
        <c:crosses val="autoZero"/>
        <c:crossBetween val="midCat"/>
      </c:valAx>
      <c:valAx>
        <c:axId val="25333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323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khal'!$B$84:$B$99</c:f>
              <c:numCache>
                <c:formatCode>0.00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25</c:v>
                </c:pt>
              </c:numCache>
            </c:numRef>
          </c:xVal>
          <c:yVal>
            <c:numRef>
              <c:f>'Hiron Middle para khal'!$C$84:$C$99</c:f>
              <c:numCache>
                <c:formatCode>0.000</c:formatCode>
                <c:ptCount val="16"/>
                <c:pt idx="0">
                  <c:v>0.97</c:v>
                </c:pt>
                <c:pt idx="1">
                  <c:v>0.96499999999999997</c:v>
                </c:pt>
                <c:pt idx="2">
                  <c:v>1.5449999999999999</c:v>
                </c:pt>
                <c:pt idx="3">
                  <c:v>1.55</c:v>
                </c:pt>
                <c:pt idx="4">
                  <c:v>0.46</c:v>
                </c:pt>
                <c:pt idx="5">
                  <c:v>0.26</c:v>
                </c:pt>
                <c:pt idx="6">
                  <c:v>0.09</c:v>
                </c:pt>
                <c:pt idx="7">
                  <c:v>0.03</c:v>
                </c:pt>
                <c:pt idx="8">
                  <c:v>8.7999999999999995E-2</c:v>
                </c:pt>
                <c:pt idx="9">
                  <c:v>0.245</c:v>
                </c:pt>
                <c:pt idx="10">
                  <c:v>0.46899999999999997</c:v>
                </c:pt>
                <c:pt idx="11">
                  <c:v>1.46</c:v>
                </c:pt>
                <c:pt idx="12">
                  <c:v>1.4550000000000001</c:v>
                </c:pt>
                <c:pt idx="13">
                  <c:v>1.0449999999999999</c:v>
                </c:pt>
                <c:pt idx="14">
                  <c:v>1.05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khal'!$I$85:$I$100</c:f>
            </c:numRef>
          </c:xVal>
          <c:yVal>
            <c:numRef>
              <c:f>'Hiron Middle para khal'!$J$85:$J$100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59616"/>
        <c:axId val="253361152"/>
      </c:scatterChart>
      <c:valAx>
        <c:axId val="253359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361152"/>
        <c:crosses val="autoZero"/>
        <c:crossBetween val="midCat"/>
      </c:valAx>
      <c:valAx>
        <c:axId val="25336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359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khal'!$B$104:$B$123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25</c:v>
                </c:pt>
                <c:pt idx="14">
                  <c:v>27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'Hiron Middle para khal'!$C$104:$C$123</c:f>
              <c:numCache>
                <c:formatCode>0.000</c:formatCode>
                <c:ptCount val="20"/>
                <c:pt idx="0">
                  <c:v>0.91900000000000004</c:v>
                </c:pt>
                <c:pt idx="1">
                  <c:v>0.91500000000000004</c:v>
                </c:pt>
                <c:pt idx="2">
                  <c:v>0.91</c:v>
                </c:pt>
                <c:pt idx="3">
                  <c:v>1.7749999999999999</c:v>
                </c:pt>
                <c:pt idx="4">
                  <c:v>1.7649999999999999</c:v>
                </c:pt>
                <c:pt idx="5">
                  <c:v>0.435</c:v>
                </c:pt>
                <c:pt idx="6">
                  <c:v>0.16</c:v>
                </c:pt>
                <c:pt idx="7">
                  <c:v>8.2000000000000003E-2</c:v>
                </c:pt>
                <c:pt idx="8">
                  <c:v>2.9000000000000001E-2</c:v>
                </c:pt>
                <c:pt idx="9">
                  <c:v>7.5999999999999998E-2</c:v>
                </c:pt>
                <c:pt idx="10">
                  <c:v>0.16500000000000001</c:v>
                </c:pt>
                <c:pt idx="11">
                  <c:v>0.45500000000000002</c:v>
                </c:pt>
                <c:pt idx="12">
                  <c:v>1.885</c:v>
                </c:pt>
                <c:pt idx="13">
                  <c:v>1.88</c:v>
                </c:pt>
                <c:pt idx="14">
                  <c:v>0.17</c:v>
                </c:pt>
                <c:pt idx="15">
                  <c:v>-0.23599999999999999</c:v>
                </c:pt>
                <c:pt idx="16">
                  <c:v>-0.28499999999999998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khal'!$I$104:$I$123</c:f>
            </c:numRef>
          </c:xVal>
          <c:yVal>
            <c:numRef>
              <c:f>'Hiron Middle para khal'!$J$104:$J$123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49600"/>
        <c:axId val="253851136"/>
      </c:scatterChart>
      <c:valAx>
        <c:axId val="253849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51136"/>
        <c:crosses val="autoZero"/>
        <c:crossBetween val="midCat"/>
      </c:valAx>
      <c:valAx>
        <c:axId val="25385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49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khal'!$B$128:$B$143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</c:numCache>
            </c:numRef>
          </c:xVal>
          <c:yVal>
            <c:numRef>
              <c:f>'Hiron Middle para khal'!$C$128:$C$143</c:f>
              <c:numCache>
                <c:formatCode>0.000</c:formatCode>
                <c:ptCount val="16"/>
                <c:pt idx="0">
                  <c:v>2.59</c:v>
                </c:pt>
                <c:pt idx="1">
                  <c:v>2.585</c:v>
                </c:pt>
                <c:pt idx="2">
                  <c:v>2.5750000000000002</c:v>
                </c:pt>
                <c:pt idx="3">
                  <c:v>0.85299999999999998</c:v>
                </c:pt>
                <c:pt idx="4">
                  <c:v>0.51</c:v>
                </c:pt>
                <c:pt idx="5">
                  <c:v>0.28499999999999998</c:v>
                </c:pt>
                <c:pt idx="6">
                  <c:v>0.22900000000000001</c:v>
                </c:pt>
                <c:pt idx="7">
                  <c:v>0.28399999999999997</c:v>
                </c:pt>
                <c:pt idx="8">
                  <c:v>0.52</c:v>
                </c:pt>
                <c:pt idx="9">
                  <c:v>0.85</c:v>
                </c:pt>
                <c:pt idx="10">
                  <c:v>2.4249999999999998</c:v>
                </c:pt>
                <c:pt idx="11">
                  <c:v>2.415</c:v>
                </c:pt>
                <c:pt idx="12">
                  <c:v>0.92500000000000004</c:v>
                </c:pt>
                <c:pt idx="13">
                  <c:v>0.65900000000000003</c:v>
                </c:pt>
                <c:pt idx="14">
                  <c:v>0.51500000000000001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khal'!$I$129:$I$144</c:f>
            </c:numRef>
          </c:xVal>
          <c:yVal>
            <c:numRef>
              <c:f>'Hiron Middle para khal'!$J$129:$J$144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80576"/>
        <c:axId val="254345216"/>
      </c:scatterChart>
      <c:valAx>
        <c:axId val="253880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345216"/>
        <c:crosses val="autoZero"/>
        <c:crossBetween val="midCat"/>
      </c:valAx>
      <c:valAx>
        <c:axId val="25434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3880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'Hiron Middle para khal'!$B$148:$B$169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'Hiron Middle para khal'!$C$148:$C$169</c:f>
              <c:numCache>
                <c:formatCode>0.000</c:formatCode>
                <c:ptCount val="22"/>
                <c:pt idx="0">
                  <c:v>3.3359999999999999</c:v>
                </c:pt>
                <c:pt idx="1">
                  <c:v>3.331</c:v>
                </c:pt>
                <c:pt idx="2">
                  <c:v>0.94099999999999995</c:v>
                </c:pt>
                <c:pt idx="3">
                  <c:v>0.74099999999999999</c:v>
                </c:pt>
                <c:pt idx="4">
                  <c:v>0.42599999999999999</c:v>
                </c:pt>
                <c:pt idx="5">
                  <c:v>0.18</c:v>
                </c:pt>
                <c:pt idx="6">
                  <c:v>0.127</c:v>
                </c:pt>
                <c:pt idx="7">
                  <c:v>0.183</c:v>
                </c:pt>
                <c:pt idx="8">
                  <c:v>0.25800000000000001</c:v>
                </c:pt>
                <c:pt idx="9">
                  <c:v>0.311</c:v>
                </c:pt>
                <c:pt idx="10">
                  <c:v>0.39100000000000001</c:v>
                </c:pt>
                <c:pt idx="11">
                  <c:v>0.41099999999999998</c:v>
                </c:pt>
                <c:pt idx="12">
                  <c:v>0.626</c:v>
                </c:pt>
                <c:pt idx="13">
                  <c:v>0.64500000000000002</c:v>
                </c:pt>
                <c:pt idx="14">
                  <c:v>0.65600000000000003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'Hiron Middle para khal'!$I$148:$I$169</c:f>
            </c:numRef>
          </c:xVal>
          <c:yVal>
            <c:numRef>
              <c:f>'Hiron Middle para khal'!$J$148:$J$169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75040"/>
        <c:axId val="254376576"/>
      </c:scatterChart>
      <c:valAx>
        <c:axId val="254375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376576"/>
        <c:crosses val="autoZero"/>
        <c:crossBetween val="midCat"/>
      </c:valAx>
      <c:valAx>
        <c:axId val="25437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4375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7</xdr:row>
      <xdr:rowOff>19050</xdr:rowOff>
    </xdr:from>
    <xdr:to>
      <xdr:col>27</xdr:col>
      <xdr:colOff>60158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32364</xdr:colOff>
      <xdr:row>3</xdr:row>
      <xdr:rowOff>134067</xdr:rowOff>
    </xdr:from>
    <xdr:to>
      <xdr:col>19</xdr:col>
      <xdr:colOff>195723</xdr:colOff>
      <xdr:row>17</xdr:row>
      <xdr:rowOff>95250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27</xdr:row>
      <xdr:rowOff>38817</xdr:rowOff>
    </xdr:from>
    <xdr:to>
      <xdr:col>19</xdr:col>
      <xdr:colOff>163973</xdr:colOff>
      <xdr:row>40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47</xdr:row>
      <xdr:rowOff>38817</xdr:rowOff>
    </xdr:from>
    <xdr:to>
      <xdr:col>19</xdr:col>
      <xdr:colOff>163973</xdr:colOff>
      <xdr:row>58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64</xdr:row>
      <xdr:rowOff>31197</xdr:rowOff>
    </xdr:from>
    <xdr:to>
      <xdr:col>19</xdr:col>
      <xdr:colOff>186833</xdr:colOff>
      <xdr:row>77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84</xdr:row>
      <xdr:rowOff>38817</xdr:rowOff>
    </xdr:from>
    <xdr:to>
      <xdr:col>19</xdr:col>
      <xdr:colOff>163973</xdr:colOff>
      <xdr:row>98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104</xdr:row>
      <xdr:rowOff>38817</xdr:rowOff>
    </xdr:from>
    <xdr:to>
      <xdr:col>19</xdr:col>
      <xdr:colOff>163973</xdr:colOff>
      <xdr:row>118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128</xdr:row>
      <xdr:rowOff>38817</xdr:rowOff>
    </xdr:from>
    <xdr:to>
      <xdr:col>19</xdr:col>
      <xdr:colOff>163973</xdr:colOff>
      <xdr:row>142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148</xdr:row>
      <xdr:rowOff>38817</xdr:rowOff>
    </xdr:from>
    <xdr:to>
      <xdr:col>19</xdr:col>
      <xdr:colOff>163973</xdr:colOff>
      <xdr:row>162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689</xdr:row>
      <xdr:rowOff>38817</xdr:rowOff>
    </xdr:from>
    <xdr:to>
      <xdr:col>19</xdr:col>
      <xdr:colOff>163973</xdr:colOff>
      <xdr:row>703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:a16="http://schemas.microsoft.com/office/drawing/2014/main" xmlns="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719</xdr:row>
      <xdr:rowOff>38817</xdr:rowOff>
    </xdr:from>
    <xdr:to>
      <xdr:col>19</xdr:col>
      <xdr:colOff>163973</xdr:colOff>
      <xdr:row>733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:a16="http://schemas.microsoft.com/office/drawing/2014/main" xmlns="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407014</xdr:colOff>
      <xdr:row>750</xdr:row>
      <xdr:rowOff>67392</xdr:rowOff>
    </xdr:from>
    <xdr:to>
      <xdr:col>19</xdr:col>
      <xdr:colOff>173498</xdr:colOff>
      <xdr:row>764</xdr:row>
      <xdr:rowOff>28575</xdr:rowOff>
    </xdr:to>
    <xdr:graphicFrame macro="">
      <xdr:nvGraphicFramePr>
        <xdr:cNvPr id="30" name="Chart 152">
          <a:extLst>
            <a:ext uri="{FF2B5EF4-FFF2-40B4-BE49-F238E27FC236}">
              <a16:creationId xmlns:a16="http://schemas.microsoft.com/office/drawing/2014/main" xmlns="" id="{0795EAFD-D38A-4F17-BF7D-9C48655B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781</xdr:row>
      <xdr:rowOff>38817</xdr:rowOff>
    </xdr:from>
    <xdr:to>
      <xdr:col>19</xdr:col>
      <xdr:colOff>163973</xdr:colOff>
      <xdr:row>795</xdr:row>
      <xdr:rowOff>0</xdr:rowOff>
    </xdr:to>
    <xdr:graphicFrame macro="">
      <xdr:nvGraphicFramePr>
        <xdr:cNvPr id="31" name="Chart 152">
          <a:extLst>
            <a:ext uri="{FF2B5EF4-FFF2-40B4-BE49-F238E27FC236}">
              <a16:creationId xmlns:a16="http://schemas.microsoft.com/office/drawing/2014/main" xmlns="" id="{ACEF1EC9-08AE-4BB8-AF8B-F841A887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19</xdr:row>
      <xdr:rowOff>0</xdr:rowOff>
    </xdr:from>
    <xdr:to>
      <xdr:col>8</xdr:col>
      <xdr:colOff>161926</xdr:colOff>
      <xdr:row>26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19</xdr:row>
      <xdr:rowOff>27046</xdr:rowOff>
    </xdr:from>
    <xdr:to>
      <xdr:col>4</xdr:col>
      <xdr:colOff>543984</xdr:colOff>
      <xdr:row>26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19</xdr:row>
      <xdr:rowOff>27045</xdr:rowOff>
    </xdr:from>
    <xdr:to>
      <xdr:col>2</xdr:col>
      <xdr:colOff>349958</xdr:colOff>
      <xdr:row>26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5</xdr:row>
      <xdr:rowOff>19050</xdr:rowOff>
    </xdr:from>
    <xdr:to>
      <xdr:col>19</xdr:col>
      <xdr:colOff>523875</xdr:colOff>
      <xdr:row>17</xdr:row>
      <xdr:rowOff>152400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20</xdr:row>
      <xdr:rowOff>142876</xdr:rowOff>
    </xdr:from>
    <xdr:to>
      <xdr:col>19</xdr:col>
      <xdr:colOff>552450</xdr:colOff>
      <xdr:row>31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36</xdr:row>
      <xdr:rowOff>85725</xdr:rowOff>
    </xdr:from>
    <xdr:to>
      <xdr:col>19</xdr:col>
      <xdr:colOff>428626</xdr:colOff>
      <xdr:row>50</xdr:row>
      <xdr:rowOff>114301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20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26</xdr:row>
      <xdr:rowOff>30481</xdr:rowOff>
    </xdr:from>
    <xdr:to>
      <xdr:col>19</xdr:col>
      <xdr:colOff>601979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19</xdr:col>
      <xdr:colOff>555625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5"/>
  <sheetViews>
    <sheetView view="pageBreakPreview" topLeftCell="A16" zoomScale="95" zoomScaleNormal="100" zoomScaleSheetLayoutView="95" workbookViewId="0">
      <selection activeCell="AG39" sqref="AG39"/>
    </sheetView>
  </sheetViews>
  <sheetFormatPr defaultRowHeight="12.75" x14ac:dyDescent="0.2"/>
  <cols>
    <col min="1" max="1" width="7.85546875" style="132" customWidth="1"/>
    <col min="2" max="9" width="4.7109375" style="131" customWidth="1"/>
    <col min="10" max="15" width="4.7109375" style="132" customWidth="1"/>
    <col min="16" max="16" width="3.7109375" style="132" customWidth="1"/>
    <col min="17" max="18" width="4.140625" style="132" customWidth="1"/>
    <col min="19" max="19" width="6.85546875" style="132" customWidth="1"/>
    <col min="20" max="20" width="6.7109375" style="132" customWidth="1"/>
    <col min="21" max="21" width="3.85546875" style="132" customWidth="1"/>
    <col min="22" max="22" width="5.7109375" style="132" customWidth="1"/>
    <col min="23" max="23" width="6.85546875" style="132" customWidth="1"/>
    <col min="24" max="24" width="6.140625" style="132" customWidth="1"/>
    <col min="25" max="25" width="4.7109375" style="132" customWidth="1"/>
    <col min="26" max="26" width="4.5703125" style="132" customWidth="1"/>
    <col min="27" max="27" width="6.5703125" style="132" customWidth="1"/>
    <col min="28" max="28" width="6.28515625" style="132" customWidth="1"/>
    <col min="29" max="45" width="4.7109375" style="132" customWidth="1"/>
    <col min="46" max="255" width="9.140625" style="132"/>
    <col min="256" max="256" width="7.85546875" style="132" customWidth="1"/>
    <col min="257" max="283" width="4.7109375" style="132" customWidth="1"/>
    <col min="284" max="284" width="8.85546875" style="132" customWidth="1"/>
    <col min="285" max="301" width="4.7109375" style="132" customWidth="1"/>
    <col min="302" max="511" width="9.140625" style="132"/>
    <col min="512" max="512" width="7.85546875" style="132" customWidth="1"/>
    <col min="513" max="539" width="4.7109375" style="132" customWidth="1"/>
    <col min="540" max="540" width="8.85546875" style="132" customWidth="1"/>
    <col min="541" max="557" width="4.7109375" style="132" customWidth="1"/>
    <col min="558" max="767" width="9.140625" style="132"/>
    <col min="768" max="768" width="7.85546875" style="132" customWidth="1"/>
    <col min="769" max="795" width="4.7109375" style="132" customWidth="1"/>
    <col min="796" max="796" width="8.85546875" style="132" customWidth="1"/>
    <col min="797" max="813" width="4.7109375" style="132" customWidth="1"/>
    <col min="814" max="1023" width="9.140625" style="132"/>
    <col min="1024" max="1024" width="7.85546875" style="132" customWidth="1"/>
    <col min="1025" max="1051" width="4.7109375" style="132" customWidth="1"/>
    <col min="1052" max="1052" width="8.85546875" style="132" customWidth="1"/>
    <col min="1053" max="1069" width="4.7109375" style="132" customWidth="1"/>
    <col min="1070" max="1279" width="9.140625" style="132"/>
    <col min="1280" max="1280" width="7.85546875" style="132" customWidth="1"/>
    <col min="1281" max="1307" width="4.7109375" style="132" customWidth="1"/>
    <col min="1308" max="1308" width="8.85546875" style="132" customWidth="1"/>
    <col min="1309" max="1325" width="4.7109375" style="132" customWidth="1"/>
    <col min="1326" max="1535" width="9.140625" style="132"/>
    <col min="1536" max="1536" width="7.85546875" style="132" customWidth="1"/>
    <col min="1537" max="1563" width="4.7109375" style="132" customWidth="1"/>
    <col min="1564" max="1564" width="8.85546875" style="132" customWidth="1"/>
    <col min="1565" max="1581" width="4.7109375" style="132" customWidth="1"/>
    <col min="1582" max="1791" width="9.140625" style="132"/>
    <col min="1792" max="1792" width="7.85546875" style="132" customWidth="1"/>
    <col min="1793" max="1819" width="4.7109375" style="132" customWidth="1"/>
    <col min="1820" max="1820" width="8.85546875" style="132" customWidth="1"/>
    <col min="1821" max="1837" width="4.7109375" style="132" customWidth="1"/>
    <col min="1838" max="2047" width="9.140625" style="132"/>
    <col min="2048" max="2048" width="7.85546875" style="132" customWidth="1"/>
    <col min="2049" max="2075" width="4.7109375" style="132" customWidth="1"/>
    <col min="2076" max="2076" width="8.85546875" style="132" customWidth="1"/>
    <col min="2077" max="2093" width="4.7109375" style="132" customWidth="1"/>
    <col min="2094" max="2303" width="9.140625" style="132"/>
    <col min="2304" max="2304" width="7.85546875" style="132" customWidth="1"/>
    <col min="2305" max="2331" width="4.7109375" style="132" customWidth="1"/>
    <col min="2332" max="2332" width="8.85546875" style="132" customWidth="1"/>
    <col min="2333" max="2349" width="4.7109375" style="132" customWidth="1"/>
    <col min="2350" max="2559" width="9.140625" style="132"/>
    <col min="2560" max="2560" width="7.85546875" style="132" customWidth="1"/>
    <col min="2561" max="2587" width="4.7109375" style="132" customWidth="1"/>
    <col min="2588" max="2588" width="8.85546875" style="132" customWidth="1"/>
    <col min="2589" max="2605" width="4.7109375" style="132" customWidth="1"/>
    <col min="2606" max="2815" width="9.140625" style="132"/>
    <col min="2816" max="2816" width="7.85546875" style="132" customWidth="1"/>
    <col min="2817" max="2843" width="4.7109375" style="132" customWidth="1"/>
    <col min="2844" max="2844" width="8.85546875" style="132" customWidth="1"/>
    <col min="2845" max="2861" width="4.7109375" style="132" customWidth="1"/>
    <col min="2862" max="3071" width="9.140625" style="132"/>
    <col min="3072" max="3072" width="7.85546875" style="132" customWidth="1"/>
    <col min="3073" max="3099" width="4.7109375" style="132" customWidth="1"/>
    <col min="3100" max="3100" width="8.85546875" style="132" customWidth="1"/>
    <col min="3101" max="3117" width="4.7109375" style="132" customWidth="1"/>
    <col min="3118" max="3327" width="9.140625" style="132"/>
    <col min="3328" max="3328" width="7.85546875" style="132" customWidth="1"/>
    <col min="3329" max="3355" width="4.7109375" style="132" customWidth="1"/>
    <col min="3356" max="3356" width="8.85546875" style="132" customWidth="1"/>
    <col min="3357" max="3373" width="4.7109375" style="132" customWidth="1"/>
    <col min="3374" max="3583" width="9.140625" style="132"/>
    <col min="3584" max="3584" width="7.85546875" style="132" customWidth="1"/>
    <col min="3585" max="3611" width="4.7109375" style="132" customWidth="1"/>
    <col min="3612" max="3612" width="8.85546875" style="132" customWidth="1"/>
    <col min="3613" max="3629" width="4.7109375" style="132" customWidth="1"/>
    <col min="3630" max="3839" width="9.140625" style="132"/>
    <col min="3840" max="3840" width="7.85546875" style="132" customWidth="1"/>
    <col min="3841" max="3867" width="4.7109375" style="132" customWidth="1"/>
    <col min="3868" max="3868" width="8.85546875" style="132" customWidth="1"/>
    <col min="3869" max="3885" width="4.7109375" style="132" customWidth="1"/>
    <col min="3886" max="4095" width="9.140625" style="132"/>
    <col min="4096" max="4096" width="7.85546875" style="132" customWidth="1"/>
    <col min="4097" max="4123" width="4.7109375" style="132" customWidth="1"/>
    <col min="4124" max="4124" width="8.85546875" style="132" customWidth="1"/>
    <col min="4125" max="4141" width="4.7109375" style="132" customWidth="1"/>
    <col min="4142" max="4351" width="9.140625" style="132"/>
    <col min="4352" max="4352" width="7.85546875" style="132" customWidth="1"/>
    <col min="4353" max="4379" width="4.7109375" style="132" customWidth="1"/>
    <col min="4380" max="4380" width="8.85546875" style="132" customWidth="1"/>
    <col min="4381" max="4397" width="4.7109375" style="132" customWidth="1"/>
    <col min="4398" max="4607" width="9.140625" style="132"/>
    <col min="4608" max="4608" width="7.85546875" style="132" customWidth="1"/>
    <col min="4609" max="4635" width="4.7109375" style="132" customWidth="1"/>
    <col min="4636" max="4636" width="8.85546875" style="132" customWidth="1"/>
    <col min="4637" max="4653" width="4.7109375" style="132" customWidth="1"/>
    <col min="4654" max="4863" width="9.140625" style="132"/>
    <col min="4864" max="4864" width="7.85546875" style="132" customWidth="1"/>
    <col min="4865" max="4891" width="4.7109375" style="132" customWidth="1"/>
    <col min="4892" max="4892" width="8.85546875" style="132" customWidth="1"/>
    <col min="4893" max="4909" width="4.7109375" style="132" customWidth="1"/>
    <col min="4910" max="5119" width="9.140625" style="132"/>
    <col min="5120" max="5120" width="7.85546875" style="132" customWidth="1"/>
    <col min="5121" max="5147" width="4.7109375" style="132" customWidth="1"/>
    <col min="5148" max="5148" width="8.85546875" style="132" customWidth="1"/>
    <col min="5149" max="5165" width="4.7109375" style="132" customWidth="1"/>
    <col min="5166" max="5375" width="9.140625" style="132"/>
    <col min="5376" max="5376" width="7.85546875" style="132" customWidth="1"/>
    <col min="5377" max="5403" width="4.7109375" style="132" customWidth="1"/>
    <col min="5404" max="5404" width="8.85546875" style="132" customWidth="1"/>
    <col min="5405" max="5421" width="4.7109375" style="132" customWidth="1"/>
    <col min="5422" max="5631" width="9.140625" style="132"/>
    <col min="5632" max="5632" width="7.85546875" style="132" customWidth="1"/>
    <col min="5633" max="5659" width="4.7109375" style="132" customWidth="1"/>
    <col min="5660" max="5660" width="8.85546875" style="132" customWidth="1"/>
    <col min="5661" max="5677" width="4.7109375" style="132" customWidth="1"/>
    <col min="5678" max="5887" width="9.140625" style="132"/>
    <col min="5888" max="5888" width="7.85546875" style="132" customWidth="1"/>
    <col min="5889" max="5915" width="4.7109375" style="132" customWidth="1"/>
    <col min="5916" max="5916" width="8.85546875" style="132" customWidth="1"/>
    <col min="5917" max="5933" width="4.7109375" style="132" customWidth="1"/>
    <col min="5934" max="6143" width="9.140625" style="132"/>
    <col min="6144" max="6144" width="7.85546875" style="132" customWidth="1"/>
    <col min="6145" max="6171" width="4.7109375" style="132" customWidth="1"/>
    <col min="6172" max="6172" width="8.85546875" style="132" customWidth="1"/>
    <col min="6173" max="6189" width="4.7109375" style="132" customWidth="1"/>
    <col min="6190" max="6399" width="9.140625" style="132"/>
    <col min="6400" max="6400" width="7.85546875" style="132" customWidth="1"/>
    <col min="6401" max="6427" width="4.7109375" style="132" customWidth="1"/>
    <col min="6428" max="6428" width="8.85546875" style="132" customWidth="1"/>
    <col min="6429" max="6445" width="4.7109375" style="132" customWidth="1"/>
    <col min="6446" max="6655" width="9.140625" style="132"/>
    <col min="6656" max="6656" width="7.85546875" style="132" customWidth="1"/>
    <col min="6657" max="6683" width="4.7109375" style="132" customWidth="1"/>
    <col min="6684" max="6684" width="8.85546875" style="132" customWidth="1"/>
    <col min="6685" max="6701" width="4.7109375" style="132" customWidth="1"/>
    <col min="6702" max="6911" width="9.140625" style="132"/>
    <col min="6912" max="6912" width="7.85546875" style="132" customWidth="1"/>
    <col min="6913" max="6939" width="4.7109375" style="132" customWidth="1"/>
    <col min="6940" max="6940" width="8.85546875" style="132" customWidth="1"/>
    <col min="6941" max="6957" width="4.7109375" style="132" customWidth="1"/>
    <col min="6958" max="7167" width="9.140625" style="132"/>
    <col min="7168" max="7168" width="7.85546875" style="132" customWidth="1"/>
    <col min="7169" max="7195" width="4.7109375" style="132" customWidth="1"/>
    <col min="7196" max="7196" width="8.85546875" style="132" customWidth="1"/>
    <col min="7197" max="7213" width="4.7109375" style="132" customWidth="1"/>
    <col min="7214" max="7423" width="9.140625" style="132"/>
    <col min="7424" max="7424" width="7.85546875" style="132" customWidth="1"/>
    <col min="7425" max="7451" width="4.7109375" style="132" customWidth="1"/>
    <col min="7452" max="7452" width="8.85546875" style="132" customWidth="1"/>
    <col min="7453" max="7469" width="4.7109375" style="132" customWidth="1"/>
    <col min="7470" max="7679" width="9.140625" style="132"/>
    <col min="7680" max="7680" width="7.85546875" style="132" customWidth="1"/>
    <col min="7681" max="7707" width="4.7109375" style="132" customWidth="1"/>
    <col min="7708" max="7708" width="8.85546875" style="132" customWidth="1"/>
    <col min="7709" max="7725" width="4.7109375" style="132" customWidth="1"/>
    <col min="7726" max="7935" width="9.140625" style="132"/>
    <col min="7936" max="7936" width="7.85546875" style="132" customWidth="1"/>
    <col min="7937" max="7963" width="4.7109375" style="132" customWidth="1"/>
    <col min="7964" max="7964" width="8.85546875" style="132" customWidth="1"/>
    <col min="7965" max="7981" width="4.7109375" style="132" customWidth="1"/>
    <col min="7982" max="8191" width="9.140625" style="132"/>
    <col min="8192" max="8192" width="7.85546875" style="132" customWidth="1"/>
    <col min="8193" max="8219" width="4.7109375" style="132" customWidth="1"/>
    <col min="8220" max="8220" width="8.85546875" style="132" customWidth="1"/>
    <col min="8221" max="8237" width="4.7109375" style="132" customWidth="1"/>
    <col min="8238" max="8447" width="9.140625" style="132"/>
    <col min="8448" max="8448" width="7.85546875" style="132" customWidth="1"/>
    <col min="8449" max="8475" width="4.7109375" style="132" customWidth="1"/>
    <col min="8476" max="8476" width="8.85546875" style="132" customWidth="1"/>
    <col min="8477" max="8493" width="4.7109375" style="132" customWidth="1"/>
    <col min="8494" max="8703" width="9.140625" style="132"/>
    <col min="8704" max="8704" width="7.85546875" style="132" customWidth="1"/>
    <col min="8705" max="8731" width="4.7109375" style="132" customWidth="1"/>
    <col min="8732" max="8732" width="8.85546875" style="132" customWidth="1"/>
    <col min="8733" max="8749" width="4.7109375" style="132" customWidth="1"/>
    <col min="8750" max="8959" width="9.140625" style="132"/>
    <col min="8960" max="8960" width="7.85546875" style="132" customWidth="1"/>
    <col min="8961" max="8987" width="4.7109375" style="132" customWidth="1"/>
    <col min="8988" max="8988" width="8.85546875" style="132" customWidth="1"/>
    <col min="8989" max="9005" width="4.7109375" style="132" customWidth="1"/>
    <col min="9006" max="9215" width="9.140625" style="132"/>
    <col min="9216" max="9216" width="7.85546875" style="132" customWidth="1"/>
    <col min="9217" max="9243" width="4.7109375" style="132" customWidth="1"/>
    <col min="9244" max="9244" width="8.85546875" style="132" customWidth="1"/>
    <col min="9245" max="9261" width="4.7109375" style="132" customWidth="1"/>
    <col min="9262" max="9471" width="9.140625" style="132"/>
    <col min="9472" max="9472" width="7.85546875" style="132" customWidth="1"/>
    <col min="9473" max="9499" width="4.7109375" style="132" customWidth="1"/>
    <col min="9500" max="9500" width="8.85546875" style="132" customWidth="1"/>
    <col min="9501" max="9517" width="4.7109375" style="132" customWidth="1"/>
    <col min="9518" max="9727" width="9.140625" style="132"/>
    <col min="9728" max="9728" width="7.85546875" style="132" customWidth="1"/>
    <col min="9729" max="9755" width="4.7109375" style="132" customWidth="1"/>
    <col min="9756" max="9756" width="8.85546875" style="132" customWidth="1"/>
    <col min="9757" max="9773" width="4.7109375" style="132" customWidth="1"/>
    <col min="9774" max="9983" width="9.140625" style="132"/>
    <col min="9984" max="9984" width="7.85546875" style="132" customWidth="1"/>
    <col min="9985" max="10011" width="4.7109375" style="132" customWidth="1"/>
    <col min="10012" max="10012" width="8.85546875" style="132" customWidth="1"/>
    <col min="10013" max="10029" width="4.7109375" style="132" customWidth="1"/>
    <col min="10030" max="10239" width="9.140625" style="132"/>
    <col min="10240" max="10240" width="7.85546875" style="132" customWidth="1"/>
    <col min="10241" max="10267" width="4.7109375" style="132" customWidth="1"/>
    <col min="10268" max="10268" width="8.85546875" style="132" customWidth="1"/>
    <col min="10269" max="10285" width="4.7109375" style="132" customWidth="1"/>
    <col min="10286" max="10495" width="9.140625" style="132"/>
    <col min="10496" max="10496" width="7.85546875" style="132" customWidth="1"/>
    <col min="10497" max="10523" width="4.7109375" style="132" customWidth="1"/>
    <col min="10524" max="10524" width="8.85546875" style="132" customWidth="1"/>
    <col min="10525" max="10541" width="4.7109375" style="132" customWidth="1"/>
    <col min="10542" max="10751" width="9.140625" style="132"/>
    <col min="10752" max="10752" width="7.85546875" style="132" customWidth="1"/>
    <col min="10753" max="10779" width="4.7109375" style="132" customWidth="1"/>
    <col min="10780" max="10780" width="8.85546875" style="132" customWidth="1"/>
    <col min="10781" max="10797" width="4.7109375" style="132" customWidth="1"/>
    <col min="10798" max="11007" width="9.140625" style="132"/>
    <col min="11008" max="11008" width="7.85546875" style="132" customWidth="1"/>
    <col min="11009" max="11035" width="4.7109375" style="132" customWidth="1"/>
    <col min="11036" max="11036" width="8.85546875" style="132" customWidth="1"/>
    <col min="11037" max="11053" width="4.7109375" style="132" customWidth="1"/>
    <col min="11054" max="11263" width="9.140625" style="132"/>
    <col min="11264" max="11264" width="7.85546875" style="132" customWidth="1"/>
    <col min="11265" max="11291" width="4.7109375" style="132" customWidth="1"/>
    <col min="11292" max="11292" width="8.85546875" style="132" customWidth="1"/>
    <col min="11293" max="11309" width="4.7109375" style="132" customWidth="1"/>
    <col min="11310" max="11519" width="9.140625" style="132"/>
    <col min="11520" max="11520" width="7.85546875" style="132" customWidth="1"/>
    <col min="11521" max="11547" width="4.7109375" style="132" customWidth="1"/>
    <col min="11548" max="11548" width="8.85546875" style="132" customWidth="1"/>
    <col min="11549" max="11565" width="4.7109375" style="132" customWidth="1"/>
    <col min="11566" max="11775" width="9.140625" style="132"/>
    <col min="11776" max="11776" width="7.85546875" style="132" customWidth="1"/>
    <col min="11777" max="11803" width="4.7109375" style="132" customWidth="1"/>
    <col min="11804" max="11804" width="8.85546875" style="132" customWidth="1"/>
    <col min="11805" max="11821" width="4.7109375" style="132" customWidth="1"/>
    <col min="11822" max="12031" width="9.140625" style="132"/>
    <col min="12032" max="12032" width="7.85546875" style="132" customWidth="1"/>
    <col min="12033" max="12059" width="4.7109375" style="132" customWidth="1"/>
    <col min="12060" max="12060" width="8.85546875" style="132" customWidth="1"/>
    <col min="12061" max="12077" width="4.7109375" style="132" customWidth="1"/>
    <col min="12078" max="12287" width="9.140625" style="132"/>
    <col min="12288" max="12288" width="7.85546875" style="132" customWidth="1"/>
    <col min="12289" max="12315" width="4.7109375" style="132" customWidth="1"/>
    <col min="12316" max="12316" width="8.85546875" style="132" customWidth="1"/>
    <col min="12317" max="12333" width="4.7109375" style="132" customWidth="1"/>
    <col min="12334" max="12543" width="9.140625" style="132"/>
    <col min="12544" max="12544" width="7.85546875" style="132" customWidth="1"/>
    <col min="12545" max="12571" width="4.7109375" style="132" customWidth="1"/>
    <col min="12572" max="12572" width="8.85546875" style="132" customWidth="1"/>
    <col min="12573" max="12589" width="4.7109375" style="132" customWidth="1"/>
    <col min="12590" max="12799" width="9.140625" style="132"/>
    <col min="12800" max="12800" width="7.85546875" style="132" customWidth="1"/>
    <col min="12801" max="12827" width="4.7109375" style="132" customWidth="1"/>
    <col min="12828" max="12828" width="8.85546875" style="132" customWidth="1"/>
    <col min="12829" max="12845" width="4.7109375" style="132" customWidth="1"/>
    <col min="12846" max="13055" width="9.140625" style="132"/>
    <col min="13056" max="13056" width="7.85546875" style="132" customWidth="1"/>
    <col min="13057" max="13083" width="4.7109375" style="132" customWidth="1"/>
    <col min="13084" max="13084" width="8.85546875" style="132" customWidth="1"/>
    <col min="13085" max="13101" width="4.7109375" style="132" customWidth="1"/>
    <col min="13102" max="13311" width="9.140625" style="132"/>
    <col min="13312" max="13312" width="7.85546875" style="132" customWidth="1"/>
    <col min="13313" max="13339" width="4.7109375" style="132" customWidth="1"/>
    <col min="13340" max="13340" width="8.85546875" style="132" customWidth="1"/>
    <col min="13341" max="13357" width="4.7109375" style="132" customWidth="1"/>
    <col min="13358" max="13567" width="9.140625" style="132"/>
    <col min="13568" max="13568" width="7.85546875" style="132" customWidth="1"/>
    <col min="13569" max="13595" width="4.7109375" style="132" customWidth="1"/>
    <col min="13596" max="13596" width="8.85546875" style="132" customWidth="1"/>
    <col min="13597" max="13613" width="4.7109375" style="132" customWidth="1"/>
    <col min="13614" max="13823" width="9.140625" style="132"/>
    <col min="13824" max="13824" width="7.85546875" style="132" customWidth="1"/>
    <col min="13825" max="13851" width="4.7109375" style="132" customWidth="1"/>
    <col min="13852" max="13852" width="8.85546875" style="132" customWidth="1"/>
    <col min="13853" max="13869" width="4.7109375" style="132" customWidth="1"/>
    <col min="13870" max="14079" width="9.140625" style="132"/>
    <col min="14080" max="14080" width="7.85546875" style="132" customWidth="1"/>
    <col min="14081" max="14107" width="4.7109375" style="132" customWidth="1"/>
    <col min="14108" max="14108" width="8.85546875" style="132" customWidth="1"/>
    <col min="14109" max="14125" width="4.7109375" style="132" customWidth="1"/>
    <col min="14126" max="14335" width="9.140625" style="132"/>
    <col min="14336" max="14336" width="7.85546875" style="132" customWidth="1"/>
    <col min="14337" max="14363" width="4.7109375" style="132" customWidth="1"/>
    <col min="14364" max="14364" width="8.85546875" style="132" customWidth="1"/>
    <col min="14365" max="14381" width="4.7109375" style="132" customWidth="1"/>
    <col min="14382" max="14591" width="9.140625" style="132"/>
    <col min="14592" max="14592" width="7.85546875" style="132" customWidth="1"/>
    <col min="14593" max="14619" width="4.7109375" style="132" customWidth="1"/>
    <col min="14620" max="14620" width="8.85546875" style="132" customWidth="1"/>
    <col min="14621" max="14637" width="4.7109375" style="132" customWidth="1"/>
    <col min="14638" max="14847" width="9.140625" style="132"/>
    <col min="14848" max="14848" width="7.85546875" style="132" customWidth="1"/>
    <col min="14849" max="14875" width="4.7109375" style="132" customWidth="1"/>
    <col min="14876" max="14876" width="8.85546875" style="132" customWidth="1"/>
    <col min="14877" max="14893" width="4.7109375" style="132" customWidth="1"/>
    <col min="14894" max="15103" width="9.140625" style="132"/>
    <col min="15104" max="15104" width="7.85546875" style="132" customWidth="1"/>
    <col min="15105" max="15131" width="4.7109375" style="132" customWidth="1"/>
    <col min="15132" max="15132" width="8.85546875" style="132" customWidth="1"/>
    <col min="15133" max="15149" width="4.7109375" style="132" customWidth="1"/>
    <col min="15150" max="15359" width="9.140625" style="132"/>
    <col min="15360" max="15360" width="7.85546875" style="132" customWidth="1"/>
    <col min="15361" max="15387" width="4.7109375" style="132" customWidth="1"/>
    <col min="15388" max="15388" width="8.85546875" style="132" customWidth="1"/>
    <col min="15389" max="15405" width="4.7109375" style="132" customWidth="1"/>
    <col min="15406" max="15615" width="9.140625" style="132"/>
    <col min="15616" max="15616" width="7.85546875" style="132" customWidth="1"/>
    <col min="15617" max="15643" width="4.7109375" style="132" customWidth="1"/>
    <col min="15644" max="15644" width="8.85546875" style="132" customWidth="1"/>
    <col min="15645" max="15661" width="4.7109375" style="132" customWidth="1"/>
    <col min="15662" max="15871" width="9.140625" style="132"/>
    <col min="15872" max="15872" width="7.85546875" style="132" customWidth="1"/>
    <col min="15873" max="15899" width="4.7109375" style="132" customWidth="1"/>
    <col min="15900" max="15900" width="8.85546875" style="132" customWidth="1"/>
    <col min="15901" max="15917" width="4.7109375" style="132" customWidth="1"/>
    <col min="15918" max="16127" width="9.140625" style="132"/>
    <col min="16128" max="16128" width="7.85546875" style="132" customWidth="1"/>
    <col min="16129" max="16155" width="4.7109375" style="132" customWidth="1"/>
    <col min="16156" max="16156" width="8.85546875" style="132" customWidth="1"/>
    <col min="16157" max="16173" width="4.7109375" style="132" customWidth="1"/>
    <col min="16174" max="16384" width="9.140625" style="132"/>
  </cols>
  <sheetData>
    <row r="1" spans="1:39" s="117" customFormat="1" ht="12" customHeight="1" x14ac:dyDescent="0.25">
      <c r="A1" s="113" t="s">
        <v>42</v>
      </c>
      <c r="B1" s="156" t="s">
        <v>43</v>
      </c>
      <c r="C1" s="157"/>
      <c r="D1" s="157"/>
      <c r="E1" s="157"/>
      <c r="F1" s="157"/>
      <c r="G1" s="157"/>
      <c r="H1" s="157"/>
      <c r="I1" s="114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6"/>
    </row>
    <row r="2" spans="1:39" s="117" customFormat="1" ht="9" x14ac:dyDescent="0.15">
      <c r="A2" s="118" t="s">
        <v>44</v>
      </c>
      <c r="B2" s="119">
        <v>0</v>
      </c>
      <c r="C2" s="119">
        <v>0.1</v>
      </c>
      <c r="D2" s="119">
        <v>0.2</v>
      </c>
      <c r="E2" s="119">
        <v>0.3</v>
      </c>
      <c r="F2" s="119">
        <v>0.4</v>
      </c>
      <c r="G2" s="119">
        <v>0.5</v>
      </c>
      <c r="H2" s="119">
        <v>0.6</v>
      </c>
      <c r="I2" s="119">
        <v>0.71399999999999997</v>
      </c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20"/>
      <c r="AC2" s="119"/>
      <c r="AD2" s="119"/>
      <c r="AE2" s="119"/>
      <c r="AF2" s="119"/>
      <c r="AG2" s="121"/>
      <c r="AH2" s="122"/>
      <c r="AI2" s="122"/>
      <c r="AJ2" s="122"/>
      <c r="AK2" s="122"/>
      <c r="AL2" s="122"/>
      <c r="AM2" s="122"/>
    </row>
    <row r="3" spans="1:39" s="117" customFormat="1" ht="9" x14ac:dyDescent="0.15">
      <c r="A3" s="118" t="s">
        <v>45</v>
      </c>
      <c r="B3" s="119">
        <v>-0.16900000000000001</v>
      </c>
      <c r="C3" s="119">
        <v>-7.0999999999999994E-2</v>
      </c>
      <c r="D3" s="119">
        <v>2.9000000000000001E-2</v>
      </c>
      <c r="E3" s="119">
        <v>0.129</v>
      </c>
      <c r="F3" s="119">
        <v>0.03</v>
      </c>
      <c r="G3" s="119">
        <v>2.9000000000000001E-2</v>
      </c>
      <c r="H3" s="119">
        <v>0.22900000000000001</v>
      </c>
      <c r="I3" s="119">
        <v>0.127</v>
      </c>
      <c r="J3" s="123"/>
      <c r="K3" s="123"/>
      <c r="L3" s="123"/>
      <c r="M3" s="123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5"/>
      <c r="AC3" s="124"/>
      <c r="AD3" s="124"/>
      <c r="AE3" s="124"/>
      <c r="AF3" s="124"/>
    </row>
    <row r="4" spans="1:39" s="117" customFormat="1" ht="9" x14ac:dyDescent="0.15">
      <c r="A4" s="118" t="s">
        <v>46</v>
      </c>
      <c r="B4" s="119">
        <v>2.0390000000000001</v>
      </c>
      <c r="C4" s="119">
        <v>2.1120000000000001</v>
      </c>
      <c r="D4" s="119">
        <v>2.2480000000000002</v>
      </c>
      <c r="E4" s="119">
        <v>2.625</v>
      </c>
      <c r="F4" s="119">
        <v>1.55</v>
      </c>
      <c r="G4" s="119">
        <v>1.7649999999999999</v>
      </c>
      <c r="H4" s="119">
        <v>2.5750000000000002</v>
      </c>
      <c r="I4" s="119">
        <v>3.331</v>
      </c>
      <c r="J4" s="123"/>
      <c r="K4" s="123"/>
      <c r="L4" s="123"/>
      <c r="M4" s="123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5"/>
      <c r="AC4" s="124"/>
      <c r="AD4" s="124"/>
      <c r="AE4" s="124"/>
      <c r="AF4" s="124"/>
    </row>
    <row r="5" spans="1:39" s="117" customFormat="1" ht="9" x14ac:dyDescent="0.15">
      <c r="A5" s="118" t="s">
        <v>47</v>
      </c>
      <c r="B5" s="119">
        <v>2.1</v>
      </c>
      <c r="C5" s="119">
        <v>2.3119999999999998</v>
      </c>
      <c r="D5" s="119">
        <v>2.8380000000000001</v>
      </c>
      <c r="E5" s="119">
        <v>2.0419999999999998</v>
      </c>
      <c r="F5" s="119">
        <v>1.46</v>
      </c>
      <c r="G5" s="119">
        <v>1.885</v>
      </c>
      <c r="H5" s="119">
        <v>2.4249999999999998</v>
      </c>
      <c r="I5" s="119">
        <v>0.626</v>
      </c>
      <c r="J5" s="123"/>
      <c r="K5" s="123"/>
      <c r="L5" s="123"/>
      <c r="M5" s="123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5"/>
      <c r="AC5" s="124"/>
      <c r="AD5" s="124"/>
      <c r="AE5" s="124"/>
      <c r="AF5" s="124"/>
    </row>
    <row r="6" spans="1:39" s="129" customFormat="1" ht="9" x14ac:dyDescent="0.15">
      <c r="A6" s="118"/>
      <c r="B6" s="126"/>
      <c r="C6" s="126"/>
      <c r="D6" s="126"/>
      <c r="E6" s="126"/>
      <c r="F6" s="126"/>
      <c r="G6" s="126"/>
      <c r="H6" s="126"/>
      <c r="I6" s="126"/>
      <c r="J6" s="127"/>
      <c r="K6" s="127"/>
      <c r="L6" s="127"/>
      <c r="M6" s="127"/>
      <c r="N6" s="117"/>
      <c r="O6" s="117"/>
      <c r="P6" s="117"/>
      <c r="Q6" s="117"/>
      <c r="R6" s="117"/>
      <c r="S6" s="127"/>
      <c r="T6" s="127"/>
      <c r="U6" s="127"/>
      <c r="V6" s="127"/>
      <c r="W6" s="127"/>
      <c r="X6" s="127"/>
      <c r="Y6" s="127"/>
      <c r="Z6" s="117"/>
      <c r="AA6" s="117"/>
      <c r="AB6" s="128"/>
    </row>
    <row r="7" spans="1:39" ht="15.75" x14ac:dyDescent="0.25">
      <c r="A7" s="130"/>
      <c r="F7" s="158" t="s">
        <v>48</v>
      </c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9"/>
      <c r="AB7" s="133"/>
    </row>
    <row r="8" spans="1:39" x14ac:dyDescent="0.2">
      <c r="A8" s="130"/>
      <c r="AB8" s="133"/>
    </row>
    <row r="9" spans="1:39" x14ac:dyDescent="0.2">
      <c r="A9" s="130"/>
      <c r="AB9" s="133"/>
      <c r="AF9" s="134"/>
    </row>
    <row r="10" spans="1:39" x14ac:dyDescent="0.2">
      <c r="A10" s="130"/>
      <c r="AB10" s="133"/>
    </row>
    <row r="11" spans="1:39" x14ac:dyDescent="0.2">
      <c r="A11" s="130"/>
      <c r="AB11" s="133"/>
    </row>
    <row r="12" spans="1:39" x14ac:dyDescent="0.2">
      <c r="A12" s="130"/>
      <c r="AB12" s="133"/>
    </row>
    <row r="13" spans="1:39" x14ac:dyDescent="0.2">
      <c r="A13" s="130"/>
      <c r="AB13" s="133"/>
    </row>
    <row r="14" spans="1:39" x14ac:dyDescent="0.2">
      <c r="A14" s="130"/>
      <c r="AB14" s="133"/>
    </row>
    <row r="15" spans="1:39" x14ac:dyDescent="0.2">
      <c r="A15" s="130"/>
      <c r="AB15" s="133"/>
    </row>
    <row r="16" spans="1:39" x14ac:dyDescent="0.2">
      <c r="A16" s="130"/>
      <c r="AB16" s="133"/>
    </row>
    <row r="17" spans="1:28" x14ac:dyDescent="0.2">
      <c r="A17" s="130"/>
      <c r="AB17" s="133"/>
    </row>
    <row r="18" spans="1:28" x14ac:dyDescent="0.2">
      <c r="A18" s="130"/>
      <c r="AB18" s="133"/>
    </row>
    <row r="19" spans="1:28" x14ac:dyDescent="0.2">
      <c r="A19" s="130"/>
      <c r="AB19" s="133"/>
    </row>
    <row r="20" spans="1:28" x14ac:dyDescent="0.2">
      <c r="A20" s="130"/>
      <c r="AB20" s="133"/>
    </row>
    <row r="21" spans="1:28" x14ac:dyDescent="0.2">
      <c r="A21" s="130"/>
      <c r="AB21" s="133"/>
    </row>
    <row r="22" spans="1:28" x14ac:dyDescent="0.2">
      <c r="A22" s="130"/>
      <c r="AB22" s="133"/>
    </row>
    <row r="23" spans="1:28" x14ac:dyDescent="0.2">
      <c r="A23" s="130"/>
      <c r="AB23" s="133"/>
    </row>
    <row r="24" spans="1:28" x14ac:dyDescent="0.2">
      <c r="A24" s="130"/>
      <c r="AB24" s="133"/>
    </row>
    <row r="25" spans="1:28" x14ac:dyDescent="0.2">
      <c r="A25" s="130"/>
      <c r="AB25" s="133"/>
    </row>
    <row r="26" spans="1:28" x14ac:dyDescent="0.2">
      <c r="A26" s="130"/>
      <c r="AB26" s="133"/>
    </row>
    <row r="27" spans="1:28" x14ac:dyDescent="0.2">
      <c r="A27" s="130"/>
      <c r="AB27" s="133"/>
    </row>
    <row r="28" spans="1:28" x14ac:dyDescent="0.2">
      <c r="A28" s="130"/>
      <c r="AB28" s="133"/>
    </row>
    <row r="29" spans="1:28" x14ac:dyDescent="0.2">
      <c r="A29" s="130"/>
      <c r="AB29" s="133"/>
    </row>
    <row r="30" spans="1:28" x14ac:dyDescent="0.2">
      <c r="A30" s="130"/>
      <c r="AB30" s="133"/>
    </row>
    <row r="31" spans="1:28" x14ac:dyDescent="0.2">
      <c r="A31" s="130"/>
      <c r="AB31" s="133"/>
    </row>
    <row r="32" spans="1:28" x14ac:dyDescent="0.2">
      <c r="A32" s="130"/>
      <c r="AB32" s="133"/>
    </row>
    <row r="33" spans="1:29" x14ac:dyDescent="0.2">
      <c r="A33" s="130"/>
      <c r="AB33" s="133"/>
    </row>
    <row r="34" spans="1:29" x14ac:dyDescent="0.2">
      <c r="A34" s="130"/>
      <c r="R34" s="160" t="s">
        <v>49</v>
      </c>
      <c r="S34" s="161"/>
      <c r="T34" s="161"/>
      <c r="U34" s="161"/>
      <c r="V34" s="161"/>
      <c r="W34" s="161"/>
      <c r="X34" s="161"/>
      <c r="Y34" s="161"/>
      <c r="Z34" s="161"/>
      <c r="AA34" s="161"/>
      <c r="AB34" s="162"/>
    </row>
    <row r="35" spans="1:29" ht="12.75" customHeight="1" x14ac:dyDescent="0.2">
      <c r="A35" s="130"/>
      <c r="R35" s="163" t="s">
        <v>59</v>
      </c>
      <c r="S35" s="164"/>
      <c r="T35" s="164"/>
      <c r="U35" s="164"/>
      <c r="V35" s="164"/>
      <c r="W35" s="164"/>
      <c r="X35" s="164"/>
      <c r="Y35" s="164"/>
      <c r="Z35" s="164"/>
      <c r="AA35" s="164"/>
      <c r="AB35" s="165"/>
    </row>
    <row r="36" spans="1:29" x14ac:dyDescent="0.2">
      <c r="A36" s="130"/>
      <c r="R36" s="166"/>
      <c r="S36" s="167"/>
      <c r="T36" s="167"/>
      <c r="U36" s="167"/>
      <c r="V36" s="167"/>
      <c r="W36" s="167"/>
      <c r="X36" s="167"/>
      <c r="Y36" s="167"/>
      <c r="Z36" s="167"/>
      <c r="AA36" s="167"/>
      <c r="AB36" s="168"/>
    </row>
    <row r="37" spans="1:29" x14ac:dyDescent="0.2">
      <c r="A37" s="130"/>
      <c r="R37" s="166"/>
      <c r="S37" s="167"/>
      <c r="T37" s="167"/>
      <c r="U37" s="167"/>
      <c r="V37" s="167"/>
      <c r="W37" s="167"/>
      <c r="X37" s="167"/>
      <c r="Y37" s="167"/>
      <c r="Z37" s="167"/>
      <c r="AA37" s="167"/>
      <c r="AB37" s="168"/>
    </row>
    <row r="38" spans="1:29" x14ac:dyDescent="0.2">
      <c r="A38" s="130"/>
      <c r="R38" s="169"/>
      <c r="S38" s="170"/>
      <c r="T38" s="170"/>
      <c r="U38" s="170"/>
      <c r="V38" s="170"/>
      <c r="W38" s="170"/>
      <c r="X38" s="170"/>
      <c r="Y38" s="170"/>
      <c r="Z38" s="170"/>
      <c r="AA38" s="170"/>
      <c r="AB38" s="171"/>
    </row>
    <row r="39" spans="1:29" x14ac:dyDescent="0.2">
      <c r="A39" s="130"/>
      <c r="R39" s="135"/>
      <c r="S39" s="136"/>
      <c r="T39" s="136"/>
      <c r="U39" s="137"/>
      <c r="V39" s="135"/>
      <c r="W39" s="136"/>
      <c r="X39" s="136"/>
      <c r="Y39" s="137"/>
      <c r="Z39" s="135"/>
      <c r="AA39" s="136"/>
      <c r="AB39" s="137"/>
    </row>
    <row r="40" spans="1:29" x14ac:dyDescent="0.2">
      <c r="A40" s="130"/>
      <c r="R40" s="138"/>
      <c r="S40" s="139"/>
      <c r="T40" s="139"/>
      <c r="U40" s="140"/>
      <c r="V40" s="138"/>
      <c r="W40" s="139"/>
      <c r="X40" s="139"/>
      <c r="Y40" s="140"/>
      <c r="Z40" s="138"/>
      <c r="AA40" s="139"/>
      <c r="AB40" s="140"/>
    </row>
    <row r="41" spans="1:29" x14ac:dyDescent="0.2">
      <c r="A41" s="130"/>
      <c r="R41" s="138"/>
      <c r="S41" s="139"/>
      <c r="T41" s="139"/>
      <c r="U41" s="140"/>
      <c r="V41" s="138"/>
      <c r="W41" s="139"/>
      <c r="X41" s="139"/>
      <c r="Y41" s="140"/>
      <c r="Z41" s="138"/>
      <c r="AA41" s="139"/>
      <c r="AB41" s="140"/>
    </row>
    <row r="42" spans="1:29" x14ac:dyDescent="0.2">
      <c r="A42" s="130"/>
      <c r="R42" s="141"/>
      <c r="S42" s="142"/>
      <c r="T42" s="142"/>
      <c r="U42" s="143"/>
      <c r="V42" s="141"/>
      <c r="W42" s="142"/>
      <c r="X42" s="142"/>
      <c r="Y42" s="143"/>
      <c r="Z42" s="141"/>
      <c r="AA42" s="142"/>
      <c r="AB42" s="143"/>
    </row>
    <row r="43" spans="1:29" ht="11.1" customHeight="1" x14ac:dyDescent="0.2">
      <c r="A43" s="130"/>
      <c r="R43" s="172" t="s">
        <v>50</v>
      </c>
      <c r="S43" s="173"/>
      <c r="T43" s="173"/>
      <c r="U43" s="174"/>
      <c r="V43" s="172" t="s">
        <v>51</v>
      </c>
      <c r="W43" s="173"/>
      <c r="X43" s="173"/>
      <c r="Y43" s="174"/>
      <c r="Z43" s="172" t="s">
        <v>58</v>
      </c>
      <c r="AA43" s="173"/>
      <c r="AB43" s="174"/>
    </row>
    <row r="44" spans="1:29" ht="11.1" customHeight="1" x14ac:dyDescent="0.2">
      <c r="A44" s="130"/>
      <c r="R44" s="150" t="s">
        <v>52</v>
      </c>
      <c r="S44" s="151"/>
      <c r="T44" s="151"/>
      <c r="U44" s="152"/>
      <c r="V44" s="150" t="s">
        <v>53</v>
      </c>
      <c r="W44" s="151"/>
      <c r="X44" s="151"/>
      <c r="Y44" s="152"/>
      <c r="Z44" s="150" t="s">
        <v>54</v>
      </c>
      <c r="AA44" s="151"/>
      <c r="AB44" s="152"/>
    </row>
    <row r="45" spans="1:29" ht="11.1" customHeight="1" x14ac:dyDescent="0.2">
      <c r="A45" s="130"/>
      <c r="R45" s="150" t="s">
        <v>55</v>
      </c>
      <c r="S45" s="151"/>
      <c r="T45" s="151"/>
      <c r="U45" s="152"/>
      <c r="V45" s="150" t="s">
        <v>55</v>
      </c>
      <c r="W45" s="151"/>
      <c r="X45" s="151"/>
      <c r="Y45" s="152"/>
      <c r="Z45" s="150" t="s">
        <v>55</v>
      </c>
      <c r="AA45" s="151"/>
      <c r="AB45" s="152"/>
      <c r="AC45" s="144"/>
    </row>
    <row r="46" spans="1:29" ht="11.1" customHeight="1" x14ac:dyDescent="0.2">
      <c r="A46" s="130"/>
      <c r="R46" s="150" t="s">
        <v>56</v>
      </c>
      <c r="S46" s="151"/>
      <c r="T46" s="151"/>
      <c r="U46" s="152"/>
      <c r="V46" s="150" t="s">
        <v>56</v>
      </c>
      <c r="W46" s="151"/>
      <c r="X46" s="151"/>
      <c r="Y46" s="152"/>
      <c r="Z46" s="150" t="s">
        <v>56</v>
      </c>
      <c r="AA46" s="151"/>
      <c r="AB46" s="152"/>
      <c r="AC46" s="144"/>
    </row>
    <row r="47" spans="1:29" ht="11.1" customHeight="1" x14ac:dyDescent="0.2">
      <c r="A47" s="145"/>
      <c r="B47" s="146"/>
      <c r="C47" s="146"/>
      <c r="D47" s="146"/>
      <c r="E47" s="146"/>
      <c r="F47" s="146"/>
      <c r="G47" s="146"/>
      <c r="H47" s="146"/>
      <c r="I47" s="146"/>
      <c r="J47" s="147"/>
      <c r="K47" s="147"/>
      <c r="L47" s="147"/>
      <c r="M47" s="147"/>
      <c r="N47" s="147"/>
      <c r="O47" s="147"/>
      <c r="P47" s="147"/>
      <c r="Q47" s="147"/>
      <c r="R47" s="153" t="s">
        <v>57</v>
      </c>
      <c r="S47" s="154"/>
      <c r="T47" s="154"/>
      <c r="U47" s="155"/>
      <c r="V47" s="153" t="s">
        <v>57</v>
      </c>
      <c r="W47" s="154"/>
      <c r="X47" s="154"/>
      <c r="Y47" s="155"/>
      <c r="Z47" s="153" t="s">
        <v>57</v>
      </c>
      <c r="AA47" s="154"/>
      <c r="AB47" s="155"/>
      <c r="AC47" s="148"/>
    </row>
    <row r="53" spans="18:28" x14ac:dyDescent="0.2"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</row>
    <row r="54" spans="18:28" x14ac:dyDescent="0.2"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</row>
    <row r="55" spans="18:28" x14ac:dyDescent="0.2"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</row>
  </sheetData>
  <mergeCells count="19">
    <mergeCell ref="B1:H1"/>
    <mergeCell ref="F7:S7"/>
    <mergeCell ref="R34:AB34"/>
    <mergeCell ref="R35:AB38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</mergeCells>
  <printOptions horizontalCentered="1"/>
  <pageMargins left="0.25" right="0.25" top="0.25" bottom="0.25" header="0.5" footer="0.5"/>
  <pageSetup paperSize="9" scale="98" orientation="landscape" r:id="rId1"/>
  <headerFooter alignWithMargins="0"/>
  <colBreaks count="1" manualBreakCount="1">
    <brk id="2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tabSelected="1" view="pageBreakPreview" topLeftCell="A192" zoomScale="98" zoomScaleNormal="86" zoomScaleSheetLayoutView="98" workbookViewId="0">
      <selection sqref="A1:XFD1048576"/>
    </sheetView>
  </sheetViews>
  <sheetFormatPr defaultRowHeight="12.75" x14ac:dyDescent="0.2"/>
  <cols>
    <col min="1" max="1" width="2" style="29" customWidth="1"/>
    <col min="2" max="2" width="6.5703125" style="33" customWidth="1"/>
    <col min="3" max="3" width="7.5703125" style="74" customWidth="1"/>
    <col min="4" max="4" width="9.140625" style="74" customWidth="1"/>
    <col min="5" max="7" width="6.5703125" style="29" hidden="1" customWidth="1"/>
    <col min="8" max="8" width="4.85546875" style="29" hidden="1" customWidth="1"/>
    <col min="9" max="9" width="6.7109375" style="29" hidden="1" customWidth="1"/>
    <col min="10" max="10" width="6.7109375" style="60" hidden="1" customWidth="1"/>
    <col min="11" max="13" width="6.7109375" style="29" hidden="1" customWidth="1"/>
    <col min="14" max="14" width="1.7109375" style="29" customWidth="1"/>
    <col min="15" max="16" width="10.140625" style="29" customWidth="1"/>
    <col min="17" max="17" width="8.7109375" style="29" customWidth="1"/>
    <col min="18" max="18" width="9.140625" style="29"/>
    <col min="19" max="19" width="24.85546875" style="29" customWidth="1"/>
    <col min="20" max="258" width="9.140625" style="29"/>
    <col min="259" max="263" width="8.140625" style="29" customWidth="1"/>
    <col min="264" max="264" width="2.85546875" style="29" customWidth="1"/>
    <col min="265" max="269" width="7.42578125" style="29" customWidth="1"/>
    <col min="270" max="272" width="10.140625" style="29" customWidth="1"/>
    <col min="273" max="273" width="8.7109375" style="29" customWidth="1"/>
    <col min="274" max="514" width="9.140625" style="29"/>
    <col min="515" max="519" width="8.140625" style="29" customWidth="1"/>
    <col min="520" max="520" width="2.85546875" style="29" customWidth="1"/>
    <col min="521" max="525" width="7.42578125" style="29" customWidth="1"/>
    <col min="526" max="528" width="10.140625" style="29" customWidth="1"/>
    <col min="529" max="529" width="8.7109375" style="29" customWidth="1"/>
    <col min="530" max="770" width="9.140625" style="29"/>
    <col min="771" max="775" width="8.140625" style="29" customWidth="1"/>
    <col min="776" max="776" width="2.85546875" style="29" customWidth="1"/>
    <col min="777" max="781" width="7.42578125" style="29" customWidth="1"/>
    <col min="782" max="784" width="10.140625" style="29" customWidth="1"/>
    <col min="785" max="785" width="8.7109375" style="29" customWidth="1"/>
    <col min="786" max="1026" width="9.140625" style="29"/>
    <col min="1027" max="1031" width="8.140625" style="29" customWidth="1"/>
    <col min="1032" max="1032" width="2.85546875" style="29" customWidth="1"/>
    <col min="1033" max="1037" width="7.42578125" style="29" customWidth="1"/>
    <col min="1038" max="1040" width="10.140625" style="29" customWidth="1"/>
    <col min="1041" max="1041" width="8.7109375" style="29" customWidth="1"/>
    <col min="1042" max="1282" width="9.140625" style="29"/>
    <col min="1283" max="1287" width="8.140625" style="29" customWidth="1"/>
    <col min="1288" max="1288" width="2.85546875" style="29" customWidth="1"/>
    <col min="1289" max="1293" width="7.42578125" style="29" customWidth="1"/>
    <col min="1294" max="1296" width="10.140625" style="29" customWidth="1"/>
    <col min="1297" max="1297" width="8.7109375" style="29" customWidth="1"/>
    <col min="1298" max="1538" width="9.140625" style="29"/>
    <col min="1539" max="1543" width="8.140625" style="29" customWidth="1"/>
    <col min="1544" max="1544" width="2.85546875" style="29" customWidth="1"/>
    <col min="1545" max="1549" width="7.42578125" style="29" customWidth="1"/>
    <col min="1550" max="1552" width="10.140625" style="29" customWidth="1"/>
    <col min="1553" max="1553" width="8.7109375" style="29" customWidth="1"/>
    <col min="1554" max="1794" width="9.140625" style="29"/>
    <col min="1795" max="1799" width="8.140625" style="29" customWidth="1"/>
    <col min="1800" max="1800" width="2.85546875" style="29" customWidth="1"/>
    <col min="1801" max="1805" width="7.42578125" style="29" customWidth="1"/>
    <col min="1806" max="1808" width="10.140625" style="29" customWidth="1"/>
    <col min="1809" max="1809" width="8.7109375" style="29" customWidth="1"/>
    <col min="1810" max="2050" width="9.140625" style="29"/>
    <col min="2051" max="2055" width="8.140625" style="29" customWidth="1"/>
    <col min="2056" max="2056" width="2.85546875" style="29" customWidth="1"/>
    <col min="2057" max="2061" width="7.42578125" style="29" customWidth="1"/>
    <col min="2062" max="2064" width="10.140625" style="29" customWidth="1"/>
    <col min="2065" max="2065" width="8.7109375" style="29" customWidth="1"/>
    <col min="2066" max="2306" width="9.140625" style="29"/>
    <col min="2307" max="2311" width="8.140625" style="29" customWidth="1"/>
    <col min="2312" max="2312" width="2.85546875" style="29" customWidth="1"/>
    <col min="2313" max="2317" width="7.42578125" style="29" customWidth="1"/>
    <col min="2318" max="2320" width="10.140625" style="29" customWidth="1"/>
    <col min="2321" max="2321" width="8.7109375" style="29" customWidth="1"/>
    <col min="2322" max="2562" width="9.140625" style="29"/>
    <col min="2563" max="2567" width="8.140625" style="29" customWidth="1"/>
    <col min="2568" max="2568" width="2.85546875" style="29" customWidth="1"/>
    <col min="2569" max="2573" width="7.42578125" style="29" customWidth="1"/>
    <col min="2574" max="2576" width="10.140625" style="29" customWidth="1"/>
    <col min="2577" max="2577" width="8.7109375" style="29" customWidth="1"/>
    <col min="2578" max="2818" width="9.140625" style="29"/>
    <col min="2819" max="2823" width="8.140625" style="29" customWidth="1"/>
    <col min="2824" max="2824" width="2.85546875" style="29" customWidth="1"/>
    <col min="2825" max="2829" width="7.42578125" style="29" customWidth="1"/>
    <col min="2830" max="2832" width="10.140625" style="29" customWidth="1"/>
    <col min="2833" max="2833" width="8.7109375" style="29" customWidth="1"/>
    <col min="2834" max="3074" width="9.140625" style="29"/>
    <col min="3075" max="3079" width="8.140625" style="29" customWidth="1"/>
    <col min="3080" max="3080" width="2.85546875" style="29" customWidth="1"/>
    <col min="3081" max="3085" width="7.42578125" style="29" customWidth="1"/>
    <col min="3086" max="3088" width="10.140625" style="29" customWidth="1"/>
    <col min="3089" max="3089" width="8.7109375" style="29" customWidth="1"/>
    <col min="3090" max="3330" width="9.140625" style="29"/>
    <col min="3331" max="3335" width="8.140625" style="29" customWidth="1"/>
    <col min="3336" max="3336" width="2.85546875" style="29" customWidth="1"/>
    <col min="3337" max="3341" width="7.42578125" style="29" customWidth="1"/>
    <col min="3342" max="3344" width="10.140625" style="29" customWidth="1"/>
    <col min="3345" max="3345" width="8.7109375" style="29" customWidth="1"/>
    <col min="3346" max="3586" width="9.140625" style="29"/>
    <col min="3587" max="3591" width="8.140625" style="29" customWidth="1"/>
    <col min="3592" max="3592" width="2.85546875" style="29" customWidth="1"/>
    <col min="3593" max="3597" width="7.42578125" style="29" customWidth="1"/>
    <col min="3598" max="3600" width="10.140625" style="29" customWidth="1"/>
    <col min="3601" max="3601" width="8.7109375" style="29" customWidth="1"/>
    <col min="3602" max="3842" width="9.140625" style="29"/>
    <col min="3843" max="3847" width="8.140625" style="29" customWidth="1"/>
    <col min="3848" max="3848" width="2.85546875" style="29" customWidth="1"/>
    <col min="3849" max="3853" width="7.42578125" style="29" customWidth="1"/>
    <col min="3854" max="3856" width="10.140625" style="29" customWidth="1"/>
    <col min="3857" max="3857" width="8.7109375" style="29" customWidth="1"/>
    <col min="3858" max="4098" width="9.140625" style="29"/>
    <col min="4099" max="4103" width="8.140625" style="29" customWidth="1"/>
    <col min="4104" max="4104" width="2.85546875" style="29" customWidth="1"/>
    <col min="4105" max="4109" width="7.42578125" style="29" customWidth="1"/>
    <col min="4110" max="4112" width="10.140625" style="29" customWidth="1"/>
    <col min="4113" max="4113" width="8.7109375" style="29" customWidth="1"/>
    <col min="4114" max="4354" width="9.140625" style="29"/>
    <col min="4355" max="4359" width="8.140625" style="29" customWidth="1"/>
    <col min="4360" max="4360" width="2.85546875" style="29" customWidth="1"/>
    <col min="4361" max="4365" width="7.42578125" style="29" customWidth="1"/>
    <col min="4366" max="4368" width="10.140625" style="29" customWidth="1"/>
    <col min="4369" max="4369" width="8.7109375" style="29" customWidth="1"/>
    <col min="4370" max="4610" width="9.140625" style="29"/>
    <col min="4611" max="4615" width="8.140625" style="29" customWidth="1"/>
    <col min="4616" max="4616" width="2.85546875" style="29" customWidth="1"/>
    <col min="4617" max="4621" width="7.42578125" style="29" customWidth="1"/>
    <col min="4622" max="4624" width="10.140625" style="29" customWidth="1"/>
    <col min="4625" max="4625" width="8.7109375" style="29" customWidth="1"/>
    <col min="4626" max="4866" width="9.140625" style="29"/>
    <col min="4867" max="4871" width="8.140625" style="29" customWidth="1"/>
    <col min="4872" max="4872" width="2.85546875" style="29" customWidth="1"/>
    <col min="4873" max="4877" width="7.42578125" style="29" customWidth="1"/>
    <col min="4878" max="4880" width="10.140625" style="29" customWidth="1"/>
    <col min="4881" max="4881" width="8.7109375" style="29" customWidth="1"/>
    <col min="4882" max="5122" width="9.140625" style="29"/>
    <col min="5123" max="5127" width="8.140625" style="29" customWidth="1"/>
    <col min="5128" max="5128" width="2.85546875" style="29" customWidth="1"/>
    <col min="5129" max="5133" width="7.42578125" style="29" customWidth="1"/>
    <col min="5134" max="5136" width="10.140625" style="29" customWidth="1"/>
    <col min="5137" max="5137" width="8.7109375" style="29" customWidth="1"/>
    <col min="5138" max="5378" width="9.140625" style="29"/>
    <col min="5379" max="5383" width="8.140625" style="29" customWidth="1"/>
    <col min="5384" max="5384" width="2.85546875" style="29" customWidth="1"/>
    <col min="5385" max="5389" width="7.42578125" style="29" customWidth="1"/>
    <col min="5390" max="5392" width="10.140625" style="29" customWidth="1"/>
    <col min="5393" max="5393" width="8.7109375" style="29" customWidth="1"/>
    <col min="5394" max="5634" width="9.140625" style="29"/>
    <col min="5635" max="5639" width="8.140625" style="29" customWidth="1"/>
    <col min="5640" max="5640" width="2.85546875" style="29" customWidth="1"/>
    <col min="5641" max="5645" width="7.42578125" style="29" customWidth="1"/>
    <col min="5646" max="5648" width="10.140625" style="29" customWidth="1"/>
    <col min="5649" max="5649" width="8.7109375" style="29" customWidth="1"/>
    <col min="5650" max="5890" width="9.140625" style="29"/>
    <col min="5891" max="5895" width="8.140625" style="29" customWidth="1"/>
    <col min="5896" max="5896" width="2.85546875" style="29" customWidth="1"/>
    <col min="5897" max="5901" width="7.42578125" style="29" customWidth="1"/>
    <col min="5902" max="5904" width="10.140625" style="29" customWidth="1"/>
    <col min="5905" max="5905" width="8.7109375" style="29" customWidth="1"/>
    <col min="5906" max="6146" width="9.140625" style="29"/>
    <col min="6147" max="6151" width="8.140625" style="29" customWidth="1"/>
    <col min="6152" max="6152" width="2.85546875" style="29" customWidth="1"/>
    <col min="6153" max="6157" width="7.42578125" style="29" customWidth="1"/>
    <col min="6158" max="6160" width="10.140625" style="29" customWidth="1"/>
    <col min="6161" max="6161" width="8.7109375" style="29" customWidth="1"/>
    <col min="6162" max="6402" width="9.140625" style="29"/>
    <col min="6403" max="6407" width="8.140625" style="29" customWidth="1"/>
    <col min="6408" max="6408" width="2.85546875" style="29" customWidth="1"/>
    <col min="6409" max="6413" width="7.42578125" style="29" customWidth="1"/>
    <col min="6414" max="6416" width="10.140625" style="29" customWidth="1"/>
    <col min="6417" max="6417" width="8.7109375" style="29" customWidth="1"/>
    <col min="6418" max="6658" width="9.140625" style="29"/>
    <col min="6659" max="6663" width="8.140625" style="29" customWidth="1"/>
    <col min="6664" max="6664" width="2.85546875" style="29" customWidth="1"/>
    <col min="6665" max="6669" width="7.42578125" style="29" customWidth="1"/>
    <col min="6670" max="6672" width="10.140625" style="29" customWidth="1"/>
    <col min="6673" max="6673" width="8.7109375" style="29" customWidth="1"/>
    <col min="6674" max="6914" width="9.140625" style="29"/>
    <col min="6915" max="6919" width="8.140625" style="29" customWidth="1"/>
    <col min="6920" max="6920" width="2.85546875" style="29" customWidth="1"/>
    <col min="6921" max="6925" width="7.42578125" style="29" customWidth="1"/>
    <col min="6926" max="6928" width="10.140625" style="29" customWidth="1"/>
    <col min="6929" max="6929" width="8.7109375" style="29" customWidth="1"/>
    <col min="6930" max="7170" width="9.140625" style="29"/>
    <col min="7171" max="7175" width="8.140625" style="29" customWidth="1"/>
    <col min="7176" max="7176" width="2.85546875" style="29" customWidth="1"/>
    <col min="7177" max="7181" width="7.42578125" style="29" customWidth="1"/>
    <col min="7182" max="7184" width="10.140625" style="29" customWidth="1"/>
    <col min="7185" max="7185" width="8.7109375" style="29" customWidth="1"/>
    <col min="7186" max="7426" width="9.140625" style="29"/>
    <col min="7427" max="7431" width="8.140625" style="29" customWidth="1"/>
    <col min="7432" max="7432" width="2.85546875" style="29" customWidth="1"/>
    <col min="7433" max="7437" width="7.42578125" style="29" customWidth="1"/>
    <col min="7438" max="7440" width="10.140625" style="29" customWidth="1"/>
    <col min="7441" max="7441" width="8.7109375" style="29" customWidth="1"/>
    <col min="7442" max="7682" width="9.140625" style="29"/>
    <col min="7683" max="7687" width="8.140625" style="29" customWidth="1"/>
    <col min="7688" max="7688" width="2.85546875" style="29" customWidth="1"/>
    <col min="7689" max="7693" width="7.42578125" style="29" customWidth="1"/>
    <col min="7694" max="7696" width="10.140625" style="29" customWidth="1"/>
    <col min="7697" max="7697" width="8.7109375" style="29" customWidth="1"/>
    <col min="7698" max="7938" width="9.140625" style="29"/>
    <col min="7939" max="7943" width="8.140625" style="29" customWidth="1"/>
    <col min="7944" max="7944" width="2.85546875" style="29" customWidth="1"/>
    <col min="7945" max="7949" width="7.42578125" style="29" customWidth="1"/>
    <col min="7950" max="7952" width="10.140625" style="29" customWidth="1"/>
    <col min="7953" max="7953" width="8.7109375" style="29" customWidth="1"/>
    <col min="7954" max="8194" width="9.140625" style="29"/>
    <col min="8195" max="8199" width="8.140625" style="29" customWidth="1"/>
    <col min="8200" max="8200" width="2.85546875" style="29" customWidth="1"/>
    <col min="8201" max="8205" width="7.42578125" style="29" customWidth="1"/>
    <col min="8206" max="8208" width="10.140625" style="29" customWidth="1"/>
    <col min="8209" max="8209" width="8.7109375" style="29" customWidth="1"/>
    <col min="8210" max="8450" width="9.140625" style="29"/>
    <col min="8451" max="8455" width="8.140625" style="29" customWidth="1"/>
    <col min="8456" max="8456" width="2.85546875" style="29" customWidth="1"/>
    <col min="8457" max="8461" width="7.42578125" style="29" customWidth="1"/>
    <col min="8462" max="8464" width="10.140625" style="29" customWidth="1"/>
    <col min="8465" max="8465" width="8.7109375" style="29" customWidth="1"/>
    <col min="8466" max="8706" width="9.140625" style="29"/>
    <col min="8707" max="8711" width="8.140625" style="29" customWidth="1"/>
    <col min="8712" max="8712" width="2.85546875" style="29" customWidth="1"/>
    <col min="8713" max="8717" width="7.42578125" style="29" customWidth="1"/>
    <col min="8718" max="8720" width="10.140625" style="29" customWidth="1"/>
    <col min="8721" max="8721" width="8.7109375" style="29" customWidth="1"/>
    <col min="8722" max="8962" width="9.140625" style="29"/>
    <col min="8963" max="8967" width="8.140625" style="29" customWidth="1"/>
    <col min="8968" max="8968" width="2.85546875" style="29" customWidth="1"/>
    <col min="8969" max="8973" width="7.42578125" style="29" customWidth="1"/>
    <col min="8974" max="8976" width="10.140625" style="29" customWidth="1"/>
    <col min="8977" max="8977" width="8.7109375" style="29" customWidth="1"/>
    <col min="8978" max="9218" width="9.140625" style="29"/>
    <col min="9219" max="9223" width="8.140625" style="29" customWidth="1"/>
    <col min="9224" max="9224" width="2.85546875" style="29" customWidth="1"/>
    <col min="9225" max="9229" width="7.42578125" style="29" customWidth="1"/>
    <col min="9230" max="9232" width="10.140625" style="29" customWidth="1"/>
    <col min="9233" max="9233" width="8.7109375" style="29" customWidth="1"/>
    <col min="9234" max="9474" width="9.140625" style="29"/>
    <col min="9475" max="9479" width="8.140625" style="29" customWidth="1"/>
    <col min="9480" max="9480" width="2.85546875" style="29" customWidth="1"/>
    <col min="9481" max="9485" width="7.42578125" style="29" customWidth="1"/>
    <col min="9486" max="9488" width="10.140625" style="29" customWidth="1"/>
    <col min="9489" max="9489" width="8.7109375" style="29" customWidth="1"/>
    <col min="9490" max="9730" width="9.140625" style="29"/>
    <col min="9731" max="9735" width="8.140625" style="29" customWidth="1"/>
    <col min="9736" max="9736" width="2.85546875" style="29" customWidth="1"/>
    <col min="9737" max="9741" width="7.42578125" style="29" customWidth="1"/>
    <col min="9742" max="9744" width="10.140625" style="29" customWidth="1"/>
    <col min="9745" max="9745" width="8.7109375" style="29" customWidth="1"/>
    <col min="9746" max="9986" width="9.140625" style="29"/>
    <col min="9987" max="9991" width="8.140625" style="29" customWidth="1"/>
    <col min="9992" max="9992" width="2.85546875" style="29" customWidth="1"/>
    <col min="9993" max="9997" width="7.42578125" style="29" customWidth="1"/>
    <col min="9998" max="10000" width="10.140625" style="29" customWidth="1"/>
    <col min="10001" max="10001" width="8.7109375" style="29" customWidth="1"/>
    <col min="10002" max="10242" width="9.140625" style="29"/>
    <col min="10243" max="10247" width="8.140625" style="29" customWidth="1"/>
    <col min="10248" max="10248" width="2.85546875" style="29" customWidth="1"/>
    <col min="10249" max="10253" width="7.42578125" style="29" customWidth="1"/>
    <col min="10254" max="10256" width="10.140625" style="29" customWidth="1"/>
    <col min="10257" max="10257" width="8.7109375" style="29" customWidth="1"/>
    <col min="10258" max="10498" width="9.140625" style="29"/>
    <col min="10499" max="10503" width="8.140625" style="29" customWidth="1"/>
    <col min="10504" max="10504" width="2.85546875" style="29" customWidth="1"/>
    <col min="10505" max="10509" width="7.42578125" style="29" customWidth="1"/>
    <col min="10510" max="10512" width="10.140625" style="29" customWidth="1"/>
    <col min="10513" max="10513" width="8.7109375" style="29" customWidth="1"/>
    <col min="10514" max="10754" width="9.140625" style="29"/>
    <col min="10755" max="10759" width="8.140625" style="29" customWidth="1"/>
    <col min="10760" max="10760" width="2.85546875" style="29" customWidth="1"/>
    <col min="10761" max="10765" width="7.42578125" style="29" customWidth="1"/>
    <col min="10766" max="10768" width="10.140625" style="29" customWidth="1"/>
    <col min="10769" max="10769" width="8.7109375" style="29" customWidth="1"/>
    <col min="10770" max="11010" width="9.140625" style="29"/>
    <col min="11011" max="11015" width="8.140625" style="29" customWidth="1"/>
    <col min="11016" max="11016" width="2.85546875" style="29" customWidth="1"/>
    <col min="11017" max="11021" width="7.42578125" style="29" customWidth="1"/>
    <col min="11022" max="11024" width="10.140625" style="29" customWidth="1"/>
    <col min="11025" max="11025" width="8.7109375" style="29" customWidth="1"/>
    <col min="11026" max="11266" width="9.140625" style="29"/>
    <col min="11267" max="11271" width="8.140625" style="29" customWidth="1"/>
    <col min="11272" max="11272" width="2.85546875" style="29" customWidth="1"/>
    <col min="11273" max="11277" width="7.42578125" style="29" customWidth="1"/>
    <col min="11278" max="11280" width="10.140625" style="29" customWidth="1"/>
    <col min="11281" max="11281" width="8.7109375" style="29" customWidth="1"/>
    <col min="11282" max="11522" width="9.140625" style="29"/>
    <col min="11523" max="11527" width="8.140625" style="29" customWidth="1"/>
    <col min="11528" max="11528" width="2.85546875" style="29" customWidth="1"/>
    <col min="11529" max="11533" width="7.42578125" style="29" customWidth="1"/>
    <col min="11534" max="11536" width="10.140625" style="29" customWidth="1"/>
    <col min="11537" max="11537" width="8.7109375" style="29" customWidth="1"/>
    <col min="11538" max="11778" width="9.140625" style="29"/>
    <col min="11779" max="11783" width="8.140625" style="29" customWidth="1"/>
    <col min="11784" max="11784" width="2.85546875" style="29" customWidth="1"/>
    <col min="11785" max="11789" width="7.42578125" style="29" customWidth="1"/>
    <col min="11790" max="11792" width="10.140625" style="29" customWidth="1"/>
    <col min="11793" max="11793" width="8.7109375" style="29" customWidth="1"/>
    <col min="11794" max="12034" width="9.140625" style="29"/>
    <col min="12035" max="12039" width="8.140625" style="29" customWidth="1"/>
    <col min="12040" max="12040" width="2.85546875" style="29" customWidth="1"/>
    <col min="12041" max="12045" width="7.42578125" style="29" customWidth="1"/>
    <col min="12046" max="12048" width="10.140625" style="29" customWidth="1"/>
    <col min="12049" max="12049" width="8.7109375" style="29" customWidth="1"/>
    <col min="12050" max="12290" width="9.140625" style="29"/>
    <col min="12291" max="12295" width="8.140625" style="29" customWidth="1"/>
    <col min="12296" max="12296" width="2.85546875" style="29" customWidth="1"/>
    <col min="12297" max="12301" width="7.42578125" style="29" customWidth="1"/>
    <col min="12302" max="12304" width="10.140625" style="29" customWidth="1"/>
    <col min="12305" max="12305" width="8.7109375" style="29" customWidth="1"/>
    <col min="12306" max="12546" width="9.140625" style="29"/>
    <col min="12547" max="12551" width="8.140625" style="29" customWidth="1"/>
    <col min="12552" max="12552" width="2.85546875" style="29" customWidth="1"/>
    <col min="12553" max="12557" width="7.42578125" style="29" customWidth="1"/>
    <col min="12558" max="12560" width="10.140625" style="29" customWidth="1"/>
    <col min="12561" max="12561" width="8.7109375" style="29" customWidth="1"/>
    <col min="12562" max="12802" width="9.140625" style="29"/>
    <col min="12803" max="12807" width="8.140625" style="29" customWidth="1"/>
    <col min="12808" max="12808" width="2.85546875" style="29" customWidth="1"/>
    <col min="12809" max="12813" width="7.42578125" style="29" customWidth="1"/>
    <col min="12814" max="12816" width="10.140625" style="29" customWidth="1"/>
    <col min="12817" max="12817" width="8.7109375" style="29" customWidth="1"/>
    <col min="12818" max="13058" width="9.140625" style="29"/>
    <col min="13059" max="13063" width="8.140625" style="29" customWidth="1"/>
    <col min="13064" max="13064" width="2.85546875" style="29" customWidth="1"/>
    <col min="13065" max="13069" width="7.42578125" style="29" customWidth="1"/>
    <col min="13070" max="13072" width="10.140625" style="29" customWidth="1"/>
    <col min="13073" max="13073" width="8.7109375" style="29" customWidth="1"/>
    <col min="13074" max="13314" width="9.140625" style="29"/>
    <col min="13315" max="13319" width="8.140625" style="29" customWidth="1"/>
    <col min="13320" max="13320" width="2.85546875" style="29" customWidth="1"/>
    <col min="13321" max="13325" width="7.42578125" style="29" customWidth="1"/>
    <col min="13326" max="13328" width="10.140625" style="29" customWidth="1"/>
    <col min="13329" max="13329" width="8.7109375" style="29" customWidth="1"/>
    <col min="13330" max="13570" width="9.140625" style="29"/>
    <col min="13571" max="13575" width="8.140625" style="29" customWidth="1"/>
    <col min="13576" max="13576" width="2.85546875" style="29" customWidth="1"/>
    <col min="13577" max="13581" width="7.42578125" style="29" customWidth="1"/>
    <col min="13582" max="13584" width="10.140625" style="29" customWidth="1"/>
    <col min="13585" max="13585" width="8.7109375" style="29" customWidth="1"/>
    <col min="13586" max="13826" width="9.140625" style="29"/>
    <col min="13827" max="13831" width="8.140625" style="29" customWidth="1"/>
    <col min="13832" max="13832" width="2.85546875" style="29" customWidth="1"/>
    <col min="13833" max="13837" width="7.42578125" style="29" customWidth="1"/>
    <col min="13838" max="13840" width="10.140625" style="29" customWidth="1"/>
    <col min="13841" max="13841" width="8.7109375" style="29" customWidth="1"/>
    <col min="13842" max="14082" width="9.140625" style="29"/>
    <col min="14083" max="14087" width="8.140625" style="29" customWidth="1"/>
    <col min="14088" max="14088" width="2.85546875" style="29" customWidth="1"/>
    <col min="14089" max="14093" width="7.42578125" style="29" customWidth="1"/>
    <col min="14094" max="14096" width="10.140625" style="29" customWidth="1"/>
    <col min="14097" max="14097" width="8.7109375" style="29" customWidth="1"/>
    <col min="14098" max="14338" width="9.140625" style="29"/>
    <col min="14339" max="14343" width="8.140625" style="29" customWidth="1"/>
    <col min="14344" max="14344" width="2.85546875" style="29" customWidth="1"/>
    <col min="14345" max="14349" width="7.42578125" style="29" customWidth="1"/>
    <col min="14350" max="14352" width="10.140625" style="29" customWidth="1"/>
    <col min="14353" max="14353" width="8.7109375" style="29" customWidth="1"/>
    <col min="14354" max="14594" width="9.140625" style="29"/>
    <col min="14595" max="14599" width="8.140625" style="29" customWidth="1"/>
    <col min="14600" max="14600" width="2.85546875" style="29" customWidth="1"/>
    <col min="14601" max="14605" width="7.42578125" style="29" customWidth="1"/>
    <col min="14606" max="14608" width="10.140625" style="29" customWidth="1"/>
    <col min="14609" max="14609" width="8.7109375" style="29" customWidth="1"/>
    <col min="14610" max="14850" width="9.140625" style="29"/>
    <col min="14851" max="14855" width="8.140625" style="29" customWidth="1"/>
    <col min="14856" max="14856" width="2.85546875" style="29" customWidth="1"/>
    <col min="14857" max="14861" width="7.42578125" style="29" customWidth="1"/>
    <col min="14862" max="14864" width="10.140625" style="29" customWidth="1"/>
    <col min="14865" max="14865" width="8.7109375" style="29" customWidth="1"/>
    <col min="14866" max="15106" width="9.140625" style="29"/>
    <col min="15107" max="15111" width="8.140625" style="29" customWidth="1"/>
    <col min="15112" max="15112" width="2.85546875" style="29" customWidth="1"/>
    <col min="15113" max="15117" width="7.42578125" style="29" customWidth="1"/>
    <col min="15118" max="15120" width="10.140625" style="29" customWidth="1"/>
    <col min="15121" max="15121" width="8.7109375" style="29" customWidth="1"/>
    <col min="15122" max="15362" width="9.140625" style="29"/>
    <col min="15363" max="15367" width="8.140625" style="29" customWidth="1"/>
    <col min="15368" max="15368" width="2.85546875" style="29" customWidth="1"/>
    <col min="15369" max="15373" width="7.42578125" style="29" customWidth="1"/>
    <col min="15374" max="15376" width="10.140625" style="29" customWidth="1"/>
    <col min="15377" max="15377" width="8.7109375" style="29" customWidth="1"/>
    <col min="15378" max="15618" width="9.140625" style="29"/>
    <col min="15619" max="15623" width="8.140625" style="29" customWidth="1"/>
    <col min="15624" max="15624" width="2.85546875" style="29" customWidth="1"/>
    <col min="15625" max="15629" width="7.42578125" style="29" customWidth="1"/>
    <col min="15630" max="15632" width="10.140625" style="29" customWidth="1"/>
    <col min="15633" max="15633" width="8.7109375" style="29" customWidth="1"/>
    <col min="15634" max="15874" width="9.140625" style="29"/>
    <col min="15875" max="15879" width="8.140625" style="29" customWidth="1"/>
    <col min="15880" max="15880" width="2.85546875" style="29" customWidth="1"/>
    <col min="15881" max="15885" width="7.42578125" style="29" customWidth="1"/>
    <col min="15886" max="15888" width="10.140625" style="29" customWidth="1"/>
    <col min="15889" max="15889" width="8.7109375" style="29" customWidth="1"/>
    <col min="15890" max="16130" width="9.140625" style="29"/>
    <col min="16131" max="16135" width="8.140625" style="29" customWidth="1"/>
    <col min="16136" max="16136" width="2.85546875" style="29" customWidth="1"/>
    <col min="16137" max="16141" width="7.42578125" style="29" customWidth="1"/>
    <col min="16142" max="16144" width="10.140625" style="29" customWidth="1"/>
    <col min="16145" max="16145" width="8.7109375" style="29" customWidth="1"/>
    <col min="16146" max="16384" width="9.140625" style="29"/>
  </cols>
  <sheetData>
    <row r="1" spans="1:22" ht="49.9" customHeight="1" x14ac:dyDescent="0.2">
      <c r="A1" s="175" t="s">
        <v>40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63"/>
      <c r="V1" s="63"/>
    </row>
    <row r="2" spans="1:22" ht="15.75" x14ac:dyDescent="0.2">
      <c r="B2" s="64"/>
      <c r="C2" s="65"/>
      <c r="D2" s="65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3"/>
      <c r="U2" s="63"/>
      <c r="V2" s="63"/>
    </row>
    <row r="3" spans="1:22" ht="15.75" x14ac:dyDescent="0.2">
      <c r="B3" s="66" t="s">
        <v>7</v>
      </c>
      <c r="C3" s="66"/>
      <c r="D3" s="177">
        <v>0</v>
      </c>
      <c r="E3" s="177"/>
      <c r="J3" s="64"/>
      <c r="K3" s="64"/>
      <c r="L3" s="64"/>
      <c r="M3" s="64"/>
      <c r="N3" s="67"/>
      <c r="O3" s="67"/>
      <c r="P3" s="67"/>
    </row>
    <row r="4" spans="1:22" x14ac:dyDescent="0.2">
      <c r="B4" s="178"/>
      <c r="C4" s="178"/>
      <c r="D4" s="178"/>
      <c r="E4" s="178"/>
      <c r="F4" s="178"/>
      <c r="G4" s="178"/>
      <c r="I4" s="178" t="s">
        <v>9</v>
      </c>
      <c r="J4" s="178"/>
      <c r="K4" s="178"/>
      <c r="L4" s="178"/>
      <c r="M4" s="178"/>
      <c r="N4" s="68"/>
      <c r="O4" s="68"/>
      <c r="P4" s="68"/>
    </row>
    <row r="5" spans="1:22" x14ac:dyDescent="0.2">
      <c r="B5" s="69">
        <v>0</v>
      </c>
      <c r="C5" s="70">
        <v>-0.4</v>
      </c>
      <c r="D5" s="70" t="s">
        <v>28</v>
      </c>
      <c r="E5" s="69"/>
      <c r="F5" s="69"/>
      <c r="G5" s="69"/>
      <c r="H5" s="69"/>
      <c r="I5" s="71"/>
      <c r="J5" s="35"/>
      <c r="K5" s="70"/>
      <c r="L5" s="69"/>
      <c r="M5" s="70"/>
      <c r="N5" s="72"/>
      <c r="O5" s="72"/>
      <c r="P5" s="72"/>
      <c r="R5" s="73"/>
    </row>
    <row r="6" spans="1:22" x14ac:dyDescent="0.2">
      <c r="B6" s="69">
        <v>2</v>
      </c>
      <c r="C6" s="70">
        <v>3.9E-2</v>
      </c>
      <c r="D6" s="70"/>
      <c r="E6" s="70">
        <f>(C5+C6)/2</f>
        <v>-0.18050000000000002</v>
      </c>
      <c r="F6" s="69">
        <f>B6-B5</f>
        <v>2</v>
      </c>
      <c r="G6" s="70">
        <f>E6*F6</f>
        <v>-0.36100000000000004</v>
      </c>
      <c r="H6" s="69"/>
      <c r="I6" s="69"/>
      <c r="J6" s="69"/>
      <c r="K6" s="70"/>
      <c r="L6" s="69"/>
      <c r="M6" s="70"/>
      <c r="N6" s="72"/>
      <c r="O6" s="72"/>
      <c r="P6" s="72"/>
      <c r="Q6" s="33"/>
      <c r="R6" s="73"/>
    </row>
    <row r="7" spans="1:22" x14ac:dyDescent="0.2">
      <c r="B7" s="69">
        <v>4</v>
      </c>
      <c r="C7" s="70">
        <v>0.7</v>
      </c>
      <c r="E7" s="70">
        <f t="shared" ref="E7:E18" si="0">(C6+C7)/2</f>
        <v>0.3695</v>
      </c>
      <c r="F7" s="69">
        <f t="shared" ref="F7:F18" si="1">B7-B6</f>
        <v>2</v>
      </c>
      <c r="G7" s="70">
        <f t="shared" ref="G7:G18" si="2">E7*F7</f>
        <v>0.73899999999999999</v>
      </c>
      <c r="H7" s="69"/>
      <c r="I7" s="69"/>
      <c r="J7" s="69"/>
      <c r="K7" s="70"/>
      <c r="L7" s="69"/>
      <c r="M7" s="70"/>
      <c r="N7" s="72"/>
      <c r="O7" s="72"/>
      <c r="P7" s="72"/>
      <c r="Q7" s="33"/>
      <c r="R7" s="73"/>
    </row>
    <row r="8" spans="1:22" x14ac:dyDescent="0.2">
      <c r="B8" s="69">
        <v>5</v>
      </c>
      <c r="C8" s="70">
        <v>2.032</v>
      </c>
      <c r="E8" s="70">
        <f t="shared" si="0"/>
        <v>1.3660000000000001</v>
      </c>
      <c r="F8" s="69">
        <f t="shared" si="1"/>
        <v>1</v>
      </c>
      <c r="G8" s="70">
        <f t="shared" si="2"/>
        <v>1.3660000000000001</v>
      </c>
      <c r="H8" s="69"/>
      <c r="I8" s="69"/>
      <c r="J8" s="69"/>
      <c r="K8" s="70"/>
      <c r="L8" s="69"/>
      <c r="M8" s="70"/>
      <c r="N8" s="72"/>
      <c r="O8" s="72"/>
      <c r="P8" s="72"/>
      <c r="Q8" s="33"/>
      <c r="R8" s="73"/>
    </row>
    <row r="9" spans="1:22" x14ac:dyDescent="0.2">
      <c r="B9" s="69">
        <v>6</v>
      </c>
      <c r="C9" s="70">
        <v>2.0390000000000001</v>
      </c>
      <c r="D9" s="70" t="s">
        <v>16</v>
      </c>
      <c r="E9" s="70">
        <f t="shared" si="0"/>
        <v>2.0354999999999999</v>
      </c>
      <c r="F9" s="69">
        <f t="shared" si="1"/>
        <v>1</v>
      </c>
      <c r="G9" s="70">
        <f t="shared" si="2"/>
        <v>2.0354999999999999</v>
      </c>
      <c r="H9" s="69"/>
      <c r="I9" s="69">
        <v>0</v>
      </c>
      <c r="J9" s="69">
        <v>-0.4</v>
      </c>
      <c r="K9" s="70"/>
      <c r="L9" s="69"/>
      <c r="M9" s="70"/>
      <c r="N9" s="72"/>
      <c r="O9" s="72"/>
      <c r="P9" s="72"/>
      <c r="Q9" s="33"/>
      <c r="R9" s="73"/>
    </row>
    <row r="10" spans="1:22" x14ac:dyDescent="0.2">
      <c r="B10" s="69">
        <v>8</v>
      </c>
      <c r="C10" s="70">
        <v>8.5000000000000006E-2</v>
      </c>
      <c r="D10" s="70"/>
      <c r="E10" s="70">
        <f t="shared" si="0"/>
        <v>1.0620000000000001</v>
      </c>
      <c r="F10" s="69">
        <f t="shared" si="1"/>
        <v>2</v>
      </c>
      <c r="G10" s="70">
        <f t="shared" si="2"/>
        <v>2.1240000000000001</v>
      </c>
      <c r="H10" s="69"/>
      <c r="I10" s="69">
        <v>2</v>
      </c>
      <c r="J10" s="69">
        <v>3.9E-2</v>
      </c>
      <c r="K10" s="70">
        <f t="shared" ref="K10:K12" si="3">AVERAGE(J9,J10)</f>
        <v>-0.18050000000000002</v>
      </c>
      <c r="L10" s="69">
        <f t="shared" ref="L10:L12" si="4">I10-I9</f>
        <v>2</v>
      </c>
      <c r="M10" s="70">
        <f t="shared" ref="M10:M20" si="5">L10*K10</f>
        <v>-0.36100000000000004</v>
      </c>
      <c r="N10" s="72"/>
      <c r="O10" s="72"/>
      <c r="P10" s="72"/>
      <c r="Q10" s="33"/>
      <c r="R10" s="73"/>
    </row>
    <row r="11" spans="1:22" x14ac:dyDescent="0.2">
      <c r="B11" s="69">
        <v>10</v>
      </c>
      <c r="C11" s="70">
        <v>-5.5E-2</v>
      </c>
      <c r="E11" s="70">
        <f t="shared" si="0"/>
        <v>1.5000000000000003E-2</v>
      </c>
      <c r="F11" s="69">
        <f t="shared" si="1"/>
        <v>2</v>
      </c>
      <c r="G11" s="70">
        <f t="shared" si="2"/>
        <v>3.0000000000000006E-2</v>
      </c>
      <c r="H11" s="69"/>
      <c r="I11" s="69">
        <v>4</v>
      </c>
      <c r="J11" s="69">
        <v>0.7</v>
      </c>
      <c r="K11" s="70">
        <f t="shared" si="3"/>
        <v>0.3695</v>
      </c>
      <c r="L11" s="69">
        <f t="shared" si="4"/>
        <v>2</v>
      </c>
      <c r="M11" s="70">
        <f t="shared" si="5"/>
        <v>0.73899999999999999</v>
      </c>
      <c r="N11" s="72"/>
      <c r="O11" s="72"/>
      <c r="P11" s="72"/>
      <c r="Q11" s="33"/>
      <c r="R11" s="73"/>
    </row>
    <row r="12" spans="1:22" x14ac:dyDescent="0.2">
      <c r="B12" s="69">
        <v>11</v>
      </c>
      <c r="C12" s="70">
        <v>-0.11799999999999999</v>
      </c>
      <c r="E12" s="70">
        <f t="shared" si="0"/>
        <v>-8.6499999999999994E-2</v>
      </c>
      <c r="F12" s="69">
        <f t="shared" si="1"/>
        <v>1</v>
      </c>
      <c r="G12" s="70">
        <f t="shared" si="2"/>
        <v>-8.6499999999999994E-2</v>
      </c>
      <c r="H12" s="69"/>
      <c r="I12" s="69">
        <v>5</v>
      </c>
      <c r="J12" s="69">
        <v>2.032</v>
      </c>
      <c r="K12" s="70">
        <f t="shared" si="3"/>
        <v>1.3660000000000001</v>
      </c>
      <c r="L12" s="69">
        <f t="shared" si="4"/>
        <v>1</v>
      </c>
      <c r="M12" s="70">
        <f t="shared" si="5"/>
        <v>1.3660000000000001</v>
      </c>
      <c r="N12" s="72"/>
      <c r="O12" s="72"/>
      <c r="P12" s="72"/>
      <c r="Q12" s="33"/>
      <c r="R12" s="73"/>
    </row>
    <row r="13" spans="1:22" x14ac:dyDescent="0.2">
      <c r="B13" s="69">
        <v>12</v>
      </c>
      <c r="C13" s="70">
        <v>-0.16900000000000001</v>
      </c>
      <c r="D13" s="70" t="s">
        <v>17</v>
      </c>
      <c r="E13" s="70">
        <f t="shared" si="0"/>
        <v>-0.14350000000000002</v>
      </c>
      <c r="F13" s="69">
        <f t="shared" si="1"/>
        <v>1</v>
      </c>
      <c r="G13" s="70">
        <f t="shared" si="2"/>
        <v>-0.14350000000000002</v>
      </c>
      <c r="H13" s="69"/>
      <c r="I13" s="69">
        <f>I14-(J13-J14)*1.5</f>
        <v>5.4550000000000001</v>
      </c>
      <c r="J13" s="69">
        <v>2.0299999999999998</v>
      </c>
      <c r="K13" s="70">
        <f>AVERAGE(J12,J13)</f>
        <v>2.0309999999999997</v>
      </c>
      <c r="L13" s="69">
        <f>I13-I12</f>
        <v>0.45500000000000007</v>
      </c>
      <c r="M13" s="70">
        <f t="shared" si="5"/>
        <v>0.92410499999999995</v>
      </c>
      <c r="N13" s="75"/>
      <c r="O13" s="75"/>
      <c r="P13" s="75"/>
      <c r="Q13" s="33"/>
      <c r="R13" s="73"/>
    </row>
    <row r="14" spans="1:22" x14ac:dyDescent="0.2">
      <c r="B14" s="69">
        <v>13</v>
      </c>
      <c r="C14" s="70">
        <v>-0.115</v>
      </c>
      <c r="D14" s="70"/>
      <c r="E14" s="70">
        <f t="shared" si="0"/>
        <v>-0.14200000000000002</v>
      </c>
      <c r="F14" s="69">
        <f t="shared" si="1"/>
        <v>1</v>
      </c>
      <c r="G14" s="70">
        <f t="shared" si="2"/>
        <v>-0.14200000000000002</v>
      </c>
      <c r="H14" s="69"/>
      <c r="I14" s="73">
        <f>I15-2</f>
        <v>10</v>
      </c>
      <c r="J14" s="73">
        <f>J15</f>
        <v>-1</v>
      </c>
      <c r="K14" s="70">
        <f t="shared" ref="K14:K20" si="6">AVERAGE(J13,J14)</f>
        <v>0.5149999999999999</v>
      </c>
      <c r="L14" s="69">
        <f t="shared" ref="L14:L20" si="7">I14-I13</f>
        <v>4.5449999999999999</v>
      </c>
      <c r="M14" s="70">
        <f t="shared" si="5"/>
        <v>2.3406749999999996</v>
      </c>
      <c r="N14" s="72"/>
      <c r="O14" s="72"/>
      <c r="P14" s="72"/>
      <c r="Q14" s="33"/>
      <c r="R14" s="73"/>
    </row>
    <row r="15" spans="1:22" x14ac:dyDescent="0.2">
      <c r="B15" s="69">
        <v>14</v>
      </c>
      <c r="C15" s="70">
        <v>-3.5000000000000003E-2</v>
      </c>
      <c r="E15" s="70">
        <f t="shared" si="0"/>
        <v>-7.5000000000000011E-2</v>
      </c>
      <c r="F15" s="69">
        <f t="shared" si="1"/>
        <v>1</v>
      </c>
      <c r="G15" s="70">
        <f t="shared" si="2"/>
        <v>-7.5000000000000011E-2</v>
      </c>
      <c r="H15" s="66"/>
      <c r="I15" s="73">
        <v>12</v>
      </c>
      <c r="J15" s="73">
        <v>-1</v>
      </c>
      <c r="K15" s="70">
        <f t="shared" si="6"/>
        <v>-1</v>
      </c>
      <c r="L15" s="69">
        <f t="shared" si="7"/>
        <v>2</v>
      </c>
      <c r="M15" s="70">
        <f t="shared" si="5"/>
        <v>-2</v>
      </c>
      <c r="N15" s="75"/>
      <c r="O15" s="75"/>
      <c r="P15" s="75"/>
      <c r="Q15" s="33"/>
      <c r="R15" s="73"/>
    </row>
    <row r="16" spans="1:22" x14ac:dyDescent="0.2">
      <c r="B16" s="69">
        <v>16</v>
      </c>
      <c r="C16" s="70">
        <v>0.19500000000000001</v>
      </c>
      <c r="E16" s="70">
        <f t="shared" si="0"/>
        <v>0.08</v>
      </c>
      <c r="F16" s="69">
        <f t="shared" si="1"/>
        <v>2</v>
      </c>
      <c r="G16" s="70">
        <f t="shared" si="2"/>
        <v>0.16</v>
      </c>
      <c r="H16" s="66"/>
      <c r="I16" s="69">
        <f>I15+2</f>
        <v>14</v>
      </c>
      <c r="J16" s="69">
        <f>J15</f>
        <v>-1</v>
      </c>
      <c r="K16" s="70">
        <f t="shared" si="6"/>
        <v>-1</v>
      </c>
      <c r="L16" s="69">
        <f t="shared" si="7"/>
        <v>2</v>
      </c>
      <c r="M16" s="70">
        <f t="shared" si="5"/>
        <v>-2</v>
      </c>
      <c r="N16" s="75"/>
      <c r="O16" s="75"/>
      <c r="P16" s="75"/>
      <c r="Q16" s="33"/>
      <c r="R16" s="73"/>
    </row>
    <row r="17" spans="2:18" x14ac:dyDescent="0.2">
      <c r="B17" s="69">
        <v>18</v>
      </c>
      <c r="C17" s="70">
        <v>2.1</v>
      </c>
      <c r="D17" s="70" t="s">
        <v>18</v>
      </c>
      <c r="E17" s="70">
        <f t="shared" si="0"/>
        <v>1.1475</v>
      </c>
      <c r="F17" s="69">
        <f t="shared" si="1"/>
        <v>2</v>
      </c>
      <c r="G17" s="70">
        <f t="shared" si="2"/>
        <v>2.2949999999999999</v>
      </c>
      <c r="H17" s="66"/>
      <c r="I17" s="69">
        <f>I16+(J17-J16)*1.5</f>
        <v>18.649999999999999</v>
      </c>
      <c r="J17" s="69">
        <v>2.1</v>
      </c>
      <c r="K17" s="70">
        <f t="shared" si="6"/>
        <v>0.55000000000000004</v>
      </c>
      <c r="L17" s="69">
        <f t="shared" si="7"/>
        <v>4.6499999999999986</v>
      </c>
      <c r="M17" s="70">
        <f t="shared" si="5"/>
        <v>2.5574999999999992</v>
      </c>
      <c r="N17" s="72"/>
      <c r="O17" s="72"/>
      <c r="P17" s="72"/>
      <c r="R17" s="73"/>
    </row>
    <row r="18" spans="2:18" x14ac:dyDescent="0.2">
      <c r="B18" s="69">
        <v>20</v>
      </c>
      <c r="C18" s="70">
        <v>2.0950000000000002</v>
      </c>
      <c r="D18" s="70"/>
      <c r="E18" s="70">
        <f t="shared" si="0"/>
        <v>2.0975000000000001</v>
      </c>
      <c r="F18" s="69">
        <f t="shared" si="1"/>
        <v>2</v>
      </c>
      <c r="G18" s="70">
        <f t="shared" si="2"/>
        <v>4.1950000000000003</v>
      </c>
      <c r="H18" s="66"/>
      <c r="I18" s="69">
        <v>20</v>
      </c>
      <c r="J18" s="76">
        <v>2.0950000000000002</v>
      </c>
      <c r="K18" s="70">
        <f t="shared" si="6"/>
        <v>2.0975000000000001</v>
      </c>
      <c r="L18" s="69">
        <f t="shared" si="7"/>
        <v>1.3500000000000014</v>
      </c>
      <c r="M18" s="70">
        <f t="shared" si="5"/>
        <v>2.8316250000000034</v>
      </c>
      <c r="N18" s="72"/>
      <c r="O18" s="72"/>
      <c r="P18" s="72"/>
      <c r="R18" s="73"/>
    </row>
    <row r="19" spans="2:18" x14ac:dyDescent="0.2">
      <c r="B19" s="69">
        <v>21</v>
      </c>
      <c r="C19" s="70">
        <v>1.69</v>
      </c>
      <c r="D19" s="74" t="s">
        <v>21</v>
      </c>
      <c r="E19" s="70">
        <f t="shared" ref="E19:E20" si="8">(C18+C19)/2</f>
        <v>1.8925000000000001</v>
      </c>
      <c r="F19" s="69">
        <f t="shared" ref="F19:F20" si="9">B19-B18</f>
        <v>1</v>
      </c>
      <c r="G19" s="70">
        <f t="shared" ref="G19:G20" si="10">E19*F19</f>
        <v>1.8925000000000001</v>
      </c>
      <c r="H19" s="66"/>
      <c r="I19" s="71">
        <v>21</v>
      </c>
      <c r="J19" s="71">
        <v>1.69</v>
      </c>
      <c r="K19" s="70">
        <f t="shared" si="6"/>
        <v>1.8925000000000001</v>
      </c>
      <c r="L19" s="69">
        <f t="shared" si="7"/>
        <v>1</v>
      </c>
      <c r="M19" s="70">
        <f t="shared" si="5"/>
        <v>1.8925000000000001</v>
      </c>
      <c r="N19" s="72"/>
      <c r="O19" s="72"/>
      <c r="P19" s="72"/>
      <c r="R19" s="73"/>
    </row>
    <row r="20" spans="2:18" x14ac:dyDescent="0.2">
      <c r="B20" s="71">
        <v>25</v>
      </c>
      <c r="C20" s="77">
        <v>1.6850000000000001</v>
      </c>
      <c r="D20" s="77" t="s">
        <v>22</v>
      </c>
      <c r="E20" s="70">
        <f t="shared" si="8"/>
        <v>1.6875</v>
      </c>
      <c r="F20" s="69">
        <f t="shared" si="9"/>
        <v>4</v>
      </c>
      <c r="G20" s="70">
        <f t="shared" si="10"/>
        <v>6.75</v>
      </c>
      <c r="I20" s="71">
        <v>25</v>
      </c>
      <c r="J20" s="71">
        <v>1.6850000000000001</v>
      </c>
      <c r="K20" s="70">
        <f t="shared" si="6"/>
        <v>1.6875</v>
      </c>
      <c r="L20" s="69">
        <f t="shared" si="7"/>
        <v>4</v>
      </c>
      <c r="M20" s="70">
        <f t="shared" si="5"/>
        <v>6.75</v>
      </c>
      <c r="N20" s="72"/>
      <c r="O20" s="72"/>
      <c r="P20" s="72"/>
      <c r="R20" s="73"/>
    </row>
    <row r="21" spans="2:18" x14ac:dyDescent="0.2">
      <c r="B21" s="71"/>
      <c r="C21" s="77"/>
      <c r="D21" s="77"/>
      <c r="E21" s="70"/>
      <c r="F21" s="69"/>
      <c r="G21" s="70"/>
      <c r="I21" s="71"/>
      <c r="J21" s="71"/>
      <c r="K21" s="70"/>
      <c r="L21" s="69"/>
      <c r="M21" s="70"/>
      <c r="O21" s="75"/>
      <c r="P21" s="75"/>
    </row>
    <row r="22" spans="2:18" x14ac:dyDescent="0.2">
      <c r="B22" s="71"/>
      <c r="C22" s="77"/>
      <c r="D22" s="77"/>
      <c r="E22" s="70"/>
      <c r="F22" s="69"/>
      <c r="G22" s="70"/>
      <c r="H22" s="70"/>
      <c r="I22" s="71"/>
      <c r="J22" s="71"/>
      <c r="K22" s="70"/>
      <c r="L22" s="69"/>
      <c r="M22" s="70"/>
      <c r="N22" s="67"/>
      <c r="O22" s="67"/>
      <c r="P22" s="67"/>
    </row>
    <row r="23" spans="2:18" ht="15.75" x14ac:dyDescent="0.2">
      <c r="B23" s="64"/>
      <c r="C23" s="65"/>
      <c r="D23" s="65"/>
      <c r="E23" s="64"/>
      <c r="F23" s="78">
        <f>SUM(F6:F22)</f>
        <v>25</v>
      </c>
      <c r="G23" s="79">
        <f>SUM(G6:G22)</f>
        <v>20.778999999999996</v>
      </c>
      <c r="H23" s="70"/>
      <c r="I23" s="70"/>
      <c r="J23" s="64"/>
      <c r="K23" s="64"/>
      <c r="L23" s="62">
        <f>SUM(L7:L22)</f>
        <v>25</v>
      </c>
      <c r="M23" s="62">
        <f>SUM(M7:M22)</f>
        <v>15.040405000000003</v>
      </c>
      <c r="N23" s="67"/>
      <c r="O23" s="67"/>
      <c r="P23" s="67"/>
    </row>
    <row r="24" spans="2:18" ht="15.75" x14ac:dyDescent="0.2">
      <c r="B24" s="64"/>
      <c r="C24" s="65"/>
      <c r="D24" s="65"/>
      <c r="E24" s="64"/>
      <c r="F24" s="69"/>
      <c r="G24" s="70"/>
      <c r="H24" s="176" t="s">
        <v>10</v>
      </c>
      <c r="I24" s="176"/>
      <c r="J24" s="70">
        <f>G23</f>
        <v>20.778999999999996</v>
      </c>
      <c r="K24" s="70" t="s">
        <v>11</v>
      </c>
      <c r="L24" s="69">
        <f>M23</f>
        <v>15.040405000000003</v>
      </c>
      <c r="M24" s="70">
        <f>J24-L24</f>
        <v>5.738594999999993</v>
      </c>
      <c r="N24" s="75"/>
      <c r="O24" s="67"/>
      <c r="P24" s="67"/>
    </row>
    <row r="25" spans="2:18" ht="15.75" x14ac:dyDescent="0.2">
      <c r="B25" s="66" t="s">
        <v>7</v>
      </c>
      <c r="C25" s="66"/>
      <c r="D25" s="177">
        <v>0.1</v>
      </c>
      <c r="E25" s="177"/>
      <c r="J25" s="64"/>
      <c r="K25" s="64"/>
      <c r="L25" s="64"/>
      <c r="M25" s="64"/>
      <c r="N25" s="67"/>
      <c r="O25" s="67"/>
      <c r="P25" s="67"/>
    </row>
    <row r="26" spans="2:18" x14ac:dyDescent="0.2">
      <c r="B26" s="178"/>
      <c r="C26" s="178"/>
      <c r="D26" s="178"/>
      <c r="E26" s="178"/>
      <c r="F26" s="178"/>
      <c r="G26" s="178"/>
      <c r="H26" s="29" t="s">
        <v>5</v>
      </c>
      <c r="I26" s="178" t="s">
        <v>9</v>
      </c>
      <c r="J26" s="178"/>
      <c r="K26" s="178"/>
      <c r="L26" s="178"/>
      <c r="M26" s="178"/>
      <c r="N26" s="68"/>
      <c r="O26" s="68"/>
      <c r="P26" s="68"/>
    </row>
    <row r="27" spans="2:18" x14ac:dyDescent="0.2">
      <c r="B27" s="69">
        <v>0</v>
      </c>
      <c r="C27" s="70">
        <v>2.1219999999999999</v>
      </c>
      <c r="D27" s="70" t="s">
        <v>22</v>
      </c>
      <c r="E27" s="69"/>
      <c r="F27" s="69"/>
      <c r="G27" s="69"/>
      <c r="H27" s="69"/>
      <c r="I27" s="71"/>
      <c r="J27" s="35"/>
      <c r="K27" s="70"/>
      <c r="L27" s="69"/>
      <c r="M27" s="70"/>
      <c r="N27" s="72"/>
      <c r="O27" s="72"/>
      <c r="P27" s="72"/>
      <c r="R27" s="73"/>
    </row>
    <row r="28" spans="2:18" x14ac:dyDescent="0.2">
      <c r="B28" s="69">
        <v>5</v>
      </c>
      <c r="C28" s="70">
        <v>2.117</v>
      </c>
      <c r="D28" s="70"/>
      <c r="E28" s="70">
        <f>(C27+C28)/2</f>
        <v>2.1194999999999999</v>
      </c>
      <c r="F28" s="69">
        <f>B28-B27</f>
        <v>5</v>
      </c>
      <c r="G28" s="70">
        <f>E28*F28</f>
        <v>10.5975</v>
      </c>
      <c r="H28" s="69"/>
      <c r="I28" s="69"/>
      <c r="J28" s="69"/>
      <c r="K28" s="70"/>
      <c r="L28" s="69"/>
      <c r="M28" s="70"/>
      <c r="N28" s="72"/>
      <c r="O28" s="72"/>
      <c r="P28" s="72"/>
      <c r="Q28" s="33"/>
      <c r="R28" s="73"/>
    </row>
    <row r="29" spans="2:18" x14ac:dyDescent="0.2">
      <c r="B29" s="69">
        <v>10</v>
      </c>
      <c r="C29" s="70">
        <v>2.1120000000000001</v>
      </c>
      <c r="D29" s="70" t="s">
        <v>16</v>
      </c>
      <c r="E29" s="70">
        <f t="shared" ref="E29:E38" si="11">(C28+C29)/2</f>
        <v>2.1145</v>
      </c>
      <c r="F29" s="69">
        <f t="shared" ref="F29:F38" si="12">B29-B28</f>
        <v>5</v>
      </c>
      <c r="G29" s="70">
        <f t="shared" ref="G29:G38" si="13">E29*F29</f>
        <v>10.5725</v>
      </c>
      <c r="H29" s="69"/>
      <c r="I29" s="69"/>
      <c r="J29" s="69"/>
      <c r="K29" s="70"/>
      <c r="L29" s="69"/>
      <c r="M29" s="70"/>
      <c r="N29" s="72"/>
      <c r="O29" s="72"/>
      <c r="P29" s="72"/>
      <c r="Q29" s="33"/>
      <c r="R29" s="73"/>
    </row>
    <row r="30" spans="2:18" x14ac:dyDescent="0.2">
      <c r="B30" s="69">
        <v>12</v>
      </c>
      <c r="C30" s="70">
        <v>0.36799999999999999</v>
      </c>
      <c r="E30" s="70">
        <f t="shared" si="11"/>
        <v>1.24</v>
      </c>
      <c r="F30" s="69">
        <f t="shared" si="12"/>
        <v>2</v>
      </c>
      <c r="G30" s="70">
        <f t="shared" si="13"/>
        <v>2.48</v>
      </c>
      <c r="H30" s="69"/>
      <c r="I30" s="69"/>
      <c r="J30" s="69"/>
      <c r="K30" s="70"/>
      <c r="L30" s="69"/>
      <c r="M30" s="70"/>
      <c r="N30" s="72"/>
      <c r="O30" s="72"/>
      <c r="P30" s="72"/>
      <c r="Q30" s="33"/>
      <c r="R30" s="73"/>
    </row>
    <row r="31" spans="2:18" x14ac:dyDescent="0.2">
      <c r="B31" s="69">
        <v>14</v>
      </c>
      <c r="C31" s="70">
        <v>0.16300000000000001</v>
      </c>
      <c r="E31" s="70">
        <f t="shared" si="11"/>
        <v>0.26550000000000001</v>
      </c>
      <c r="F31" s="69">
        <f t="shared" si="12"/>
        <v>2</v>
      </c>
      <c r="G31" s="70">
        <f t="shared" si="13"/>
        <v>0.53100000000000003</v>
      </c>
      <c r="H31" s="69"/>
      <c r="I31" s="69"/>
      <c r="J31" s="69"/>
      <c r="K31" s="70"/>
      <c r="L31" s="69"/>
      <c r="M31" s="70"/>
      <c r="N31" s="72"/>
      <c r="O31" s="72"/>
      <c r="P31" s="72"/>
      <c r="Q31" s="33"/>
      <c r="R31" s="73"/>
    </row>
    <row r="32" spans="2:18" x14ac:dyDescent="0.2">
      <c r="B32" s="69">
        <v>15</v>
      </c>
      <c r="C32" s="70">
        <v>-1.4999999999999999E-2</v>
      </c>
      <c r="D32" s="70"/>
      <c r="E32" s="70">
        <f t="shared" si="11"/>
        <v>7.400000000000001E-2</v>
      </c>
      <c r="F32" s="69">
        <f t="shared" si="12"/>
        <v>1</v>
      </c>
      <c r="G32" s="70">
        <f t="shared" si="13"/>
        <v>7.400000000000001E-2</v>
      </c>
      <c r="H32" s="69"/>
      <c r="I32" s="69"/>
      <c r="J32" s="69"/>
      <c r="K32" s="70"/>
      <c r="L32" s="69"/>
      <c r="M32" s="70"/>
      <c r="N32" s="72"/>
      <c r="O32" s="72"/>
      <c r="P32" s="72"/>
      <c r="Q32" s="33"/>
      <c r="R32" s="73"/>
    </row>
    <row r="33" spans="2:18" x14ac:dyDescent="0.2">
      <c r="B33" s="69">
        <v>16</v>
      </c>
      <c r="C33" s="70">
        <v>-7.0999999999999994E-2</v>
      </c>
      <c r="D33" s="70" t="s">
        <v>17</v>
      </c>
      <c r="E33" s="70">
        <f t="shared" si="11"/>
        <v>-4.2999999999999997E-2</v>
      </c>
      <c r="F33" s="69">
        <f t="shared" si="12"/>
        <v>1</v>
      </c>
      <c r="G33" s="70">
        <f t="shared" si="13"/>
        <v>-4.2999999999999997E-2</v>
      </c>
      <c r="H33" s="69"/>
      <c r="I33" s="69">
        <v>0</v>
      </c>
      <c r="J33" s="69">
        <v>2.1219999999999999</v>
      </c>
      <c r="K33" s="70"/>
      <c r="L33" s="69"/>
      <c r="M33" s="70"/>
      <c r="N33" s="72"/>
      <c r="O33" s="72"/>
      <c r="P33" s="72"/>
      <c r="Q33" s="33"/>
      <c r="R33" s="73"/>
    </row>
    <row r="34" spans="2:18" x14ac:dyDescent="0.2">
      <c r="B34" s="69">
        <v>17</v>
      </c>
      <c r="C34" s="70">
        <v>1E-3</v>
      </c>
      <c r="E34" s="70">
        <f t="shared" si="11"/>
        <v>-3.4999999999999996E-2</v>
      </c>
      <c r="F34" s="69">
        <f t="shared" si="12"/>
        <v>1</v>
      </c>
      <c r="G34" s="70">
        <f t="shared" si="13"/>
        <v>-3.4999999999999996E-2</v>
      </c>
      <c r="H34" s="69"/>
      <c r="I34" s="69">
        <v>5</v>
      </c>
      <c r="J34" s="69">
        <v>2.117</v>
      </c>
      <c r="K34" s="70">
        <f t="shared" ref="K34" si="14">AVERAGE(J33,J34)</f>
        <v>2.1194999999999999</v>
      </c>
      <c r="L34" s="69">
        <f t="shared" ref="L34" si="15">I34-I33</f>
        <v>5</v>
      </c>
      <c r="M34" s="70">
        <f t="shared" ref="M34:M40" si="16">L34*K34</f>
        <v>10.5975</v>
      </c>
      <c r="N34" s="72"/>
      <c r="O34" s="72"/>
      <c r="P34" s="72"/>
      <c r="Q34" s="33"/>
      <c r="R34" s="73"/>
    </row>
    <row r="35" spans="2:18" x14ac:dyDescent="0.2">
      <c r="B35" s="69">
        <v>18</v>
      </c>
      <c r="C35" s="70">
        <v>0.16800000000000001</v>
      </c>
      <c r="E35" s="70">
        <f t="shared" si="11"/>
        <v>8.4500000000000006E-2</v>
      </c>
      <c r="F35" s="69">
        <f t="shared" si="12"/>
        <v>1</v>
      </c>
      <c r="G35" s="70">
        <f t="shared" si="13"/>
        <v>8.4500000000000006E-2</v>
      </c>
      <c r="H35" s="69"/>
      <c r="I35" s="69">
        <f>I36-(J35-J36)*1.5</f>
        <v>9.3350000000000009</v>
      </c>
      <c r="J35" s="69">
        <v>2.11</v>
      </c>
      <c r="K35" s="70">
        <f>AVERAGE(J34,J35)</f>
        <v>2.1135000000000002</v>
      </c>
      <c r="L35" s="69">
        <f>I35-I34</f>
        <v>4.3350000000000009</v>
      </c>
      <c r="M35" s="70">
        <f t="shared" si="16"/>
        <v>9.1620225000000026</v>
      </c>
      <c r="N35" s="75"/>
      <c r="O35" s="75"/>
      <c r="P35" s="75"/>
      <c r="Q35" s="33"/>
      <c r="R35" s="73"/>
    </row>
    <row r="36" spans="2:18" x14ac:dyDescent="0.2">
      <c r="B36" s="69">
        <v>20</v>
      </c>
      <c r="C36" s="70">
        <v>0.36299999999999999</v>
      </c>
      <c r="D36" s="70"/>
      <c r="E36" s="70">
        <f t="shared" si="11"/>
        <v>0.26550000000000001</v>
      </c>
      <c r="F36" s="69">
        <f t="shared" si="12"/>
        <v>2</v>
      </c>
      <c r="G36" s="70">
        <f t="shared" si="13"/>
        <v>0.53100000000000003</v>
      </c>
      <c r="H36" s="69"/>
      <c r="I36" s="73">
        <f>I37-2</f>
        <v>14</v>
      </c>
      <c r="J36" s="73">
        <f>J37</f>
        <v>-1</v>
      </c>
      <c r="K36" s="70">
        <f t="shared" ref="K36:K40" si="17">AVERAGE(J35,J36)</f>
        <v>0.55499999999999994</v>
      </c>
      <c r="L36" s="69">
        <f t="shared" ref="L36:L40" si="18">I36-I35</f>
        <v>4.6649999999999991</v>
      </c>
      <c r="M36" s="70">
        <f t="shared" si="16"/>
        <v>2.5890749999999993</v>
      </c>
      <c r="N36" s="72"/>
      <c r="O36" s="72"/>
      <c r="P36" s="72"/>
      <c r="Q36" s="33"/>
      <c r="R36" s="73"/>
    </row>
    <row r="37" spans="2:18" x14ac:dyDescent="0.2">
      <c r="B37" s="69">
        <v>22</v>
      </c>
      <c r="C37" s="70">
        <v>2.3119999999999998</v>
      </c>
      <c r="D37" s="70" t="s">
        <v>18</v>
      </c>
      <c r="E37" s="70">
        <f t="shared" si="11"/>
        <v>1.3374999999999999</v>
      </c>
      <c r="F37" s="69">
        <f t="shared" si="12"/>
        <v>2</v>
      </c>
      <c r="G37" s="70">
        <f t="shared" si="13"/>
        <v>2.6749999999999998</v>
      </c>
      <c r="H37" s="66"/>
      <c r="I37" s="73">
        <v>16</v>
      </c>
      <c r="J37" s="73">
        <v>-1</v>
      </c>
      <c r="K37" s="70">
        <f t="shared" si="17"/>
        <v>-1</v>
      </c>
      <c r="L37" s="69">
        <f t="shared" si="18"/>
        <v>2</v>
      </c>
      <c r="M37" s="70">
        <f t="shared" si="16"/>
        <v>-2</v>
      </c>
      <c r="N37" s="75"/>
      <c r="O37" s="75"/>
      <c r="P37" s="75"/>
      <c r="Q37" s="33"/>
      <c r="R37" s="73"/>
    </row>
    <row r="38" spans="2:18" x14ac:dyDescent="0.2">
      <c r="B38" s="69">
        <v>24</v>
      </c>
      <c r="C38" s="70">
        <v>2.3180000000000001</v>
      </c>
      <c r="D38" s="70" t="s">
        <v>29</v>
      </c>
      <c r="E38" s="70">
        <f t="shared" si="11"/>
        <v>2.3149999999999999</v>
      </c>
      <c r="F38" s="69">
        <f t="shared" si="12"/>
        <v>2</v>
      </c>
      <c r="G38" s="70">
        <f t="shared" si="13"/>
        <v>4.63</v>
      </c>
      <c r="H38" s="66"/>
      <c r="I38" s="69">
        <f>I37+2</f>
        <v>18</v>
      </c>
      <c r="J38" s="69">
        <f>J37</f>
        <v>-1</v>
      </c>
      <c r="K38" s="70">
        <f t="shared" si="17"/>
        <v>-1</v>
      </c>
      <c r="L38" s="69">
        <f t="shared" si="18"/>
        <v>2</v>
      </c>
      <c r="M38" s="70">
        <f t="shared" si="16"/>
        <v>-2</v>
      </c>
      <c r="N38" s="75"/>
      <c r="O38" s="75"/>
      <c r="P38" s="75"/>
      <c r="Q38" s="33"/>
      <c r="R38" s="73"/>
    </row>
    <row r="39" spans="2:18" x14ac:dyDescent="0.2">
      <c r="B39" s="69"/>
      <c r="C39" s="70"/>
      <c r="D39" s="70"/>
      <c r="E39" s="70"/>
      <c r="F39" s="69"/>
      <c r="G39" s="70"/>
      <c r="H39" s="66"/>
      <c r="I39" s="69">
        <f>I38+(J39-J38)*1.5</f>
        <v>22.995000000000001</v>
      </c>
      <c r="J39" s="69">
        <v>2.33</v>
      </c>
      <c r="K39" s="70">
        <f t="shared" si="17"/>
        <v>0.66500000000000004</v>
      </c>
      <c r="L39" s="69">
        <f t="shared" si="18"/>
        <v>4.995000000000001</v>
      </c>
      <c r="M39" s="70">
        <f t="shared" si="16"/>
        <v>3.3216750000000008</v>
      </c>
      <c r="N39" s="72"/>
      <c r="O39" s="72"/>
      <c r="P39" s="72"/>
      <c r="R39" s="73"/>
    </row>
    <row r="40" spans="2:18" x14ac:dyDescent="0.2">
      <c r="B40" s="69"/>
      <c r="C40" s="69"/>
      <c r="D40" s="70"/>
      <c r="E40" s="70"/>
      <c r="F40" s="69"/>
      <c r="G40" s="70"/>
      <c r="H40" s="66"/>
      <c r="I40" s="69">
        <v>24</v>
      </c>
      <c r="J40" s="76">
        <v>2.3180000000000001</v>
      </c>
      <c r="K40" s="70">
        <f t="shared" si="17"/>
        <v>2.3239999999999998</v>
      </c>
      <c r="L40" s="69">
        <f t="shared" si="18"/>
        <v>1.004999999999999</v>
      </c>
      <c r="M40" s="70">
        <f t="shared" si="16"/>
        <v>2.3356199999999974</v>
      </c>
      <c r="N40" s="72"/>
      <c r="O40" s="72"/>
      <c r="P40" s="72"/>
      <c r="R40" s="73"/>
    </row>
    <row r="41" spans="2:18" x14ac:dyDescent="0.2">
      <c r="B41" s="71"/>
      <c r="C41" s="77"/>
      <c r="D41" s="77"/>
      <c r="E41" s="70"/>
      <c r="F41" s="69"/>
      <c r="G41" s="70"/>
      <c r="H41" s="70"/>
      <c r="I41" s="71"/>
      <c r="J41" s="71"/>
      <c r="K41" s="70"/>
      <c r="L41" s="69">
        <f>SUM(L29:L40)</f>
        <v>24</v>
      </c>
      <c r="M41" s="70">
        <f>SUM(M29:M40)</f>
        <v>24.005892500000002</v>
      </c>
      <c r="N41" s="67"/>
      <c r="O41" s="67"/>
      <c r="P41" s="67"/>
    </row>
    <row r="42" spans="2:18" x14ac:dyDescent="0.2">
      <c r="B42" s="71"/>
      <c r="C42" s="77"/>
      <c r="D42" s="77"/>
      <c r="E42" s="70"/>
      <c r="F42" s="69"/>
      <c r="G42" s="70"/>
      <c r="H42" s="70"/>
      <c r="I42" s="71"/>
      <c r="J42" s="71"/>
      <c r="K42" s="70"/>
      <c r="L42" s="69"/>
      <c r="M42" s="70"/>
      <c r="N42" s="67"/>
      <c r="O42" s="67"/>
      <c r="P42" s="67"/>
    </row>
    <row r="43" spans="2:18" ht="15.75" x14ac:dyDescent="0.2">
      <c r="B43" s="71"/>
      <c r="C43" s="65"/>
      <c r="D43" s="65"/>
      <c r="E43" s="64"/>
      <c r="F43" s="78">
        <f>SUM(F28:F42)</f>
        <v>24</v>
      </c>
      <c r="G43" s="79">
        <f>SUM(G28:G42)</f>
        <v>32.097500000000004</v>
      </c>
      <c r="H43" s="70"/>
      <c r="I43" s="70"/>
      <c r="J43" s="64"/>
      <c r="K43" s="64"/>
      <c r="L43" s="80"/>
      <c r="M43" s="65"/>
      <c r="N43" s="67"/>
      <c r="O43" s="67"/>
      <c r="P43" s="67"/>
    </row>
    <row r="44" spans="2:18" ht="15.75" x14ac:dyDescent="0.2">
      <c r="B44" s="64"/>
      <c r="C44" s="65"/>
      <c r="D44" s="65"/>
      <c r="E44" s="64"/>
      <c r="F44" s="69"/>
      <c r="G44" s="70"/>
      <c r="H44" s="176" t="s">
        <v>10</v>
      </c>
      <c r="I44" s="176"/>
      <c r="J44" s="70">
        <f>G43</f>
        <v>32.097500000000004</v>
      </c>
      <c r="K44" s="70" t="s">
        <v>11</v>
      </c>
      <c r="L44" s="69">
        <f>M41</f>
        <v>24.005892500000002</v>
      </c>
      <c r="M44" s="70">
        <f>J44-L44</f>
        <v>8.0916075000000021</v>
      </c>
      <c r="N44" s="75"/>
      <c r="O44" s="67"/>
      <c r="P44" s="67"/>
    </row>
    <row r="45" spans="2:18" ht="15.75" x14ac:dyDescent="0.2">
      <c r="B45" s="66" t="s">
        <v>7</v>
      </c>
      <c r="C45" s="66"/>
      <c r="D45" s="177">
        <v>0.2</v>
      </c>
      <c r="E45" s="177"/>
      <c r="J45" s="64"/>
      <c r="K45" s="64"/>
      <c r="L45" s="64"/>
      <c r="M45" s="64"/>
      <c r="N45" s="67"/>
      <c r="O45" s="67"/>
      <c r="P45" s="81"/>
    </row>
    <row r="46" spans="2:18" x14ac:dyDescent="0.2">
      <c r="B46" s="178"/>
      <c r="C46" s="178"/>
      <c r="D46" s="178"/>
      <c r="E46" s="178"/>
      <c r="F46" s="178"/>
      <c r="G46" s="178"/>
      <c r="H46" s="29" t="s">
        <v>5</v>
      </c>
      <c r="I46" s="178" t="s">
        <v>9</v>
      </c>
      <c r="J46" s="178"/>
      <c r="K46" s="178"/>
      <c r="L46" s="178"/>
      <c r="M46" s="178"/>
      <c r="N46" s="68"/>
      <c r="O46" s="68"/>
      <c r="P46" s="68"/>
    </row>
    <row r="47" spans="2:18" x14ac:dyDescent="0.2">
      <c r="B47" s="69">
        <v>0</v>
      </c>
      <c r="C47" s="70">
        <v>2.258</v>
      </c>
      <c r="D47" s="70" t="s">
        <v>29</v>
      </c>
      <c r="E47" s="69"/>
      <c r="F47" s="69"/>
      <c r="G47" s="69"/>
      <c r="H47" s="69"/>
      <c r="I47" s="71"/>
      <c r="J47" s="35"/>
      <c r="K47" s="70"/>
      <c r="L47" s="69"/>
      <c r="M47" s="70"/>
      <c r="N47" s="72"/>
      <c r="O47" s="72"/>
      <c r="P47" s="72"/>
      <c r="R47" s="73"/>
    </row>
    <row r="48" spans="2:18" x14ac:dyDescent="0.2">
      <c r="B48" s="69">
        <v>2</v>
      </c>
      <c r="C48" s="70">
        <v>2.2480000000000002</v>
      </c>
      <c r="D48" s="70" t="s">
        <v>16</v>
      </c>
      <c r="E48" s="70">
        <f>(C47+C48)/2</f>
        <v>2.2530000000000001</v>
      </c>
      <c r="F48" s="69">
        <f>B48-B47</f>
        <v>2</v>
      </c>
      <c r="G48" s="70">
        <f>E48*F48</f>
        <v>4.5060000000000002</v>
      </c>
      <c r="H48" s="69"/>
      <c r="I48" s="69"/>
      <c r="J48" s="69"/>
      <c r="K48" s="70"/>
      <c r="L48" s="69"/>
      <c r="M48" s="70"/>
      <c r="N48" s="72"/>
      <c r="O48" s="72"/>
      <c r="P48" s="72"/>
      <c r="Q48" s="33"/>
      <c r="R48" s="73"/>
    </row>
    <row r="49" spans="2:18" x14ac:dyDescent="0.2">
      <c r="B49" s="69">
        <v>4</v>
      </c>
      <c r="C49" s="70">
        <v>0.33300000000000002</v>
      </c>
      <c r="E49" s="70">
        <f t="shared" ref="E49:E58" si="19">(C48+C49)/2</f>
        <v>1.2905000000000002</v>
      </c>
      <c r="F49" s="69">
        <f t="shared" ref="F49:F58" si="20">B49-B48</f>
        <v>2</v>
      </c>
      <c r="G49" s="70">
        <f t="shared" ref="G49:G58" si="21">E49*F49</f>
        <v>2.5810000000000004</v>
      </c>
      <c r="H49" s="69"/>
      <c r="I49" s="69">
        <v>0</v>
      </c>
      <c r="J49" s="69">
        <v>2.258</v>
      </c>
      <c r="K49" s="70"/>
      <c r="L49" s="69"/>
      <c r="M49" s="70"/>
      <c r="N49" s="72"/>
      <c r="O49" s="72"/>
      <c r="P49" s="72"/>
      <c r="Q49" s="33"/>
      <c r="R49" s="73"/>
    </row>
    <row r="50" spans="2:18" x14ac:dyDescent="0.2">
      <c r="B50" s="69">
        <v>6</v>
      </c>
      <c r="C50" s="70">
        <v>0.248</v>
      </c>
      <c r="D50" s="70"/>
      <c r="E50" s="70">
        <f t="shared" si="19"/>
        <v>0.29049999999999998</v>
      </c>
      <c r="F50" s="69">
        <f t="shared" si="20"/>
        <v>2</v>
      </c>
      <c r="G50" s="70">
        <f t="shared" si="21"/>
        <v>0.58099999999999996</v>
      </c>
      <c r="H50" s="69"/>
      <c r="I50" s="69">
        <f>I51-(J50-J51)*1.5</f>
        <v>1.125</v>
      </c>
      <c r="J50" s="69">
        <v>2.25</v>
      </c>
      <c r="K50" s="70">
        <f>AVERAGE(J49,J50)</f>
        <v>2.254</v>
      </c>
      <c r="L50" s="69">
        <f>I50-I49</f>
        <v>1.125</v>
      </c>
      <c r="M50" s="70">
        <f t="shared" ref="M50:M56" si="22">L50*K50</f>
        <v>2.5357500000000002</v>
      </c>
      <c r="N50" s="72"/>
      <c r="O50" s="72"/>
      <c r="P50" s="72"/>
      <c r="Q50" s="33"/>
      <c r="R50" s="73"/>
    </row>
    <row r="51" spans="2:18" x14ac:dyDescent="0.2">
      <c r="B51" s="69">
        <v>7</v>
      </c>
      <c r="C51" s="70">
        <v>8.3000000000000004E-2</v>
      </c>
      <c r="D51" s="70"/>
      <c r="E51" s="70">
        <f t="shared" si="19"/>
        <v>0.16550000000000001</v>
      </c>
      <c r="F51" s="69">
        <f t="shared" si="20"/>
        <v>1</v>
      </c>
      <c r="G51" s="70">
        <f t="shared" si="21"/>
        <v>0.16550000000000001</v>
      </c>
      <c r="H51" s="69"/>
      <c r="I51" s="73">
        <f>I52-2</f>
        <v>6</v>
      </c>
      <c r="J51" s="73">
        <f>J52</f>
        <v>-1</v>
      </c>
      <c r="K51" s="70">
        <f t="shared" ref="K51:K56" si="23">AVERAGE(J50,J51)</f>
        <v>0.625</v>
      </c>
      <c r="L51" s="69">
        <f t="shared" ref="L51:L56" si="24">I51-I50</f>
        <v>4.875</v>
      </c>
      <c r="M51" s="70">
        <f t="shared" si="22"/>
        <v>3.046875</v>
      </c>
      <c r="N51" s="72"/>
      <c r="O51" s="72"/>
      <c r="P51" s="72"/>
      <c r="Q51" s="33"/>
      <c r="R51" s="73"/>
    </row>
    <row r="52" spans="2:18" x14ac:dyDescent="0.2">
      <c r="B52" s="69">
        <v>8</v>
      </c>
      <c r="C52" s="70">
        <v>2.9000000000000001E-2</v>
      </c>
      <c r="D52" s="70" t="s">
        <v>17</v>
      </c>
      <c r="E52" s="70">
        <f t="shared" si="19"/>
        <v>5.6000000000000001E-2</v>
      </c>
      <c r="F52" s="69">
        <f t="shared" si="20"/>
        <v>1</v>
      </c>
      <c r="G52" s="70">
        <f t="shared" si="21"/>
        <v>5.6000000000000001E-2</v>
      </c>
      <c r="H52" s="69"/>
      <c r="I52" s="73">
        <v>8</v>
      </c>
      <c r="J52" s="73">
        <v>-1</v>
      </c>
      <c r="K52" s="70">
        <f t="shared" si="23"/>
        <v>-1</v>
      </c>
      <c r="L52" s="69">
        <f t="shared" si="24"/>
        <v>2</v>
      </c>
      <c r="M52" s="70">
        <f t="shared" si="22"/>
        <v>-2</v>
      </c>
      <c r="N52" s="72"/>
      <c r="O52" s="72"/>
      <c r="P52" s="72"/>
      <c r="Q52" s="33"/>
      <c r="R52" s="73"/>
    </row>
    <row r="53" spans="2:18" x14ac:dyDescent="0.2">
      <c r="B53" s="69">
        <v>9</v>
      </c>
      <c r="C53" s="70">
        <v>8.6999999999999994E-2</v>
      </c>
      <c r="E53" s="70">
        <f t="shared" si="19"/>
        <v>5.7999999999999996E-2</v>
      </c>
      <c r="F53" s="69">
        <f t="shared" si="20"/>
        <v>1</v>
      </c>
      <c r="G53" s="70">
        <f t="shared" si="21"/>
        <v>5.7999999999999996E-2</v>
      </c>
      <c r="H53" s="69"/>
      <c r="I53" s="69">
        <f>I52+2</f>
        <v>10</v>
      </c>
      <c r="J53" s="69">
        <f>J52</f>
        <v>-1</v>
      </c>
      <c r="K53" s="70">
        <f t="shared" si="23"/>
        <v>-1</v>
      </c>
      <c r="L53" s="69">
        <f t="shared" si="24"/>
        <v>2</v>
      </c>
      <c r="M53" s="70">
        <f t="shared" si="22"/>
        <v>-2</v>
      </c>
      <c r="N53" s="72"/>
      <c r="O53" s="72"/>
      <c r="P53" s="72"/>
      <c r="Q53" s="33"/>
      <c r="R53" s="73"/>
    </row>
    <row r="54" spans="2:18" x14ac:dyDescent="0.2">
      <c r="B54" s="69">
        <v>10</v>
      </c>
      <c r="C54" s="70">
        <v>3.7999999999999999E-2</v>
      </c>
      <c r="D54" s="70"/>
      <c r="E54" s="70">
        <f t="shared" si="19"/>
        <v>6.25E-2</v>
      </c>
      <c r="F54" s="69">
        <f t="shared" si="20"/>
        <v>1</v>
      </c>
      <c r="G54" s="70">
        <f t="shared" si="21"/>
        <v>6.25E-2</v>
      </c>
      <c r="H54" s="69"/>
      <c r="I54" s="69">
        <f>I53+(J54-J53)*1.5</f>
        <v>15.745000000000001</v>
      </c>
      <c r="J54" s="69">
        <v>2.83</v>
      </c>
      <c r="K54" s="70">
        <f t="shared" si="23"/>
        <v>0.91500000000000004</v>
      </c>
      <c r="L54" s="69">
        <f t="shared" si="24"/>
        <v>5.745000000000001</v>
      </c>
      <c r="M54" s="70">
        <f t="shared" si="22"/>
        <v>5.2566750000000013</v>
      </c>
      <c r="N54" s="72"/>
      <c r="O54" s="72"/>
      <c r="P54" s="72"/>
      <c r="Q54" s="33"/>
      <c r="R54" s="73"/>
    </row>
    <row r="55" spans="2:18" x14ac:dyDescent="0.2">
      <c r="B55" s="69">
        <v>12</v>
      </c>
      <c r="C55" s="70">
        <v>0.34300000000000003</v>
      </c>
      <c r="D55" s="70"/>
      <c r="E55" s="70">
        <f t="shared" si="19"/>
        <v>0.1905</v>
      </c>
      <c r="F55" s="69">
        <f t="shared" si="20"/>
        <v>2</v>
      </c>
      <c r="G55" s="70">
        <f t="shared" si="21"/>
        <v>0.38100000000000001</v>
      </c>
      <c r="H55" s="69"/>
      <c r="I55" s="69">
        <v>20</v>
      </c>
      <c r="J55" s="76">
        <v>2.843</v>
      </c>
      <c r="K55" s="70">
        <f t="shared" si="23"/>
        <v>2.8365</v>
      </c>
      <c r="L55" s="69">
        <f t="shared" si="24"/>
        <v>4.254999999999999</v>
      </c>
      <c r="M55" s="70">
        <f t="shared" si="22"/>
        <v>12.069307499999997</v>
      </c>
      <c r="N55" s="75"/>
      <c r="O55" s="75"/>
      <c r="P55" s="75"/>
      <c r="Q55" s="33"/>
      <c r="R55" s="73"/>
    </row>
    <row r="56" spans="2:18" x14ac:dyDescent="0.2">
      <c r="B56" s="69">
        <v>14</v>
      </c>
      <c r="C56" s="70">
        <v>2.8380000000000001</v>
      </c>
      <c r="D56" s="70" t="s">
        <v>18</v>
      </c>
      <c r="E56" s="70">
        <f t="shared" si="19"/>
        <v>1.5905</v>
      </c>
      <c r="F56" s="69">
        <f t="shared" si="20"/>
        <v>2</v>
      </c>
      <c r="G56" s="70">
        <f t="shared" si="21"/>
        <v>3.181</v>
      </c>
      <c r="H56" s="69"/>
      <c r="I56" s="71">
        <v>25</v>
      </c>
      <c r="J56" s="71">
        <v>2.8479999999999999</v>
      </c>
      <c r="K56" s="70">
        <f t="shared" si="23"/>
        <v>2.8454999999999999</v>
      </c>
      <c r="L56" s="69">
        <f t="shared" si="24"/>
        <v>5</v>
      </c>
      <c r="M56" s="70">
        <f t="shared" si="22"/>
        <v>14.227499999999999</v>
      </c>
      <c r="N56" s="72"/>
      <c r="O56" s="72"/>
      <c r="P56" s="72"/>
      <c r="Q56" s="33"/>
      <c r="R56" s="73"/>
    </row>
    <row r="57" spans="2:18" x14ac:dyDescent="0.2">
      <c r="B57" s="69">
        <v>20</v>
      </c>
      <c r="C57" s="70">
        <v>2.843</v>
      </c>
      <c r="E57" s="70">
        <f t="shared" si="19"/>
        <v>2.8405</v>
      </c>
      <c r="F57" s="69">
        <f t="shared" si="20"/>
        <v>6</v>
      </c>
      <c r="G57" s="70">
        <f t="shared" si="21"/>
        <v>17.042999999999999</v>
      </c>
      <c r="H57" s="66"/>
      <c r="I57" s="71"/>
      <c r="J57" s="71"/>
      <c r="K57" s="70"/>
      <c r="L57" s="69">
        <f>SUM(L49:L56)</f>
        <v>25</v>
      </c>
      <c r="M57" s="70">
        <f>SUM(M49:M56)</f>
        <v>33.136107499999994</v>
      </c>
      <c r="N57" s="75"/>
      <c r="O57" s="75"/>
      <c r="P57" s="75"/>
      <c r="Q57" s="33"/>
      <c r="R57" s="73"/>
    </row>
    <row r="58" spans="2:18" x14ac:dyDescent="0.2">
      <c r="B58" s="69">
        <v>25</v>
      </c>
      <c r="C58" s="70">
        <v>2.8479999999999999</v>
      </c>
      <c r="D58" s="74" t="s">
        <v>22</v>
      </c>
      <c r="E58" s="70">
        <f t="shared" si="19"/>
        <v>2.8454999999999999</v>
      </c>
      <c r="F58" s="69">
        <f t="shared" si="20"/>
        <v>5</v>
      </c>
      <c r="G58" s="70">
        <f t="shared" si="21"/>
        <v>14.227499999999999</v>
      </c>
      <c r="H58" s="66"/>
      <c r="J58" s="29"/>
      <c r="N58" s="75"/>
      <c r="O58" s="75"/>
      <c r="P58" s="75"/>
      <c r="Q58" s="33"/>
      <c r="R58" s="73"/>
    </row>
    <row r="59" spans="2:18" ht="15.75" x14ac:dyDescent="0.2">
      <c r="B59" s="64"/>
      <c r="C59" s="65"/>
      <c r="D59" s="65"/>
      <c r="E59" s="64"/>
      <c r="F59" s="78">
        <f>SUM(F48:F58)</f>
        <v>25</v>
      </c>
      <c r="G59" s="79">
        <f>SUM(G48:G58)</f>
        <v>42.842500000000001</v>
      </c>
      <c r="H59" s="70"/>
      <c r="I59" s="70"/>
      <c r="J59" s="64"/>
      <c r="K59" s="64"/>
      <c r="L59" s="80"/>
      <c r="M59" s="65"/>
      <c r="N59" s="67"/>
      <c r="O59" s="67"/>
      <c r="P59" s="67"/>
    </row>
    <row r="60" spans="2:18" ht="15.75" x14ac:dyDescent="0.2">
      <c r="B60" s="64"/>
      <c r="C60" s="65"/>
      <c r="D60" s="65"/>
      <c r="E60" s="64"/>
      <c r="F60" s="69"/>
      <c r="G60" s="70"/>
      <c r="H60" s="176" t="s">
        <v>10</v>
      </c>
      <c r="I60" s="176"/>
      <c r="J60" s="70">
        <f>G59</f>
        <v>42.842500000000001</v>
      </c>
      <c r="K60" s="70" t="s">
        <v>11</v>
      </c>
      <c r="L60" s="69">
        <f>M57</f>
        <v>33.136107499999994</v>
      </c>
      <c r="M60" s="70">
        <f>J60-L60</f>
        <v>9.7063925000000069</v>
      </c>
      <c r="N60" s="75"/>
      <c r="O60" s="67"/>
      <c r="P60" s="67"/>
    </row>
    <row r="61" spans="2:18" x14ac:dyDescent="0.2">
      <c r="B61" s="69"/>
      <c r="C61" s="70"/>
      <c r="D61" s="70"/>
      <c r="E61" s="70"/>
      <c r="F61" s="69"/>
      <c r="G61" s="70"/>
      <c r="H61" s="69"/>
      <c r="I61" s="69"/>
      <c r="J61" s="69"/>
      <c r="K61" s="70"/>
      <c r="L61" s="69"/>
      <c r="M61" s="70"/>
      <c r="N61" s="75"/>
      <c r="O61" s="75"/>
      <c r="P61" s="75"/>
      <c r="Q61" s="33"/>
      <c r="R61" s="73"/>
    </row>
    <row r="62" spans="2:18" ht="15.75" x14ac:dyDescent="0.2">
      <c r="B62" s="66" t="s">
        <v>7</v>
      </c>
      <c r="C62" s="66"/>
      <c r="D62" s="177">
        <v>0.3</v>
      </c>
      <c r="E62" s="177"/>
      <c r="J62" s="64"/>
      <c r="K62" s="64"/>
      <c r="L62" s="64"/>
      <c r="M62" s="64"/>
      <c r="N62" s="67"/>
      <c r="O62" s="67"/>
      <c r="P62" s="81"/>
    </row>
    <row r="63" spans="2:18" x14ac:dyDescent="0.2">
      <c r="B63" s="178"/>
      <c r="C63" s="178"/>
      <c r="D63" s="178"/>
      <c r="E63" s="178"/>
      <c r="F63" s="178"/>
      <c r="G63" s="178"/>
      <c r="H63" s="29" t="s">
        <v>5</v>
      </c>
      <c r="I63" s="178" t="s">
        <v>9</v>
      </c>
      <c r="J63" s="178"/>
      <c r="K63" s="178"/>
      <c r="L63" s="178"/>
      <c r="M63" s="178"/>
      <c r="N63" s="68"/>
      <c r="O63" s="68"/>
      <c r="P63" s="68"/>
    </row>
    <row r="64" spans="2:18" x14ac:dyDescent="0.2">
      <c r="B64" s="69">
        <v>0</v>
      </c>
      <c r="C64" s="70">
        <v>2.6320000000000001</v>
      </c>
      <c r="D64" s="70" t="s">
        <v>21</v>
      </c>
      <c r="E64" s="69"/>
      <c r="F64" s="69"/>
      <c r="G64" s="69"/>
      <c r="H64" s="69"/>
      <c r="I64" s="71"/>
      <c r="J64" s="35"/>
      <c r="K64" s="70"/>
      <c r="L64" s="69"/>
      <c r="M64" s="70"/>
      <c r="N64" s="72"/>
      <c r="O64" s="72"/>
      <c r="P64" s="72"/>
      <c r="R64" s="73"/>
    </row>
    <row r="65" spans="2:18" x14ac:dyDescent="0.2">
      <c r="B65" s="69">
        <v>4</v>
      </c>
      <c r="C65" s="70">
        <v>2.625</v>
      </c>
      <c r="D65" s="70" t="s">
        <v>16</v>
      </c>
      <c r="E65" s="70">
        <f>(C64+C65)/2</f>
        <v>2.6284999999999998</v>
      </c>
      <c r="F65" s="69">
        <f>B65-B64</f>
        <v>4</v>
      </c>
      <c r="G65" s="70">
        <f>E65*F65</f>
        <v>10.513999999999999</v>
      </c>
      <c r="H65" s="69"/>
      <c r="I65" s="69"/>
      <c r="J65" s="69"/>
      <c r="K65" s="70"/>
      <c r="L65" s="69"/>
      <c r="M65" s="70"/>
      <c r="N65" s="72"/>
      <c r="O65" s="72"/>
      <c r="P65" s="72"/>
      <c r="Q65" s="33"/>
      <c r="R65" s="73"/>
    </row>
    <row r="66" spans="2:18" x14ac:dyDescent="0.2">
      <c r="B66" s="69">
        <v>6</v>
      </c>
      <c r="C66" s="70">
        <v>0.86699999999999999</v>
      </c>
      <c r="E66" s="70">
        <f t="shared" ref="E66:E77" si="25">(C65+C66)/2</f>
        <v>1.746</v>
      </c>
      <c r="F66" s="69">
        <f t="shared" ref="F66:F77" si="26">B66-B65</f>
        <v>2</v>
      </c>
      <c r="G66" s="70">
        <f t="shared" ref="G66:G77" si="27">E66*F66</f>
        <v>3.492</v>
      </c>
      <c r="H66" s="69"/>
      <c r="I66" s="69"/>
      <c r="J66" s="69"/>
      <c r="K66" s="70"/>
      <c r="L66" s="69"/>
      <c r="M66" s="70"/>
      <c r="N66" s="72"/>
      <c r="O66" s="72"/>
      <c r="P66" s="72"/>
      <c r="Q66" s="33"/>
      <c r="R66" s="73"/>
    </row>
    <row r="67" spans="2:18" x14ac:dyDescent="0.2">
      <c r="B67" s="69">
        <v>7</v>
      </c>
      <c r="C67" s="70">
        <v>0.41799999999999998</v>
      </c>
      <c r="E67" s="70">
        <f t="shared" si="25"/>
        <v>0.64249999999999996</v>
      </c>
      <c r="F67" s="69">
        <f t="shared" si="26"/>
        <v>1</v>
      </c>
      <c r="G67" s="70">
        <f t="shared" si="27"/>
        <v>0.64249999999999996</v>
      </c>
      <c r="H67" s="69"/>
      <c r="I67" s="69">
        <v>0</v>
      </c>
      <c r="J67" s="69">
        <v>2.6320000000000001</v>
      </c>
      <c r="K67" s="70"/>
      <c r="L67" s="69"/>
      <c r="M67" s="70"/>
      <c r="N67" s="72"/>
      <c r="O67" s="72"/>
      <c r="P67" s="72"/>
      <c r="Q67" s="33"/>
      <c r="R67" s="73"/>
    </row>
    <row r="68" spans="2:18" x14ac:dyDescent="0.2">
      <c r="B68" s="69">
        <v>8</v>
      </c>
      <c r="C68" s="70">
        <v>0.19600000000000001</v>
      </c>
      <c r="D68" s="70"/>
      <c r="E68" s="70">
        <f t="shared" si="25"/>
        <v>0.307</v>
      </c>
      <c r="F68" s="69">
        <f t="shared" si="26"/>
        <v>1</v>
      </c>
      <c r="G68" s="70">
        <f t="shared" si="27"/>
        <v>0.307</v>
      </c>
      <c r="H68" s="69"/>
      <c r="I68" s="69">
        <f>I69-(J68-J69)*1.5</f>
        <v>3.5700000000000003</v>
      </c>
      <c r="J68" s="69">
        <v>2.62</v>
      </c>
      <c r="K68" s="70">
        <f>AVERAGE(J67,J68)</f>
        <v>2.6260000000000003</v>
      </c>
      <c r="L68" s="69">
        <f>I68-I67</f>
        <v>3.5700000000000003</v>
      </c>
      <c r="M68" s="70">
        <f t="shared" ref="M68:M75" si="28">L68*K68</f>
        <v>9.3748200000000015</v>
      </c>
      <c r="N68" s="72"/>
      <c r="O68" s="72"/>
      <c r="P68" s="72"/>
      <c r="Q68" s="33"/>
      <c r="R68" s="73"/>
    </row>
    <row r="69" spans="2:18" x14ac:dyDescent="0.2">
      <c r="B69" s="69">
        <v>9</v>
      </c>
      <c r="C69" s="70">
        <v>0.129</v>
      </c>
      <c r="D69" s="70" t="s">
        <v>17</v>
      </c>
      <c r="E69" s="70">
        <f t="shared" si="25"/>
        <v>0.16250000000000001</v>
      </c>
      <c r="F69" s="69">
        <f t="shared" si="26"/>
        <v>1</v>
      </c>
      <c r="G69" s="70">
        <f t="shared" si="27"/>
        <v>0.16250000000000001</v>
      </c>
      <c r="H69" s="69"/>
      <c r="I69" s="73">
        <f>I70-2</f>
        <v>9</v>
      </c>
      <c r="J69" s="73">
        <f>J70</f>
        <v>-1</v>
      </c>
      <c r="K69" s="70">
        <f t="shared" ref="K69:K75" si="29">AVERAGE(J68,J69)</f>
        <v>0.81</v>
      </c>
      <c r="L69" s="69">
        <f t="shared" ref="L69:L75" si="30">I69-I68</f>
        <v>5.43</v>
      </c>
      <c r="M69" s="70">
        <f t="shared" si="28"/>
        <v>4.3982999999999999</v>
      </c>
      <c r="N69" s="72"/>
      <c r="O69" s="72"/>
      <c r="P69" s="72"/>
      <c r="Q69" s="33"/>
      <c r="R69" s="73"/>
    </row>
    <row r="70" spans="2:18" x14ac:dyDescent="0.2">
      <c r="B70" s="69">
        <v>10</v>
      </c>
      <c r="C70" s="70">
        <v>0.19700000000000001</v>
      </c>
      <c r="D70" s="70"/>
      <c r="E70" s="70">
        <f t="shared" si="25"/>
        <v>0.16300000000000001</v>
      </c>
      <c r="F70" s="69">
        <f t="shared" si="26"/>
        <v>1</v>
      </c>
      <c r="G70" s="70">
        <f t="shared" si="27"/>
        <v>0.16300000000000001</v>
      </c>
      <c r="H70" s="69"/>
      <c r="I70" s="73">
        <v>11</v>
      </c>
      <c r="J70" s="73">
        <v>-1</v>
      </c>
      <c r="K70" s="70">
        <f t="shared" si="29"/>
        <v>-1</v>
      </c>
      <c r="L70" s="69">
        <f t="shared" si="30"/>
        <v>2</v>
      </c>
      <c r="M70" s="70">
        <f t="shared" si="28"/>
        <v>-2</v>
      </c>
      <c r="N70" s="72"/>
      <c r="O70" s="72"/>
      <c r="P70" s="72"/>
      <c r="Q70" s="33"/>
      <c r="R70" s="73"/>
    </row>
    <row r="71" spans="2:18" x14ac:dyDescent="0.2">
      <c r="B71" s="69">
        <v>11</v>
      </c>
      <c r="C71" s="70">
        <v>0.42699999999999999</v>
      </c>
      <c r="E71" s="70">
        <f t="shared" si="25"/>
        <v>0.312</v>
      </c>
      <c r="F71" s="69">
        <f t="shared" si="26"/>
        <v>1</v>
      </c>
      <c r="G71" s="70">
        <f t="shared" si="27"/>
        <v>0.312</v>
      </c>
      <c r="H71" s="69"/>
      <c r="I71" s="69">
        <f>I70+2</f>
        <v>13</v>
      </c>
      <c r="J71" s="69">
        <f>J70</f>
        <v>-1</v>
      </c>
      <c r="K71" s="70">
        <f t="shared" si="29"/>
        <v>-1</v>
      </c>
      <c r="L71" s="69">
        <f t="shared" si="30"/>
        <v>2</v>
      </c>
      <c r="M71" s="70">
        <f t="shared" si="28"/>
        <v>-2</v>
      </c>
      <c r="N71" s="72"/>
      <c r="O71" s="72"/>
      <c r="P71" s="72"/>
      <c r="Q71" s="33"/>
      <c r="R71" s="73"/>
    </row>
    <row r="72" spans="2:18" x14ac:dyDescent="0.2">
      <c r="B72" s="69">
        <v>12</v>
      </c>
      <c r="C72" s="70">
        <v>0.79700000000000004</v>
      </c>
      <c r="E72" s="70">
        <f t="shared" si="25"/>
        <v>0.61199999999999999</v>
      </c>
      <c r="F72" s="69">
        <f t="shared" si="26"/>
        <v>1</v>
      </c>
      <c r="G72" s="70">
        <f t="shared" si="27"/>
        <v>0.61199999999999999</v>
      </c>
      <c r="H72" s="69"/>
      <c r="I72" s="69">
        <f>I71+(J72-J71)*1.5</f>
        <v>16.420000000000002</v>
      </c>
      <c r="J72" s="69">
        <v>1.28</v>
      </c>
      <c r="K72" s="70">
        <f t="shared" si="29"/>
        <v>0.14000000000000001</v>
      </c>
      <c r="L72" s="69">
        <f t="shared" si="30"/>
        <v>3.4200000000000017</v>
      </c>
      <c r="M72" s="70">
        <f t="shared" si="28"/>
        <v>0.47880000000000028</v>
      </c>
      <c r="N72" s="75"/>
      <c r="O72" s="75"/>
      <c r="P72" s="75"/>
      <c r="Q72" s="33"/>
      <c r="R72" s="73"/>
    </row>
    <row r="73" spans="2:18" x14ac:dyDescent="0.2">
      <c r="B73" s="69">
        <v>14</v>
      </c>
      <c r="C73" s="70">
        <v>2.0419999999999998</v>
      </c>
      <c r="D73" s="70" t="s">
        <v>18</v>
      </c>
      <c r="E73" s="70">
        <f t="shared" si="25"/>
        <v>1.4195</v>
      </c>
      <c r="F73" s="69">
        <f t="shared" si="26"/>
        <v>2</v>
      </c>
      <c r="G73" s="70">
        <f t="shared" si="27"/>
        <v>2.839</v>
      </c>
      <c r="H73" s="69"/>
      <c r="I73" s="69">
        <v>17</v>
      </c>
      <c r="J73" s="76">
        <v>1.002</v>
      </c>
      <c r="K73" s="70">
        <f t="shared" si="29"/>
        <v>1.141</v>
      </c>
      <c r="L73" s="69">
        <f t="shared" si="30"/>
        <v>0.57999999999999829</v>
      </c>
      <c r="M73" s="70">
        <f t="shared" si="28"/>
        <v>0.66177999999999804</v>
      </c>
      <c r="N73" s="72"/>
      <c r="O73" s="72"/>
      <c r="P73" s="72"/>
      <c r="Q73" s="33"/>
      <c r="R73" s="73"/>
    </row>
    <row r="74" spans="2:18" x14ac:dyDescent="0.2">
      <c r="B74" s="69">
        <v>15</v>
      </c>
      <c r="C74" s="70">
        <v>2.0369999999999999</v>
      </c>
      <c r="D74" s="70"/>
      <c r="E74" s="70">
        <f t="shared" si="25"/>
        <v>2.0394999999999999</v>
      </c>
      <c r="F74" s="69">
        <f t="shared" si="26"/>
        <v>1</v>
      </c>
      <c r="G74" s="70">
        <f t="shared" si="27"/>
        <v>2.0394999999999999</v>
      </c>
      <c r="H74" s="66"/>
      <c r="I74" s="71">
        <v>20</v>
      </c>
      <c r="J74" s="71">
        <v>0.45100000000000001</v>
      </c>
      <c r="K74" s="70">
        <f t="shared" si="29"/>
        <v>0.72650000000000003</v>
      </c>
      <c r="L74" s="69">
        <f t="shared" si="30"/>
        <v>3</v>
      </c>
      <c r="M74" s="70">
        <f t="shared" si="28"/>
        <v>2.1795</v>
      </c>
      <c r="N74" s="75"/>
      <c r="O74" s="75"/>
      <c r="P74" s="75"/>
      <c r="Q74" s="33"/>
      <c r="R74" s="73"/>
    </row>
    <row r="75" spans="2:18" x14ac:dyDescent="0.2">
      <c r="B75" s="69">
        <v>17</v>
      </c>
      <c r="C75" s="70">
        <v>1.002</v>
      </c>
      <c r="E75" s="70">
        <f t="shared" si="25"/>
        <v>1.5194999999999999</v>
      </c>
      <c r="F75" s="69">
        <f t="shared" si="26"/>
        <v>2</v>
      </c>
      <c r="G75" s="70">
        <f t="shared" si="27"/>
        <v>3.0389999999999997</v>
      </c>
      <c r="H75" s="66"/>
      <c r="I75" s="71">
        <v>22</v>
      </c>
      <c r="J75" s="71">
        <v>0.312</v>
      </c>
      <c r="K75" s="70">
        <f t="shared" si="29"/>
        <v>0.38150000000000001</v>
      </c>
      <c r="L75" s="69">
        <f t="shared" si="30"/>
        <v>2</v>
      </c>
      <c r="M75" s="70">
        <f t="shared" si="28"/>
        <v>0.76300000000000001</v>
      </c>
      <c r="N75" s="75"/>
      <c r="O75" s="75"/>
      <c r="P75" s="75"/>
      <c r="Q75" s="33"/>
      <c r="R75" s="73"/>
    </row>
    <row r="76" spans="2:18" x14ac:dyDescent="0.2">
      <c r="B76" s="69">
        <v>20</v>
      </c>
      <c r="C76" s="70">
        <v>0.45100000000000001</v>
      </c>
      <c r="D76" s="82"/>
      <c r="E76" s="70">
        <f t="shared" si="25"/>
        <v>0.72650000000000003</v>
      </c>
      <c r="F76" s="69">
        <f t="shared" si="26"/>
        <v>3</v>
      </c>
      <c r="G76" s="70">
        <f t="shared" si="27"/>
        <v>2.1795</v>
      </c>
      <c r="H76" s="66"/>
      <c r="J76" s="29"/>
      <c r="N76" s="72"/>
      <c r="O76" s="72"/>
      <c r="P76" s="72"/>
      <c r="R76" s="73"/>
    </row>
    <row r="77" spans="2:18" x14ac:dyDescent="0.2">
      <c r="B77" s="69">
        <v>22</v>
      </c>
      <c r="C77" s="70">
        <v>0.312</v>
      </c>
      <c r="D77" s="82" t="s">
        <v>20</v>
      </c>
      <c r="E77" s="70">
        <f t="shared" si="25"/>
        <v>0.38150000000000001</v>
      </c>
      <c r="F77" s="69">
        <f t="shared" si="26"/>
        <v>2</v>
      </c>
      <c r="G77" s="70">
        <f t="shared" si="27"/>
        <v>0.76300000000000001</v>
      </c>
      <c r="H77" s="66"/>
      <c r="J77" s="29"/>
      <c r="N77" s="72"/>
      <c r="O77" s="72"/>
      <c r="P77" s="72"/>
      <c r="R77" s="73"/>
    </row>
    <row r="78" spans="2:18" x14ac:dyDescent="0.2">
      <c r="B78" s="71"/>
      <c r="C78" s="77"/>
      <c r="D78" s="77"/>
      <c r="E78" s="70"/>
      <c r="F78" s="69"/>
      <c r="G78" s="70"/>
      <c r="H78" s="70"/>
      <c r="I78" s="71"/>
      <c r="J78" s="71"/>
      <c r="K78" s="70"/>
      <c r="L78" s="69">
        <f>SUM(L66:L77)</f>
        <v>22</v>
      </c>
      <c r="M78" s="70">
        <f>SUM(M66:M77)</f>
        <v>13.856199999999999</v>
      </c>
      <c r="N78" s="67"/>
      <c r="O78" s="67"/>
      <c r="P78" s="67"/>
    </row>
    <row r="79" spans="2:18" ht="15.75" x14ac:dyDescent="0.2">
      <c r="B79" s="64"/>
      <c r="C79" s="65"/>
      <c r="D79" s="65"/>
      <c r="E79" s="64"/>
      <c r="F79" s="78">
        <f>SUM(F65:F78)</f>
        <v>22</v>
      </c>
      <c r="G79" s="79">
        <f>SUM(G65:G78)</f>
        <v>27.064999999999998</v>
      </c>
      <c r="H79" s="70"/>
      <c r="I79" s="70"/>
      <c r="J79" s="64"/>
      <c r="K79" s="64"/>
      <c r="L79" s="80"/>
      <c r="M79" s="65"/>
      <c r="N79" s="67"/>
      <c r="O79" s="67"/>
      <c r="P79" s="67"/>
    </row>
    <row r="80" spans="2:18" ht="15.75" x14ac:dyDescent="0.2">
      <c r="B80" s="64"/>
      <c r="C80" s="65"/>
      <c r="D80" s="65"/>
      <c r="E80" s="64"/>
      <c r="F80" s="69"/>
      <c r="G80" s="70"/>
      <c r="H80" s="176" t="s">
        <v>10</v>
      </c>
      <c r="I80" s="176"/>
      <c r="J80" s="70">
        <f>G79</f>
        <v>27.064999999999998</v>
      </c>
      <c r="K80" s="70" t="s">
        <v>11</v>
      </c>
      <c r="L80" s="69">
        <f>M78</f>
        <v>13.856199999999999</v>
      </c>
      <c r="M80" s="70">
        <f>J80-L80</f>
        <v>13.208799999999998</v>
      </c>
      <c r="N80" s="75"/>
      <c r="O80" s="67"/>
      <c r="P80" s="67"/>
    </row>
    <row r="81" spans="2:18" x14ac:dyDescent="0.2">
      <c r="B81" s="69"/>
      <c r="C81" s="70"/>
      <c r="D81" s="70"/>
      <c r="E81" s="70"/>
      <c r="F81" s="69"/>
      <c r="G81" s="70"/>
      <c r="H81" s="69"/>
      <c r="I81" s="69"/>
      <c r="J81" s="69"/>
      <c r="K81" s="70"/>
      <c r="L81" s="69"/>
      <c r="M81" s="70"/>
      <c r="N81" s="75"/>
      <c r="O81" s="75"/>
      <c r="P81" s="75"/>
      <c r="Q81" s="33"/>
      <c r="R81" s="73"/>
    </row>
    <row r="82" spans="2:18" ht="15.75" x14ac:dyDescent="0.2">
      <c r="B82" s="66" t="s">
        <v>7</v>
      </c>
      <c r="C82" s="66"/>
      <c r="D82" s="177">
        <v>0.4</v>
      </c>
      <c r="E82" s="177"/>
      <c r="F82" s="64"/>
      <c r="K82" s="64"/>
      <c r="L82" s="64"/>
      <c r="M82" s="64"/>
      <c r="N82" s="67"/>
      <c r="O82" s="67"/>
      <c r="P82" s="67"/>
    </row>
    <row r="83" spans="2:18" x14ac:dyDescent="0.2">
      <c r="B83" s="178"/>
      <c r="C83" s="178"/>
      <c r="D83" s="178"/>
      <c r="E83" s="178"/>
      <c r="F83" s="178"/>
      <c r="G83" s="178"/>
      <c r="H83" s="29" t="s">
        <v>5</v>
      </c>
      <c r="I83" s="178" t="s">
        <v>9</v>
      </c>
      <c r="J83" s="178"/>
      <c r="K83" s="178"/>
      <c r="L83" s="178"/>
      <c r="M83" s="178"/>
      <c r="N83" s="68"/>
      <c r="O83" s="68"/>
      <c r="P83" s="72"/>
    </row>
    <row r="84" spans="2:18" x14ac:dyDescent="0.2">
      <c r="B84" s="69">
        <v>0</v>
      </c>
      <c r="C84" s="70">
        <v>0.97</v>
      </c>
      <c r="D84" s="70" t="s">
        <v>19</v>
      </c>
      <c r="E84" s="69"/>
      <c r="F84" s="69"/>
      <c r="G84" s="69"/>
      <c r="H84" s="69"/>
      <c r="I84" s="71"/>
      <c r="J84" s="35"/>
      <c r="K84" s="70"/>
      <c r="L84" s="69"/>
      <c r="M84" s="70"/>
      <c r="N84" s="72"/>
      <c r="O84" s="72"/>
      <c r="P84" s="72"/>
      <c r="R84" s="73"/>
    </row>
    <row r="85" spans="2:18" x14ac:dyDescent="0.2">
      <c r="B85" s="69">
        <v>7</v>
      </c>
      <c r="C85" s="70">
        <v>0.96499999999999997</v>
      </c>
      <c r="E85" s="70">
        <f>(C84+C85)/2</f>
        <v>0.96750000000000003</v>
      </c>
      <c r="F85" s="69">
        <f>B85-B84</f>
        <v>7</v>
      </c>
      <c r="G85" s="70">
        <f>E85*F85</f>
        <v>6.7725</v>
      </c>
      <c r="H85" s="69"/>
      <c r="I85" s="69"/>
      <c r="J85" s="69"/>
      <c r="K85" s="70"/>
      <c r="L85" s="69"/>
      <c r="M85" s="70"/>
      <c r="N85" s="72"/>
      <c r="O85" s="72"/>
      <c r="P85" s="72"/>
      <c r="Q85" s="33"/>
      <c r="R85" s="73"/>
    </row>
    <row r="86" spans="2:18" x14ac:dyDescent="0.2">
      <c r="B86" s="69">
        <v>8</v>
      </c>
      <c r="C86" s="70">
        <v>1.5449999999999999</v>
      </c>
      <c r="D86" s="70"/>
      <c r="E86" s="70">
        <f t="shared" ref="E86:E98" si="31">(C85+C86)/2</f>
        <v>1.2549999999999999</v>
      </c>
      <c r="F86" s="69">
        <f t="shared" ref="F86:F98" si="32">B86-B85</f>
        <v>1</v>
      </c>
      <c r="G86" s="70">
        <f t="shared" ref="G86:G98" si="33">E86*F86</f>
        <v>1.2549999999999999</v>
      </c>
      <c r="H86" s="69"/>
      <c r="I86" s="69"/>
      <c r="J86" s="69"/>
      <c r="K86" s="70"/>
      <c r="L86" s="69"/>
      <c r="M86" s="70"/>
      <c r="N86" s="72"/>
      <c r="O86" s="72"/>
      <c r="P86" s="72"/>
      <c r="Q86" s="33"/>
      <c r="R86" s="73"/>
    </row>
    <row r="87" spans="2:18" x14ac:dyDescent="0.2">
      <c r="B87" s="69">
        <v>10</v>
      </c>
      <c r="C87" s="70">
        <v>1.55</v>
      </c>
      <c r="D87" s="70" t="s">
        <v>16</v>
      </c>
      <c r="E87" s="70">
        <f t="shared" si="31"/>
        <v>1.5474999999999999</v>
      </c>
      <c r="F87" s="69">
        <f t="shared" si="32"/>
        <v>2</v>
      </c>
      <c r="G87" s="70">
        <f t="shared" si="33"/>
        <v>3.0949999999999998</v>
      </c>
      <c r="H87" s="69"/>
      <c r="I87" s="69"/>
      <c r="J87" s="69"/>
      <c r="K87" s="70"/>
      <c r="L87" s="69"/>
      <c r="M87" s="70"/>
      <c r="N87" s="72"/>
      <c r="O87" s="72"/>
      <c r="P87" s="72"/>
      <c r="Q87" s="33"/>
      <c r="R87" s="73"/>
    </row>
    <row r="88" spans="2:18" x14ac:dyDescent="0.2">
      <c r="B88" s="69">
        <v>11</v>
      </c>
      <c r="C88" s="70">
        <v>0.46</v>
      </c>
      <c r="E88" s="70">
        <f t="shared" si="31"/>
        <v>1.0050000000000001</v>
      </c>
      <c r="F88" s="69">
        <f t="shared" si="32"/>
        <v>1</v>
      </c>
      <c r="G88" s="70">
        <f t="shared" si="33"/>
        <v>1.0050000000000001</v>
      </c>
      <c r="H88" s="69"/>
      <c r="I88" s="69">
        <v>0</v>
      </c>
      <c r="J88" s="69">
        <v>0.97</v>
      </c>
      <c r="K88" s="70"/>
      <c r="L88" s="69"/>
      <c r="M88" s="70"/>
      <c r="N88" s="72"/>
      <c r="O88" s="72"/>
      <c r="P88" s="72"/>
      <c r="Q88" s="33"/>
      <c r="R88" s="73"/>
    </row>
    <row r="89" spans="2:18" x14ac:dyDescent="0.2">
      <c r="B89" s="69">
        <v>12</v>
      </c>
      <c r="C89" s="70">
        <v>0.26</v>
      </c>
      <c r="E89" s="70">
        <f t="shared" si="31"/>
        <v>0.36</v>
      </c>
      <c r="F89" s="69">
        <f t="shared" si="32"/>
        <v>1</v>
      </c>
      <c r="G89" s="70">
        <f t="shared" si="33"/>
        <v>0.36</v>
      </c>
      <c r="H89" s="69"/>
      <c r="I89" s="69">
        <v>7</v>
      </c>
      <c r="J89" s="69">
        <v>0.96499999999999997</v>
      </c>
      <c r="K89" s="70">
        <f t="shared" ref="K89:K91" si="34">AVERAGE(J88,J89)</f>
        <v>0.96750000000000003</v>
      </c>
      <c r="L89" s="69">
        <f t="shared" ref="L89:L91" si="35">I89-I88</f>
        <v>7</v>
      </c>
      <c r="M89" s="70">
        <f t="shared" ref="M89:M97" si="36">L89*K89</f>
        <v>6.7725</v>
      </c>
      <c r="N89" s="72"/>
      <c r="O89" s="72"/>
      <c r="P89" s="72"/>
      <c r="Q89" s="33"/>
      <c r="R89" s="73"/>
    </row>
    <row r="90" spans="2:18" x14ac:dyDescent="0.2">
      <c r="B90" s="69">
        <v>13</v>
      </c>
      <c r="C90" s="70">
        <v>0.09</v>
      </c>
      <c r="E90" s="70">
        <f t="shared" si="31"/>
        <v>0.17499999999999999</v>
      </c>
      <c r="F90" s="69">
        <f t="shared" si="32"/>
        <v>1</v>
      </c>
      <c r="G90" s="70">
        <f t="shared" si="33"/>
        <v>0.17499999999999999</v>
      </c>
      <c r="H90" s="69"/>
      <c r="I90" s="69">
        <v>8</v>
      </c>
      <c r="J90" s="69">
        <v>1.5449999999999999</v>
      </c>
      <c r="K90" s="70">
        <f t="shared" si="34"/>
        <v>1.2549999999999999</v>
      </c>
      <c r="L90" s="69">
        <f t="shared" si="35"/>
        <v>1</v>
      </c>
      <c r="M90" s="70">
        <f t="shared" si="36"/>
        <v>1.2549999999999999</v>
      </c>
      <c r="N90" s="72"/>
      <c r="O90" s="72"/>
      <c r="P90" s="72"/>
      <c r="Q90" s="33"/>
      <c r="R90" s="73"/>
    </row>
    <row r="91" spans="2:18" x14ac:dyDescent="0.2">
      <c r="B91" s="69">
        <v>14</v>
      </c>
      <c r="C91" s="70">
        <v>0.03</v>
      </c>
      <c r="D91" s="70" t="s">
        <v>17</v>
      </c>
      <c r="E91" s="70">
        <f t="shared" si="31"/>
        <v>0.06</v>
      </c>
      <c r="F91" s="69">
        <f t="shared" si="32"/>
        <v>1</v>
      </c>
      <c r="G91" s="70">
        <f t="shared" si="33"/>
        <v>0.06</v>
      </c>
      <c r="H91" s="69"/>
      <c r="I91" s="69">
        <f>I92-(J91-J92)*1.5</f>
        <v>8.19</v>
      </c>
      <c r="J91" s="69">
        <v>1.54</v>
      </c>
      <c r="K91" s="70">
        <f t="shared" si="34"/>
        <v>1.5425</v>
      </c>
      <c r="L91" s="69">
        <f t="shared" si="35"/>
        <v>0.1899999999999995</v>
      </c>
      <c r="M91" s="70">
        <f t="shared" si="36"/>
        <v>0.29307499999999925</v>
      </c>
      <c r="N91" s="72"/>
      <c r="O91" s="72"/>
      <c r="P91" s="72"/>
      <c r="Q91" s="33"/>
      <c r="R91" s="73"/>
    </row>
    <row r="92" spans="2:18" x14ac:dyDescent="0.2">
      <c r="B92" s="69">
        <v>15</v>
      </c>
      <c r="C92" s="70">
        <v>8.7999999999999995E-2</v>
      </c>
      <c r="E92" s="70">
        <f t="shared" si="31"/>
        <v>5.8999999999999997E-2</v>
      </c>
      <c r="F92" s="69">
        <f t="shared" si="32"/>
        <v>1</v>
      </c>
      <c r="G92" s="70">
        <f t="shared" si="33"/>
        <v>5.8999999999999997E-2</v>
      </c>
      <c r="H92" s="69"/>
      <c r="I92" s="73">
        <f>I93-2</f>
        <v>12</v>
      </c>
      <c r="J92" s="73">
        <f>J93</f>
        <v>-1</v>
      </c>
      <c r="K92" s="70">
        <f>AVERAGE(J91,J92)</f>
        <v>0.27</v>
      </c>
      <c r="L92" s="69">
        <f>I92-I91</f>
        <v>3.8100000000000005</v>
      </c>
      <c r="M92" s="70">
        <f t="shared" si="36"/>
        <v>1.0287000000000002</v>
      </c>
      <c r="N92" s="75"/>
      <c r="O92" s="75"/>
      <c r="P92" s="75"/>
      <c r="Q92" s="33"/>
      <c r="R92" s="73"/>
    </row>
    <row r="93" spans="2:18" x14ac:dyDescent="0.2">
      <c r="B93" s="69">
        <v>16</v>
      </c>
      <c r="C93" s="70">
        <v>0.245</v>
      </c>
      <c r="D93" s="70"/>
      <c r="E93" s="70">
        <f t="shared" si="31"/>
        <v>0.16649999999999998</v>
      </c>
      <c r="F93" s="69">
        <f t="shared" si="32"/>
        <v>1</v>
      </c>
      <c r="G93" s="70">
        <f t="shared" si="33"/>
        <v>0.16649999999999998</v>
      </c>
      <c r="H93" s="69"/>
      <c r="I93" s="73">
        <v>14</v>
      </c>
      <c r="J93" s="73">
        <v>-1</v>
      </c>
      <c r="K93" s="70">
        <f t="shared" ref="K93:K97" si="37">AVERAGE(J92,J93)</f>
        <v>-1</v>
      </c>
      <c r="L93" s="69">
        <f t="shared" ref="L93:L97" si="38">I93-I92</f>
        <v>2</v>
      </c>
      <c r="M93" s="70">
        <f t="shared" si="36"/>
        <v>-2</v>
      </c>
      <c r="N93" s="72"/>
      <c r="O93" s="72"/>
      <c r="P93" s="72"/>
      <c r="Q93" s="33"/>
      <c r="R93" s="73"/>
    </row>
    <row r="94" spans="2:18" x14ac:dyDescent="0.2">
      <c r="B94" s="69">
        <v>17</v>
      </c>
      <c r="C94" s="70">
        <v>0.46899999999999997</v>
      </c>
      <c r="D94" s="70"/>
      <c r="E94" s="70">
        <f t="shared" si="31"/>
        <v>0.35699999999999998</v>
      </c>
      <c r="F94" s="69">
        <f t="shared" si="32"/>
        <v>1</v>
      </c>
      <c r="G94" s="70">
        <f t="shared" si="33"/>
        <v>0.35699999999999998</v>
      </c>
      <c r="H94" s="66"/>
      <c r="I94" s="69">
        <f>I93+2</f>
        <v>16</v>
      </c>
      <c r="J94" s="69">
        <f>J93</f>
        <v>-1</v>
      </c>
      <c r="K94" s="70">
        <f t="shared" si="37"/>
        <v>-1</v>
      </c>
      <c r="L94" s="69">
        <f t="shared" si="38"/>
        <v>2</v>
      </c>
      <c r="M94" s="70">
        <f t="shared" si="36"/>
        <v>-2</v>
      </c>
      <c r="N94" s="75"/>
      <c r="O94" s="75"/>
      <c r="P94" s="75"/>
      <c r="Q94" s="33"/>
      <c r="R94" s="73"/>
    </row>
    <row r="95" spans="2:18" x14ac:dyDescent="0.2">
      <c r="B95" s="69">
        <v>18</v>
      </c>
      <c r="C95" s="70">
        <v>1.46</v>
      </c>
      <c r="D95" s="70" t="s">
        <v>18</v>
      </c>
      <c r="E95" s="70">
        <f t="shared" si="31"/>
        <v>0.96449999999999991</v>
      </c>
      <c r="F95" s="69">
        <f t="shared" si="32"/>
        <v>1</v>
      </c>
      <c r="G95" s="70">
        <f t="shared" si="33"/>
        <v>0.96449999999999991</v>
      </c>
      <c r="H95" s="66"/>
      <c r="I95" s="69">
        <f>I94+(J95-J94)*1.5</f>
        <v>19.420000000000002</v>
      </c>
      <c r="J95" s="69">
        <v>1.28</v>
      </c>
      <c r="K95" s="70">
        <f t="shared" si="37"/>
        <v>0.14000000000000001</v>
      </c>
      <c r="L95" s="69">
        <f t="shared" si="38"/>
        <v>3.4200000000000017</v>
      </c>
      <c r="M95" s="70">
        <f t="shared" si="36"/>
        <v>0.47880000000000028</v>
      </c>
      <c r="N95" s="75"/>
      <c r="O95" s="75"/>
      <c r="P95" s="75"/>
      <c r="Q95" s="33"/>
      <c r="R95" s="73"/>
    </row>
    <row r="96" spans="2:18" x14ac:dyDescent="0.2">
      <c r="B96" s="69">
        <v>19</v>
      </c>
      <c r="C96" s="70">
        <v>1.4550000000000001</v>
      </c>
      <c r="E96" s="70">
        <f t="shared" si="31"/>
        <v>1.4575</v>
      </c>
      <c r="F96" s="69">
        <f t="shared" si="32"/>
        <v>1</v>
      </c>
      <c r="G96" s="70">
        <f t="shared" si="33"/>
        <v>1.4575</v>
      </c>
      <c r="H96" s="66"/>
      <c r="I96" s="69">
        <v>20</v>
      </c>
      <c r="J96" s="69">
        <v>1.0449999999999999</v>
      </c>
      <c r="K96" s="70">
        <f t="shared" si="37"/>
        <v>1.1625000000000001</v>
      </c>
      <c r="L96" s="69">
        <f t="shared" si="38"/>
        <v>0.57999999999999829</v>
      </c>
      <c r="M96" s="70">
        <f t="shared" si="36"/>
        <v>0.67424999999999802</v>
      </c>
      <c r="N96" s="72"/>
      <c r="O96" s="72"/>
      <c r="P96" s="72"/>
      <c r="R96" s="73"/>
    </row>
    <row r="97" spans="2:18" x14ac:dyDescent="0.2">
      <c r="B97" s="69">
        <v>20</v>
      </c>
      <c r="C97" s="70">
        <v>1.0449999999999999</v>
      </c>
      <c r="D97" s="70"/>
      <c r="E97" s="70">
        <f t="shared" si="31"/>
        <v>1.25</v>
      </c>
      <c r="F97" s="69">
        <f t="shared" si="32"/>
        <v>1</v>
      </c>
      <c r="G97" s="70">
        <f t="shared" si="33"/>
        <v>1.25</v>
      </c>
      <c r="H97" s="66"/>
      <c r="I97" s="69">
        <v>25</v>
      </c>
      <c r="J97" s="76">
        <v>1.05</v>
      </c>
      <c r="K97" s="70">
        <f t="shared" si="37"/>
        <v>1.0474999999999999</v>
      </c>
      <c r="L97" s="69">
        <f t="shared" si="38"/>
        <v>5</v>
      </c>
      <c r="M97" s="70">
        <f t="shared" si="36"/>
        <v>5.2374999999999989</v>
      </c>
      <c r="N97" s="72"/>
      <c r="O97" s="72"/>
      <c r="P97" s="72"/>
      <c r="R97" s="73"/>
    </row>
    <row r="98" spans="2:18" x14ac:dyDescent="0.2">
      <c r="B98" s="69">
        <v>25</v>
      </c>
      <c r="C98" s="70">
        <v>1.05</v>
      </c>
      <c r="D98" s="70" t="s">
        <v>19</v>
      </c>
      <c r="E98" s="70">
        <f t="shared" si="31"/>
        <v>1.0474999999999999</v>
      </c>
      <c r="F98" s="69">
        <f t="shared" si="32"/>
        <v>5</v>
      </c>
      <c r="G98" s="70">
        <f t="shared" si="33"/>
        <v>5.2374999999999989</v>
      </c>
      <c r="H98" s="66"/>
      <c r="I98" s="71"/>
      <c r="J98" s="71"/>
      <c r="K98" s="70"/>
      <c r="L98" s="69"/>
      <c r="M98" s="70"/>
      <c r="N98" s="72"/>
      <c r="O98" s="72"/>
      <c r="P98" s="72"/>
      <c r="R98" s="73"/>
    </row>
    <row r="99" spans="2:18" x14ac:dyDescent="0.2">
      <c r="B99" s="71"/>
      <c r="C99" s="77"/>
      <c r="D99" s="77"/>
      <c r="E99" s="70"/>
      <c r="F99" s="69"/>
      <c r="G99" s="70"/>
      <c r="H99" s="70"/>
      <c r="I99" s="71"/>
      <c r="J99" s="71"/>
      <c r="K99" s="70"/>
      <c r="L99" s="69">
        <f>SUM(L85:L98)</f>
        <v>25</v>
      </c>
      <c r="M99" s="70">
        <f>SUM(M85:M98)</f>
        <v>11.739824999999998</v>
      </c>
      <c r="N99" s="67"/>
      <c r="O99" s="67"/>
      <c r="P99" s="67"/>
    </row>
    <row r="100" spans="2:18" ht="15.75" x14ac:dyDescent="0.2">
      <c r="B100" s="64"/>
      <c r="C100" s="65"/>
      <c r="D100" s="65"/>
      <c r="E100" s="64"/>
      <c r="F100" s="78">
        <f>SUM(F85:F99)</f>
        <v>25</v>
      </c>
      <c r="G100" s="79">
        <f>SUM(G85:G99)</f>
        <v>22.214499999999994</v>
      </c>
      <c r="H100" s="70"/>
      <c r="I100" s="70"/>
      <c r="J100" s="64"/>
      <c r="K100" s="64"/>
      <c r="L100" s="80"/>
      <c r="M100" s="65"/>
      <c r="N100" s="67"/>
      <c r="O100" s="67"/>
      <c r="P100" s="67"/>
    </row>
    <row r="101" spans="2:18" ht="15.75" x14ac:dyDescent="0.2">
      <c r="B101" s="64"/>
      <c r="C101" s="65"/>
      <c r="D101" s="65"/>
      <c r="E101" s="64"/>
      <c r="F101" s="69"/>
      <c r="G101" s="70"/>
      <c r="H101" s="176" t="s">
        <v>10</v>
      </c>
      <c r="I101" s="176"/>
      <c r="J101" s="70">
        <f>G100</f>
        <v>22.214499999999994</v>
      </c>
      <c r="K101" s="70" t="s">
        <v>11</v>
      </c>
      <c r="L101" s="69">
        <f>M99</f>
        <v>11.739824999999998</v>
      </c>
      <c r="M101" s="70">
        <f>J101-L101</f>
        <v>10.474674999999996</v>
      </c>
      <c r="N101" s="75"/>
      <c r="O101" s="67"/>
      <c r="P101" s="67"/>
    </row>
    <row r="102" spans="2:18" ht="15.75" x14ac:dyDescent="0.2">
      <c r="B102" s="66" t="s">
        <v>7</v>
      </c>
      <c r="C102" s="66"/>
      <c r="D102" s="177">
        <v>0.5</v>
      </c>
      <c r="E102" s="177"/>
      <c r="J102" s="64"/>
      <c r="K102" s="64"/>
      <c r="L102" s="64"/>
      <c r="M102" s="64"/>
      <c r="N102" s="67"/>
      <c r="O102" s="67"/>
      <c r="P102" s="67"/>
    </row>
    <row r="103" spans="2:18" x14ac:dyDescent="0.2">
      <c r="B103" s="178"/>
      <c r="C103" s="178"/>
      <c r="D103" s="178"/>
      <c r="E103" s="178"/>
      <c r="F103" s="178"/>
      <c r="G103" s="178"/>
      <c r="H103" s="29" t="s">
        <v>5</v>
      </c>
      <c r="I103" s="178" t="s">
        <v>9</v>
      </c>
      <c r="J103" s="178"/>
      <c r="K103" s="178"/>
      <c r="L103" s="178"/>
      <c r="M103" s="178"/>
      <c r="N103" s="68"/>
      <c r="O103" s="68"/>
      <c r="P103" s="72"/>
    </row>
    <row r="104" spans="2:18" x14ac:dyDescent="0.2">
      <c r="B104" s="69">
        <v>0</v>
      </c>
      <c r="C104" s="70">
        <v>0.91900000000000004</v>
      </c>
      <c r="D104" s="70" t="s">
        <v>19</v>
      </c>
      <c r="E104" s="69"/>
      <c r="F104" s="69"/>
      <c r="G104" s="69"/>
      <c r="H104" s="69"/>
      <c r="I104" s="71"/>
      <c r="J104" s="35"/>
      <c r="K104" s="70"/>
      <c r="L104" s="69"/>
      <c r="M104" s="70"/>
      <c r="N104" s="72"/>
      <c r="O104" s="72"/>
      <c r="P104" s="72"/>
      <c r="R104" s="73"/>
    </row>
    <row r="105" spans="2:18" x14ac:dyDescent="0.2">
      <c r="B105" s="69">
        <v>5</v>
      </c>
      <c r="C105" s="70">
        <v>0.91500000000000004</v>
      </c>
      <c r="E105" s="70">
        <f>(C104+C105)/2</f>
        <v>0.91700000000000004</v>
      </c>
      <c r="F105" s="69">
        <f>B105-B104</f>
        <v>5</v>
      </c>
      <c r="G105" s="70">
        <f>E105*F105</f>
        <v>4.585</v>
      </c>
      <c r="H105" s="69"/>
      <c r="I105" s="69"/>
      <c r="J105" s="69"/>
      <c r="K105" s="70"/>
      <c r="L105" s="69"/>
      <c r="M105" s="70"/>
      <c r="N105" s="72"/>
      <c r="O105" s="72"/>
      <c r="P105" s="72"/>
      <c r="Q105" s="33"/>
      <c r="R105" s="73"/>
    </row>
    <row r="106" spans="2:18" x14ac:dyDescent="0.2">
      <c r="B106" s="69">
        <v>8</v>
      </c>
      <c r="C106" s="70">
        <v>0.91</v>
      </c>
      <c r="E106" s="70">
        <f t="shared" ref="E106:E120" si="39">(C105+C106)/2</f>
        <v>0.91250000000000009</v>
      </c>
      <c r="F106" s="69">
        <f t="shared" ref="F106:F120" si="40">B106-B105</f>
        <v>3</v>
      </c>
      <c r="G106" s="70">
        <f t="shared" ref="G106:G120" si="41">E106*F106</f>
        <v>2.7375000000000003</v>
      </c>
      <c r="H106" s="69"/>
      <c r="I106" s="69"/>
      <c r="J106" s="69"/>
      <c r="K106" s="70"/>
      <c r="L106" s="69"/>
      <c r="M106" s="70"/>
      <c r="N106" s="72"/>
      <c r="O106" s="72"/>
      <c r="P106" s="72"/>
      <c r="Q106" s="33"/>
      <c r="R106" s="73"/>
    </row>
    <row r="107" spans="2:18" x14ac:dyDescent="0.2">
      <c r="B107" s="69">
        <v>9</v>
      </c>
      <c r="C107" s="70">
        <v>1.7749999999999999</v>
      </c>
      <c r="D107" s="70"/>
      <c r="E107" s="70">
        <f t="shared" si="39"/>
        <v>1.3425</v>
      </c>
      <c r="F107" s="69">
        <f t="shared" si="40"/>
        <v>1</v>
      </c>
      <c r="G107" s="70">
        <f t="shared" si="41"/>
        <v>1.3425</v>
      </c>
      <c r="H107" s="69"/>
      <c r="I107" s="69"/>
      <c r="J107" s="69"/>
      <c r="K107" s="70"/>
      <c r="L107" s="69"/>
      <c r="M107" s="70"/>
      <c r="N107" s="72"/>
      <c r="O107" s="72"/>
      <c r="P107" s="72"/>
      <c r="Q107" s="33"/>
      <c r="R107" s="73"/>
    </row>
    <row r="108" spans="2:18" x14ac:dyDescent="0.2">
      <c r="B108" s="69">
        <v>10</v>
      </c>
      <c r="C108" s="70">
        <v>1.7649999999999999</v>
      </c>
      <c r="D108" s="70" t="s">
        <v>16</v>
      </c>
      <c r="E108" s="70">
        <f t="shared" si="39"/>
        <v>1.77</v>
      </c>
      <c r="F108" s="69">
        <f t="shared" si="40"/>
        <v>1</v>
      </c>
      <c r="G108" s="70">
        <f t="shared" si="41"/>
        <v>1.77</v>
      </c>
      <c r="H108" s="69"/>
      <c r="I108" s="69"/>
      <c r="J108" s="69"/>
      <c r="K108" s="70"/>
      <c r="L108" s="69"/>
      <c r="M108" s="70"/>
      <c r="N108" s="72"/>
      <c r="O108" s="72"/>
      <c r="P108" s="72"/>
      <c r="Q108" s="33"/>
      <c r="R108" s="73"/>
    </row>
    <row r="109" spans="2:18" x14ac:dyDescent="0.2">
      <c r="B109" s="69">
        <v>12</v>
      </c>
      <c r="C109" s="70">
        <v>0.435</v>
      </c>
      <c r="D109" s="70"/>
      <c r="E109" s="70">
        <f t="shared" si="39"/>
        <v>1.0999999999999999</v>
      </c>
      <c r="F109" s="69">
        <f t="shared" si="40"/>
        <v>2</v>
      </c>
      <c r="G109" s="70">
        <f t="shared" si="41"/>
        <v>2.1999999999999997</v>
      </c>
      <c r="H109" s="69"/>
      <c r="I109" s="69">
        <v>0</v>
      </c>
      <c r="J109" s="69">
        <v>0.91900000000000004</v>
      </c>
      <c r="K109" s="70"/>
      <c r="L109" s="69"/>
      <c r="M109" s="70"/>
      <c r="N109" s="72"/>
      <c r="O109" s="72"/>
      <c r="P109" s="72"/>
      <c r="Q109" s="33"/>
      <c r="R109" s="73"/>
    </row>
    <row r="110" spans="2:18" x14ac:dyDescent="0.2">
      <c r="B110" s="69">
        <v>13</v>
      </c>
      <c r="C110" s="70">
        <v>0.16</v>
      </c>
      <c r="E110" s="70">
        <f t="shared" si="39"/>
        <v>0.29749999999999999</v>
      </c>
      <c r="F110" s="69">
        <f t="shared" si="40"/>
        <v>1</v>
      </c>
      <c r="G110" s="70">
        <f t="shared" si="41"/>
        <v>0.29749999999999999</v>
      </c>
      <c r="H110" s="69"/>
      <c r="I110" s="69">
        <v>5</v>
      </c>
      <c r="J110" s="69">
        <v>0.91500000000000004</v>
      </c>
      <c r="K110" s="70">
        <f t="shared" ref="K110:K111" si="42">AVERAGE(J109,J110)</f>
        <v>0.91700000000000004</v>
      </c>
      <c r="L110" s="69">
        <f t="shared" ref="L110:L111" si="43">I110-I109</f>
        <v>5</v>
      </c>
      <c r="M110" s="70">
        <f t="shared" ref="M110:M119" si="44">L110*K110</f>
        <v>4.585</v>
      </c>
      <c r="N110" s="72"/>
      <c r="O110" s="72"/>
      <c r="P110" s="72"/>
      <c r="Q110" s="33"/>
      <c r="R110" s="73"/>
    </row>
    <row r="111" spans="2:18" x14ac:dyDescent="0.2">
      <c r="B111" s="69">
        <v>14</v>
      </c>
      <c r="C111" s="70">
        <v>8.2000000000000003E-2</v>
      </c>
      <c r="E111" s="70">
        <f t="shared" si="39"/>
        <v>0.121</v>
      </c>
      <c r="F111" s="69">
        <f t="shared" si="40"/>
        <v>1</v>
      </c>
      <c r="G111" s="70">
        <f t="shared" si="41"/>
        <v>0.121</v>
      </c>
      <c r="H111" s="69"/>
      <c r="I111" s="69">
        <v>8</v>
      </c>
      <c r="J111" s="69">
        <v>0.91</v>
      </c>
      <c r="K111" s="70">
        <f t="shared" si="42"/>
        <v>0.91250000000000009</v>
      </c>
      <c r="L111" s="69">
        <f t="shared" si="43"/>
        <v>3</v>
      </c>
      <c r="M111" s="70">
        <f t="shared" si="44"/>
        <v>2.7375000000000003</v>
      </c>
      <c r="N111" s="72"/>
      <c r="O111" s="72"/>
      <c r="P111" s="72"/>
      <c r="Q111" s="33"/>
      <c r="R111" s="73"/>
    </row>
    <row r="112" spans="2:18" x14ac:dyDescent="0.2">
      <c r="B112" s="69">
        <v>15</v>
      </c>
      <c r="C112" s="70">
        <v>2.9000000000000001E-2</v>
      </c>
      <c r="D112" s="70" t="s">
        <v>17</v>
      </c>
      <c r="E112" s="70">
        <f t="shared" si="39"/>
        <v>5.5500000000000001E-2</v>
      </c>
      <c r="F112" s="69">
        <f t="shared" si="40"/>
        <v>1</v>
      </c>
      <c r="G112" s="70">
        <f t="shared" si="41"/>
        <v>5.5500000000000001E-2</v>
      </c>
      <c r="H112" s="69"/>
      <c r="I112" s="69">
        <f>I113-(J112-J113)*1.5</f>
        <v>8.92</v>
      </c>
      <c r="J112" s="69">
        <v>1.72</v>
      </c>
      <c r="K112" s="70">
        <f>AVERAGE(J111,J112)</f>
        <v>1.3149999999999999</v>
      </c>
      <c r="L112" s="69">
        <f>I112-I111</f>
        <v>0.91999999999999993</v>
      </c>
      <c r="M112" s="70">
        <f t="shared" si="44"/>
        <v>1.2097999999999998</v>
      </c>
      <c r="N112" s="75"/>
      <c r="O112" s="75"/>
      <c r="P112" s="75"/>
      <c r="Q112" s="33"/>
      <c r="R112" s="73"/>
    </row>
    <row r="113" spans="2:18" x14ac:dyDescent="0.2">
      <c r="B113" s="69">
        <v>16</v>
      </c>
      <c r="C113" s="70">
        <v>7.5999999999999998E-2</v>
      </c>
      <c r="D113" s="70"/>
      <c r="E113" s="70">
        <f t="shared" si="39"/>
        <v>5.2499999999999998E-2</v>
      </c>
      <c r="F113" s="69">
        <f t="shared" si="40"/>
        <v>1</v>
      </c>
      <c r="G113" s="70">
        <f t="shared" si="41"/>
        <v>5.2499999999999998E-2</v>
      </c>
      <c r="H113" s="69"/>
      <c r="I113" s="73">
        <f>I114-2</f>
        <v>13</v>
      </c>
      <c r="J113" s="73">
        <f>J114</f>
        <v>-1</v>
      </c>
      <c r="K113" s="70">
        <f t="shared" ref="K113:K119" si="45">AVERAGE(J112,J113)</f>
        <v>0.36</v>
      </c>
      <c r="L113" s="69">
        <f t="shared" ref="L113:L119" si="46">I113-I112</f>
        <v>4.08</v>
      </c>
      <c r="M113" s="70">
        <f t="shared" si="44"/>
        <v>1.4687999999999999</v>
      </c>
      <c r="N113" s="72"/>
      <c r="O113" s="72"/>
      <c r="P113" s="72"/>
      <c r="Q113" s="33"/>
      <c r="R113" s="73"/>
    </row>
    <row r="114" spans="2:18" x14ac:dyDescent="0.2">
      <c r="B114" s="69">
        <v>17</v>
      </c>
      <c r="C114" s="70">
        <v>0.16500000000000001</v>
      </c>
      <c r="E114" s="70">
        <f t="shared" si="39"/>
        <v>0.1205</v>
      </c>
      <c r="F114" s="69">
        <f t="shared" si="40"/>
        <v>1</v>
      </c>
      <c r="G114" s="70">
        <f t="shared" si="41"/>
        <v>0.1205</v>
      </c>
      <c r="H114" s="66"/>
      <c r="I114" s="73">
        <v>15</v>
      </c>
      <c r="J114" s="73">
        <v>-1</v>
      </c>
      <c r="K114" s="70">
        <f t="shared" si="45"/>
        <v>-1</v>
      </c>
      <c r="L114" s="69">
        <f t="shared" si="46"/>
        <v>2</v>
      </c>
      <c r="M114" s="70">
        <f t="shared" si="44"/>
        <v>-2</v>
      </c>
      <c r="N114" s="75"/>
      <c r="O114" s="75"/>
      <c r="P114" s="75"/>
      <c r="Q114" s="33"/>
      <c r="R114" s="73"/>
    </row>
    <row r="115" spans="2:18" x14ac:dyDescent="0.2">
      <c r="B115" s="69">
        <v>18</v>
      </c>
      <c r="C115" s="70">
        <v>0.45500000000000002</v>
      </c>
      <c r="E115" s="70">
        <f t="shared" si="39"/>
        <v>0.31</v>
      </c>
      <c r="F115" s="69">
        <f t="shared" si="40"/>
        <v>1</v>
      </c>
      <c r="G115" s="70">
        <f t="shared" si="41"/>
        <v>0.31</v>
      </c>
      <c r="H115" s="66"/>
      <c r="I115" s="69">
        <f>I114+2</f>
        <v>17</v>
      </c>
      <c r="J115" s="69">
        <f>J114</f>
        <v>-1</v>
      </c>
      <c r="K115" s="70">
        <f t="shared" si="45"/>
        <v>-1</v>
      </c>
      <c r="L115" s="69">
        <f t="shared" si="46"/>
        <v>2</v>
      </c>
      <c r="M115" s="70">
        <f t="shared" si="44"/>
        <v>-2</v>
      </c>
      <c r="N115" s="75"/>
      <c r="O115" s="75"/>
      <c r="P115" s="75"/>
      <c r="Q115" s="33"/>
      <c r="R115" s="73"/>
    </row>
    <row r="116" spans="2:18" x14ac:dyDescent="0.2">
      <c r="B116" s="69">
        <v>20</v>
      </c>
      <c r="C116" s="70">
        <v>1.885</v>
      </c>
      <c r="D116" s="70" t="s">
        <v>18</v>
      </c>
      <c r="E116" s="70">
        <f t="shared" si="39"/>
        <v>1.17</v>
      </c>
      <c r="F116" s="69">
        <f t="shared" si="40"/>
        <v>2</v>
      </c>
      <c r="G116" s="70">
        <f t="shared" si="41"/>
        <v>2.34</v>
      </c>
      <c r="H116" s="66"/>
      <c r="I116" s="69">
        <f>I115+(J116-J115)*1.5</f>
        <v>21.32</v>
      </c>
      <c r="J116" s="69">
        <v>1.88</v>
      </c>
      <c r="K116" s="70">
        <f t="shared" si="45"/>
        <v>0.43999999999999995</v>
      </c>
      <c r="L116" s="69">
        <f t="shared" si="46"/>
        <v>4.32</v>
      </c>
      <c r="M116" s="70">
        <f t="shared" si="44"/>
        <v>1.9007999999999998</v>
      </c>
      <c r="N116" s="72"/>
      <c r="O116" s="72"/>
      <c r="P116" s="72"/>
      <c r="R116" s="73"/>
    </row>
    <row r="117" spans="2:18" x14ac:dyDescent="0.2">
      <c r="B117" s="69">
        <v>25</v>
      </c>
      <c r="C117" s="70">
        <v>1.88</v>
      </c>
      <c r="D117" s="70"/>
      <c r="E117" s="70">
        <f t="shared" si="39"/>
        <v>1.8824999999999998</v>
      </c>
      <c r="F117" s="69">
        <f t="shared" si="40"/>
        <v>5</v>
      </c>
      <c r="G117" s="70">
        <f t="shared" si="41"/>
        <v>9.4124999999999996</v>
      </c>
      <c r="H117" s="66"/>
      <c r="I117" s="69">
        <v>25</v>
      </c>
      <c r="J117" s="76">
        <v>1.88</v>
      </c>
      <c r="K117" s="70">
        <f t="shared" si="45"/>
        <v>1.88</v>
      </c>
      <c r="L117" s="69">
        <f t="shared" si="46"/>
        <v>3.6799999999999997</v>
      </c>
      <c r="M117" s="70">
        <f t="shared" si="44"/>
        <v>6.9183999999999992</v>
      </c>
      <c r="N117" s="72"/>
      <c r="O117" s="72"/>
      <c r="P117" s="72"/>
      <c r="R117" s="73"/>
    </row>
    <row r="118" spans="2:18" x14ac:dyDescent="0.2">
      <c r="B118" s="69">
        <v>27</v>
      </c>
      <c r="C118" s="70">
        <v>0.17</v>
      </c>
      <c r="E118" s="70">
        <f t="shared" si="39"/>
        <v>1.0249999999999999</v>
      </c>
      <c r="F118" s="69">
        <f t="shared" si="40"/>
        <v>2</v>
      </c>
      <c r="G118" s="70">
        <f t="shared" si="41"/>
        <v>2.0499999999999998</v>
      </c>
      <c r="H118" s="66"/>
      <c r="I118" s="71">
        <v>27</v>
      </c>
      <c r="J118" s="71">
        <v>0.17</v>
      </c>
      <c r="K118" s="70">
        <f t="shared" si="45"/>
        <v>1.0249999999999999</v>
      </c>
      <c r="L118" s="69">
        <f t="shared" si="46"/>
        <v>2</v>
      </c>
      <c r="M118" s="70">
        <f t="shared" si="44"/>
        <v>2.0499999999999998</v>
      </c>
      <c r="N118" s="72"/>
      <c r="O118" s="72"/>
      <c r="P118" s="72"/>
      <c r="R118" s="73"/>
    </row>
    <row r="119" spans="2:18" x14ac:dyDescent="0.2">
      <c r="B119" s="71">
        <v>30</v>
      </c>
      <c r="C119" s="77">
        <v>-0.23599999999999999</v>
      </c>
      <c r="D119" s="77"/>
      <c r="E119" s="70">
        <f t="shared" si="39"/>
        <v>-3.2999999999999988E-2</v>
      </c>
      <c r="F119" s="69">
        <f t="shared" si="40"/>
        <v>3</v>
      </c>
      <c r="G119" s="70">
        <f t="shared" si="41"/>
        <v>-9.8999999999999963E-2</v>
      </c>
      <c r="I119" s="71">
        <v>30</v>
      </c>
      <c r="J119" s="71">
        <v>-0.23599999999999999</v>
      </c>
      <c r="K119" s="70">
        <f t="shared" si="45"/>
        <v>-3.2999999999999988E-2</v>
      </c>
      <c r="L119" s="69">
        <f t="shared" si="46"/>
        <v>3</v>
      </c>
      <c r="M119" s="70">
        <f t="shared" si="44"/>
        <v>-9.8999999999999963E-2</v>
      </c>
      <c r="N119" s="72"/>
      <c r="O119" s="72"/>
      <c r="P119" s="72"/>
      <c r="R119" s="73"/>
    </row>
    <row r="120" spans="2:18" x14ac:dyDescent="0.2">
      <c r="B120" s="71">
        <v>32</v>
      </c>
      <c r="C120" s="77">
        <v>-0.28499999999999998</v>
      </c>
      <c r="D120" s="77" t="s">
        <v>30</v>
      </c>
      <c r="E120" s="70">
        <f t="shared" si="39"/>
        <v>-0.26049999999999995</v>
      </c>
      <c r="F120" s="69">
        <f t="shared" si="40"/>
        <v>2</v>
      </c>
      <c r="G120" s="70">
        <f t="shared" si="41"/>
        <v>-0.52099999999999991</v>
      </c>
      <c r="I120" s="71">
        <v>32</v>
      </c>
      <c r="J120" s="71">
        <v>-0.28499999999999998</v>
      </c>
      <c r="K120" s="70">
        <f t="shared" ref="K120" si="47">AVERAGE(J119,J120)</f>
        <v>-0.26049999999999995</v>
      </c>
      <c r="L120" s="69">
        <f t="shared" ref="L120" si="48">I120-I119</f>
        <v>2</v>
      </c>
      <c r="M120" s="70">
        <f t="shared" ref="M120" si="49">L120*K120</f>
        <v>-0.52099999999999991</v>
      </c>
      <c r="O120" s="75"/>
      <c r="P120" s="75"/>
    </row>
    <row r="121" spans="2:18" x14ac:dyDescent="0.2">
      <c r="B121" s="71"/>
      <c r="C121" s="77"/>
      <c r="D121" s="77"/>
      <c r="E121" s="70"/>
      <c r="F121" s="69"/>
      <c r="G121" s="70"/>
      <c r="H121" s="70"/>
      <c r="I121" s="71"/>
      <c r="J121" s="71"/>
      <c r="K121" s="70"/>
      <c r="L121" s="69"/>
      <c r="M121" s="70"/>
      <c r="N121" s="67"/>
      <c r="O121" s="67"/>
      <c r="P121" s="67"/>
    </row>
    <row r="122" spans="2:18" x14ac:dyDescent="0.2">
      <c r="B122" s="71"/>
      <c r="C122" s="77"/>
      <c r="D122" s="77"/>
      <c r="E122" s="70"/>
      <c r="F122" s="69"/>
      <c r="G122" s="70"/>
      <c r="H122" s="70"/>
      <c r="I122" s="71"/>
      <c r="J122" s="71"/>
      <c r="K122" s="70"/>
      <c r="L122" s="69">
        <f>SUM(L106:L121)</f>
        <v>32</v>
      </c>
      <c r="M122" s="70">
        <f>SUM(M106:M121)</f>
        <v>16.250299999999999</v>
      </c>
      <c r="N122" s="67"/>
      <c r="O122" s="67"/>
      <c r="P122" s="67"/>
    </row>
    <row r="123" spans="2:18" x14ac:dyDescent="0.2">
      <c r="B123" s="71"/>
      <c r="C123" s="77"/>
      <c r="D123" s="77"/>
      <c r="E123" s="70"/>
      <c r="F123" s="69"/>
      <c r="G123" s="70"/>
      <c r="H123" s="70"/>
      <c r="I123" s="71"/>
      <c r="J123" s="71"/>
      <c r="K123" s="70"/>
      <c r="L123" s="69"/>
      <c r="M123" s="70"/>
      <c r="N123" s="67"/>
      <c r="O123" s="67"/>
      <c r="P123" s="67"/>
    </row>
    <row r="124" spans="2:18" ht="15.75" x14ac:dyDescent="0.2">
      <c r="B124" s="64"/>
      <c r="C124" s="65"/>
      <c r="D124" s="65"/>
      <c r="E124" s="64"/>
      <c r="F124" s="78">
        <f>SUM(F105:F123)</f>
        <v>32</v>
      </c>
      <c r="G124" s="79">
        <f>SUM(G105:G123)</f>
        <v>26.774499999999996</v>
      </c>
      <c r="H124" s="70"/>
      <c r="I124" s="70"/>
      <c r="J124" s="64"/>
      <c r="K124" s="64"/>
      <c r="L124" s="80"/>
      <c r="M124" s="65"/>
      <c r="N124" s="67"/>
      <c r="O124" s="67"/>
      <c r="P124" s="67"/>
    </row>
    <row r="125" spans="2:18" ht="15.75" x14ac:dyDescent="0.2">
      <c r="B125" s="64"/>
      <c r="C125" s="65"/>
      <c r="D125" s="65"/>
      <c r="E125" s="64"/>
      <c r="F125" s="69"/>
      <c r="G125" s="70"/>
      <c r="H125" s="176" t="s">
        <v>10</v>
      </c>
      <c r="I125" s="176"/>
      <c r="J125" s="70">
        <f>G124</f>
        <v>26.774499999999996</v>
      </c>
      <c r="K125" s="70" t="s">
        <v>11</v>
      </c>
      <c r="L125" s="69">
        <f>M122</f>
        <v>16.250299999999999</v>
      </c>
      <c r="M125" s="70">
        <f>J125-L125</f>
        <v>10.524199999999997</v>
      </c>
      <c r="N125" s="75"/>
      <c r="O125" s="67"/>
      <c r="P125" s="67"/>
    </row>
    <row r="126" spans="2:18" ht="15.75" x14ac:dyDescent="0.2">
      <c r="B126" s="66" t="s">
        <v>7</v>
      </c>
      <c r="C126" s="66"/>
      <c r="D126" s="177">
        <v>0.6</v>
      </c>
      <c r="E126" s="177"/>
      <c r="J126" s="64"/>
      <c r="K126" s="64"/>
      <c r="L126" s="64"/>
      <c r="M126" s="64"/>
      <c r="N126" s="67"/>
      <c r="O126" s="67"/>
      <c r="P126" s="67"/>
    </row>
    <row r="127" spans="2:18" x14ac:dyDescent="0.2">
      <c r="B127" s="178"/>
      <c r="C127" s="178"/>
      <c r="D127" s="178"/>
      <c r="E127" s="178"/>
      <c r="F127" s="178"/>
      <c r="G127" s="178"/>
      <c r="H127" s="29" t="s">
        <v>5</v>
      </c>
      <c r="I127" s="178" t="s">
        <v>9</v>
      </c>
      <c r="J127" s="178"/>
      <c r="K127" s="178"/>
      <c r="L127" s="178"/>
      <c r="M127" s="178"/>
      <c r="N127" s="68"/>
      <c r="O127" s="68"/>
      <c r="P127" s="72"/>
    </row>
    <row r="128" spans="2:18" x14ac:dyDescent="0.2">
      <c r="B128" s="69">
        <v>0</v>
      </c>
      <c r="C128" s="70">
        <v>2.59</v>
      </c>
      <c r="D128" s="70" t="s">
        <v>31</v>
      </c>
      <c r="E128" s="69"/>
      <c r="F128" s="69"/>
      <c r="G128" s="69"/>
      <c r="H128" s="69"/>
      <c r="I128" s="71"/>
      <c r="J128" s="35"/>
      <c r="K128" s="70"/>
      <c r="L128" s="69"/>
      <c r="M128" s="70"/>
      <c r="N128" s="72"/>
      <c r="O128" s="72"/>
      <c r="P128" s="72"/>
      <c r="R128" s="73"/>
    </row>
    <row r="129" spans="2:18" x14ac:dyDescent="0.2">
      <c r="B129" s="69">
        <v>5</v>
      </c>
      <c r="C129" s="70">
        <v>2.585</v>
      </c>
      <c r="E129" s="70">
        <f>(C128+C129)/2</f>
        <v>2.5874999999999999</v>
      </c>
      <c r="F129" s="69">
        <f>B129-B128</f>
        <v>5</v>
      </c>
      <c r="G129" s="70">
        <f>E129*F129</f>
        <v>12.9375</v>
      </c>
      <c r="H129" s="69"/>
      <c r="I129" s="69"/>
      <c r="J129" s="69"/>
      <c r="K129" s="70"/>
      <c r="L129" s="69"/>
      <c r="M129" s="70"/>
      <c r="N129" s="72"/>
      <c r="O129" s="72"/>
      <c r="P129" s="72"/>
      <c r="Q129" s="33"/>
      <c r="R129" s="73"/>
    </row>
    <row r="130" spans="2:18" x14ac:dyDescent="0.2">
      <c r="B130" s="69">
        <v>10</v>
      </c>
      <c r="C130" s="70">
        <v>2.5750000000000002</v>
      </c>
      <c r="D130" s="70" t="s">
        <v>16</v>
      </c>
      <c r="E130" s="70">
        <f t="shared" ref="E130:E142" si="50">(C129+C130)/2</f>
        <v>2.58</v>
      </c>
      <c r="F130" s="69">
        <f t="shared" ref="F130:F142" si="51">B130-B129</f>
        <v>5</v>
      </c>
      <c r="G130" s="70">
        <f t="shared" ref="G130:G142" si="52">E130*F130</f>
        <v>12.9</v>
      </c>
      <c r="H130" s="69"/>
      <c r="I130" s="69"/>
      <c r="J130" s="69"/>
      <c r="K130" s="70"/>
      <c r="L130" s="69"/>
      <c r="M130" s="70"/>
      <c r="N130" s="72"/>
      <c r="O130" s="72"/>
      <c r="P130" s="72"/>
      <c r="Q130" s="33"/>
      <c r="R130" s="73"/>
    </row>
    <row r="131" spans="2:18" x14ac:dyDescent="0.2">
      <c r="B131" s="69">
        <v>12</v>
      </c>
      <c r="C131" s="70">
        <v>0.85299999999999998</v>
      </c>
      <c r="D131" s="70"/>
      <c r="E131" s="70">
        <f t="shared" si="50"/>
        <v>1.714</v>
      </c>
      <c r="F131" s="69">
        <f t="shared" si="51"/>
        <v>2</v>
      </c>
      <c r="G131" s="70">
        <f t="shared" si="52"/>
        <v>3.4279999999999999</v>
      </c>
      <c r="H131" s="69"/>
      <c r="I131" s="69">
        <v>0</v>
      </c>
      <c r="J131" s="69">
        <v>2.59</v>
      </c>
      <c r="K131" s="70"/>
      <c r="L131" s="69"/>
      <c r="M131" s="70"/>
      <c r="N131" s="72"/>
      <c r="O131" s="72"/>
      <c r="P131" s="72"/>
      <c r="Q131" s="33"/>
      <c r="R131" s="73"/>
    </row>
    <row r="132" spans="2:18" x14ac:dyDescent="0.2">
      <c r="B132" s="69">
        <v>13</v>
      </c>
      <c r="C132" s="70">
        <v>0.51</v>
      </c>
      <c r="E132" s="70">
        <f t="shared" si="50"/>
        <v>0.68149999999999999</v>
      </c>
      <c r="F132" s="69">
        <f t="shared" si="51"/>
        <v>1</v>
      </c>
      <c r="G132" s="70">
        <f t="shared" si="52"/>
        <v>0.68149999999999999</v>
      </c>
      <c r="H132" s="69"/>
      <c r="I132" s="69">
        <v>5</v>
      </c>
      <c r="J132" s="69">
        <v>2.585</v>
      </c>
      <c r="K132" s="70">
        <f t="shared" ref="K132:K135" si="53">AVERAGE(J131,J132)</f>
        <v>2.5874999999999999</v>
      </c>
      <c r="L132" s="69">
        <f t="shared" ref="L132:L135" si="54">I132-I131</f>
        <v>5</v>
      </c>
      <c r="M132" s="70">
        <f t="shared" ref="M132:M140" si="55">L132*K132</f>
        <v>12.9375</v>
      </c>
      <c r="N132" s="72"/>
      <c r="O132" s="72"/>
      <c r="P132" s="72"/>
      <c r="Q132" s="33"/>
      <c r="R132" s="73"/>
    </row>
    <row r="133" spans="2:18" x14ac:dyDescent="0.2">
      <c r="B133" s="69">
        <v>14</v>
      </c>
      <c r="C133" s="70">
        <v>0.28499999999999998</v>
      </c>
      <c r="E133" s="70">
        <f t="shared" si="50"/>
        <v>0.39749999999999996</v>
      </c>
      <c r="F133" s="69">
        <f t="shared" si="51"/>
        <v>1</v>
      </c>
      <c r="G133" s="70">
        <f t="shared" si="52"/>
        <v>0.39749999999999996</v>
      </c>
      <c r="H133" s="69"/>
      <c r="I133" s="69">
        <f>I134-(J133-J134)*1.5</f>
        <v>7.63</v>
      </c>
      <c r="J133" s="69">
        <v>2.58</v>
      </c>
      <c r="K133" s="70">
        <f t="shared" si="53"/>
        <v>2.5825</v>
      </c>
      <c r="L133" s="69">
        <f t="shared" si="54"/>
        <v>2.63</v>
      </c>
      <c r="M133" s="70">
        <f t="shared" si="55"/>
        <v>6.7919749999999999</v>
      </c>
      <c r="N133" s="72"/>
      <c r="O133" s="72"/>
      <c r="P133" s="72"/>
      <c r="Q133" s="33"/>
      <c r="R133" s="73"/>
    </row>
    <row r="134" spans="2:18" x14ac:dyDescent="0.2">
      <c r="B134" s="69">
        <v>15</v>
      </c>
      <c r="C134" s="70">
        <v>0.22900000000000001</v>
      </c>
      <c r="D134" s="70" t="s">
        <v>17</v>
      </c>
      <c r="E134" s="70">
        <f t="shared" si="50"/>
        <v>0.25700000000000001</v>
      </c>
      <c r="F134" s="69">
        <f t="shared" si="51"/>
        <v>1</v>
      </c>
      <c r="G134" s="70">
        <f t="shared" si="52"/>
        <v>0.25700000000000001</v>
      </c>
      <c r="H134" s="69"/>
      <c r="I134" s="73">
        <f>I135-2</f>
        <v>13</v>
      </c>
      <c r="J134" s="73">
        <f>J135</f>
        <v>-1</v>
      </c>
      <c r="K134" s="70">
        <f t="shared" si="53"/>
        <v>0.79</v>
      </c>
      <c r="L134" s="69">
        <f t="shared" si="54"/>
        <v>5.37</v>
      </c>
      <c r="M134" s="70">
        <f t="shared" si="55"/>
        <v>4.2423000000000002</v>
      </c>
      <c r="N134" s="72"/>
      <c r="O134" s="72"/>
      <c r="P134" s="72"/>
      <c r="Q134" s="33"/>
      <c r="R134" s="73"/>
    </row>
    <row r="135" spans="2:18" x14ac:dyDescent="0.2">
      <c r="B135" s="69">
        <v>16</v>
      </c>
      <c r="C135" s="70">
        <v>0.28399999999999997</v>
      </c>
      <c r="D135" s="70"/>
      <c r="E135" s="70">
        <f t="shared" si="50"/>
        <v>0.25650000000000001</v>
      </c>
      <c r="F135" s="69">
        <f t="shared" si="51"/>
        <v>1</v>
      </c>
      <c r="G135" s="70">
        <f t="shared" si="52"/>
        <v>0.25650000000000001</v>
      </c>
      <c r="H135" s="69"/>
      <c r="I135" s="73">
        <v>15</v>
      </c>
      <c r="J135" s="73">
        <v>-1</v>
      </c>
      <c r="K135" s="70">
        <f t="shared" si="53"/>
        <v>-1</v>
      </c>
      <c r="L135" s="69">
        <f t="shared" si="54"/>
        <v>2</v>
      </c>
      <c r="M135" s="70">
        <f t="shared" si="55"/>
        <v>-2</v>
      </c>
      <c r="N135" s="72"/>
      <c r="O135" s="72"/>
      <c r="P135" s="72"/>
      <c r="Q135" s="33"/>
      <c r="R135" s="73"/>
    </row>
    <row r="136" spans="2:18" x14ac:dyDescent="0.2">
      <c r="B136" s="69">
        <v>17</v>
      </c>
      <c r="C136" s="70">
        <v>0.52</v>
      </c>
      <c r="D136" s="70"/>
      <c r="E136" s="70">
        <f t="shared" si="50"/>
        <v>0.40200000000000002</v>
      </c>
      <c r="F136" s="69">
        <f t="shared" si="51"/>
        <v>1</v>
      </c>
      <c r="G136" s="70">
        <f t="shared" si="52"/>
        <v>0.40200000000000002</v>
      </c>
      <c r="H136" s="69"/>
      <c r="I136" s="69">
        <f>I135+2</f>
        <v>17</v>
      </c>
      <c r="J136" s="69">
        <f>J135</f>
        <v>-1</v>
      </c>
      <c r="K136" s="70">
        <f>AVERAGE(J135,J136)</f>
        <v>-1</v>
      </c>
      <c r="L136" s="69">
        <f>I136-I135</f>
        <v>2</v>
      </c>
      <c r="M136" s="70">
        <f t="shared" si="55"/>
        <v>-2</v>
      </c>
      <c r="N136" s="75"/>
      <c r="O136" s="75"/>
      <c r="P136" s="75"/>
      <c r="Q136" s="33"/>
      <c r="R136" s="73"/>
    </row>
    <row r="137" spans="2:18" x14ac:dyDescent="0.2">
      <c r="B137" s="69">
        <v>18</v>
      </c>
      <c r="C137" s="70">
        <v>0.85</v>
      </c>
      <c r="E137" s="70">
        <f t="shared" si="50"/>
        <v>0.68500000000000005</v>
      </c>
      <c r="F137" s="69">
        <f t="shared" si="51"/>
        <v>1</v>
      </c>
      <c r="G137" s="70">
        <f t="shared" si="52"/>
        <v>0.68500000000000005</v>
      </c>
      <c r="H137" s="69"/>
      <c r="I137" s="69">
        <f>I136+(J137-J136)*1.5</f>
        <v>21.5</v>
      </c>
      <c r="J137" s="69">
        <v>2</v>
      </c>
      <c r="K137" s="70">
        <f t="shared" ref="K137:K140" si="56">AVERAGE(J136,J137)</f>
        <v>0.5</v>
      </c>
      <c r="L137" s="69">
        <f t="shared" ref="L137:L140" si="57">I137-I136</f>
        <v>4.5</v>
      </c>
      <c r="M137" s="70">
        <f t="shared" si="55"/>
        <v>2.25</v>
      </c>
      <c r="N137" s="72"/>
      <c r="O137" s="72"/>
      <c r="P137" s="72"/>
      <c r="Q137" s="33"/>
      <c r="R137" s="73"/>
    </row>
    <row r="138" spans="2:18" x14ac:dyDescent="0.2">
      <c r="B138" s="69">
        <v>20</v>
      </c>
      <c r="C138" s="70">
        <v>2.4249999999999998</v>
      </c>
      <c r="D138" s="70" t="s">
        <v>18</v>
      </c>
      <c r="E138" s="70">
        <f t="shared" si="50"/>
        <v>1.6375</v>
      </c>
      <c r="F138" s="69">
        <f t="shared" si="51"/>
        <v>2</v>
      </c>
      <c r="G138" s="70">
        <f t="shared" si="52"/>
        <v>3.2749999999999999</v>
      </c>
      <c r="H138" s="66"/>
      <c r="I138" s="73">
        <v>23</v>
      </c>
      <c r="J138" s="73">
        <v>0.92500000000000004</v>
      </c>
      <c r="K138" s="70">
        <f t="shared" si="56"/>
        <v>1.4624999999999999</v>
      </c>
      <c r="L138" s="69">
        <f t="shared" si="57"/>
        <v>1.5</v>
      </c>
      <c r="M138" s="70">
        <f t="shared" si="55"/>
        <v>2.1937499999999996</v>
      </c>
      <c r="N138" s="75"/>
      <c r="O138" s="75"/>
      <c r="P138" s="75"/>
      <c r="Q138" s="33"/>
      <c r="R138" s="73"/>
    </row>
    <row r="139" spans="2:18" x14ac:dyDescent="0.2">
      <c r="B139" s="69">
        <v>21</v>
      </c>
      <c r="C139" s="70">
        <v>2.415</v>
      </c>
      <c r="D139" s="70"/>
      <c r="E139" s="70">
        <f t="shared" si="50"/>
        <v>2.42</v>
      </c>
      <c r="F139" s="69">
        <f t="shared" si="51"/>
        <v>1</v>
      </c>
      <c r="G139" s="70">
        <f t="shared" si="52"/>
        <v>2.42</v>
      </c>
      <c r="H139" s="66"/>
      <c r="I139" s="69">
        <v>25</v>
      </c>
      <c r="J139" s="69">
        <v>0.65900000000000003</v>
      </c>
      <c r="K139" s="70">
        <f t="shared" si="56"/>
        <v>0.79200000000000004</v>
      </c>
      <c r="L139" s="69">
        <f t="shared" si="57"/>
        <v>2</v>
      </c>
      <c r="M139" s="70">
        <f t="shared" si="55"/>
        <v>1.5840000000000001</v>
      </c>
      <c r="N139" s="75"/>
      <c r="O139" s="75"/>
      <c r="P139" s="75"/>
      <c r="Q139" s="33"/>
      <c r="R139" s="73"/>
    </row>
    <row r="140" spans="2:18" x14ac:dyDescent="0.2">
      <c r="B140" s="69">
        <v>23</v>
      </c>
      <c r="C140" s="70">
        <v>0.92500000000000004</v>
      </c>
      <c r="D140" s="70"/>
      <c r="E140" s="70">
        <f t="shared" si="50"/>
        <v>1.67</v>
      </c>
      <c r="F140" s="69">
        <f t="shared" si="51"/>
        <v>2</v>
      </c>
      <c r="G140" s="70">
        <f t="shared" si="52"/>
        <v>3.34</v>
      </c>
      <c r="H140" s="66"/>
      <c r="I140" s="69">
        <v>27</v>
      </c>
      <c r="J140" s="69">
        <v>0.51500000000000001</v>
      </c>
      <c r="K140" s="70">
        <f t="shared" si="56"/>
        <v>0.58699999999999997</v>
      </c>
      <c r="L140" s="69">
        <f t="shared" si="57"/>
        <v>2</v>
      </c>
      <c r="M140" s="70">
        <f t="shared" si="55"/>
        <v>1.1739999999999999</v>
      </c>
      <c r="N140" s="72"/>
      <c r="O140" s="72"/>
      <c r="P140" s="72"/>
      <c r="R140" s="73"/>
    </row>
    <row r="141" spans="2:18" x14ac:dyDescent="0.2">
      <c r="B141" s="69">
        <v>25</v>
      </c>
      <c r="C141" s="70">
        <v>0.65900000000000003</v>
      </c>
      <c r="D141" s="70"/>
      <c r="E141" s="70">
        <f t="shared" si="50"/>
        <v>0.79200000000000004</v>
      </c>
      <c r="F141" s="69">
        <f t="shared" si="51"/>
        <v>2</v>
      </c>
      <c r="G141" s="70">
        <f t="shared" si="52"/>
        <v>1.5840000000000001</v>
      </c>
      <c r="H141" s="66"/>
      <c r="I141" s="69"/>
      <c r="J141" s="76"/>
      <c r="K141" s="70"/>
      <c r="L141" s="69"/>
      <c r="M141" s="70"/>
      <c r="N141" s="72"/>
      <c r="O141" s="72"/>
      <c r="P141" s="72"/>
      <c r="R141" s="73"/>
    </row>
    <row r="142" spans="2:18" x14ac:dyDescent="0.2">
      <c r="B142" s="69">
        <v>27</v>
      </c>
      <c r="C142" s="70">
        <v>0.51500000000000001</v>
      </c>
      <c r="D142" s="82" t="s">
        <v>28</v>
      </c>
      <c r="E142" s="70">
        <f t="shared" si="50"/>
        <v>0.58699999999999997</v>
      </c>
      <c r="F142" s="69">
        <f t="shared" si="51"/>
        <v>2</v>
      </c>
      <c r="G142" s="70">
        <f t="shared" si="52"/>
        <v>1.1739999999999999</v>
      </c>
      <c r="H142" s="66"/>
      <c r="I142" s="71"/>
      <c r="J142" s="71"/>
      <c r="K142" s="70"/>
      <c r="L142" s="69"/>
      <c r="M142" s="70"/>
      <c r="N142" s="72"/>
      <c r="O142" s="72"/>
      <c r="P142" s="72"/>
      <c r="R142" s="73"/>
    </row>
    <row r="143" spans="2:18" x14ac:dyDescent="0.2">
      <c r="B143" s="71"/>
      <c r="C143" s="77"/>
      <c r="D143" s="77"/>
      <c r="E143" s="70"/>
      <c r="F143" s="69"/>
      <c r="G143" s="70"/>
      <c r="H143" s="70"/>
      <c r="I143" s="71"/>
      <c r="J143" s="71"/>
      <c r="K143" s="70"/>
      <c r="L143" s="69">
        <f>SUM(L129:L142)</f>
        <v>27</v>
      </c>
      <c r="M143" s="70">
        <f>SUM(M130:M142)</f>
        <v>27.173525000000001</v>
      </c>
      <c r="N143" s="67"/>
      <c r="O143" s="67"/>
      <c r="P143" s="67"/>
    </row>
    <row r="144" spans="2:18" ht="15.75" x14ac:dyDescent="0.2">
      <c r="B144" s="64"/>
      <c r="C144" s="65"/>
      <c r="D144" s="65"/>
      <c r="E144" s="64"/>
      <c r="F144" s="78">
        <f>SUM(F129:F143)</f>
        <v>27</v>
      </c>
      <c r="G144" s="79">
        <f>SUM(G129:G143)</f>
        <v>43.738000000000007</v>
      </c>
      <c r="H144" s="70"/>
      <c r="I144" s="70"/>
      <c r="J144" s="64"/>
      <c r="K144" s="64"/>
      <c r="L144" s="80"/>
      <c r="M144" s="65"/>
      <c r="N144" s="67"/>
      <c r="O144" s="67"/>
      <c r="P144" s="67"/>
    </row>
    <row r="145" spans="2:18" ht="15.75" x14ac:dyDescent="0.2">
      <c r="B145" s="64"/>
      <c r="C145" s="65"/>
      <c r="D145" s="65"/>
      <c r="E145" s="64"/>
      <c r="F145" s="69"/>
      <c r="G145" s="70"/>
      <c r="H145" s="176" t="s">
        <v>10</v>
      </c>
      <c r="I145" s="176"/>
      <c r="J145" s="70">
        <f>G144</f>
        <v>43.738000000000007</v>
      </c>
      <c r="K145" s="70" t="s">
        <v>11</v>
      </c>
      <c r="L145" s="69">
        <f>M143</f>
        <v>27.173525000000001</v>
      </c>
      <c r="M145" s="70">
        <f>J145-L145</f>
        <v>16.564475000000005</v>
      </c>
      <c r="N145" s="75"/>
      <c r="O145" s="67"/>
      <c r="P145" s="67"/>
    </row>
    <row r="146" spans="2:18" ht="15.75" x14ac:dyDescent="0.2">
      <c r="B146" s="66" t="s">
        <v>7</v>
      </c>
      <c r="C146" s="66"/>
      <c r="D146" s="177">
        <v>0.71399999999999997</v>
      </c>
      <c r="E146" s="177"/>
      <c r="J146" s="64"/>
      <c r="K146" s="64"/>
      <c r="L146" s="64"/>
      <c r="M146" s="64"/>
      <c r="N146" s="67"/>
      <c r="O146" s="67"/>
      <c r="P146" s="67"/>
    </row>
    <row r="147" spans="2:18" x14ac:dyDescent="0.2">
      <c r="B147" s="178"/>
      <c r="C147" s="178"/>
      <c r="D147" s="178"/>
      <c r="E147" s="178"/>
      <c r="F147" s="178"/>
      <c r="G147" s="178"/>
      <c r="I147" s="178"/>
      <c r="J147" s="178"/>
      <c r="K147" s="178"/>
      <c r="L147" s="178"/>
      <c r="M147" s="178"/>
      <c r="N147" s="68"/>
      <c r="O147" s="68"/>
      <c r="P147" s="72"/>
    </row>
    <row r="148" spans="2:18" x14ac:dyDescent="0.2">
      <c r="B148" s="69">
        <v>0</v>
      </c>
      <c r="C148" s="70">
        <v>3.3359999999999999</v>
      </c>
      <c r="D148" s="70" t="s">
        <v>33</v>
      </c>
      <c r="E148" s="69"/>
      <c r="F148" s="69"/>
      <c r="G148" s="69"/>
      <c r="H148" s="69"/>
      <c r="I148" s="71"/>
      <c r="J148" s="35"/>
      <c r="K148" s="70"/>
      <c r="L148" s="69"/>
      <c r="M148" s="70"/>
      <c r="N148" s="72"/>
      <c r="O148" s="72"/>
      <c r="P148" s="72"/>
      <c r="R148" s="73"/>
    </row>
    <row r="149" spans="2:18" x14ac:dyDescent="0.2">
      <c r="B149" s="69">
        <v>2</v>
      </c>
      <c r="C149" s="70">
        <v>3.331</v>
      </c>
      <c r="D149" s="70" t="s">
        <v>16</v>
      </c>
      <c r="E149" s="70">
        <f>(C148+C149)/2</f>
        <v>3.3334999999999999</v>
      </c>
      <c r="F149" s="69">
        <f>B149-B148</f>
        <v>2</v>
      </c>
      <c r="G149" s="70">
        <f>E149*F149</f>
        <v>6.6669999999999998</v>
      </c>
      <c r="H149" s="69"/>
      <c r="I149" s="69"/>
      <c r="J149" s="69"/>
      <c r="K149" s="70"/>
      <c r="L149" s="69"/>
      <c r="M149" s="70"/>
      <c r="N149" s="72"/>
      <c r="O149" s="72"/>
      <c r="P149" s="72"/>
      <c r="Q149" s="33"/>
      <c r="R149" s="73"/>
    </row>
    <row r="150" spans="2:18" x14ac:dyDescent="0.2">
      <c r="B150" s="69">
        <v>4</v>
      </c>
      <c r="C150" s="70">
        <v>0.94099999999999995</v>
      </c>
      <c r="E150" s="70">
        <f t="shared" ref="E150:E162" si="58">(C149+C150)/2</f>
        <v>2.1360000000000001</v>
      </c>
      <c r="F150" s="69">
        <f t="shared" ref="F150:F162" si="59">B150-B149</f>
        <v>2</v>
      </c>
      <c r="G150" s="70">
        <f t="shared" ref="G150:G162" si="60">E150*F150</f>
        <v>4.2720000000000002</v>
      </c>
      <c r="H150" s="69"/>
      <c r="I150" s="69"/>
      <c r="J150" s="69"/>
      <c r="K150" s="70"/>
      <c r="L150" s="69"/>
      <c r="M150" s="70"/>
      <c r="N150" s="72"/>
      <c r="O150" s="72"/>
      <c r="P150" s="72"/>
      <c r="Q150" s="33"/>
      <c r="R150" s="73"/>
    </row>
    <row r="151" spans="2:18" x14ac:dyDescent="0.2">
      <c r="B151" s="69">
        <v>6</v>
      </c>
      <c r="C151" s="70">
        <v>0.74099999999999999</v>
      </c>
      <c r="D151" s="70"/>
      <c r="E151" s="70">
        <f t="shared" si="58"/>
        <v>0.84099999999999997</v>
      </c>
      <c r="F151" s="69">
        <f t="shared" si="59"/>
        <v>2</v>
      </c>
      <c r="G151" s="70">
        <f t="shared" si="60"/>
        <v>1.6819999999999999</v>
      </c>
      <c r="H151" s="69"/>
      <c r="I151" s="69"/>
      <c r="J151" s="69"/>
      <c r="K151" s="70"/>
      <c r="L151" s="69"/>
      <c r="M151" s="70"/>
      <c r="N151" s="72"/>
      <c r="O151" s="72"/>
      <c r="P151" s="72"/>
      <c r="Q151" s="33"/>
      <c r="R151" s="73"/>
    </row>
    <row r="152" spans="2:18" x14ac:dyDescent="0.2">
      <c r="B152" s="69">
        <v>8</v>
      </c>
      <c r="C152" s="70">
        <v>0.42599999999999999</v>
      </c>
      <c r="D152" s="70"/>
      <c r="E152" s="70">
        <f t="shared" si="58"/>
        <v>0.58350000000000002</v>
      </c>
      <c r="F152" s="69">
        <f t="shared" si="59"/>
        <v>2</v>
      </c>
      <c r="G152" s="70">
        <f t="shared" si="60"/>
        <v>1.167</v>
      </c>
      <c r="H152" s="69"/>
      <c r="I152" s="69">
        <v>0</v>
      </c>
      <c r="J152" s="69">
        <v>3.3359999999999999</v>
      </c>
      <c r="K152" s="70"/>
      <c r="L152" s="69"/>
      <c r="M152" s="70"/>
      <c r="N152" s="72"/>
      <c r="O152" s="72"/>
      <c r="P152" s="72"/>
      <c r="Q152" s="33"/>
      <c r="R152" s="73"/>
    </row>
    <row r="153" spans="2:18" x14ac:dyDescent="0.2">
      <c r="B153" s="69">
        <v>10</v>
      </c>
      <c r="C153" s="70">
        <v>0.18</v>
      </c>
      <c r="E153" s="70">
        <f t="shared" si="58"/>
        <v>0.30299999999999999</v>
      </c>
      <c r="F153" s="69">
        <f t="shared" si="59"/>
        <v>2</v>
      </c>
      <c r="G153" s="70">
        <f t="shared" si="60"/>
        <v>0.60599999999999998</v>
      </c>
      <c r="H153" s="69"/>
      <c r="I153" s="69">
        <v>2</v>
      </c>
      <c r="J153" s="69">
        <v>3.331</v>
      </c>
      <c r="K153" s="70">
        <f t="shared" ref="K153:K154" si="61">AVERAGE(J152,J153)</f>
        <v>3.3334999999999999</v>
      </c>
      <c r="L153" s="69">
        <f t="shared" ref="L153:L154" si="62">I153-I152</f>
        <v>2</v>
      </c>
      <c r="M153" s="70">
        <f t="shared" ref="M153:M154" si="63">L153*K153</f>
        <v>6.6669999999999998</v>
      </c>
      <c r="N153" s="72"/>
      <c r="O153" s="72"/>
      <c r="P153" s="72"/>
      <c r="Q153" s="33"/>
      <c r="R153" s="73"/>
    </row>
    <row r="154" spans="2:18" x14ac:dyDescent="0.2">
      <c r="B154" s="69">
        <v>12</v>
      </c>
      <c r="C154" s="70">
        <v>0.127</v>
      </c>
      <c r="D154" s="70" t="s">
        <v>17</v>
      </c>
      <c r="E154" s="70">
        <f t="shared" si="58"/>
        <v>0.1535</v>
      </c>
      <c r="F154" s="69">
        <f t="shared" si="59"/>
        <v>2</v>
      </c>
      <c r="G154" s="70">
        <f t="shared" si="60"/>
        <v>0.307</v>
      </c>
      <c r="H154" s="69"/>
      <c r="I154" s="69">
        <v>4</v>
      </c>
      <c r="J154" s="69">
        <v>0.94099999999999995</v>
      </c>
      <c r="K154" s="70">
        <f t="shared" si="61"/>
        <v>2.1360000000000001</v>
      </c>
      <c r="L154" s="69">
        <f t="shared" si="62"/>
        <v>2</v>
      </c>
      <c r="M154" s="70">
        <f t="shared" si="63"/>
        <v>4.2720000000000002</v>
      </c>
      <c r="N154" s="72"/>
      <c r="O154" s="72"/>
      <c r="P154" s="72"/>
      <c r="Q154" s="33"/>
      <c r="R154" s="73"/>
    </row>
    <row r="155" spans="2:18" x14ac:dyDescent="0.2">
      <c r="B155" s="69">
        <v>14</v>
      </c>
      <c r="C155" s="70">
        <v>0.183</v>
      </c>
      <c r="E155" s="70">
        <f t="shared" si="58"/>
        <v>0.155</v>
      </c>
      <c r="F155" s="69">
        <f t="shared" si="59"/>
        <v>2</v>
      </c>
      <c r="G155" s="70">
        <f t="shared" si="60"/>
        <v>0.31</v>
      </c>
      <c r="H155" s="69"/>
      <c r="I155" s="69">
        <v>6</v>
      </c>
      <c r="J155" s="69">
        <v>0.74099999999999999</v>
      </c>
      <c r="K155" s="70">
        <f t="shared" ref="K155" si="64">AVERAGE(J154,J155)</f>
        <v>0.84099999999999997</v>
      </c>
      <c r="L155" s="69">
        <f t="shared" ref="L155" si="65">I155-I154</f>
        <v>2</v>
      </c>
      <c r="M155" s="70">
        <f t="shared" ref="M155:M163" si="66">L155*K155</f>
        <v>1.6819999999999999</v>
      </c>
      <c r="N155" s="72"/>
      <c r="O155" s="72"/>
      <c r="P155" s="72"/>
      <c r="Q155" s="33"/>
      <c r="R155" s="73"/>
    </row>
    <row r="156" spans="2:18" x14ac:dyDescent="0.2">
      <c r="B156" s="69">
        <v>16</v>
      </c>
      <c r="C156" s="70">
        <v>0.25800000000000001</v>
      </c>
      <c r="D156" s="70"/>
      <c r="E156" s="70">
        <f t="shared" si="58"/>
        <v>0.2205</v>
      </c>
      <c r="F156" s="69">
        <f t="shared" si="59"/>
        <v>2</v>
      </c>
      <c r="G156" s="70">
        <f t="shared" si="60"/>
        <v>0.441</v>
      </c>
      <c r="H156" s="69"/>
      <c r="I156" s="69">
        <f>I157-(J156-J157)*1.5</f>
        <v>7.9</v>
      </c>
      <c r="J156" s="69">
        <v>0.4</v>
      </c>
      <c r="K156" s="70">
        <f>AVERAGE(J155,J156)</f>
        <v>0.57050000000000001</v>
      </c>
      <c r="L156" s="69">
        <f>I156-I155</f>
        <v>1.9000000000000004</v>
      </c>
      <c r="M156" s="70">
        <f t="shared" si="66"/>
        <v>1.0839500000000002</v>
      </c>
      <c r="N156" s="75"/>
      <c r="O156" s="75"/>
      <c r="P156" s="75"/>
      <c r="Q156" s="33"/>
      <c r="R156" s="73"/>
    </row>
    <row r="157" spans="2:18" x14ac:dyDescent="0.2">
      <c r="B157" s="69">
        <v>18</v>
      </c>
      <c r="C157" s="70">
        <v>0.311</v>
      </c>
      <c r="D157" s="70"/>
      <c r="E157" s="70">
        <f t="shared" si="58"/>
        <v>0.28449999999999998</v>
      </c>
      <c r="F157" s="69">
        <f t="shared" si="59"/>
        <v>2</v>
      </c>
      <c r="G157" s="70">
        <f t="shared" si="60"/>
        <v>0.56899999999999995</v>
      </c>
      <c r="H157" s="69"/>
      <c r="I157" s="73">
        <f>I158-2</f>
        <v>10</v>
      </c>
      <c r="J157" s="73">
        <f>J158</f>
        <v>-1</v>
      </c>
      <c r="K157" s="70">
        <f t="shared" ref="K157:K163" si="67">AVERAGE(J156,J157)</f>
        <v>-0.3</v>
      </c>
      <c r="L157" s="69">
        <f t="shared" ref="L157:L163" si="68">I157-I156</f>
        <v>2.0999999999999996</v>
      </c>
      <c r="M157" s="70">
        <f t="shared" si="66"/>
        <v>-0.62999999999999989</v>
      </c>
      <c r="N157" s="72"/>
      <c r="O157" s="72"/>
      <c r="P157" s="72"/>
      <c r="Q157" s="33"/>
      <c r="R157" s="73"/>
    </row>
    <row r="158" spans="2:18" x14ac:dyDescent="0.2">
      <c r="B158" s="69">
        <v>20</v>
      </c>
      <c r="C158" s="70">
        <v>0.39100000000000001</v>
      </c>
      <c r="E158" s="70">
        <f t="shared" si="58"/>
        <v>0.35099999999999998</v>
      </c>
      <c r="F158" s="69">
        <f t="shared" si="59"/>
        <v>2</v>
      </c>
      <c r="G158" s="70">
        <f t="shared" si="60"/>
        <v>0.70199999999999996</v>
      </c>
      <c r="H158" s="66"/>
      <c r="I158" s="73">
        <v>12</v>
      </c>
      <c r="J158" s="73">
        <v>-1</v>
      </c>
      <c r="K158" s="70">
        <f t="shared" si="67"/>
        <v>-1</v>
      </c>
      <c r="L158" s="69">
        <f t="shared" si="68"/>
        <v>2</v>
      </c>
      <c r="M158" s="70">
        <f t="shared" si="66"/>
        <v>-2</v>
      </c>
      <c r="N158" s="75"/>
      <c r="O158" s="75"/>
      <c r="P158" s="75"/>
      <c r="Q158" s="33"/>
      <c r="R158" s="73"/>
    </row>
    <row r="159" spans="2:18" x14ac:dyDescent="0.2">
      <c r="B159" s="69">
        <v>21</v>
      </c>
      <c r="C159" s="70">
        <v>0.41099999999999998</v>
      </c>
      <c r="D159" s="70"/>
      <c r="E159" s="70">
        <f t="shared" si="58"/>
        <v>0.40100000000000002</v>
      </c>
      <c r="F159" s="69">
        <f t="shared" si="59"/>
        <v>1</v>
      </c>
      <c r="G159" s="70">
        <f t="shared" si="60"/>
        <v>0.40100000000000002</v>
      </c>
      <c r="H159" s="66"/>
      <c r="I159" s="69">
        <f>I158+2</f>
        <v>14</v>
      </c>
      <c r="J159" s="69">
        <f>J158</f>
        <v>-1</v>
      </c>
      <c r="K159" s="70">
        <f t="shared" si="67"/>
        <v>-1</v>
      </c>
      <c r="L159" s="69">
        <f t="shared" si="68"/>
        <v>2</v>
      </c>
      <c r="M159" s="70">
        <f t="shared" si="66"/>
        <v>-2</v>
      </c>
      <c r="N159" s="75"/>
      <c r="O159" s="75"/>
      <c r="P159" s="75"/>
      <c r="Q159" s="33"/>
      <c r="R159" s="73"/>
    </row>
    <row r="160" spans="2:18" x14ac:dyDescent="0.2">
      <c r="B160" s="69">
        <v>22</v>
      </c>
      <c r="C160" s="70">
        <v>0.626</v>
      </c>
      <c r="D160" s="70" t="s">
        <v>18</v>
      </c>
      <c r="E160" s="70">
        <f t="shared" si="58"/>
        <v>0.51849999999999996</v>
      </c>
      <c r="F160" s="69">
        <f t="shared" si="59"/>
        <v>1</v>
      </c>
      <c r="G160" s="70">
        <f t="shared" si="60"/>
        <v>0.51849999999999996</v>
      </c>
      <c r="H160" s="66"/>
      <c r="I160" s="69">
        <f>I159+(J160-J159)*1.5</f>
        <v>15.95</v>
      </c>
      <c r="J160" s="69">
        <v>0.3</v>
      </c>
      <c r="K160" s="70">
        <f t="shared" si="67"/>
        <v>-0.35</v>
      </c>
      <c r="L160" s="69">
        <f t="shared" si="68"/>
        <v>1.9499999999999993</v>
      </c>
      <c r="M160" s="70">
        <f t="shared" si="66"/>
        <v>-0.68249999999999966</v>
      </c>
      <c r="N160" s="72"/>
      <c r="O160" s="72"/>
      <c r="P160" s="72"/>
      <c r="R160" s="73"/>
    </row>
    <row r="161" spans="2:18" x14ac:dyDescent="0.2">
      <c r="B161" s="69">
        <v>25</v>
      </c>
      <c r="C161" s="70">
        <v>0.64500000000000002</v>
      </c>
      <c r="E161" s="70">
        <f t="shared" si="58"/>
        <v>0.63549999999999995</v>
      </c>
      <c r="F161" s="69">
        <f t="shared" si="59"/>
        <v>3</v>
      </c>
      <c r="G161" s="70">
        <f t="shared" si="60"/>
        <v>1.9064999999999999</v>
      </c>
      <c r="H161" s="66"/>
      <c r="I161" s="69">
        <v>16</v>
      </c>
      <c r="J161" s="76">
        <v>0.25800000000000001</v>
      </c>
      <c r="K161" s="70">
        <f t="shared" si="67"/>
        <v>0.27900000000000003</v>
      </c>
      <c r="L161" s="69">
        <f t="shared" si="68"/>
        <v>5.0000000000000711E-2</v>
      </c>
      <c r="M161" s="70">
        <f t="shared" si="66"/>
        <v>1.39500000000002E-2</v>
      </c>
      <c r="N161" s="72"/>
      <c r="O161" s="72"/>
      <c r="P161" s="72"/>
      <c r="R161" s="73"/>
    </row>
    <row r="162" spans="2:18" x14ac:dyDescent="0.2">
      <c r="B162" s="69">
        <v>30</v>
      </c>
      <c r="C162" s="70">
        <v>0.65600000000000003</v>
      </c>
      <c r="D162" s="70" t="s">
        <v>32</v>
      </c>
      <c r="E162" s="70">
        <f t="shared" si="58"/>
        <v>0.65050000000000008</v>
      </c>
      <c r="F162" s="69">
        <f t="shared" si="59"/>
        <v>5</v>
      </c>
      <c r="G162" s="70">
        <f t="shared" si="60"/>
        <v>3.2525000000000004</v>
      </c>
      <c r="H162" s="66"/>
      <c r="I162" s="71">
        <v>18</v>
      </c>
      <c r="J162" s="71">
        <v>0.311</v>
      </c>
      <c r="K162" s="70">
        <f t="shared" si="67"/>
        <v>0.28449999999999998</v>
      </c>
      <c r="L162" s="69">
        <f t="shared" si="68"/>
        <v>2</v>
      </c>
      <c r="M162" s="70">
        <f t="shared" si="66"/>
        <v>0.56899999999999995</v>
      </c>
      <c r="N162" s="72"/>
      <c r="O162" s="72"/>
      <c r="P162" s="72"/>
      <c r="R162" s="73"/>
    </row>
    <row r="163" spans="2:18" x14ac:dyDescent="0.2">
      <c r="B163" s="71"/>
      <c r="C163" s="77"/>
      <c r="D163" s="77"/>
      <c r="E163" s="70"/>
      <c r="F163" s="69">
        <f>SUM(F149:F162)</f>
        <v>30</v>
      </c>
      <c r="G163" s="70">
        <f>SUM(G149:G162)</f>
        <v>22.801500000000001</v>
      </c>
      <c r="I163" s="71">
        <v>20</v>
      </c>
      <c r="J163" s="71">
        <v>0.39100000000000001</v>
      </c>
      <c r="K163" s="70">
        <f t="shared" si="67"/>
        <v>0.35099999999999998</v>
      </c>
      <c r="L163" s="69">
        <f t="shared" si="68"/>
        <v>2</v>
      </c>
      <c r="M163" s="70">
        <f t="shared" si="66"/>
        <v>0.70199999999999996</v>
      </c>
      <c r="N163" s="72"/>
      <c r="O163" s="72"/>
      <c r="P163" s="72"/>
      <c r="R163" s="73"/>
    </row>
    <row r="164" spans="2:18" x14ac:dyDescent="0.2">
      <c r="B164" s="71"/>
      <c r="C164" s="77"/>
      <c r="D164" s="77"/>
      <c r="E164" s="70"/>
      <c r="F164" s="69"/>
      <c r="G164" s="70"/>
      <c r="I164" s="71">
        <v>21</v>
      </c>
      <c r="J164" s="71">
        <v>0.41099999999999998</v>
      </c>
      <c r="K164" s="70">
        <f t="shared" ref="K164:K167" si="69">AVERAGE(J163,J164)</f>
        <v>0.40100000000000002</v>
      </c>
      <c r="L164" s="69">
        <f t="shared" ref="L164:L167" si="70">I164-I163</f>
        <v>1</v>
      </c>
      <c r="M164" s="70">
        <f t="shared" ref="M164:M167" si="71">L164*K164</f>
        <v>0.40100000000000002</v>
      </c>
      <c r="O164" s="75"/>
      <c r="P164" s="75"/>
    </row>
    <row r="165" spans="2:18" x14ac:dyDescent="0.2">
      <c r="B165" s="71"/>
      <c r="C165" s="77"/>
      <c r="D165" s="77"/>
      <c r="E165" s="70"/>
      <c r="F165" s="69"/>
      <c r="G165" s="70"/>
      <c r="I165" s="71">
        <v>22</v>
      </c>
      <c r="J165" s="71">
        <v>0.626</v>
      </c>
      <c r="K165" s="70">
        <f t="shared" si="69"/>
        <v>0.51849999999999996</v>
      </c>
      <c r="L165" s="69">
        <f t="shared" si="70"/>
        <v>1</v>
      </c>
      <c r="M165" s="70">
        <f t="shared" si="71"/>
        <v>0.51849999999999996</v>
      </c>
      <c r="O165" s="67"/>
      <c r="P165" s="67"/>
    </row>
    <row r="166" spans="2:18" x14ac:dyDescent="0.2">
      <c r="B166" s="71"/>
      <c r="C166" s="77"/>
      <c r="D166" s="77"/>
      <c r="E166" s="70"/>
      <c r="F166" s="69"/>
      <c r="G166" s="70"/>
      <c r="I166" s="71">
        <v>25</v>
      </c>
      <c r="J166" s="71">
        <v>0.64500000000000002</v>
      </c>
      <c r="K166" s="70">
        <f t="shared" si="69"/>
        <v>0.63549999999999995</v>
      </c>
      <c r="L166" s="69">
        <f t="shared" si="70"/>
        <v>3</v>
      </c>
      <c r="M166" s="70">
        <f t="shared" si="71"/>
        <v>1.9064999999999999</v>
      </c>
      <c r="O166" s="67"/>
      <c r="P166" s="67"/>
    </row>
    <row r="167" spans="2:18" x14ac:dyDescent="0.2">
      <c r="B167" s="71"/>
      <c r="C167" s="77"/>
      <c r="D167" s="77"/>
      <c r="E167" s="70"/>
      <c r="F167" s="69"/>
      <c r="G167" s="70"/>
      <c r="H167" s="70"/>
      <c r="I167" s="71">
        <v>30</v>
      </c>
      <c r="J167" s="71">
        <v>0.65600000000000003</v>
      </c>
      <c r="K167" s="70">
        <f t="shared" si="69"/>
        <v>0.65050000000000008</v>
      </c>
      <c r="L167" s="69">
        <f t="shared" si="70"/>
        <v>5</v>
      </c>
      <c r="M167" s="70">
        <f t="shared" si="71"/>
        <v>3.2525000000000004</v>
      </c>
      <c r="N167" s="67"/>
      <c r="O167" s="67"/>
      <c r="P167" s="67"/>
    </row>
    <row r="168" spans="2:18" x14ac:dyDescent="0.2">
      <c r="B168" s="71"/>
      <c r="C168" s="77"/>
      <c r="D168" s="77"/>
      <c r="E168" s="70"/>
      <c r="F168" s="69"/>
      <c r="G168" s="70"/>
      <c r="H168" s="70"/>
      <c r="I168" s="71"/>
      <c r="J168" s="71"/>
      <c r="K168" s="70"/>
      <c r="L168" s="69">
        <f>SUM(L153:L167)</f>
        <v>30</v>
      </c>
      <c r="M168" s="70">
        <f>SUM(M153:M167)</f>
        <v>15.7559</v>
      </c>
      <c r="N168" s="67"/>
      <c r="O168" s="67"/>
      <c r="P168" s="67"/>
    </row>
    <row r="169" spans="2:18" x14ac:dyDescent="0.2">
      <c r="B169" s="71"/>
      <c r="C169" s="77"/>
      <c r="D169" s="77"/>
      <c r="E169" s="70"/>
      <c r="F169" s="69"/>
      <c r="G169" s="70"/>
      <c r="H169" s="70"/>
      <c r="I169" s="71"/>
      <c r="J169" s="71"/>
      <c r="K169" s="70"/>
      <c r="L169" s="69"/>
      <c r="M169" s="70"/>
      <c r="N169" s="67"/>
      <c r="O169" s="67"/>
      <c r="P169" s="67"/>
    </row>
    <row r="170" spans="2:18" ht="15.75" x14ac:dyDescent="0.2">
      <c r="B170" s="64"/>
      <c r="C170" s="65"/>
      <c r="D170" s="65"/>
      <c r="E170" s="64"/>
      <c r="F170" s="78"/>
      <c r="G170" s="79"/>
      <c r="H170" s="176" t="s">
        <v>10</v>
      </c>
      <c r="I170" s="176"/>
      <c r="J170" s="70">
        <f>G163</f>
        <v>22.801500000000001</v>
      </c>
      <c r="K170" s="70" t="s">
        <v>11</v>
      </c>
      <c r="L170" s="69">
        <f>M168</f>
        <v>15.7559</v>
      </c>
      <c r="M170" s="70">
        <f>J170-L170</f>
        <v>7.0456000000000003</v>
      </c>
      <c r="N170" s="67"/>
      <c r="O170" s="67"/>
      <c r="P170" s="67"/>
    </row>
    <row r="171" spans="2:18" ht="15.75" x14ac:dyDescent="0.2">
      <c r="B171" s="64"/>
      <c r="C171" s="65"/>
      <c r="D171" s="65"/>
      <c r="E171" s="64"/>
      <c r="F171" s="69"/>
      <c r="G171" s="70"/>
      <c r="H171" s="176"/>
      <c r="I171" s="176"/>
      <c r="J171" s="70"/>
      <c r="K171" s="70"/>
      <c r="L171" s="69"/>
      <c r="M171" s="70"/>
      <c r="N171" s="75"/>
      <c r="O171" s="67"/>
      <c r="P171" s="67"/>
    </row>
    <row r="172" spans="2:18" x14ac:dyDescent="0.2">
      <c r="B172" s="35"/>
      <c r="C172" s="83"/>
      <c r="D172" s="83"/>
      <c r="E172" s="70"/>
      <c r="F172" s="69"/>
      <c r="G172" s="70"/>
      <c r="H172" s="176"/>
      <c r="I172" s="176"/>
      <c r="J172" s="70"/>
      <c r="K172" s="70"/>
      <c r="L172" s="69"/>
      <c r="M172" s="70"/>
      <c r="N172" s="75"/>
      <c r="O172" s="75"/>
      <c r="P172" s="75"/>
    </row>
    <row r="173" spans="2:18" x14ac:dyDescent="0.2">
      <c r="B173" s="35"/>
      <c r="C173" s="83"/>
      <c r="D173" s="83"/>
      <c r="E173" s="70"/>
      <c r="F173" s="69"/>
      <c r="G173" s="70"/>
      <c r="H173" s="69"/>
      <c r="I173" s="69"/>
      <c r="J173" s="70"/>
      <c r="K173" s="70"/>
      <c r="L173" s="69"/>
      <c r="M173" s="70"/>
      <c r="N173" s="75"/>
      <c r="O173" s="75"/>
      <c r="P173" s="75"/>
    </row>
    <row r="174" spans="2:18" ht="15.75" x14ac:dyDescent="0.2">
      <c r="B174" s="64"/>
      <c r="C174" s="65"/>
      <c r="D174" s="65"/>
      <c r="E174" s="64"/>
      <c r="F174" s="66"/>
      <c r="G174" s="66"/>
      <c r="H174" s="177"/>
      <c r="I174" s="177"/>
      <c r="J174" s="64"/>
      <c r="K174" s="64"/>
      <c r="L174" s="64"/>
      <c r="M174" s="64"/>
      <c r="N174" s="67"/>
      <c r="O174" s="67"/>
      <c r="P174" s="67"/>
    </row>
    <row r="175" spans="2:18" x14ac:dyDescent="0.2">
      <c r="B175" s="178"/>
      <c r="C175" s="178"/>
      <c r="D175" s="178"/>
      <c r="E175" s="178"/>
      <c r="F175" s="178"/>
      <c r="G175" s="178"/>
      <c r="I175" s="178"/>
      <c r="J175" s="178"/>
      <c r="K175" s="178"/>
      <c r="L175" s="178"/>
      <c r="M175" s="178"/>
      <c r="N175" s="68"/>
      <c r="O175" s="68"/>
      <c r="P175" s="72"/>
    </row>
    <row r="176" spans="2:18" x14ac:dyDescent="0.2">
      <c r="B176" s="69"/>
      <c r="C176" s="70"/>
      <c r="D176" s="70"/>
      <c r="E176" s="69"/>
      <c r="F176" s="69"/>
      <c r="G176" s="69"/>
      <c r="H176" s="69"/>
      <c r="I176" s="71"/>
      <c r="J176" s="35"/>
      <c r="K176" s="70"/>
      <c r="L176" s="69"/>
      <c r="M176" s="70"/>
      <c r="N176" s="72"/>
      <c r="O176" s="72"/>
      <c r="P176" s="72"/>
      <c r="R176" s="73"/>
    </row>
    <row r="177" spans="2:18" x14ac:dyDescent="0.2">
      <c r="B177" s="69"/>
      <c r="C177" s="70"/>
      <c r="D177" s="70"/>
      <c r="E177" s="70"/>
      <c r="F177" s="69"/>
      <c r="G177" s="70"/>
      <c r="H177" s="69"/>
      <c r="I177" s="69"/>
      <c r="J177" s="69"/>
      <c r="K177" s="70"/>
      <c r="L177" s="69"/>
      <c r="M177" s="70"/>
      <c r="N177" s="72"/>
      <c r="O177" s="72"/>
      <c r="P177" s="72"/>
      <c r="Q177" s="33"/>
      <c r="R177" s="73"/>
    </row>
    <row r="178" spans="2:18" x14ac:dyDescent="0.2">
      <c r="B178" s="69"/>
      <c r="C178" s="70"/>
      <c r="E178" s="70"/>
      <c r="F178" s="69"/>
      <c r="G178" s="70"/>
      <c r="H178" s="69"/>
      <c r="I178" s="69"/>
      <c r="J178" s="69"/>
      <c r="K178" s="70"/>
      <c r="L178" s="69"/>
      <c r="M178" s="70"/>
      <c r="N178" s="72"/>
      <c r="O178" s="72"/>
      <c r="P178" s="72"/>
      <c r="Q178" s="33"/>
      <c r="R178" s="73"/>
    </row>
    <row r="179" spans="2:18" x14ac:dyDescent="0.2">
      <c r="B179" s="69"/>
      <c r="C179" s="70"/>
      <c r="E179" s="70"/>
      <c r="F179" s="69"/>
      <c r="G179" s="70"/>
      <c r="H179" s="69"/>
      <c r="I179" s="69"/>
      <c r="J179" s="69"/>
      <c r="K179" s="70"/>
      <c r="L179" s="69"/>
      <c r="M179" s="70"/>
      <c r="N179" s="72"/>
      <c r="O179" s="72"/>
      <c r="P179" s="72"/>
      <c r="Q179" s="33"/>
      <c r="R179" s="73"/>
    </row>
    <row r="180" spans="2:18" x14ac:dyDescent="0.2">
      <c r="B180" s="69"/>
      <c r="C180" s="70"/>
      <c r="D180" s="70"/>
      <c r="E180" s="70"/>
      <c r="F180" s="69"/>
      <c r="G180" s="70"/>
      <c r="H180" s="69"/>
      <c r="I180" s="69"/>
      <c r="J180" s="69"/>
      <c r="K180" s="70"/>
      <c r="L180" s="69"/>
      <c r="M180" s="70"/>
      <c r="N180" s="72"/>
      <c r="O180" s="72"/>
      <c r="P180" s="72"/>
      <c r="Q180" s="33"/>
      <c r="R180" s="73"/>
    </row>
    <row r="181" spans="2:18" x14ac:dyDescent="0.2">
      <c r="B181" s="69"/>
      <c r="C181" s="70"/>
      <c r="D181" s="70"/>
      <c r="E181" s="70"/>
      <c r="F181" s="69"/>
      <c r="G181" s="70"/>
      <c r="H181" s="69"/>
      <c r="I181" s="69"/>
      <c r="J181" s="69"/>
      <c r="K181" s="70"/>
      <c r="L181" s="69"/>
      <c r="M181" s="70"/>
      <c r="N181" s="72"/>
      <c r="O181" s="72"/>
      <c r="P181" s="72"/>
      <c r="Q181" s="33"/>
      <c r="R181" s="73"/>
    </row>
    <row r="182" spans="2:18" x14ac:dyDescent="0.2">
      <c r="B182" s="69"/>
      <c r="C182" s="70"/>
      <c r="E182" s="70"/>
      <c r="F182" s="69"/>
      <c r="G182" s="70"/>
      <c r="H182" s="69"/>
      <c r="I182" s="69"/>
      <c r="J182" s="69"/>
      <c r="K182" s="70"/>
      <c r="L182" s="69"/>
      <c r="M182" s="70"/>
      <c r="N182" s="72"/>
      <c r="O182" s="72"/>
      <c r="P182" s="72"/>
      <c r="Q182" s="33"/>
      <c r="R182" s="73"/>
    </row>
    <row r="183" spans="2:18" x14ac:dyDescent="0.2">
      <c r="B183" s="69"/>
      <c r="C183" s="70"/>
      <c r="D183" s="70"/>
      <c r="E183" s="70"/>
      <c r="F183" s="69"/>
      <c r="G183" s="70"/>
      <c r="H183" s="69"/>
      <c r="I183" s="69"/>
      <c r="J183" s="69"/>
      <c r="K183" s="70"/>
      <c r="L183" s="69"/>
      <c r="M183" s="70"/>
      <c r="N183" s="72"/>
      <c r="O183" s="72"/>
      <c r="P183" s="72"/>
      <c r="Q183" s="33"/>
      <c r="R183" s="73"/>
    </row>
    <row r="184" spans="2:18" x14ac:dyDescent="0.2">
      <c r="B184" s="69"/>
      <c r="C184" s="70"/>
      <c r="E184" s="70"/>
      <c r="F184" s="69"/>
      <c r="G184" s="70"/>
      <c r="H184" s="69"/>
      <c r="I184" s="69"/>
      <c r="J184" s="69"/>
      <c r="K184" s="70"/>
      <c r="L184" s="69"/>
      <c r="M184" s="70"/>
      <c r="N184" s="75"/>
      <c r="O184" s="75"/>
      <c r="P184" s="75"/>
      <c r="Q184" s="33"/>
      <c r="R184" s="73"/>
    </row>
    <row r="185" spans="2:18" x14ac:dyDescent="0.2">
      <c r="B185" s="69"/>
      <c r="C185" s="70"/>
      <c r="D185" s="70"/>
      <c r="E185" s="70"/>
      <c r="F185" s="69"/>
      <c r="G185" s="70"/>
      <c r="H185" s="69"/>
      <c r="I185" s="73"/>
      <c r="J185" s="73"/>
      <c r="K185" s="70"/>
      <c r="L185" s="69"/>
      <c r="M185" s="70"/>
      <c r="N185" s="72"/>
      <c r="O185" s="72"/>
      <c r="P185" s="72"/>
      <c r="Q185" s="33"/>
      <c r="R185" s="73"/>
    </row>
    <row r="186" spans="2:18" x14ac:dyDescent="0.2">
      <c r="B186" s="69"/>
      <c r="C186" s="70"/>
      <c r="E186" s="70"/>
      <c r="F186" s="69"/>
      <c r="G186" s="70"/>
      <c r="H186" s="66"/>
      <c r="I186" s="73"/>
      <c r="J186" s="73"/>
      <c r="K186" s="70"/>
      <c r="L186" s="69"/>
      <c r="M186" s="70"/>
      <c r="N186" s="75"/>
      <c r="O186" s="75"/>
      <c r="P186" s="75"/>
      <c r="Q186" s="33"/>
      <c r="R186" s="73"/>
    </row>
    <row r="187" spans="2:18" x14ac:dyDescent="0.2">
      <c r="B187" s="69"/>
      <c r="C187" s="70"/>
      <c r="D187" s="70"/>
      <c r="E187" s="70"/>
      <c r="F187" s="69"/>
      <c r="G187" s="70"/>
      <c r="H187" s="66"/>
      <c r="I187" s="69"/>
      <c r="J187" s="69"/>
      <c r="K187" s="70"/>
      <c r="L187" s="69"/>
      <c r="M187" s="70"/>
      <c r="N187" s="75"/>
      <c r="O187" s="75"/>
      <c r="P187" s="75"/>
      <c r="Q187" s="33"/>
      <c r="R187" s="73"/>
    </row>
    <row r="188" spans="2:18" x14ac:dyDescent="0.2">
      <c r="B188" s="69"/>
      <c r="C188" s="70"/>
      <c r="E188" s="70"/>
      <c r="F188" s="69"/>
      <c r="G188" s="70"/>
      <c r="H188" s="66"/>
      <c r="I188" s="69"/>
      <c r="J188" s="69"/>
      <c r="K188" s="70"/>
      <c r="L188" s="69"/>
      <c r="M188" s="70"/>
      <c r="N188" s="72"/>
      <c r="O188" s="72"/>
      <c r="P188" s="72"/>
      <c r="R188" s="73"/>
    </row>
    <row r="189" spans="2:18" x14ac:dyDescent="0.2">
      <c r="B189" s="69"/>
      <c r="C189" s="70"/>
      <c r="D189" s="70"/>
      <c r="E189" s="70"/>
      <c r="F189" s="69"/>
      <c r="G189" s="70"/>
      <c r="H189" s="66"/>
      <c r="I189" s="69"/>
      <c r="J189" s="76"/>
      <c r="K189" s="70"/>
      <c r="L189" s="69"/>
      <c r="M189" s="70"/>
      <c r="N189" s="72"/>
      <c r="O189" s="72"/>
      <c r="P189" s="72"/>
      <c r="R189" s="73"/>
    </row>
    <row r="190" spans="2:18" x14ac:dyDescent="0.2">
      <c r="B190" s="69"/>
      <c r="C190" s="70"/>
      <c r="D190" s="70"/>
      <c r="E190" s="70"/>
      <c r="F190" s="69"/>
      <c r="G190" s="70"/>
      <c r="H190" s="66"/>
      <c r="I190" s="71"/>
      <c r="J190" s="71"/>
      <c r="K190" s="70"/>
      <c r="L190" s="69"/>
      <c r="M190" s="70"/>
      <c r="N190" s="72"/>
      <c r="O190" s="72"/>
      <c r="P190" s="72"/>
      <c r="R190" s="73"/>
    </row>
    <row r="191" spans="2:18" x14ac:dyDescent="0.2">
      <c r="B191" s="71"/>
      <c r="C191" s="77"/>
      <c r="D191" s="77"/>
      <c r="E191" s="70"/>
      <c r="F191" s="69"/>
      <c r="G191" s="70"/>
      <c r="I191" s="71"/>
      <c r="J191" s="71"/>
      <c r="K191" s="70"/>
      <c r="L191" s="69"/>
      <c r="M191" s="70"/>
      <c r="N191" s="72"/>
      <c r="O191" s="72"/>
      <c r="P191" s="72"/>
      <c r="R191" s="73"/>
    </row>
    <row r="192" spans="2:18" x14ac:dyDescent="0.2">
      <c r="B192" s="71"/>
      <c r="C192" s="77"/>
      <c r="D192" s="77"/>
      <c r="E192" s="70"/>
      <c r="F192" s="69"/>
      <c r="G192" s="70"/>
      <c r="I192" s="71"/>
      <c r="J192" s="71"/>
      <c r="K192" s="70"/>
      <c r="L192" s="69"/>
      <c r="M192" s="70"/>
      <c r="O192" s="75"/>
      <c r="P192" s="75"/>
    </row>
    <row r="193" spans="2:18" x14ac:dyDescent="0.2">
      <c r="B193" s="71"/>
      <c r="C193" s="77"/>
      <c r="D193" s="70"/>
      <c r="E193" s="70"/>
      <c r="F193" s="69"/>
      <c r="G193" s="70"/>
      <c r="I193" s="71"/>
      <c r="J193" s="71"/>
      <c r="K193" s="70"/>
      <c r="L193" s="69"/>
      <c r="M193" s="70"/>
      <c r="O193" s="67"/>
      <c r="P193" s="67"/>
    </row>
    <row r="194" spans="2:18" x14ac:dyDescent="0.2">
      <c r="B194" s="71"/>
      <c r="C194" s="77"/>
      <c r="D194" s="77"/>
      <c r="E194" s="70"/>
      <c r="F194" s="69"/>
      <c r="G194" s="70"/>
      <c r="I194" s="71"/>
      <c r="J194" s="71"/>
      <c r="K194" s="70"/>
      <c r="L194" s="69"/>
      <c r="M194" s="70"/>
      <c r="O194" s="67"/>
      <c r="P194" s="67"/>
    </row>
    <row r="195" spans="2:18" x14ac:dyDescent="0.2">
      <c r="B195" s="71"/>
      <c r="C195" s="77"/>
      <c r="D195" s="77"/>
      <c r="E195" s="70"/>
      <c r="F195" s="69"/>
      <c r="G195" s="70"/>
      <c r="H195" s="70"/>
      <c r="I195" s="71"/>
      <c r="J195" s="71"/>
      <c r="K195" s="70"/>
      <c r="L195" s="69"/>
      <c r="M195" s="70"/>
      <c r="N195" s="67"/>
      <c r="O195" s="67"/>
      <c r="P195" s="67"/>
    </row>
    <row r="196" spans="2:18" x14ac:dyDescent="0.2">
      <c r="B196" s="71"/>
      <c r="C196" s="77"/>
      <c r="D196" s="77"/>
      <c r="E196" s="70"/>
      <c r="F196" s="69"/>
      <c r="G196" s="70"/>
      <c r="H196" s="70"/>
      <c r="I196" s="71"/>
      <c r="J196" s="71"/>
      <c r="K196" s="70"/>
      <c r="L196" s="69"/>
      <c r="M196" s="70"/>
      <c r="N196" s="67"/>
      <c r="O196" s="67"/>
      <c r="P196" s="67"/>
    </row>
    <row r="197" spans="2:18" x14ac:dyDescent="0.2">
      <c r="B197" s="71"/>
      <c r="C197" s="77"/>
      <c r="D197" s="77"/>
      <c r="E197" s="70"/>
      <c r="F197" s="69"/>
      <c r="G197" s="70"/>
      <c r="H197" s="70"/>
      <c r="I197" s="71"/>
      <c r="J197" s="71"/>
      <c r="K197" s="70"/>
      <c r="L197" s="69"/>
      <c r="M197" s="70"/>
      <c r="N197" s="67"/>
      <c r="O197" s="67"/>
      <c r="P197" s="67"/>
    </row>
    <row r="198" spans="2:18" ht="15.75" x14ac:dyDescent="0.2">
      <c r="B198" s="64"/>
      <c r="C198" s="65"/>
      <c r="D198" s="65"/>
      <c r="E198" s="64"/>
      <c r="F198" s="78"/>
      <c r="G198" s="79"/>
      <c r="H198" s="70"/>
      <c r="I198" s="70"/>
      <c r="J198" s="64"/>
      <c r="K198" s="64"/>
      <c r="L198" s="80"/>
      <c r="M198" s="65"/>
      <c r="N198" s="67"/>
      <c r="O198" s="67"/>
      <c r="P198" s="67"/>
    </row>
    <row r="199" spans="2:18" ht="15.75" x14ac:dyDescent="0.2">
      <c r="B199" s="64"/>
      <c r="C199" s="65"/>
      <c r="D199" s="65"/>
      <c r="E199" s="64"/>
      <c r="F199" s="69"/>
      <c r="G199" s="70"/>
      <c r="H199" s="176"/>
      <c r="I199" s="176"/>
      <c r="J199" s="70"/>
      <c r="K199" s="70"/>
      <c r="L199" s="69"/>
      <c r="M199" s="70"/>
      <c r="N199" s="75"/>
      <c r="O199" s="67"/>
      <c r="P199" s="67"/>
    </row>
    <row r="200" spans="2:18" ht="15.75" x14ac:dyDescent="0.2">
      <c r="B200" s="64"/>
      <c r="C200" s="65"/>
      <c r="D200" s="65"/>
      <c r="E200" s="64"/>
      <c r="F200" s="66"/>
      <c r="G200" s="66"/>
      <c r="H200" s="177"/>
      <c r="I200" s="177"/>
      <c r="J200" s="64"/>
      <c r="K200" s="64"/>
      <c r="L200" s="64"/>
      <c r="M200" s="64"/>
      <c r="N200" s="67"/>
      <c r="O200" s="67"/>
      <c r="P200" s="67"/>
    </row>
    <row r="201" spans="2:18" x14ac:dyDescent="0.2">
      <c r="B201" s="178"/>
      <c r="C201" s="178"/>
      <c r="D201" s="178"/>
      <c r="E201" s="178"/>
      <c r="F201" s="178"/>
      <c r="G201" s="178"/>
      <c r="I201" s="178"/>
      <c r="J201" s="178"/>
      <c r="K201" s="178"/>
      <c r="L201" s="178"/>
      <c r="M201" s="178"/>
      <c r="N201" s="68"/>
      <c r="O201" s="68"/>
      <c r="P201" s="72"/>
    </row>
    <row r="202" spans="2:18" x14ac:dyDescent="0.2">
      <c r="B202" s="69"/>
      <c r="C202" s="70"/>
      <c r="D202" s="70"/>
      <c r="E202" s="69"/>
      <c r="F202" s="69"/>
      <c r="G202" s="69"/>
      <c r="H202" s="69"/>
      <c r="I202" s="71"/>
      <c r="J202" s="35"/>
      <c r="K202" s="70"/>
      <c r="L202" s="69"/>
      <c r="M202" s="70"/>
      <c r="N202" s="72"/>
      <c r="O202" s="72"/>
      <c r="P202" s="72"/>
      <c r="R202" s="73"/>
    </row>
    <row r="203" spans="2:18" x14ac:dyDescent="0.2">
      <c r="B203" s="69"/>
      <c r="C203" s="70"/>
      <c r="D203" s="70"/>
      <c r="E203" s="70"/>
      <c r="F203" s="69"/>
      <c r="G203" s="70"/>
      <c r="H203" s="69"/>
      <c r="I203" s="69"/>
      <c r="J203" s="69"/>
      <c r="K203" s="70"/>
      <c r="L203" s="69"/>
      <c r="M203" s="70"/>
      <c r="N203" s="72"/>
      <c r="O203" s="72"/>
      <c r="P203" s="72"/>
      <c r="Q203" s="33"/>
      <c r="R203" s="73"/>
    </row>
    <row r="204" spans="2:18" x14ac:dyDescent="0.2">
      <c r="B204" s="69"/>
      <c r="C204" s="70"/>
      <c r="D204" s="70"/>
      <c r="E204" s="70"/>
      <c r="F204" s="69"/>
      <c r="G204" s="70"/>
      <c r="H204" s="69"/>
      <c r="I204" s="69"/>
      <c r="J204" s="69"/>
      <c r="K204" s="70"/>
      <c r="L204" s="69"/>
      <c r="M204" s="70"/>
      <c r="N204" s="72"/>
      <c r="O204" s="72"/>
      <c r="P204" s="72"/>
      <c r="Q204" s="33"/>
      <c r="R204" s="73"/>
    </row>
    <row r="205" spans="2:18" x14ac:dyDescent="0.2">
      <c r="B205" s="69"/>
      <c r="C205" s="70"/>
      <c r="D205" s="70"/>
      <c r="E205" s="70"/>
      <c r="F205" s="69"/>
      <c r="G205" s="70"/>
      <c r="H205" s="69"/>
      <c r="I205" s="69"/>
      <c r="J205" s="69"/>
      <c r="K205" s="70"/>
      <c r="L205" s="69"/>
      <c r="M205" s="70"/>
      <c r="N205" s="72"/>
      <c r="O205" s="72"/>
      <c r="P205" s="72"/>
      <c r="Q205" s="33"/>
      <c r="R205" s="73"/>
    </row>
    <row r="206" spans="2:18" x14ac:dyDescent="0.2">
      <c r="B206" s="69"/>
      <c r="C206" s="70"/>
      <c r="D206" s="70"/>
      <c r="E206" s="70"/>
      <c r="F206" s="69"/>
      <c r="G206" s="70"/>
      <c r="H206" s="69"/>
      <c r="I206" s="69"/>
      <c r="J206" s="69"/>
      <c r="K206" s="70"/>
      <c r="L206" s="69"/>
      <c r="M206" s="70"/>
      <c r="N206" s="72"/>
      <c r="O206" s="72"/>
      <c r="P206" s="72"/>
      <c r="Q206" s="33"/>
      <c r="R206" s="73"/>
    </row>
    <row r="207" spans="2:18" x14ac:dyDescent="0.2">
      <c r="B207" s="69"/>
      <c r="C207" s="70"/>
      <c r="D207" s="70"/>
      <c r="E207" s="70"/>
      <c r="F207" s="69"/>
      <c r="G207" s="70"/>
      <c r="H207" s="69"/>
      <c r="I207" s="69"/>
      <c r="J207" s="69"/>
      <c r="K207" s="70"/>
      <c r="L207" s="69"/>
      <c r="M207" s="70"/>
      <c r="N207" s="72"/>
      <c r="O207" s="72"/>
      <c r="P207" s="72"/>
      <c r="Q207" s="33"/>
      <c r="R207" s="73"/>
    </row>
    <row r="208" spans="2:18" x14ac:dyDescent="0.2">
      <c r="B208" s="69"/>
      <c r="C208" s="70"/>
      <c r="D208" s="70"/>
      <c r="E208" s="70"/>
      <c r="F208" s="69"/>
      <c r="G208" s="70"/>
      <c r="H208" s="69"/>
      <c r="I208" s="69"/>
      <c r="J208" s="69"/>
      <c r="K208" s="70"/>
      <c r="L208" s="69"/>
      <c r="M208" s="70"/>
      <c r="N208" s="72"/>
      <c r="O208" s="72"/>
      <c r="P208" s="72"/>
      <c r="Q208" s="33"/>
      <c r="R208" s="73"/>
    </row>
    <row r="209" spans="2:18" x14ac:dyDescent="0.2">
      <c r="B209" s="69"/>
      <c r="C209" s="70"/>
      <c r="E209" s="70"/>
      <c r="F209" s="69"/>
      <c r="G209" s="70"/>
      <c r="H209" s="69"/>
      <c r="I209" s="69"/>
      <c r="J209" s="69"/>
      <c r="K209" s="70"/>
      <c r="L209" s="69"/>
      <c r="M209" s="70"/>
      <c r="N209" s="72"/>
      <c r="O209" s="72"/>
      <c r="P209" s="72"/>
      <c r="Q209" s="33"/>
      <c r="R209" s="73"/>
    </row>
    <row r="210" spans="2:18" x14ac:dyDescent="0.2">
      <c r="B210" s="69"/>
      <c r="C210" s="70"/>
      <c r="D210" s="70"/>
      <c r="E210" s="70"/>
      <c r="F210" s="69"/>
      <c r="G210" s="70"/>
      <c r="H210" s="69"/>
      <c r="I210" s="69"/>
      <c r="J210" s="69"/>
      <c r="K210" s="70"/>
      <c r="L210" s="69"/>
      <c r="M210" s="70"/>
      <c r="N210" s="75"/>
      <c r="O210" s="75"/>
      <c r="P210" s="75"/>
      <c r="Q210" s="33"/>
      <c r="R210" s="73"/>
    </row>
    <row r="211" spans="2:18" x14ac:dyDescent="0.2">
      <c r="B211" s="69"/>
      <c r="C211" s="70"/>
      <c r="D211" s="70"/>
      <c r="E211" s="70"/>
      <c r="F211" s="69"/>
      <c r="G211" s="70"/>
      <c r="H211" s="69"/>
      <c r="I211" s="73"/>
      <c r="J211" s="73"/>
      <c r="K211" s="70"/>
      <c r="L211" s="69"/>
      <c r="M211" s="70"/>
      <c r="N211" s="72"/>
      <c r="O211" s="72"/>
      <c r="P211" s="72"/>
      <c r="Q211" s="33"/>
      <c r="R211" s="73"/>
    </row>
    <row r="212" spans="2:18" x14ac:dyDescent="0.2">
      <c r="B212" s="69"/>
      <c r="C212" s="70"/>
      <c r="D212" s="70"/>
      <c r="E212" s="70"/>
      <c r="F212" s="69"/>
      <c r="G212" s="70"/>
      <c r="H212" s="66"/>
      <c r="I212" s="73"/>
      <c r="J212" s="73"/>
      <c r="K212" s="70"/>
      <c r="L212" s="69"/>
      <c r="M212" s="70"/>
      <c r="N212" s="75"/>
      <c r="O212" s="75"/>
      <c r="P212" s="75"/>
      <c r="Q212" s="33"/>
      <c r="R212" s="73"/>
    </row>
    <row r="213" spans="2:18" x14ac:dyDescent="0.2">
      <c r="B213" s="69"/>
      <c r="C213" s="70"/>
      <c r="D213" s="70"/>
      <c r="E213" s="70"/>
      <c r="F213" s="69"/>
      <c r="G213" s="70"/>
      <c r="H213" s="66"/>
      <c r="I213" s="69"/>
      <c r="J213" s="69"/>
      <c r="K213" s="70"/>
      <c r="L213" s="69"/>
      <c r="M213" s="70"/>
      <c r="N213" s="75"/>
      <c r="O213" s="75"/>
      <c r="P213" s="75"/>
      <c r="Q213" s="33"/>
      <c r="R213" s="73"/>
    </row>
    <row r="214" spans="2:18" x14ac:dyDescent="0.2">
      <c r="B214" s="69"/>
      <c r="C214" s="70"/>
      <c r="D214" s="70"/>
      <c r="E214" s="70"/>
      <c r="F214" s="69"/>
      <c r="G214" s="70"/>
      <c r="H214" s="66"/>
      <c r="I214" s="69"/>
      <c r="J214" s="69"/>
      <c r="K214" s="70"/>
      <c r="L214" s="69"/>
      <c r="M214" s="70"/>
      <c r="N214" s="72"/>
      <c r="O214" s="72"/>
      <c r="P214" s="72"/>
      <c r="R214" s="73"/>
    </row>
    <row r="215" spans="2:18" x14ac:dyDescent="0.2">
      <c r="B215" s="69"/>
      <c r="C215" s="70"/>
      <c r="D215" s="70"/>
      <c r="E215" s="70"/>
      <c r="F215" s="69"/>
      <c r="G215" s="70"/>
      <c r="H215" s="66"/>
      <c r="I215" s="69"/>
      <c r="J215" s="76"/>
      <c r="K215" s="70"/>
      <c r="L215" s="69"/>
      <c r="M215" s="70"/>
      <c r="N215" s="72"/>
      <c r="O215" s="72"/>
      <c r="P215" s="72"/>
      <c r="R215" s="73"/>
    </row>
    <row r="216" spans="2:18" x14ac:dyDescent="0.2">
      <c r="B216" s="69"/>
      <c r="C216" s="70"/>
      <c r="E216" s="70"/>
      <c r="F216" s="69"/>
      <c r="G216" s="70"/>
      <c r="H216" s="66"/>
      <c r="I216" s="71"/>
      <c r="J216" s="71"/>
      <c r="K216" s="70"/>
      <c r="L216" s="69"/>
      <c r="M216" s="70"/>
      <c r="N216" s="72"/>
      <c r="O216" s="72"/>
      <c r="P216" s="72"/>
      <c r="R216" s="73"/>
    </row>
    <row r="217" spans="2:18" x14ac:dyDescent="0.2">
      <c r="B217" s="71"/>
      <c r="C217" s="77"/>
      <c r="D217" s="77"/>
      <c r="E217" s="70"/>
      <c r="F217" s="69"/>
      <c r="G217" s="70"/>
      <c r="I217" s="71"/>
      <c r="J217" s="71"/>
      <c r="K217" s="70"/>
      <c r="L217" s="69"/>
      <c r="M217" s="70"/>
      <c r="N217" s="72"/>
      <c r="O217" s="72"/>
      <c r="P217" s="72"/>
      <c r="R217" s="73"/>
    </row>
    <row r="218" spans="2:18" x14ac:dyDescent="0.2">
      <c r="B218" s="71"/>
      <c r="C218" s="77"/>
      <c r="E218" s="70"/>
      <c r="F218" s="69"/>
      <c r="G218" s="70"/>
      <c r="I218" s="71"/>
      <c r="J218" s="71"/>
      <c r="K218" s="70"/>
      <c r="L218" s="69"/>
      <c r="M218" s="70"/>
      <c r="O218" s="75"/>
      <c r="P218" s="75"/>
    </row>
    <row r="219" spans="2:18" x14ac:dyDescent="0.2">
      <c r="B219" s="71"/>
      <c r="C219" s="77"/>
      <c r="D219" s="77"/>
      <c r="E219" s="70"/>
      <c r="F219" s="69"/>
      <c r="G219" s="70"/>
      <c r="I219" s="71"/>
      <c r="J219" s="71"/>
      <c r="K219" s="70"/>
      <c r="L219" s="69"/>
      <c r="M219" s="70"/>
      <c r="O219" s="67"/>
      <c r="P219" s="67"/>
    </row>
    <row r="220" spans="2:18" x14ac:dyDescent="0.2">
      <c r="B220" s="71"/>
      <c r="C220" s="77"/>
      <c r="D220" s="77"/>
      <c r="E220" s="70"/>
      <c r="F220" s="69"/>
      <c r="G220" s="70"/>
      <c r="I220" s="71"/>
      <c r="J220" s="71"/>
      <c r="K220" s="70"/>
      <c r="L220" s="69"/>
      <c r="M220" s="70"/>
      <c r="O220" s="67"/>
      <c r="P220" s="67"/>
    </row>
    <row r="221" spans="2:18" x14ac:dyDescent="0.2">
      <c r="B221" s="71"/>
      <c r="C221" s="77"/>
      <c r="D221" s="77"/>
      <c r="E221" s="70"/>
      <c r="F221" s="69"/>
      <c r="G221" s="70"/>
      <c r="H221" s="70"/>
      <c r="I221" s="71"/>
      <c r="J221" s="71"/>
      <c r="K221" s="70"/>
      <c r="L221" s="69"/>
      <c r="M221" s="70"/>
      <c r="N221" s="67"/>
      <c r="O221" s="67"/>
      <c r="P221" s="67"/>
    </row>
    <row r="222" spans="2:18" x14ac:dyDescent="0.2">
      <c r="B222" s="71"/>
      <c r="C222" s="77"/>
      <c r="D222" s="77"/>
      <c r="E222" s="70"/>
      <c r="F222" s="69"/>
      <c r="G222" s="70"/>
      <c r="H222" s="70"/>
      <c r="I222" s="71"/>
      <c r="J222" s="71"/>
      <c r="K222" s="70"/>
      <c r="L222" s="69"/>
      <c r="M222" s="70"/>
      <c r="N222" s="67"/>
      <c r="O222" s="67"/>
      <c r="P222" s="67"/>
    </row>
    <row r="223" spans="2:18" x14ac:dyDescent="0.2">
      <c r="B223" s="71"/>
      <c r="C223" s="77"/>
      <c r="D223" s="77"/>
      <c r="E223" s="70"/>
      <c r="F223" s="69"/>
      <c r="G223" s="70"/>
      <c r="H223" s="70"/>
      <c r="I223" s="71"/>
      <c r="J223" s="71"/>
      <c r="K223" s="70"/>
      <c r="L223" s="69"/>
      <c r="M223" s="70"/>
      <c r="N223" s="67"/>
      <c r="O223" s="67"/>
      <c r="P223" s="67"/>
    </row>
    <row r="224" spans="2:18" ht="15.75" x14ac:dyDescent="0.2">
      <c r="B224" s="64"/>
      <c r="C224" s="65"/>
      <c r="D224" s="65"/>
      <c r="E224" s="64"/>
      <c r="F224" s="78"/>
      <c r="G224" s="79"/>
      <c r="H224" s="70"/>
      <c r="I224" s="70"/>
      <c r="J224" s="64"/>
      <c r="K224" s="64"/>
      <c r="L224" s="80"/>
      <c r="M224" s="65"/>
      <c r="N224" s="67"/>
      <c r="O224" s="67"/>
      <c r="P224" s="67"/>
    </row>
    <row r="225" spans="2:18" ht="15.75" x14ac:dyDescent="0.2">
      <c r="B225" s="64"/>
      <c r="C225" s="65"/>
      <c r="D225" s="65"/>
      <c r="E225" s="64"/>
      <c r="F225" s="69"/>
      <c r="G225" s="70"/>
      <c r="H225" s="176"/>
      <c r="I225" s="176"/>
      <c r="J225" s="70"/>
      <c r="K225" s="70"/>
      <c r="L225" s="69"/>
      <c r="M225" s="70"/>
      <c r="N225" s="75"/>
      <c r="O225" s="67"/>
      <c r="P225" s="67"/>
    </row>
    <row r="226" spans="2:18" x14ac:dyDescent="0.2">
      <c r="B226" s="69"/>
      <c r="C226" s="70"/>
      <c r="D226" s="70"/>
      <c r="E226" s="70"/>
      <c r="F226" s="69"/>
      <c r="G226" s="70"/>
      <c r="H226" s="69"/>
      <c r="I226" s="69"/>
      <c r="J226" s="70"/>
      <c r="K226" s="70"/>
      <c r="L226" s="69"/>
      <c r="M226" s="70"/>
      <c r="N226" s="72"/>
      <c r="O226" s="72"/>
      <c r="P226" s="72"/>
      <c r="Q226" s="33"/>
      <c r="R226" s="73"/>
    </row>
    <row r="227" spans="2:18" ht="15.75" x14ac:dyDescent="0.2">
      <c r="B227" s="64"/>
      <c r="C227" s="65"/>
      <c r="D227" s="65"/>
      <c r="E227" s="64"/>
      <c r="F227" s="66"/>
      <c r="G227" s="66"/>
      <c r="H227" s="177"/>
      <c r="I227" s="177"/>
      <c r="J227" s="64"/>
      <c r="K227" s="64"/>
      <c r="L227" s="64"/>
      <c r="M227" s="64"/>
      <c r="N227" s="67"/>
      <c r="O227" s="67"/>
      <c r="P227" s="67"/>
    </row>
    <row r="228" spans="2:18" x14ac:dyDescent="0.2">
      <c r="B228" s="178"/>
      <c r="C228" s="178"/>
      <c r="D228" s="178"/>
      <c r="E228" s="178"/>
      <c r="F228" s="178"/>
      <c r="G228" s="178"/>
      <c r="I228" s="178"/>
      <c r="J228" s="178"/>
      <c r="K228" s="178"/>
      <c r="L228" s="178"/>
      <c r="M228" s="178"/>
      <c r="N228" s="68"/>
      <c r="O228" s="68"/>
      <c r="P228" s="72"/>
    </row>
    <row r="229" spans="2:18" x14ac:dyDescent="0.2">
      <c r="B229" s="69"/>
      <c r="C229" s="70"/>
      <c r="D229" s="70"/>
      <c r="E229" s="69"/>
      <c r="F229" s="69"/>
      <c r="G229" s="69"/>
      <c r="H229" s="69"/>
      <c r="I229" s="71"/>
      <c r="J229" s="35"/>
      <c r="K229" s="70"/>
      <c r="L229" s="69"/>
      <c r="M229" s="70"/>
      <c r="N229" s="72"/>
      <c r="O229" s="72"/>
      <c r="P229" s="72"/>
      <c r="R229" s="73"/>
    </row>
    <row r="230" spans="2:18" x14ac:dyDescent="0.2">
      <c r="B230" s="69"/>
      <c r="C230" s="70"/>
      <c r="D230" s="70"/>
      <c r="E230" s="70"/>
      <c r="F230" s="69"/>
      <c r="G230" s="70"/>
      <c r="H230" s="69"/>
      <c r="I230" s="69"/>
      <c r="J230" s="69"/>
      <c r="K230" s="70"/>
      <c r="L230" s="69"/>
      <c r="M230" s="70"/>
      <c r="N230" s="72"/>
      <c r="O230" s="72"/>
      <c r="P230" s="72"/>
      <c r="Q230" s="33"/>
      <c r="R230" s="73"/>
    </row>
    <row r="231" spans="2:18" x14ac:dyDescent="0.2">
      <c r="B231" s="69"/>
      <c r="C231" s="70"/>
      <c r="D231" s="70"/>
      <c r="E231" s="70"/>
      <c r="F231" s="69"/>
      <c r="G231" s="70"/>
      <c r="H231" s="69"/>
      <c r="I231" s="69"/>
      <c r="J231" s="69"/>
      <c r="K231" s="70"/>
      <c r="L231" s="69"/>
      <c r="M231" s="70"/>
      <c r="N231" s="72"/>
      <c r="O231" s="72"/>
      <c r="P231" s="72"/>
      <c r="Q231" s="33"/>
      <c r="R231" s="73"/>
    </row>
    <row r="232" spans="2:18" x14ac:dyDescent="0.2">
      <c r="B232" s="69"/>
      <c r="C232" s="70"/>
      <c r="D232" s="70"/>
      <c r="E232" s="70"/>
      <c r="F232" s="69"/>
      <c r="G232" s="70"/>
      <c r="H232" s="69"/>
      <c r="I232" s="69"/>
      <c r="J232" s="69"/>
      <c r="K232" s="70"/>
      <c r="L232" s="69"/>
      <c r="M232" s="70"/>
      <c r="N232" s="72"/>
      <c r="O232" s="72"/>
      <c r="P232" s="72"/>
      <c r="Q232" s="33"/>
      <c r="R232" s="73"/>
    </row>
    <row r="233" spans="2:18" x14ac:dyDescent="0.2">
      <c r="B233" s="69"/>
      <c r="C233" s="70"/>
      <c r="E233" s="70"/>
      <c r="F233" s="69"/>
      <c r="G233" s="70"/>
      <c r="H233" s="69"/>
      <c r="I233" s="69"/>
      <c r="J233" s="69"/>
      <c r="K233" s="70"/>
      <c r="L233" s="69"/>
      <c r="M233" s="70"/>
      <c r="N233" s="72"/>
      <c r="O233" s="72"/>
      <c r="P233" s="72"/>
      <c r="Q233" s="33"/>
      <c r="R233" s="73"/>
    </row>
    <row r="234" spans="2:18" x14ac:dyDescent="0.2">
      <c r="B234" s="69"/>
      <c r="C234" s="70"/>
      <c r="D234" s="70"/>
      <c r="E234" s="70"/>
      <c r="F234" s="69"/>
      <c r="G234" s="70"/>
      <c r="H234" s="69"/>
      <c r="I234" s="69"/>
      <c r="J234" s="69"/>
      <c r="K234" s="70"/>
      <c r="L234" s="69"/>
      <c r="M234" s="70"/>
      <c r="N234" s="72"/>
      <c r="O234" s="72"/>
      <c r="P234" s="72"/>
      <c r="Q234" s="33"/>
      <c r="R234" s="73"/>
    </row>
    <row r="235" spans="2:18" x14ac:dyDescent="0.2">
      <c r="B235" s="69"/>
      <c r="C235" s="70"/>
      <c r="D235" s="70"/>
      <c r="E235" s="70"/>
      <c r="F235" s="69"/>
      <c r="G235" s="70"/>
      <c r="H235" s="69"/>
      <c r="I235" s="69"/>
      <c r="J235" s="69"/>
      <c r="K235" s="70"/>
      <c r="L235" s="69"/>
      <c r="M235" s="70"/>
      <c r="N235" s="72"/>
      <c r="O235" s="72"/>
      <c r="P235" s="72"/>
      <c r="Q235" s="33"/>
      <c r="R235" s="73"/>
    </row>
    <row r="236" spans="2:18" x14ac:dyDescent="0.2">
      <c r="B236" s="69"/>
      <c r="C236" s="70"/>
      <c r="D236" s="70"/>
      <c r="E236" s="70"/>
      <c r="F236" s="69"/>
      <c r="G236" s="70"/>
      <c r="H236" s="69"/>
      <c r="I236" s="69"/>
      <c r="J236" s="69"/>
      <c r="K236" s="70"/>
      <c r="L236" s="69"/>
      <c r="M236" s="70"/>
      <c r="N236" s="72"/>
      <c r="O236" s="72"/>
      <c r="P236" s="72"/>
      <c r="Q236" s="33"/>
      <c r="R236" s="73"/>
    </row>
    <row r="237" spans="2:18" x14ac:dyDescent="0.2">
      <c r="B237" s="69"/>
      <c r="C237" s="70"/>
      <c r="E237" s="70"/>
      <c r="F237" s="69"/>
      <c r="G237" s="70"/>
      <c r="H237" s="69"/>
      <c r="I237" s="69"/>
      <c r="J237" s="69"/>
      <c r="K237" s="70"/>
      <c r="L237" s="69"/>
      <c r="M237" s="70"/>
      <c r="N237" s="75"/>
      <c r="O237" s="75"/>
      <c r="P237" s="75"/>
      <c r="Q237" s="33"/>
      <c r="R237" s="73"/>
    </row>
    <row r="238" spans="2:18" x14ac:dyDescent="0.2">
      <c r="B238" s="69"/>
      <c r="C238" s="70"/>
      <c r="D238" s="70"/>
      <c r="E238" s="70"/>
      <c r="F238" s="69"/>
      <c r="G238" s="70"/>
      <c r="H238" s="69"/>
      <c r="I238" s="73"/>
      <c r="J238" s="73"/>
      <c r="K238" s="70"/>
      <c r="L238" s="69"/>
      <c r="M238" s="70"/>
      <c r="N238" s="72"/>
      <c r="O238" s="72"/>
      <c r="P238" s="72"/>
      <c r="Q238" s="33"/>
      <c r="R238" s="73"/>
    </row>
    <row r="239" spans="2:18" x14ac:dyDescent="0.2">
      <c r="B239" s="69"/>
      <c r="C239" s="70"/>
      <c r="D239" s="70"/>
      <c r="E239" s="70"/>
      <c r="F239" s="69"/>
      <c r="G239" s="70"/>
      <c r="H239" s="66"/>
      <c r="I239" s="73"/>
      <c r="J239" s="73"/>
      <c r="K239" s="70"/>
      <c r="L239" s="69"/>
      <c r="M239" s="70"/>
      <c r="N239" s="75"/>
      <c r="O239" s="75"/>
      <c r="P239" s="75"/>
      <c r="Q239" s="33"/>
      <c r="R239" s="73"/>
    </row>
    <row r="240" spans="2:18" x14ac:dyDescent="0.2">
      <c r="B240" s="69"/>
      <c r="C240" s="70"/>
      <c r="D240" s="70"/>
      <c r="E240" s="70"/>
      <c r="F240" s="69"/>
      <c r="G240" s="70"/>
      <c r="H240" s="66"/>
      <c r="I240" s="69"/>
      <c r="J240" s="69"/>
      <c r="K240" s="70"/>
      <c r="L240" s="69"/>
      <c r="M240" s="70"/>
      <c r="N240" s="75"/>
      <c r="O240" s="75"/>
      <c r="P240" s="75"/>
      <c r="Q240" s="33"/>
      <c r="R240" s="73"/>
    </row>
    <row r="241" spans="2:18" x14ac:dyDescent="0.2">
      <c r="B241" s="69"/>
      <c r="C241" s="70"/>
      <c r="D241" s="70"/>
      <c r="E241" s="70"/>
      <c r="F241" s="69"/>
      <c r="G241" s="70"/>
      <c r="H241" s="66"/>
      <c r="I241" s="69"/>
      <c r="J241" s="69"/>
      <c r="K241" s="70"/>
      <c r="L241" s="69"/>
      <c r="M241" s="70"/>
      <c r="N241" s="72"/>
      <c r="O241" s="72"/>
      <c r="P241" s="72"/>
      <c r="R241" s="73"/>
    </row>
    <row r="242" spans="2:18" x14ac:dyDescent="0.2">
      <c r="B242" s="69"/>
      <c r="C242" s="70"/>
      <c r="D242" s="70"/>
      <c r="E242" s="70"/>
      <c r="F242" s="69"/>
      <c r="G242" s="70"/>
      <c r="H242" s="66"/>
      <c r="I242" s="69"/>
      <c r="J242" s="76"/>
      <c r="K242" s="70"/>
      <c r="L242" s="69"/>
      <c r="M242" s="70"/>
      <c r="N242" s="72"/>
      <c r="O242" s="72"/>
      <c r="P242" s="72"/>
      <c r="R242" s="73"/>
    </row>
    <row r="243" spans="2:18" x14ac:dyDescent="0.2">
      <c r="B243" s="69"/>
      <c r="C243" s="70"/>
      <c r="D243" s="70"/>
      <c r="E243" s="70"/>
      <c r="F243" s="69"/>
      <c r="G243" s="70"/>
      <c r="H243" s="66"/>
      <c r="I243" s="71"/>
      <c r="J243" s="71"/>
      <c r="K243" s="70"/>
      <c r="L243" s="69"/>
      <c r="M243" s="70"/>
      <c r="N243" s="72"/>
      <c r="O243" s="72"/>
      <c r="P243" s="72"/>
      <c r="R243" s="73"/>
    </row>
    <row r="244" spans="2:18" x14ac:dyDescent="0.2">
      <c r="B244" s="71"/>
      <c r="C244" s="77"/>
      <c r="E244" s="70"/>
      <c r="F244" s="69"/>
      <c r="G244" s="70"/>
      <c r="I244" s="71"/>
      <c r="J244" s="71"/>
      <c r="K244" s="70"/>
      <c r="L244" s="69"/>
      <c r="M244" s="70"/>
      <c r="N244" s="72"/>
      <c r="O244" s="72"/>
      <c r="P244" s="72"/>
      <c r="R244" s="73"/>
    </row>
    <row r="245" spans="2:18" x14ac:dyDescent="0.2">
      <c r="B245" s="71"/>
      <c r="C245" s="77"/>
      <c r="D245" s="77"/>
      <c r="E245" s="70"/>
      <c r="F245" s="69"/>
      <c r="G245" s="70"/>
      <c r="I245" s="71"/>
      <c r="J245" s="71"/>
      <c r="K245" s="70"/>
      <c r="L245" s="69"/>
      <c r="M245" s="70"/>
      <c r="O245" s="75"/>
      <c r="P245" s="75"/>
    </row>
    <row r="246" spans="2:18" x14ac:dyDescent="0.2">
      <c r="B246" s="71"/>
      <c r="C246" s="77"/>
      <c r="D246" s="77"/>
      <c r="E246" s="70"/>
      <c r="F246" s="69"/>
      <c r="G246" s="70"/>
      <c r="I246" s="71"/>
      <c r="J246" s="71"/>
      <c r="K246" s="70"/>
      <c r="L246" s="69"/>
      <c r="M246" s="70"/>
      <c r="O246" s="67"/>
      <c r="P246" s="67"/>
    </row>
    <row r="247" spans="2:18" x14ac:dyDescent="0.2">
      <c r="B247" s="71"/>
      <c r="C247" s="77"/>
      <c r="D247" s="77"/>
      <c r="E247" s="70"/>
      <c r="F247" s="69"/>
      <c r="G247" s="70"/>
      <c r="I247" s="71"/>
      <c r="J247" s="71"/>
      <c r="K247" s="70"/>
      <c r="L247" s="69"/>
      <c r="M247" s="70"/>
      <c r="O247" s="67"/>
      <c r="P247" s="67"/>
    </row>
    <row r="248" spans="2:18" x14ac:dyDescent="0.2">
      <c r="B248" s="71"/>
      <c r="C248" s="77"/>
      <c r="D248" s="77"/>
      <c r="E248" s="70"/>
      <c r="F248" s="69"/>
      <c r="G248" s="70"/>
      <c r="H248" s="70"/>
      <c r="I248" s="71"/>
      <c r="J248" s="71"/>
      <c r="K248" s="70"/>
      <c r="L248" s="69"/>
      <c r="M248" s="70"/>
      <c r="N248" s="67"/>
      <c r="O248" s="67"/>
      <c r="P248" s="67"/>
    </row>
    <row r="249" spans="2:18" x14ac:dyDescent="0.2">
      <c r="B249" s="71"/>
      <c r="C249" s="77"/>
      <c r="D249" s="77"/>
      <c r="E249" s="70"/>
      <c r="F249" s="69"/>
      <c r="G249" s="70"/>
      <c r="H249" s="70"/>
      <c r="I249" s="71"/>
      <c r="J249" s="71"/>
      <c r="K249" s="70"/>
      <c r="L249" s="69"/>
      <c r="M249" s="70"/>
      <c r="N249" s="67"/>
      <c r="O249" s="67"/>
      <c r="P249" s="67"/>
    </row>
    <row r="250" spans="2:18" x14ac:dyDescent="0.2">
      <c r="B250" s="71"/>
      <c r="C250" s="77"/>
      <c r="D250" s="77"/>
      <c r="E250" s="70"/>
      <c r="F250" s="69"/>
      <c r="G250" s="70"/>
      <c r="H250" s="70"/>
      <c r="I250" s="71"/>
      <c r="J250" s="71"/>
      <c r="K250" s="70"/>
      <c r="L250" s="69"/>
      <c r="M250" s="70"/>
      <c r="N250" s="67"/>
      <c r="O250" s="67"/>
      <c r="P250" s="67"/>
    </row>
    <row r="251" spans="2:18" ht="15.75" x14ac:dyDescent="0.2">
      <c r="B251" s="64"/>
      <c r="C251" s="65"/>
      <c r="D251" s="65"/>
      <c r="E251" s="64"/>
      <c r="F251" s="78"/>
      <c r="G251" s="78"/>
      <c r="H251" s="70"/>
      <c r="I251" s="70"/>
      <c r="J251" s="64"/>
      <c r="K251" s="64"/>
      <c r="L251" s="80"/>
      <c r="M251" s="80"/>
      <c r="N251" s="67"/>
      <c r="O251" s="67"/>
      <c r="P251" s="67"/>
    </row>
    <row r="252" spans="2:18" ht="15.75" x14ac:dyDescent="0.2">
      <c r="B252" s="64"/>
      <c r="C252" s="65"/>
      <c r="D252" s="65"/>
      <c r="E252" s="64"/>
      <c r="F252" s="69"/>
      <c r="G252" s="70"/>
      <c r="H252" s="176"/>
      <c r="I252" s="176"/>
      <c r="J252" s="69"/>
      <c r="K252" s="70"/>
      <c r="L252" s="69"/>
      <c r="M252" s="70"/>
      <c r="N252" s="75"/>
      <c r="O252" s="67"/>
      <c r="P252" s="67"/>
    </row>
    <row r="253" spans="2:18" ht="1.5" customHeight="1" x14ac:dyDescent="0.2">
      <c r="B253" s="69"/>
      <c r="C253" s="70"/>
      <c r="D253" s="70"/>
      <c r="E253" s="70"/>
      <c r="F253" s="69"/>
      <c r="G253" s="70"/>
      <c r="H253" s="69"/>
      <c r="I253" s="73"/>
      <c r="J253" s="82"/>
      <c r="K253" s="70"/>
      <c r="L253" s="69"/>
      <c r="M253" s="70"/>
      <c r="N253" s="72"/>
      <c r="O253" s="72"/>
      <c r="P253" s="72"/>
      <c r="Q253" s="33"/>
      <c r="R253" s="73"/>
    </row>
    <row r="254" spans="2:18" ht="15.75" x14ac:dyDescent="0.2">
      <c r="B254" s="64"/>
      <c r="C254" s="65"/>
      <c r="D254" s="65"/>
      <c r="E254" s="64"/>
      <c r="F254" s="66"/>
      <c r="G254" s="66"/>
      <c r="H254" s="177"/>
      <c r="I254" s="177"/>
      <c r="J254" s="64"/>
      <c r="K254" s="64"/>
      <c r="L254" s="64"/>
      <c r="M254" s="64"/>
      <c r="N254" s="67"/>
      <c r="O254" s="67"/>
      <c r="P254" s="67"/>
    </row>
    <row r="255" spans="2:18" x14ac:dyDescent="0.2">
      <c r="B255" s="178"/>
      <c r="C255" s="178"/>
      <c r="D255" s="178"/>
      <c r="E255" s="178"/>
      <c r="F255" s="178"/>
      <c r="G255" s="178"/>
      <c r="I255" s="178"/>
      <c r="J255" s="178"/>
      <c r="K255" s="178"/>
      <c r="L255" s="178"/>
      <c r="M255" s="178"/>
      <c r="N255" s="68"/>
      <c r="O255" s="68"/>
      <c r="P255" s="72"/>
    </row>
    <row r="256" spans="2:18" x14ac:dyDescent="0.2">
      <c r="B256" s="69"/>
      <c r="C256" s="70"/>
      <c r="D256" s="70"/>
      <c r="E256" s="69"/>
      <c r="F256" s="69"/>
      <c r="G256" s="69"/>
      <c r="H256" s="69"/>
      <c r="I256" s="71"/>
      <c r="J256" s="35"/>
      <c r="K256" s="70"/>
      <c r="L256" s="69"/>
      <c r="M256" s="70"/>
      <c r="N256" s="72"/>
      <c r="O256" s="72"/>
      <c r="P256" s="72"/>
      <c r="R256" s="73"/>
    </row>
    <row r="257" spans="2:18" x14ac:dyDescent="0.2">
      <c r="B257" s="69"/>
      <c r="C257" s="70"/>
      <c r="D257" s="70"/>
      <c r="E257" s="70"/>
      <c r="F257" s="69"/>
      <c r="G257" s="70"/>
      <c r="H257" s="69"/>
      <c r="I257" s="69"/>
      <c r="J257" s="69"/>
      <c r="K257" s="70"/>
      <c r="L257" s="69"/>
      <c r="M257" s="70"/>
      <c r="N257" s="72"/>
      <c r="O257" s="72"/>
      <c r="P257" s="72"/>
      <c r="Q257" s="33"/>
      <c r="R257" s="73"/>
    </row>
    <row r="258" spans="2:18" x14ac:dyDescent="0.2">
      <c r="B258" s="69"/>
      <c r="C258" s="70"/>
      <c r="D258" s="70"/>
      <c r="E258" s="70"/>
      <c r="F258" s="69"/>
      <c r="G258" s="70"/>
      <c r="H258" s="69"/>
      <c r="I258" s="69"/>
      <c r="J258" s="69"/>
      <c r="K258" s="70"/>
      <c r="L258" s="69"/>
      <c r="M258" s="70"/>
      <c r="N258" s="72"/>
      <c r="O258" s="72"/>
      <c r="P258" s="72"/>
      <c r="Q258" s="33"/>
      <c r="R258" s="73"/>
    </row>
    <row r="259" spans="2:18" x14ac:dyDescent="0.2">
      <c r="B259" s="69"/>
      <c r="C259" s="70"/>
      <c r="D259" s="70"/>
      <c r="E259" s="70"/>
      <c r="F259" s="69"/>
      <c r="G259" s="70"/>
      <c r="H259" s="69"/>
      <c r="I259" s="69"/>
      <c r="J259" s="69"/>
      <c r="K259" s="70"/>
      <c r="L259" s="69"/>
      <c r="M259" s="70"/>
      <c r="N259" s="72"/>
      <c r="O259" s="72"/>
      <c r="P259" s="72"/>
      <c r="Q259" s="33"/>
      <c r="R259" s="73"/>
    </row>
    <row r="260" spans="2:18" x14ac:dyDescent="0.2">
      <c r="B260" s="69"/>
      <c r="C260" s="70"/>
      <c r="D260" s="70"/>
      <c r="E260" s="70"/>
      <c r="F260" s="69"/>
      <c r="G260" s="70"/>
      <c r="H260" s="69"/>
      <c r="I260" s="69"/>
      <c r="J260" s="69"/>
      <c r="K260" s="70"/>
      <c r="L260" s="69"/>
      <c r="M260" s="70"/>
      <c r="N260" s="72"/>
      <c r="O260" s="72"/>
      <c r="P260" s="72"/>
      <c r="Q260" s="33"/>
      <c r="R260" s="73"/>
    </row>
    <row r="261" spans="2:18" x14ac:dyDescent="0.2">
      <c r="B261" s="69"/>
      <c r="C261" s="70"/>
      <c r="D261" s="70"/>
      <c r="E261" s="70"/>
      <c r="F261" s="69"/>
      <c r="G261" s="70"/>
      <c r="H261" s="69"/>
      <c r="I261" s="69"/>
      <c r="J261" s="69"/>
      <c r="K261" s="70"/>
      <c r="L261" s="69"/>
      <c r="M261" s="70"/>
      <c r="N261" s="72"/>
      <c r="O261" s="72"/>
      <c r="P261" s="72"/>
      <c r="Q261" s="33"/>
      <c r="R261" s="73"/>
    </row>
    <row r="262" spans="2:18" x14ac:dyDescent="0.2">
      <c r="B262" s="69"/>
      <c r="C262" s="70"/>
      <c r="D262" s="70"/>
      <c r="E262" s="70"/>
      <c r="F262" s="69"/>
      <c r="G262" s="70"/>
      <c r="H262" s="69"/>
      <c r="I262" s="69"/>
      <c r="J262" s="69"/>
      <c r="K262" s="70"/>
      <c r="L262" s="69"/>
      <c r="M262" s="70"/>
      <c r="N262" s="72"/>
      <c r="O262" s="72"/>
      <c r="P262" s="72"/>
      <c r="Q262" s="33"/>
      <c r="R262" s="73"/>
    </row>
    <row r="263" spans="2:18" x14ac:dyDescent="0.2">
      <c r="B263" s="69"/>
      <c r="C263" s="70"/>
      <c r="D263" s="70"/>
      <c r="E263" s="70"/>
      <c r="F263" s="69"/>
      <c r="G263" s="70"/>
      <c r="H263" s="69"/>
      <c r="I263" s="69"/>
      <c r="J263" s="69"/>
      <c r="K263" s="70"/>
      <c r="L263" s="69"/>
      <c r="M263" s="70"/>
      <c r="N263" s="72"/>
      <c r="O263" s="72"/>
      <c r="P263" s="72"/>
      <c r="Q263" s="33"/>
      <c r="R263" s="73"/>
    </row>
    <row r="264" spans="2:18" x14ac:dyDescent="0.2">
      <c r="B264" s="69"/>
      <c r="C264" s="70"/>
      <c r="D264" s="70"/>
      <c r="E264" s="70"/>
      <c r="F264" s="69"/>
      <c r="G264" s="70"/>
      <c r="H264" s="69"/>
      <c r="I264" s="69"/>
      <c r="J264" s="69"/>
      <c r="K264" s="70"/>
      <c r="L264" s="69"/>
      <c r="M264" s="70"/>
      <c r="N264" s="75"/>
      <c r="O264" s="75"/>
      <c r="P264" s="75"/>
      <c r="Q264" s="33"/>
      <c r="R264" s="73"/>
    </row>
    <row r="265" spans="2:18" x14ac:dyDescent="0.2">
      <c r="B265" s="69"/>
      <c r="C265" s="70"/>
      <c r="E265" s="70"/>
      <c r="F265" s="69"/>
      <c r="G265" s="70"/>
      <c r="H265" s="69"/>
      <c r="I265" s="73"/>
      <c r="J265" s="73"/>
      <c r="K265" s="70"/>
      <c r="L265" s="69"/>
      <c r="M265" s="70"/>
      <c r="N265" s="72"/>
      <c r="O265" s="72"/>
      <c r="P265" s="72"/>
      <c r="Q265" s="33"/>
      <c r="R265" s="73"/>
    </row>
    <row r="266" spans="2:18" x14ac:dyDescent="0.2">
      <c r="B266" s="69"/>
      <c r="C266" s="70"/>
      <c r="D266" s="70"/>
      <c r="E266" s="70"/>
      <c r="F266" s="69"/>
      <c r="G266" s="70"/>
      <c r="H266" s="66"/>
      <c r="I266" s="73"/>
      <c r="J266" s="73"/>
      <c r="K266" s="70"/>
      <c r="L266" s="69"/>
      <c r="M266" s="70"/>
      <c r="N266" s="75"/>
      <c r="O266" s="75"/>
      <c r="P266" s="75"/>
      <c r="Q266" s="33"/>
      <c r="R266" s="73"/>
    </row>
    <row r="267" spans="2:18" x14ac:dyDescent="0.2">
      <c r="B267" s="69"/>
      <c r="C267" s="70"/>
      <c r="D267" s="70"/>
      <c r="E267" s="70"/>
      <c r="F267" s="69"/>
      <c r="G267" s="70"/>
      <c r="H267" s="66"/>
      <c r="I267" s="69"/>
      <c r="J267" s="69"/>
      <c r="K267" s="70"/>
      <c r="L267" s="69"/>
      <c r="M267" s="70"/>
      <c r="N267" s="75"/>
      <c r="O267" s="75"/>
      <c r="P267" s="75"/>
      <c r="Q267" s="33"/>
      <c r="R267" s="73"/>
    </row>
    <row r="268" spans="2:18" x14ac:dyDescent="0.2">
      <c r="B268" s="69"/>
      <c r="C268" s="70"/>
      <c r="D268" s="70"/>
      <c r="E268" s="70"/>
      <c r="F268" s="69"/>
      <c r="G268" s="70"/>
      <c r="H268" s="66"/>
      <c r="I268" s="69"/>
      <c r="J268" s="69"/>
      <c r="K268" s="70"/>
      <c r="L268" s="69"/>
      <c r="M268" s="70"/>
      <c r="N268" s="72"/>
      <c r="O268" s="72"/>
      <c r="P268" s="72"/>
      <c r="R268" s="73"/>
    </row>
    <row r="269" spans="2:18" x14ac:dyDescent="0.2">
      <c r="B269" s="69"/>
      <c r="C269" s="70"/>
      <c r="D269" s="70"/>
      <c r="E269" s="70"/>
      <c r="F269" s="69"/>
      <c r="G269" s="70"/>
      <c r="H269" s="66"/>
      <c r="I269" s="69"/>
      <c r="J269" s="76"/>
      <c r="K269" s="70"/>
      <c r="L269" s="69"/>
      <c r="M269" s="70"/>
      <c r="N269" s="72"/>
      <c r="O269" s="72"/>
      <c r="P269" s="72"/>
      <c r="R269" s="73"/>
    </row>
    <row r="270" spans="2:18" x14ac:dyDescent="0.2">
      <c r="B270" s="69"/>
      <c r="C270" s="70"/>
      <c r="E270" s="70"/>
      <c r="F270" s="69"/>
      <c r="G270" s="70"/>
      <c r="H270" s="66"/>
      <c r="I270" s="71"/>
      <c r="J270" s="71"/>
      <c r="K270" s="70"/>
      <c r="L270" s="69"/>
      <c r="M270" s="70"/>
      <c r="N270" s="72"/>
      <c r="O270" s="72"/>
      <c r="P270" s="72"/>
      <c r="R270" s="73"/>
    </row>
    <row r="271" spans="2:18" x14ac:dyDescent="0.2">
      <c r="B271" s="71"/>
      <c r="C271" s="77"/>
      <c r="D271" s="77"/>
      <c r="E271" s="70"/>
      <c r="F271" s="69"/>
      <c r="G271" s="70"/>
      <c r="I271" s="71"/>
      <c r="J271" s="71"/>
      <c r="K271" s="70"/>
      <c r="L271" s="69"/>
      <c r="M271" s="70"/>
      <c r="N271" s="72"/>
      <c r="O271" s="72"/>
      <c r="P271" s="72"/>
      <c r="R271" s="73"/>
    </row>
    <row r="272" spans="2:18" x14ac:dyDescent="0.2">
      <c r="B272" s="71"/>
      <c r="C272" s="77"/>
      <c r="D272" s="77"/>
      <c r="E272" s="70"/>
      <c r="F272" s="69"/>
      <c r="G272" s="70"/>
      <c r="I272" s="71"/>
      <c r="J272" s="71"/>
      <c r="K272" s="70"/>
      <c r="L272" s="69"/>
      <c r="M272" s="70"/>
      <c r="O272" s="75"/>
      <c r="P272" s="75"/>
    </row>
    <row r="273" spans="2:18" x14ac:dyDescent="0.2">
      <c r="B273" s="71"/>
      <c r="C273" s="77"/>
      <c r="D273" s="77"/>
      <c r="E273" s="70"/>
      <c r="F273" s="69"/>
      <c r="G273" s="70"/>
      <c r="I273" s="71"/>
      <c r="J273" s="71"/>
      <c r="K273" s="70"/>
      <c r="L273" s="69"/>
      <c r="M273" s="70"/>
      <c r="O273" s="67"/>
      <c r="P273" s="67"/>
    </row>
    <row r="274" spans="2:18" x14ac:dyDescent="0.2">
      <c r="B274" s="71"/>
      <c r="C274" s="77"/>
      <c r="D274" s="77"/>
      <c r="E274" s="70"/>
      <c r="F274" s="69"/>
      <c r="G274" s="70"/>
      <c r="I274" s="71"/>
      <c r="J274" s="71"/>
      <c r="K274" s="70"/>
      <c r="L274" s="69"/>
      <c r="M274" s="70"/>
      <c r="O274" s="67"/>
      <c r="P274" s="67"/>
    </row>
    <row r="275" spans="2:18" x14ac:dyDescent="0.2">
      <c r="B275" s="71"/>
      <c r="C275" s="77"/>
      <c r="D275" s="77"/>
      <c r="E275" s="70"/>
      <c r="F275" s="69"/>
      <c r="G275" s="70"/>
      <c r="H275" s="70"/>
      <c r="I275" s="71"/>
      <c r="J275" s="71"/>
      <c r="K275" s="70"/>
      <c r="L275" s="69"/>
      <c r="M275" s="70"/>
      <c r="N275" s="67"/>
      <c r="O275" s="67"/>
      <c r="P275" s="67"/>
    </row>
    <row r="276" spans="2:18" x14ac:dyDescent="0.2">
      <c r="B276" s="71"/>
      <c r="C276" s="77"/>
      <c r="D276" s="77"/>
      <c r="E276" s="70"/>
      <c r="F276" s="69"/>
      <c r="G276" s="70"/>
      <c r="H276" s="70"/>
      <c r="I276" s="71"/>
      <c r="J276" s="71"/>
      <c r="K276" s="70"/>
      <c r="L276" s="69"/>
      <c r="M276" s="70"/>
      <c r="N276" s="67"/>
      <c r="O276" s="67"/>
      <c r="P276" s="67"/>
    </row>
    <row r="277" spans="2:18" x14ac:dyDescent="0.2">
      <c r="B277" s="71"/>
      <c r="C277" s="77"/>
      <c r="D277" s="77"/>
      <c r="E277" s="70"/>
      <c r="F277" s="69"/>
      <c r="G277" s="70"/>
      <c r="H277" s="70"/>
      <c r="I277" s="71"/>
      <c r="J277" s="71"/>
      <c r="K277" s="70"/>
      <c r="L277" s="69"/>
      <c r="M277" s="70"/>
      <c r="N277" s="67"/>
      <c r="O277" s="67"/>
      <c r="P277" s="67"/>
    </row>
    <row r="278" spans="2:18" ht="15.75" x14ac:dyDescent="0.2">
      <c r="B278" s="64"/>
      <c r="C278" s="65"/>
      <c r="D278" s="65"/>
      <c r="E278" s="64"/>
      <c r="F278" s="78"/>
      <c r="G278" s="78"/>
      <c r="H278" s="70"/>
      <c r="I278" s="70"/>
      <c r="J278" s="64"/>
      <c r="K278" s="64"/>
      <c r="L278" s="80"/>
      <c r="M278" s="80"/>
      <c r="N278" s="67"/>
      <c r="O278" s="67"/>
      <c r="P278" s="67"/>
    </row>
    <row r="279" spans="2:18" ht="15.75" x14ac:dyDescent="0.2">
      <c r="B279" s="64"/>
      <c r="C279" s="65"/>
      <c r="D279" s="65"/>
      <c r="E279" s="64"/>
      <c r="F279" s="69"/>
      <c r="G279" s="70"/>
      <c r="H279" s="176"/>
      <c r="I279" s="176"/>
      <c r="J279" s="69"/>
      <c r="K279" s="70"/>
      <c r="L279" s="69"/>
      <c r="M279" s="70"/>
      <c r="N279" s="75"/>
      <c r="O279" s="67"/>
      <c r="P279" s="67"/>
    </row>
    <row r="280" spans="2:18" x14ac:dyDescent="0.2">
      <c r="B280" s="69"/>
      <c r="C280" s="70"/>
      <c r="D280" s="70"/>
      <c r="E280" s="70"/>
      <c r="F280" s="69"/>
      <c r="G280" s="70"/>
      <c r="H280" s="69"/>
      <c r="I280" s="73"/>
      <c r="J280" s="82"/>
      <c r="K280" s="70"/>
      <c r="L280" s="69"/>
      <c r="M280" s="70"/>
      <c r="N280" s="72"/>
      <c r="O280" s="72"/>
      <c r="P280" s="72"/>
      <c r="Q280" s="33"/>
      <c r="R280" s="73"/>
    </row>
    <row r="281" spans="2:18" ht="15.75" x14ac:dyDescent="0.2">
      <c r="B281" s="64"/>
      <c r="C281" s="65"/>
      <c r="D281" s="65"/>
      <c r="E281" s="64"/>
      <c r="F281" s="66"/>
      <c r="G281" s="66"/>
      <c r="H281" s="177"/>
      <c r="I281" s="177"/>
      <c r="J281" s="64"/>
      <c r="K281" s="64"/>
      <c r="L281" s="64"/>
      <c r="M281" s="64"/>
      <c r="N281" s="67"/>
      <c r="O281" s="67"/>
      <c r="P281" s="67"/>
    </row>
    <row r="282" spans="2:18" x14ac:dyDescent="0.2">
      <c r="B282" s="178"/>
      <c r="C282" s="178"/>
      <c r="D282" s="178"/>
      <c r="E282" s="178"/>
      <c r="F282" s="178"/>
      <c r="G282" s="178"/>
      <c r="I282" s="178"/>
      <c r="J282" s="178"/>
      <c r="K282" s="178"/>
      <c r="L282" s="178"/>
      <c r="M282" s="178"/>
      <c r="N282" s="68"/>
      <c r="O282" s="68"/>
      <c r="P282" s="72"/>
    </row>
    <row r="283" spans="2:18" x14ac:dyDescent="0.2">
      <c r="B283" s="69"/>
      <c r="C283" s="70"/>
      <c r="D283" s="70"/>
      <c r="E283" s="69"/>
      <c r="F283" s="69"/>
      <c r="G283" s="69"/>
      <c r="H283" s="69"/>
      <c r="I283" s="71"/>
      <c r="J283" s="35"/>
      <c r="K283" s="70"/>
      <c r="L283" s="69"/>
      <c r="M283" s="70"/>
      <c r="N283" s="72"/>
      <c r="O283" s="72"/>
      <c r="P283" s="72"/>
      <c r="R283" s="73"/>
    </row>
    <row r="284" spans="2:18" x14ac:dyDescent="0.2">
      <c r="B284" s="69"/>
      <c r="C284" s="70"/>
      <c r="E284" s="70"/>
      <c r="F284" s="69"/>
      <c r="G284" s="70"/>
      <c r="H284" s="69"/>
      <c r="I284" s="69"/>
      <c r="J284" s="69"/>
      <c r="K284" s="70"/>
      <c r="L284" s="69"/>
      <c r="M284" s="70"/>
      <c r="N284" s="72"/>
      <c r="O284" s="72"/>
      <c r="P284" s="72"/>
      <c r="Q284" s="33"/>
      <c r="R284" s="73"/>
    </row>
    <row r="285" spans="2:18" x14ac:dyDescent="0.2">
      <c r="B285" s="69"/>
      <c r="C285" s="70"/>
      <c r="D285" s="70"/>
      <c r="E285" s="70"/>
      <c r="F285" s="69"/>
      <c r="G285" s="70"/>
      <c r="H285" s="69"/>
      <c r="I285" s="69"/>
      <c r="J285" s="69"/>
      <c r="K285" s="70"/>
      <c r="L285" s="69"/>
      <c r="M285" s="70"/>
      <c r="N285" s="72"/>
      <c r="O285" s="72"/>
      <c r="P285" s="72"/>
      <c r="Q285" s="33"/>
      <c r="R285" s="73"/>
    </row>
    <row r="286" spans="2:18" x14ac:dyDescent="0.2">
      <c r="B286" s="69"/>
      <c r="C286" s="70"/>
      <c r="D286" s="70"/>
      <c r="E286" s="70"/>
      <c r="F286" s="69"/>
      <c r="G286" s="70"/>
      <c r="H286" s="69"/>
      <c r="I286" s="69"/>
      <c r="J286" s="69"/>
      <c r="K286" s="70"/>
      <c r="L286" s="69"/>
      <c r="M286" s="70"/>
      <c r="N286" s="72"/>
      <c r="O286" s="72"/>
      <c r="P286" s="72"/>
      <c r="Q286" s="33"/>
      <c r="R286" s="73"/>
    </row>
    <row r="287" spans="2:18" x14ac:dyDescent="0.2">
      <c r="B287" s="69"/>
      <c r="C287" s="70"/>
      <c r="D287" s="70"/>
      <c r="E287" s="70"/>
      <c r="F287" s="69"/>
      <c r="G287" s="70"/>
      <c r="H287" s="69"/>
      <c r="I287" s="69"/>
      <c r="J287" s="69"/>
      <c r="K287" s="70"/>
      <c r="L287" s="69"/>
      <c r="M287" s="70"/>
      <c r="N287" s="72"/>
      <c r="O287" s="72"/>
      <c r="P287" s="72"/>
      <c r="Q287" s="33"/>
      <c r="R287" s="73"/>
    </row>
    <row r="288" spans="2:18" x14ac:dyDescent="0.2">
      <c r="B288" s="69"/>
      <c r="C288" s="70"/>
      <c r="D288" s="70"/>
      <c r="E288" s="70"/>
      <c r="F288" s="69"/>
      <c r="G288" s="70"/>
      <c r="H288" s="69"/>
      <c r="I288" s="69"/>
      <c r="J288" s="69"/>
      <c r="K288" s="70"/>
      <c r="L288" s="69"/>
      <c r="M288" s="70"/>
      <c r="N288" s="72"/>
      <c r="O288" s="72"/>
      <c r="P288" s="72"/>
      <c r="Q288" s="33"/>
      <c r="R288" s="73"/>
    </row>
    <row r="289" spans="2:18" x14ac:dyDescent="0.2">
      <c r="B289" s="69"/>
      <c r="C289" s="70"/>
      <c r="D289" s="70"/>
      <c r="E289" s="70"/>
      <c r="F289" s="69"/>
      <c r="G289" s="70"/>
      <c r="H289" s="69"/>
      <c r="I289" s="69"/>
      <c r="J289" s="69"/>
      <c r="K289" s="70"/>
      <c r="L289" s="69"/>
      <c r="M289" s="70"/>
      <c r="N289" s="72"/>
      <c r="O289" s="72"/>
      <c r="P289" s="72"/>
      <c r="Q289" s="33"/>
      <c r="R289" s="73"/>
    </row>
    <row r="290" spans="2:18" x14ac:dyDescent="0.2">
      <c r="B290" s="69"/>
      <c r="C290" s="70"/>
      <c r="D290" s="70"/>
      <c r="E290" s="70"/>
      <c r="F290" s="69"/>
      <c r="G290" s="70"/>
      <c r="H290" s="69"/>
      <c r="I290" s="69"/>
      <c r="J290" s="69"/>
      <c r="K290" s="70"/>
      <c r="L290" s="69"/>
      <c r="M290" s="70"/>
      <c r="N290" s="72"/>
      <c r="O290" s="72"/>
      <c r="P290" s="72"/>
      <c r="Q290" s="33"/>
      <c r="R290" s="73"/>
    </row>
    <row r="291" spans="2:18" x14ac:dyDescent="0.2">
      <c r="B291" s="69"/>
      <c r="C291" s="70"/>
      <c r="D291" s="70"/>
      <c r="E291" s="70"/>
      <c r="F291" s="69"/>
      <c r="G291" s="70"/>
      <c r="H291" s="69"/>
      <c r="I291" s="69"/>
      <c r="J291" s="69"/>
      <c r="K291" s="70"/>
      <c r="L291" s="69"/>
      <c r="M291" s="70"/>
      <c r="N291" s="75"/>
      <c r="O291" s="75"/>
      <c r="P291" s="75"/>
      <c r="Q291" s="33"/>
      <c r="R291" s="73"/>
    </row>
    <row r="292" spans="2:18" x14ac:dyDescent="0.2">
      <c r="B292" s="69"/>
      <c r="C292" s="70"/>
      <c r="E292" s="70"/>
      <c r="F292" s="69"/>
      <c r="G292" s="70"/>
      <c r="H292" s="69"/>
      <c r="I292" s="73"/>
      <c r="J292" s="73"/>
      <c r="K292" s="70"/>
      <c r="L292" s="69"/>
      <c r="M292" s="70"/>
      <c r="N292" s="72"/>
      <c r="O292" s="72"/>
      <c r="P292" s="72"/>
      <c r="Q292" s="33"/>
      <c r="R292" s="73"/>
    </row>
    <row r="293" spans="2:18" x14ac:dyDescent="0.2">
      <c r="B293" s="69"/>
      <c r="C293" s="70"/>
      <c r="D293" s="70"/>
      <c r="E293" s="70"/>
      <c r="F293" s="69"/>
      <c r="G293" s="70"/>
      <c r="H293" s="66"/>
      <c r="I293" s="73"/>
      <c r="J293" s="73"/>
      <c r="K293" s="70"/>
      <c r="L293" s="69"/>
      <c r="M293" s="70"/>
      <c r="N293" s="75"/>
      <c r="O293" s="75"/>
      <c r="P293" s="75"/>
      <c r="Q293" s="33"/>
      <c r="R293" s="73"/>
    </row>
    <row r="294" spans="2:18" x14ac:dyDescent="0.2">
      <c r="B294" s="69"/>
      <c r="C294" s="70"/>
      <c r="E294" s="70"/>
      <c r="F294" s="69"/>
      <c r="G294" s="70"/>
      <c r="H294" s="66"/>
      <c r="I294" s="69"/>
      <c r="J294" s="69"/>
      <c r="K294" s="70"/>
      <c r="L294" s="69"/>
      <c r="M294" s="70"/>
      <c r="N294" s="75"/>
      <c r="O294" s="75"/>
      <c r="P294" s="75"/>
      <c r="Q294" s="33"/>
      <c r="R294" s="73"/>
    </row>
    <row r="295" spans="2:18" x14ac:dyDescent="0.2">
      <c r="B295" s="69"/>
      <c r="C295" s="70"/>
      <c r="D295" s="70"/>
      <c r="E295" s="70"/>
      <c r="F295" s="69"/>
      <c r="G295" s="70"/>
      <c r="H295" s="66"/>
      <c r="I295" s="69"/>
      <c r="J295" s="69"/>
      <c r="K295" s="70"/>
      <c r="L295" s="69"/>
      <c r="M295" s="70"/>
      <c r="N295" s="72"/>
      <c r="O295" s="72"/>
      <c r="P295" s="72"/>
      <c r="R295" s="73"/>
    </row>
    <row r="296" spans="2:18" x14ac:dyDescent="0.2">
      <c r="B296" s="69"/>
      <c r="C296" s="70"/>
      <c r="E296" s="70"/>
      <c r="F296" s="69"/>
      <c r="G296" s="70"/>
      <c r="H296" s="66"/>
      <c r="I296" s="69"/>
      <c r="J296" s="76"/>
      <c r="K296" s="70"/>
      <c r="L296" s="69"/>
      <c r="M296" s="70"/>
      <c r="N296" s="72"/>
      <c r="O296" s="72"/>
      <c r="P296" s="72"/>
      <c r="R296" s="73"/>
    </row>
    <row r="297" spans="2:18" x14ac:dyDescent="0.2">
      <c r="B297" s="69"/>
      <c r="C297" s="70"/>
      <c r="D297" s="70"/>
      <c r="E297" s="70"/>
      <c r="F297" s="69"/>
      <c r="G297" s="70"/>
      <c r="H297" s="66"/>
      <c r="I297" s="71"/>
      <c r="J297" s="71"/>
      <c r="K297" s="70"/>
      <c r="L297" s="69"/>
      <c r="M297" s="70"/>
      <c r="N297" s="72"/>
      <c r="O297" s="72"/>
      <c r="P297" s="72"/>
      <c r="R297" s="73"/>
    </row>
    <row r="298" spans="2:18" x14ac:dyDescent="0.2">
      <c r="B298" s="71"/>
      <c r="C298" s="77"/>
      <c r="D298" s="77"/>
      <c r="E298" s="70"/>
      <c r="F298" s="69"/>
      <c r="G298" s="70"/>
      <c r="I298" s="71"/>
      <c r="J298" s="71"/>
      <c r="K298" s="70"/>
      <c r="L298" s="69"/>
      <c r="M298" s="70"/>
      <c r="N298" s="72"/>
      <c r="O298" s="72"/>
      <c r="P298" s="72"/>
      <c r="R298" s="73"/>
    </row>
    <row r="299" spans="2:18" x14ac:dyDescent="0.2">
      <c r="B299" s="71"/>
      <c r="C299" s="77"/>
      <c r="D299" s="77"/>
      <c r="E299" s="70"/>
      <c r="F299" s="69"/>
      <c r="G299" s="70"/>
      <c r="I299" s="71"/>
      <c r="J299" s="71"/>
      <c r="K299" s="70"/>
      <c r="L299" s="69"/>
      <c r="M299" s="70"/>
      <c r="O299" s="75"/>
      <c r="P299" s="75"/>
    </row>
    <row r="300" spans="2:18" x14ac:dyDescent="0.2">
      <c r="B300" s="71"/>
      <c r="C300" s="77"/>
      <c r="D300" s="77"/>
      <c r="E300" s="70"/>
      <c r="F300" s="69"/>
      <c r="G300" s="70"/>
      <c r="I300" s="71"/>
      <c r="J300" s="71"/>
      <c r="K300" s="70"/>
      <c r="L300" s="69"/>
      <c r="M300" s="70"/>
      <c r="O300" s="67"/>
      <c r="P300" s="67"/>
    </row>
    <row r="301" spans="2:18" x14ac:dyDescent="0.2">
      <c r="B301" s="71"/>
      <c r="C301" s="77"/>
      <c r="D301" s="77"/>
      <c r="E301" s="70"/>
      <c r="F301" s="69"/>
      <c r="G301" s="70"/>
      <c r="I301" s="71"/>
      <c r="J301" s="71"/>
      <c r="K301" s="70"/>
      <c r="L301" s="69"/>
      <c r="M301" s="70"/>
      <c r="O301" s="67"/>
      <c r="P301" s="67"/>
    </row>
    <row r="302" spans="2:18" x14ac:dyDescent="0.2">
      <c r="B302" s="71"/>
      <c r="C302" s="77"/>
      <c r="D302" s="77"/>
      <c r="E302" s="70"/>
      <c r="F302" s="69"/>
      <c r="G302" s="70"/>
      <c r="H302" s="70"/>
      <c r="I302" s="71"/>
      <c r="J302" s="71"/>
      <c r="K302" s="70"/>
      <c r="L302" s="69"/>
      <c r="M302" s="70"/>
      <c r="N302" s="67"/>
      <c r="O302" s="67"/>
      <c r="P302" s="67"/>
    </row>
    <row r="303" spans="2:18" x14ac:dyDescent="0.2">
      <c r="B303" s="71"/>
      <c r="C303" s="77"/>
      <c r="D303" s="77"/>
      <c r="E303" s="70"/>
      <c r="F303" s="69"/>
      <c r="G303" s="70"/>
      <c r="H303" s="70"/>
      <c r="I303" s="71"/>
      <c r="J303" s="71"/>
      <c r="K303" s="70"/>
      <c r="L303" s="69"/>
      <c r="M303" s="70"/>
      <c r="N303" s="67"/>
      <c r="O303" s="67"/>
      <c r="P303" s="67"/>
    </row>
    <row r="304" spans="2:18" x14ac:dyDescent="0.2">
      <c r="B304" s="71"/>
      <c r="C304" s="77"/>
      <c r="D304" s="77"/>
      <c r="E304" s="70"/>
      <c r="F304" s="69"/>
      <c r="G304" s="70"/>
      <c r="H304" s="70"/>
      <c r="I304" s="71"/>
      <c r="J304" s="71"/>
      <c r="K304" s="70"/>
      <c r="L304" s="69"/>
      <c r="M304" s="70"/>
      <c r="N304" s="67"/>
      <c r="O304" s="67"/>
      <c r="P304" s="67"/>
    </row>
    <row r="305" spans="2:18" ht="15.75" x14ac:dyDescent="0.2">
      <c r="B305" s="64"/>
      <c r="C305" s="65"/>
      <c r="D305" s="65"/>
      <c r="E305" s="64"/>
      <c r="F305" s="78"/>
      <c r="G305" s="78"/>
      <c r="H305" s="70"/>
      <c r="I305" s="70"/>
      <c r="J305" s="64"/>
      <c r="K305" s="64"/>
      <c r="L305" s="80"/>
      <c r="M305" s="80"/>
      <c r="N305" s="67"/>
      <c r="O305" s="67"/>
      <c r="P305" s="67"/>
    </row>
    <row r="306" spans="2:18" ht="15.75" x14ac:dyDescent="0.2">
      <c r="B306" s="64"/>
      <c r="C306" s="65"/>
      <c r="D306" s="65"/>
      <c r="E306" s="64"/>
      <c r="F306" s="69"/>
      <c r="G306" s="70"/>
      <c r="H306" s="176"/>
      <c r="I306" s="176"/>
      <c r="J306" s="69"/>
      <c r="K306" s="70"/>
      <c r="L306" s="69"/>
      <c r="M306" s="70"/>
      <c r="N306" s="75"/>
      <c r="O306" s="67"/>
      <c r="P306" s="67"/>
    </row>
    <row r="307" spans="2:18" ht="15.75" x14ac:dyDescent="0.2">
      <c r="B307" s="64"/>
      <c r="C307" s="65"/>
      <c r="D307" s="65"/>
      <c r="E307" s="64"/>
      <c r="F307" s="66"/>
      <c r="G307" s="66"/>
      <c r="H307" s="177"/>
      <c r="I307" s="177"/>
      <c r="J307" s="64"/>
      <c r="K307" s="64"/>
      <c r="L307" s="64"/>
      <c r="M307" s="64"/>
      <c r="N307" s="67"/>
      <c r="O307" s="67"/>
      <c r="P307" s="67"/>
    </row>
    <row r="308" spans="2:18" x14ac:dyDescent="0.2">
      <c r="B308" s="178"/>
      <c r="C308" s="178"/>
      <c r="D308" s="178"/>
      <c r="E308" s="178"/>
      <c r="F308" s="178"/>
      <c r="G308" s="178"/>
      <c r="I308" s="178"/>
      <c r="J308" s="178"/>
      <c r="K308" s="178"/>
      <c r="L308" s="178"/>
      <c r="M308" s="178"/>
      <c r="N308" s="68"/>
      <c r="O308" s="68"/>
      <c r="P308" s="72"/>
    </row>
    <row r="309" spans="2:18" x14ac:dyDescent="0.2">
      <c r="B309" s="69"/>
      <c r="C309" s="70"/>
      <c r="D309" s="70"/>
      <c r="E309" s="69"/>
      <c r="F309" s="69"/>
      <c r="G309" s="69"/>
      <c r="H309" s="69"/>
      <c r="I309" s="71"/>
      <c r="J309" s="35"/>
      <c r="K309" s="70"/>
      <c r="L309" s="69"/>
      <c r="M309" s="70"/>
      <c r="N309" s="72"/>
      <c r="O309" s="72"/>
      <c r="P309" s="72"/>
      <c r="R309" s="73"/>
    </row>
    <row r="310" spans="2:18" x14ac:dyDescent="0.2">
      <c r="B310" s="69"/>
      <c r="C310" s="70"/>
      <c r="D310" s="70"/>
      <c r="E310" s="70"/>
      <c r="F310" s="69"/>
      <c r="G310" s="70"/>
      <c r="H310" s="69"/>
      <c r="I310" s="69"/>
      <c r="J310" s="69"/>
      <c r="K310" s="70"/>
      <c r="L310" s="69"/>
      <c r="M310" s="70"/>
      <c r="N310" s="72"/>
      <c r="O310" s="72"/>
      <c r="P310" s="72"/>
      <c r="Q310" s="33"/>
      <c r="R310" s="73"/>
    </row>
    <row r="311" spans="2:18" x14ac:dyDescent="0.2">
      <c r="B311" s="69"/>
      <c r="C311" s="70"/>
      <c r="D311" s="70"/>
      <c r="E311" s="70"/>
      <c r="F311" s="69"/>
      <c r="G311" s="70"/>
      <c r="H311" s="69"/>
      <c r="I311" s="69"/>
      <c r="J311" s="69"/>
      <c r="K311" s="70"/>
      <c r="L311" s="69"/>
      <c r="M311" s="70"/>
      <c r="N311" s="72"/>
      <c r="O311" s="72"/>
      <c r="P311" s="72"/>
      <c r="Q311" s="33"/>
      <c r="R311" s="73"/>
    </row>
    <row r="312" spans="2:18" x14ac:dyDescent="0.2">
      <c r="B312" s="69"/>
      <c r="C312" s="70"/>
      <c r="D312" s="70"/>
      <c r="E312" s="70"/>
      <c r="F312" s="69"/>
      <c r="G312" s="70"/>
      <c r="H312" s="69"/>
      <c r="I312" s="69"/>
      <c r="J312" s="69"/>
      <c r="K312" s="70"/>
      <c r="L312" s="69"/>
      <c r="M312" s="70"/>
      <c r="N312" s="72"/>
      <c r="O312" s="72"/>
      <c r="P312" s="72"/>
      <c r="Q312" s="33"/>
      <c r="R312" s="73"/>
    </row>
    <row r="313" spans="2:18" x14ac:dyDescent="0.2">
      <c r="B313" s="69"/>
      <c r="C313" s="70"/>
      <c r="D313" s="70"/>
      <c r="E313" s="70"/>
      <c r="F313" s="69"/>
      <c r="G313" s="70"/>
      <c r="H313" s="69"/>
      <c r="I313" s="69"/>
      <c r="J313" s="69"/>
      <c r="K313" s="70"/>
      <c r="L313" s="69"/>
      <c r="M313" s="70"/>
      <c r="N313" s="72"/>
      <c r="O313" s="72"/>
      <c r="P313" s="72"/>
      <c r="Q313" s="33"/>
      <c r="R313" s="73"/>
    </row>
    <row r="314" spans="2:18" x14ac:dyDescent="0.2">
      <c r="B314" s="69"/>
      <c r="C314" s="70"/>
      <c r="D314" s="70"/>
      <c r="E314" s="70"/>
      <c r="F314" s="69"/>
      <c r="G314" s="70"/>
      <c r="H314" s="69"/>
      <c r="I314" s="69"/>
      <c r="J314" s="69"/>
      <c r="K314" s="70"/>
      <c r="L314" s="69"/>
      <c r="M314" s="70"/>
      <c r="N314" s="72"/>
      <c r="O314" s="72"/>
      <c r="P314" s="72"/>
      <c r="Q314" s="33"/>
      <c r="R314" s="73"/>
    </row>
    <row r="315" spans="2:18" x14ac:dyDescent="0.2">
      <c r="B315" s="69"/>
      <c r="C315" s="70"/>
      <c r="D315" s="70"/>
      <c r="E315" s="70"/>
      <c r="F315" s="69"/>
      <c r="G315" s="70"/>
      <c r="H315" s="69"/>
      <c r="I315" s="69"/>
      <c r="J315" s="69"/>
      <c r="K315" s="70"/>
      <c r="L315" s="69"/>
      <c r="M315" s="70"/>
      <c r="N315" s="72"/>
      <c r="O315" s="72"/>
      <c r="P315" s="72"/>
      <c r="Q315" s="33"/>
      <c r="R315" s="73"/>
    </row>
    <row r="316" spans="2:18" x14ac:dyDescent="0.2">
      <c r="B316" s="69"/>
      <c r="C316" s="70"/>
      <c r="D316" s="70"/>
      <c r="E316" s="70"/>
      <c r="F316" s="69"/>
      <c r="G316" s="70"/>
      <c r="H316" s="69"/>
      <c r="I316" s="69"/>
      <c r="J316" s="69"/>
      <c r="K316" s="70"/>
      <c r="L316" s="69"/>
      <c r="M316" s="70"/>
      <c r="N316" s="72"/>
      <c r="O316" s="72"/>
      <c r="P316" s="72"/>
      <c r="Q316" s="33"/>
      <c r="R316" s="73"/>
    </row>
    <row r="317" spans="2:18" x14ac:dyDescent="0.2">
      <c r="B317" s="69"/>
      <c r="C317" s="70"/>
      <c r="D317" s="70"/>
      <c r="E317" s="70"/>
      <c r="F317" s="69"/>
      <c r="G317" s="70"/>
      <c r="H317" s="69"/>
      <c r="I317" s="69"/>
      <c r="J317" s="69"/>
      <c r="K317" s="70"/>
      <c r="L317" s="69"/>
      <c r="M317" s="70"/>
      <c r="N317" s="75"/>
      <c r="O317" s="75"/>
      <c r="P317" s="75"/>
      <c r="Q317" s="33"/>
      <c r="R317" s="73"/>
    </row>
    <row r="318" spans="2:18" x14ac:dyDescent="0.2">
      <c r="B318" s="69"/>
      <c r="C318" s="70"/>
      <c r="D318" s="70"/>
      <c r="E318" s="70"/>
      <c r="F318" s="69"/>
      <c r="G318" s="70"/>
      <c r="H318" s="69"/>
      <c r="I318" s="73"/>
      <c r="J318" s="84"/>
      <c r="K318" s="70"/>
      <c r="L318" s="69"/>
      <c r="M318" s="70"/>
      <c r="N318" s="72"/>
      <c r="O318" s="72"/>
      <c r="P318" s="72"/>
      <c r="Q318" s="33"/>
      <c r="R318" s="73"/>
    </row>
    <row r="319" spans="2:18" x14ac:dyDescent="0.2">
      <c r="B319" s="69"/>
      <c r="C319" s="70"/>
      <c r="D319" s="70"/>
      <c r="E319" s="70"/>
      <c r="F319" s="69"/>
      <c r="G319" s="70"/>
      <c r="H319" s="66"/>
      <c r="I319" s="73"/>
      <c r="J319" s="84"/>
      <c r="K319" s="70"/>
      <c r="L319" s="69"/>
      <c r="M319" s="70"/>
      <c r="N319" s="75"/>
      <c r="O319" s="75"/>
      <c r="P319" s="75"/>
      <c r="Q319" s="33"/>
      <c r="R319" s="73"/>
    </row>
    <row r="320" spans="2:18" x14ac:dyDescent="0.2">
      <c r="B320" s="69"/>
      <c r="C320" s="70"/>
      <c r="E320" s="70"/>
      <c r="F320" s="69"/>
      <c r="G320" s="70"/>
      <c r="H320" s="66"/>
      <c r="I320" s="69"/>
      <c r="J320" s="85"/>
      <c r="K320" s="70"/>
      <c r="L320" s="69"/>
      <c r="M320" s="70"/>
      <c r="N320" s="75"/>
      <c r="O320" s="75"/>
      <c r="P320" s="75"/>
      <c r="Q320" s="33"/>
      <c r="R320" s="73"/>
    </row>
    <row r="321" spans="2:18" x14ac:dyDescent="0.2">
      <c r="B321" s="69"/>
      <c r="C321" s="70"/>
      <c r="D321" s="70"/>
      <c r="E321" s="70"/>
      <c r="F321" s="69"/>
      <c r="G321" s="70"/>
      <c r="H321" s="66"/>
      <c r="I321" s="69"/>
      <c r="J321" s="69"/>
      <c r="K321" s="70"/>
      <c r="L321" s="69"/>
      <c r="M321" s="70"/>
      <c r="N321" s="72"/>
      <c r="O321" s="72"/>
      <c r="P321" s="72"/>
      <c r="R321" s="73"/>
    </row>
    <row r="322" spans="2:18" x14ac:dyDescent="0.2">
      <c r="B322" s="69"/>
      <c r="C322" s="70"/>
      <c r="D322" s="70"/>
      <c r="E322" s="70"/>
      <c r="F322" s="69"/>
      <c r="G322" s="70"/>
      <c r="H322" s="66"/>
      <c r="I322" s="69"/>
      <c r="J322" s="76"/>
      <c r="K322" s="70"/>
      <c r="L322" s="69"/>
      <c r="M322" s="70"/>
      <c r="N322" s="72"/>
      <c r="O322" s="72"/>
      <c r="P322" s="72"/>
      <c r="R322" s="73"/>
    </row>
    <row r="323" spans="2:18" x14ac:dyDescent="0.2">
      <c r="B323" s="69"/>
      <c r="C323" s="70"/>
      <c r="D323" s="70"/>
      <c r="E323" s="70"/>
      <c r="F323" s="69"/>
      <c r="G323" s="70"/>
      <c r="H323" s="66"/>
      <c r="I323" s="71"/>
      <c r="J323" s="71"/>
      <c r="K323" s="70"/>
      <c r="L323" s="69"/>
      <c r="M323" s="70"/>
      <c r="N323" s="72"/>
      <c r="O323" s="72"/>
      <c r="P323" s="72"/>
      <c r="R323" s="73"/>
    </row>
    <row r="324" spans="2:18" x14ac:dyDescent="0.2">
      <c r="B324" s="71"/>
      <c r="C324" s="77"/>
      <c r="D324" s="77"/>
      <c r="E324" s="70"/>
      <c r="F324" s="69"/>
      <c r="G324" s="70"/>
      <c r="I324" s="71"/>
      <c r="J324" s="71"/>
      <c r="K324" s="70"/>
      <c r="L324" s="69"/>
      <c r="M324" s="70"/>
      <c r="N324" s="72"/>
      <c r="O324" s="72"/>
      <c r="P324" s="72"/>
      <c r="R324" s="73"/>
    </row>
    <row r="325" spans="2:18" x14ac:dyDescent="0.2">
      <c r="B325" s="71"/>
      <c r="C325" s="77"/>
      <c r="D325" s="77"/>
      <c r="E325" s="70"/>
      <c r="F325" s="69"/>
      <c r="G325" s="70"/>
      <c r="I325" s="71"/>
      <c r="J325" s="71"/>
      <c r="K325" s="70"/>
      <c r="L325" s="69"/>
      <c r="M325" s="70"/>
      <c r="O325" s="75"/>
      <c r="P325" s="75"/>
    </row>
    <row r="326" spans="2:18" x14ac:dyDescent="0.2">
      <c r="B326" s="71"/>
      <c r="C326" s="77"/>
      <c r="D326" s="77"/>
      <c r="E326" s="70"/>
      <c r="F326" s="69"/>
      <c r="G326" s="70"/>
      <c r="I326" s="71"/>
      <c r="J326" s="71"/>
      <c r="K326" s="70"/>
      <c r="L326" s="69"/>
      <c r="M326" s="70"/>
      <c r="O326" s="67"/>
      <c r="P326" s="67"/>
    </row>
    <row r="327" spans="2:18" x14ac:dyDescent="0.2">
      <c r="B327" s="71"/>
      <c r="C327" s="77"/>
      <c r="D327" s="77"/>
      <c r="E327" s="70"/>
      <c r="F327" s="69"/>
      <c r="G327" s="70"/>
      <c r="I327" s="71"/>
      <c r="J327" s="71"/>
      <c r="K327" s="70"/>
      <c r="L327" s="69"/>
      <c r="M327" s="70"/>
      <c r="O327" s="67"/>
      <c r="P327" s="67"/>
    </row>
    <row r="328" spans="2:18" x14ac:dyDescent="0.2">
      <c r="B328" s="71"/>
      <c r="C328" s="77"/>
      <c r="D328" s="77"/>
      <c r="E328" s="70"/>
      <c r="F328" s="69"/>
      <c r="G328" s="70"/>
      <c r="H328" s="70"/>
      <c r="I328" s="71"/>
      <c r="J328" s="71"/>
      <c r="K328" s="70"/>
      <c r="L328" s="69"/>
      <c r="M328" s="70"/>
      <c r="N328" s="67"/>
      <c r="O328" s="67"/>
      <c r="P328" s="67"/>
    </row>
    <row r="329" spans="2:18" x14ac:dyDescent="0.2">
      <c r="B329" s="71"/>
      <c r="C329" s="77"/>
      <c r="D329" s="77"/>
      <c r="E329" s="70"/>
      <c r="F329" s="69"/>
      <c r="G329" s="70"/>
      <c r="H329" s="70"/>
      <c r="I329" s="71"/>
      <c r="J329" s="71"/>
      <c r="K329" s="70"/>
      <c r="L329" s="69"/>
      <c r="M329" s="70"/>
      <c r="N329" s="67"/>
      <c r="O329" s="67"/>
      <c r="P329" s="67"/>
    </row>
    <row r="330" spans="2:18" x14ac:dyDescent="0.2">
      <c r="B330" s="71"/>
      <c r="C330" s="77"/>
      <c r="D330" s="77"/>
      <c r="E330" s="70"/>
      <c r="F330" s="69"/>
      <c r="G330" s="70"/>
      <c r="H330" s="70"/>
      <c r="I330" s="71"/>
      <c r="J330" s="71"/>
      <c r="K330" s="70"/>
      <c r="L330" s="69"/>
      <c r="M330" s="70"/>
      <c r="N330" s="67"/>
      <c r="O330" s="67"/>
      <c r="P330" s="67"/>
    </row>
    <row r="331" spans="2:18" ht="15.75" x14ac:dyDescent="0.2">
      <c r="B331" s="64"/>
      <c r="C331" s="65"/>
      <c r="D331" s="65"/>
      <c r="E331" s="64"/>
      <c r="F331" s="78"/>
      <c r="G331" s="78"/>
      <c r="H331" s="70"/>
      <c r="I331" s="70"/>
      <c r="J331" s="64"/>
      <c r="K331" s="64"/>
      <c r="L331" s="80"/>
      <c r="M331" s="80"/>
      <c r="N331" s="67"/>
      <c r="O331" s="67"/>
      <c r="P331" s="67"/>
    </row>
    <row r="332" spans="2:18" ht="15.75" x14ac:dyDescent="0.2">
      <c r="B332" s="64"/>
      <c r="C332" s="65"/>
      <c r="D332" s="65"/>
      <c r="E332" s="64"/>
      <c r="F332" s="69"/>
      <c r="G332" s="70"/>
      <c r="H332" s="176"/>
      <c r="I332" s="176"/>
      <c r="J332" s="69"/>
      <c r="K332" s="70"/>
      <c r="L332" s="69"/>
      <c r="M332" s="70"/>
      <c r="N332" s="75"/>
      <c r="O332" s="67"/>
      <c r="P332" s="67"/>
    </row>
    <row r="333" spans="2:18" x14ac:dyDescent="0.2">
      <c r="B333" s="71"/>
      <c r="C333" s="77"/>
      <c r="D333" s="77"/>
      <c r="E333" s="70"/>
      <c r="F333" s="69"/>
      <c r="G333" s="70"/>
      <c r="I333" s="35"/>
      <c r="J333" s="70"/>
      <c r="K333" s="70"/>
      <c r="L333" s="69"/>
      <c r="M333" s="70"/>
      <c r="N333" s="72"/>
      <c r="O333" s="72"/>
      <c r="P333" s="72"/>
      <c r="R333" s="73"/>
    </row>
    <row r="334" spans="2:18" ht="15.75" x14ac:dyDescent="0.2">
      <c r="B334" s="64"/>
      <c r="C334" s="65"/>
      <c r="D334" s="65"/>
      <c r="E334" s="64"/>
      <c r="F334" s="66"/>
      <c r="G334" s="66"/>
      <c r="H334" s="177"/>
      <c r="I334" s="177"/>
      <c r="J334" s="64"/>
      <c r="K334" s="64"/>
      <c r="L334" s="64"/>
      <c r="M334" s="64"/>
      <c r="N334" s="67"/>
      <c r="O334" s="67"/>
      <c r="P334" s="67"/>
    </row>
    <row r="335" spans="2:18" x14ac:dyDescent="0.2">
      <c r="B335" s="178"/>
      <c r="C335" s="178"/>
      <c r="D335" s="178"/>
      <c r="E335" s="178"/>
      <c r="F335" s="178"/>
      <c r="G335" s="178"/>
      <c r="I335" s="178"/>
      <c r="J335" s="178"/>
      <c r="K335" s="178"/>
      <c r="L335" s="178"/>
      <c r="M335" s="178"/>
      <c r="N335" s="68"/>
      <c r="O335" s="68"/>
      <c r="P335" s="72"/>
    </row>
    <row r="336" spans="2:18" x14ac:dyDescent="0.2">
      <c r="B336" s="69"/>
      <c r="C336" s="70"/>
      <c r="D336" s="70"/>
      <c r="E336" s="69"/>
      <c r="F336" s="69"/>
      <c r="G336" s="69"/>
      <c r="H336" s="69"/>
      <c r="I336" s="71"/>
      <c r="J336" s="35"/>
      <c r="K336" s="70"/>
      <c r="L336" s="69"/>
      <c r="M336" s="70"/>
      <c r="N336" s="72"/>
      <c r="O336" s="72"/>
      <c r="P336" s="72"/>
      <c r="R336" s="73"/>
    </row>
    <row r="337" spans="2:18" x14ac:dyDescent="0.2">
      <c r="B337" s="69"/>
      <c r="C337" s="70"/>
      <c r="D337" s="70"/>
      <c r="E337" s="70"/>
      <c r="F337" s="69"/>
      <c r="G337" s="70"/>
      <c r="H337" s="69"/>
      <c r="I337" s="69"/>
      <c r="J337" s="69"/>
      <c r="K337" s="70"/>
      <c r="L337" s="69"/>
      <c r="M337" s="70"/>
      <c r="N337" s="72"/>
      <c r="O337" s="72"/>
      <c r="P337" s="72"/>
      <c r="Q337" s="33"/>
      <c r="R337" s="73"/>
    </row>
    <row r="338" spans="2:18" x14ac:dyDescent="0.2">
      <c r="B338" s="69"/>
      <c r="C338" s="70"/>
      <c r="D338" s="70"/>
      <c r="E338" s="70"/>
      <c r="F338" s="69"/>
      <c r="G338" s="70"/>
      <c r="H338" s="69"/>
      <c r="I338" s="69"/>
      <c r="J338" s="69"/>
      <c r="K338" s="70"/>
      <c r="L338" s="69"/>
      <c r="M338" s="70"/>
      <c r="N338" s="72"/>
      <c r="O338" s="72"/>
      <c r="P338" s="72"/>
      <c r="Q338" s="33"/>
      <c r="R338" s="73"/>
    </row>
    <row r="339" spans="2:18" x14ac:dyDescent="0.2">
      <c r="B339" s="69"/>
      <c r="C339" s="70"/>
      <c r="D339" s="70"/>
      <c r="E339" s="70"/>
      <c r="F339" s="69"/>
      <c r="G339" s="70"/>
      <c r="H339" s="69"/>
      <c r="I339" s="69"/>
      <c r="J339" s="69"/>
      <c r="K339" s="70"/>
      <c r="L339" s="69"/>
      <c r="M339" s="70"/>
      <c r="N339" s="72"/>
      <c r="O339" s="72"/>
      <c r="P339" s="72"/>
      <c r="Q339" s="33"/>
      <c r="R339" s="73"/>
    </row>
    <row r="340" spans="2:18" x14ac:dyDescent="0.2">
      <c r="B340" s="69"/>
      <c r="C340" s="70"/>
      <c r="D340" s="70"/>
      <c r="E340" s="70"/>
      <c r="F340" s="69"/>
      <c r="G340" s="70"/>
      <c r="H340" s="69"/>
      <c r="I340" s="69"/>
      <c r="J340" s="69"/>
      <c r="K340" s="70"/>
      <c r="L340" s="69"/>
      <c r="M340" s="70"/>
      <c r="N340" s="72"/>
      <c r="O340" s="72"/>
      <c r="P340" s="72"/>
      <c r="Q340" s="33"/>
      <c r="R340" s="73"/>
    </row>
    <row r="341" spans="2:18" x14ac:dyDescent="0.2">
      <c r="B341" s="69"/>
      <c r="C341" s="70"/>
      <c r="D341" s="70"/>
      <c r="E341" s="70"/>
      <c r="F341" s="69"/>
      <c r="G341" s="70"/>
      <c r="H341" s="69"/>
      <c r="I341" s="69"/>
      <c r="J341" s="69"/>
      <c r="K341" s="70"/>
      <c r="L341" s="69"/>
      <c r="M341" s="70"/>
      <c r="N341" s="72"/>
      <c r="O341" s="72"/>
      <c r="P341" s="72"/>
      <c r="Q341" s="33"/>
      <c r="R341" s="73"/>
    </row>
    <row r="342" spans="2:18" x14ac:dyDescent="0.2">
      <c r="B342" s="69"/>
      <c r="C342" s="70"/>
      <c r="D342" s="70"/>
      <c r="E342" s="70"/>
      <c r="F342" s="69"/>
      <c r="G342" s="70"/>
      <c r="H342" s="69"/>
      <c r="I342" s="69"/>
      <c r="J342" s="69"/>
      <c r="K342" s="70"/>
      <c r="L342" s="69"/>
      <c r="M342" s="70"/>
      <c r="N342" s="72"/>
      <c r="O342" s="72"/>
      <c r="P342" s="72"/>
      <c r="Q342" s="33"/>
      <c r="R342" s="73"/>
    </row>
    <row r="343" spans="2:18" x14ac:dyDescent="0.2">
      <c r="B343" s="69"/>
      <c r="C343" s="70"/>
      <c r="E343" s="70"/>
      <c r="F343" s="69"/>
      <c r="G343" s="70"/>
      <c r="H343" s="69"/>
      <c r="I343" s="69"/>
      <c r="J343" s="69"/>
      <c r="K343" s="70"/>
      <c r="L343" s="69"/>
      <c r="M343" s="70"/>
      <c r="N343" s="72"/>
      <c r="O343" s="72"/>
      <c r="P343" s="72"/>
      <c r="Q343" s="33"/>
      <c r="R343" s="73"/>
    </row>
    <row r="344" spans="2:18" x14ac:dyDescent="0.2">
      <c r="B344" s="69"/>
      <c r="C344" s="70"/>
      <c r="D344" s="70"/>
      <c r="E344" s="70"/>
      <c r="F344" s="69"/>
      <c r="G344" s="70"/>
      <c r="H344" s="69"/>
      <c r="I344" s="69"/>
      <c r="J344" s="69"/>
      <c r="K344" s="70"/>
      <c r="L344" s="69"/>
      <c r="M344" s="70"/>
      <c r="N344" s="75"/>
      <c r="O344" s="75"/>
      <c r="P344" s="75"/>
      <c r="Q344" s="33"/>
      <c r="R344" s="73"/>
    </row>
    <row r="345" spans="2:18" x14ac:dyDescent="0.2">
      <c r="B345" s="69"/>
      <c r="C345" s="70"/>
      <c r="D345" s="70"/>
      <c r="E345" s="70"/>
      <c r="F345" s="69"/>
      <c r="G345" s="70"/>
      <c r="H345" s="69"/>
      <c r="I345" s="73"/>
      <c r="J345" s="73"/>
      <c r="K345" s="70"/>
      <c r="L345" s="69"/>
      <c r="M345" s="70"/>
      <c r="N345" s="72"/>
      <c r="O345" s="72"/>
      <c r="P345" s="72"/>
      <c r="Q345" s="33"/>
      <c r="R345" s="73"/>
    </row>
    <row r="346" spans="2:18" x14ac:dyDescent="0.2">
      <c r="B346" s="69"/>
      <c r="C346" s="70"/>
      <c r="D346" s="70"/>
      <c r="E346" s="70"/>
      <c r="F346" s="69"/>
      <c r="G346" s="70"/>
      <c r="H346" s="66"/>
      <c r="I346" s="73"/>
      <c r="J346" s="73"/>
      <c r="K346" s="70"/>
      <c r="L346" s="69"/>
      <c r="M346" s="70"/>
      <c r="N346" s="75"/>
      <c r="O346" s="75"/>
      <c r="P346" s="75"/>
      <c r="Q346" s="33"/>
      <c r="R346" s="73"/>
    </row>
    <row r="347" spans="2:18" x14ac:dyDescent="0.2">
      <c r="B347" s="69"/>
      <c r="C347" s="70"/>
      <c r="E347" s="70"/>
      <c r="F347" s="69"/>
      <c r="G347" s="70"/>
      <c r="H347" s="66"/>
      <c r="I347" s="69"/>
      <c r="J347" s="69"/>
      <c r="K347" s="70"/>
      <c r="L347" s="69"/>
      <c r="M347" s="70"/>
      <c r="N347" s="75"/>
      <c r="O347" s="75"/>
      <c r="P347" s="75"/>
      <c r="Q347" s="33"/>
      <c r="R347" s="73"/>
    </row>
    <row r="348" spans="2:18" x14ac:dyDescent="0.2">
      <c r="B348" s="69"/>
      <c r="C348" s="70"/>
      <c r="D348" s="77"/>
      <c r="E348" s="70"/>
      <c r="F348" s="69"/>
      <c r="G348" s="70"/>
      <c r="H348" s="66"/>
      <c r="I348" s="69"/>
      <c r="J348" s="69"/>
      <c r="K348" s="70"/>
      <c r="L348" s="69"/>
      <c r="M348" s="70"/>
      <c r="N348" s="72"/>
      <c r="O348" s="72"/>
      <c r="P348" s="72"/>
      <c r="R348" s="73"/>
    </row>
    <row r="349" spans="2:18" x14ac:dyDescent="0.2">
      <c r="B349" s="69"/>
      <c r="C349" s="70"/>
      <c r="D349" s="70"/>
      <c r="E349" s="70"/>
      <c r="F349" s="69"/>
      <c r="G349" s="70"/>
      <c r="H349" s="66"/>
      <c r="I349" s="69"/>
      <c r="J349" s="76"/>
      <c r="K349" s="70"/>
      <c r="L349" s="69"/>
      <c r="M349" s="70"/>
      <c r="N349" s="72"/>
      <c r="O349" s="72"/>
      <c r="P349" s="72"/>
      <c r="R349" s="73"/>
    </row>
    <row r="350" spans="2:18" x14ac:dyDescent="0.2">
      <c r="B350" s="69"/>
      <c r="C350" s="70"/>
      <c r="D350" s="70"/>
      <c r="E350" s="70"/>
      <c r="F350" s="69"/>
      <c r="G350" s="70"/>
      <c r="H350" s="66"/>
      <c r="I350" s="71"/>
      <c r="J350" s="71"/>
      <c r="K350" s="70"/>
      <c r="L350" s="69"/>
      <c r="M350" s="70"/>
      <c r="N350" s="72"/>
      <c r="O350" s="72"/>
      <c r="P350" s="72"/>
      <c r="R350" s="73"/>
    </row>
    <row r="351" spans="2:18" x14ac:dyDescent="0.2">
      <c r="B351" s="71"/>
      <c r="C351" s="77"/>
      <c r="E351" s="70"/>
      <c r="F351" s="69"/>
      <c r="G351" s="70"/>
      <c r="I351" s="71"/>
      <c r="J351" s="71"/>
      <c r="K351" s="70"/>
      <c r="L351" s="69"/>
      <c r="M351" s="70"/>
      <c r="N351" s="72"/>
      <c r="O351" s="72"/>
      <c r="P351" s="72"/>
      <c r="R351" s="73"/>
    </row>
    <row r="352" spans="2:18" x14ac:dyDescent="0.2">
      <c r="B352" s="71"/>
      <c r="C352" s="77"/>
      <c r="D352" s="77"/>
      <c r="E352" s="70"/>
      <c r="F352" s="69"/>
      <c r="G352" s="70"/>
      <c r="I352" s="71"/>
      <c r="J352" s="71"/>
      <c r="K352" s="70"/>
      <c r="L352" s="69"/>
      <c r="M352" s="70"/>
      <c r="O352" s="75"/>
      <c r="P352" s="75"/>
    </row>
    <row r="353" spans="2:18" x14ac:dyDescent="0.2">
      <c r="B353" s="71"/>
      <c r="C353" s="77"/>
      <c r="D353" s="77"/>
      <c r="E353" s="70"/>
      <c r="F353" s="69"/>
      <c r="G353" s="70"/>
      <c r="I353" s="71"/>
      <c r="J353" s="71"/>
      <c r="K353" s="70"/>
      <c r="L353" s="69"/>
      <c r="M353" s="70"/>
      <c r="O353" s="67"/>
      <c r="P353" s="67"/>
    </row>
    <row r="354" spans="2:18" x14ac:dyDescent="0.2">
      <c r="B354" s="71"/>
      <c r="C354" s="77"/>
      <c r="D354" s="77"/>
      <c r="E354" s="70"/>
      <c r="F354" s="69"/>
      <c r="G354" s="70"/>
      <c r="I354" s="71"/>
      <c r="J354" s="71"/>
      <c r="K354" s="70"/>
      <c r="L354" s="69"/>
      <c r="M354" s="70"/>
      <c r="O354" s="67"/>
      <c r="P354" s="67"/>
    </row>
    <row r="355" spans="2:18" x14ac:dyDescent="0.2">
      <c r="B355" s="71"/>
      <c r="C355" s="77"/>
      <c r="D355" s="77"/>
      <c r="E355" s="70"/>
      <c r="F355" s="69"/>
      <c r="G355" s="70"/>
      <c r="H355" s="70"/>
      <c r="I355" s="71"/>
      <c r="J355" s="71"/>
      <c r="K355" s="70"/>
      <c r="L355" s="69"/>
      <c r="M355" s="70"/>
      <c r="N355" s="67"/>
      <c r="O355" s="67"/>
      <c r="P355" s="67"/>
    </row>
    <row r="356" spans="2:18" x14ac:dyDescent="0.2">
      <c r="B356" s="71"/>
      <c r="C356" s="77"/>
      <c r="D356" s="77"/>
      <c r="E356" s="70"/>
      <c r="F356" s="69"/>
      <c r="G356" s="70"/>
      <c r="H356" s="70"/>
      <c r="I356" s="71"/>
      <c r="J356" s="71"/>
      <c r="K356" s="70"/>
      <c r="L356" s="69"/>
      <c r="M356" s="70"/>
      <c r="N356" s="67"/>
      <c r="O356" s="67"/>
      <c r="P356" s="67"/>
    </row>
    <row r="357" spans="2:18" x14ac:dyDescent="0.2">
      <c r="B357" s="71"/>
      <c r="C357" s="77"/>
      <c r="D357" s="77"/>
      <c r="E357" s="70"/>
      <c r="F357" s="69"/>
      <c r="G357" s="70"/>
      <c r="H357" s="70"/>
      <c r="I357" s="71"/>
      <c r="J357" s="71"/>
      <c r="K357" s="70"/>
      <c r="L357" s="69"/>
      <c r="M357" s="70"/>
      <c r="N357" s="67"/>
      <c r="O357" s="67"/>
      <c r="P357" s="67"/>
    </row>
    <row r="358" spans="2:18" ht="15.75" x14ac:dyDescent="0.2">
      <c r="B358" s="64"/>
      <c r="C358" s="65"/>
      <c r="D358" s="65"/>
      <c r="E358" s="64"/>
      <c r="F358" s="78"/>
      <c r="G358" s="78"/>
      <c r="H358" s="70"/>
      <c r="I358" s="70"/>
      <c r="J358" s="64"/>
      <c r="K358" s="64"/>
      <c r="L358" s="80"/>
      <c r="M358" s="80"/>
      <c r="N358" s="67"/>
      <c r="O358" s="67"/>
      <c r="P358" s="67"/>
    </row>
    <row r="359" spans="2:18" ht="15.75" x14ac:dyDescent="0.2">
      <c r="B359" s="64"/>
      <c r="C359" s="65"/>
      <c r="D359" s="65"/>
      <c r="E359" s="64"/>
      <c r="F359" s="69"/>
      <c r="G359" s="70"/>
      <c r="H359" s="176"/>
      <c r="I359" s="176"/>
      <c r="J359" s="69"/>
      <c r="K359" s="70"/>
      <c r="L359" s="69"/>
      <c r="M359" s="70"/>
      <c r="N359" s="75"/>
      <c r="O359" s="67"/>
      <c r="P359" s="67"/>
    </row>
    <row r="360" spans="2:18" ht="15.75" x14ac:dyDescent="0.2">
      <c r="B360" s="64"/>
      <c r="C360" s="65"/>
      <c r="D360" s="65"/>
      <c r="E360" s="64"/>
      <c r="F360" s="66"/>
      <c r="G360" s="66"/>
      <c r="H360" s="177"/>
      <c r="I360" s="177"/>
      <c r="J360" s="64"/>
      <c r="K360" s="64"/>
      <c r="L360" s="64"/>
      <c r="M360" s="64"/>
      <c r="N360" s="67"/>
      <c r="O360" s="67"/>
      <c r="P360" s="67"/>
    </row>
    <row r="361" spans="2:18" x14ac:dyDescent="0.2">
      <c r="B361" s="178"/>
      <c r="C361" s="178"/>
      <c r="D361" s="178"/>
      <c r="E361" s="178"/>
      <c r="F361" s="178"/>
      <c r="G361" s="178"/>
      <c r="I361" s="178"/>
      <c r="J361" s="178"/>
      <c r="K361" s="178"/>
      <c r="L361" s="178"/>
      <c r="M361" s="178"/>
      <c r="N361" s="68"/>
      <c r="O361" s="68"/>
      <c r="P361" s="72"/>
    </row>
    <row r="362" spans="2:18" x14ac:dyDescent="0.2">
      <c r="B362" s="69"/>
      <c r="C362" s="70"/>
      <c r="D362" s="70"/>
      <c r="E362" s="69"/>
      <c r="F362" s="69"/>
      <c r="G362" s="69"/>
      <c r="H362" s="69"/>
      <c r="I362" s="71"/>
      <c r="J362" s="35"/>
      <c r="K362" s="70"/>
      <c r="L362" s="69"/>
      <c r="M362" s="70"/>
      <c r="N362" s="72"/>
      <c r="O362" s="72"/>
      <c r="P362" s="72"/>
      <c r="R362" s="73"/>
    </row>
    <row r="363" spans="2:18" x14ac:dyDescent="0.2">
      <c r="B363" s="69"/>
      <c r="C363" s="70"/>
      <c r="D363" s="70"/>
      <c r="E363" s="70"/>
      <c r="F363" s="69"/>
      <c r="G363" s="70"/>
      <c r="H363" s="69"/>
      <c r="I363" s="73"/>
      <c r="J363" s="73"/>
      <c r="K363" s="70"/>
      <c r="L363" s="69"/>
      <c r="M363" s="70"/>
      <c r="N363" s="72"/>
      <c r="O363" s="72"/>
      <c r="P363" s="72"/>
      <c r="Q363" s="33"/>
      <c r="R363" s="73"/>
    </row>
    <row r="364" spans="2:18" x14ac:dyDescent="0.2">
      <c r="B364" s="69"/>
      <c r="C364" s="70"/>
      <c r="D364" s="70"/>
      <c r="E364" s="70"/>
      <c r="F364" s="69"/>
      <c r="G364" s="70"/>
      <c r="H364" s="69"/>
      <c r="I364" s="73"/>
      <c r="J364" s="73"/>
      <c r="K364" s="70"/>
      <c r="L364" s="69"/>
      <c r="M364" s="70"/>
      <c r="N364" s="72"/>
      <c r="O364" s="72"/>
      <c r="P364" s="72"/>
      <c r="Q364" s="33"/>
      <c r="R364" s="73"/>
    </row>
    <row r="365" spans="2:18" x14ac:dyDescent="0.2">
      <c r="B365" s="69"/>
      <c r="C365" s="70"/>
      <c r="E365" s="70"/>
      <c r="F365" s="69"/>
      <c r="G365" s="70"/>
      <c r="H365" s="69"/>
      <c r="I365" s="73"/>
      <c r="J365" s="73"/>
      <c r="K365" s="70"/>
      <c r="L365" s="69"/>
      <c r="M365" s="70"/>
      <c r="N365" s="72"/>
      <c r="O365" s="72"/>
      <c r="P365" s="72"/>
      <c r="Q365" s="33"/>
      <c r="R365" s="73"/>
    </row>
    <row r="366" spans="2:18" x14ac:dyDescent="0.2">
      <c r="B366" s="69"/>
      <c r="C366" s="70"/>
      <c r="D366" s="70"/>
      <c r="E366" s="70"/>
      <c r="F366" s="69"/>
      <c r="G366" s="70"/>
      <c r="H366" s="69"/>
      <c r="I366" s="73"/>
      <c r="J366" s="73"/>
      <c r="K366" s="70"/>
      <c r="L366" s="69"/>
      <c r="M366" s="70"/>
      <c r="N366" s="72"/>
      <c r="O366" s="72"/>
      <c r="P366" s="72"/>
      <c r="Q366" s="33"/>
      <c r="R366" s="73"/>
    </row>
    <row r="367" spans="2:18" x14ac:dyDescent="0.2">
      <c r="B367" s="69"/>
      <c r="C367" s="70"/>
      <c r="D367" s="70"/>
      <c r="E367" s="70"/>
      <c r="F367" s="69"/>
      <c r="G367" s="70"/>
      <c r="H367" s="69"/>
      <c r="I367" s="73"/>
      <c r="J367" s="73"/>
      <c r="K367" s="70"/>
      <c r="L367" s="69"/>
      <c r="M367" s="70"/>
      <c r="N367" s="72"/>
      <c r="O367" s="72"/>
      <c r="P367" s="72"/>
      <c r="Q367" s="33"/>
      <c r="R367" s="73"/>
    </row>
    <row r="368" spans="2:18" x14ac:dyDescent="0.2">
      <c r="B368" s="69"/>
      <c r="C368" s="70"/>
      <c r="D368" s="70"/>
      <c r="E368" s="70"/>
      <c r="F368" s="69"/>
      <c r="G368" s="70"/>
      <c r="I368" s="73"/>
      <c r="J368" s="73"/>
      <c r="K368" s="70"/>
      <c r="L368" s="69"/>
      <c r="M368" s="70"/>
      <c r="N368" s="72"/>
      <c r="O368" s="72"/>
      <c r="P368" s="72"/>
      <c r="Q368" s="33"/>
      <c r="R368" s="73"/>
    </row>
    <row r="369" spans="2:18" x14ac:dyDescent="0.2">
      <c r="B369" s="69"/>
      <c r="C369" s="70"/>
      <c r="E369" s="70"/>
      <c r="F369" s="69"/>
      <c r="G369" s="70"/>
      <c r="I369" s="73"/>
      <c r="J369" s="73"/>
      <c r="K369" s="70"/>
      <c r="L369" s="69"/>
      <c r="M369" s="70"/>
      <c r="N369" s="72"/>
      <c r="O369" s="72"/>
      <c r="P369" s="72"/>
      <c r="Q369" s="33"/>
      <c r="R369" s="73"/>
    </row>
    <row r="370" spans="2:18" x14ac:dyDescent="0.2">
      <c r="B370" s="69"/>
      <c r="C370" s="70"/>
      <c r="D370" s="70"/>
      <c r="E370" s="70"/>
      <c r="F370" s="69"/>
      <c r="G370" s="70"/>
      <c r="I370" s="73"/>
      <c r="J370" s="73"/>
      <c r="K370" s="70"/>
      <c r="L370" s="69"/>
      <c r="M370" s="70"/>
      <c r="N370" s="75"/>
      <c r="O370" s="75"/>
      <c r="P370" s="75"/>
      <c r="Q370" s="33"/>
      <c r="R370" s="73"/>
    </row>
    <row r="371" spans="2:18" x14ac:dyDescent="0.2">
      <c r="B371" s="69"/>
      <c r="C371" s="70"/>
      <c r="D371" s="70"/>
      <c r="E371" s="70"/>
      <c r="F371" s="69"/>
      <c r="G371" s="70"/>
      <c r="H371" s="69"/>
      <c r="I371" s="73"/>
      <c r="J371" s="73"/>
      <c r="K371" s="70"/>
      <c r="L371" s="69"/>
      <c r="M371" s="70"/>
      <c r="N371" s="72"/>
      <c r="O371" s="72"/>
      <c r="P371" s="72"/>
      <c r="Q371" s="33"/>
      <c r="R371" s="73"/>
    </row>
    <row r="372" spans="2:18" x14ac:dyDescent="0.2">
      <c r="B372" s="69"/>
      <c r="C372" s="70"/>
      <c r="D372" s="70"/>
      <c r="E372" s="70"/>
      <c r="F372" s="69"/>
      <c r="G372" s="70"/>
      <c r="H372" s="69"/>
      <c r="I372" s="73"/>
      <c r="J372" s="73"/>
      <c r="K372" s="70"/>
      <c r="L372" s="69"/>
      <c r="M372" s="70"/>
      <c r="N372" s="75"/>
      <c r="O372" s="75"/>
      <c r="P372" s="75"/>
      <c r="Q372" s="33"/>
      <c r="R372" s="73"/>
    </row>
    <row r="373" spans="2:18" x14ac:dyDescent="0.2">
      <c r="B373" s="69"/>
      <c r="C373" s="70"/>
      <c r="E373" s="70"/>
      <c r="F373" s="69"/>
      <c r="G373" s="70"/>
      <c r="H373" s="69"/>
      <c r="I373" s="69"/>
      <c r="J373" s="69"/>
      <c r="K373" s="70"/>
      <c r="L373" s="69"/>
      <c r="M373" s="70"/>
      <c r="N373" s="75"/>
      <c r="O373" s="75"/>
      <c r="P373" s="75"/>
      <c r="Q373" s="33"/>
      <c r="R373" s="73"/>
    </row>
    <row r="374" spans="2:18" x14ac:dyDescent="0.2">
      <c r="B374" s="69"/>
      <c r="C374" s="70"/>
      <c r="D374" s="70"/>
      <c r="E374" s="70"/>
      <c r="F374" s="69"/>
      <c r="G374" s="70"/>
      <c r="H374" s="69"/>
      <c r="I374" s="86"/>
      <c r="J374" s="73"/>
      <c r="K374" s="70"/>
      <c r="L374" s="69"/>
      <c r="M374" s="70"/>
      <c r="N374" s="72"/>
      <c r="O374" s="72"/>
      <c r="P374" s="72"/>
      <c r="R374" s="73"/>
    </row>
    <row r="375" spans="2:18" x14ac:dyDescent="0.2">
      <c r="B375" s="69"/>
      <c r="C375" s="70"/>
      <c r="D375" s="70"/>
      <c r="E375" s="70"/>
      <c r="F375" s="69"/>
      <c r="G375" s="70"/>
      <c r="H375" s="66"/>
      <c r="I375" s="86"/>
      <c r="J375" s="73"/>
      <c r="K375" s="70"/>
      <c r="L375" s="69"/>
      <c r="M375" s="70"/>
      <c r="N375" s="72"/>
      <c r="O375" s="72"/>
      <c r="P375" s="72"/>
      <c r="R375" s="73"/>
    </row>
    <row r="376" spans="2:18" x14ac:dyDescent="0.2">
      <c r="B376" s="69"/>
      <c r="C376" s="70"/>
      <c r="D376" s="70"/>
      <c r="E376" s="70"/>
      <c r="F376" s="69"/>
      <c r="G376" s="70"/>
      <c r="H376" s="66"/>
      <c r="I376" s="87"/>
      <c r="J376" s="69"/>
      <c r="K376" s="70"/>
      <c r="L376" s="69"/>
      <c r="M376" s="70"/>
      <c r="N376" s="72"/>
      <c r="O376" s="72"/>
      <c r="P376" s="72"/>
      <c r="R376" s="73"/>
    </row>
    <row r="377" spans="2:18" x14ac:dyDescent="0.2">
      <c r="B377" s="71"/>
      <c r="C377" s="77"/>
      <c r="D377" s="70"/>
      <c r="E377" s="70"/>
      <c r="F377" s="69"/>
      <c r="G377" s="70"/>
      <c r="H377" s="66"/>
      <c r="I377" s="69"/>
      <c r="J377" s="69"/>
      <c r="K377" s="70"/>
      <c r="L377" s="69"/>
      <c r="M377" s="70"/>
      <c r="N377" s="72"/>
      <c r="O377" s="72"/>
      <c r="P377" s="72"/>
      <c r="R377" s="73"/>
    </row>
    <row r="378" spans="2:18" x14ac:dyDescent="0.2">
      <c r="B378" s="71"/>
      <c r="C378" s="77"/>
      <c r="D378" s="77"/>
      <c r="E378" s="70"/>
      <c r="F378" s="69"/>
      <c r="G378" s="70"/>
      <c r="H378" s="66"/>
      <c r="I378" s="69"/>
      <c r="J378" s="76"/>
      <c r="K378" s="70"/>
      <c r="L378" s="69"/>
      <c r="M378" s="70"/>
      <c r="O378" s="75"/>
      <c r="P378" s="75"/>
    </row>
    <row r="379" spans="2:18" x14ac:dyDescent="0.2">
      <c r="B379" s="71"/>
      <c r="C379" s="77"/>
      <c r="D379" s="77"/>
      <c r="E379" s="70"/>
      <c r="F379" s="69"/>
      <c r="G379" s="70"/>
      <c r="H379" s="66"/>
      <c r="I379" s="71"/>
      <c r="J379" s="71"/>
      <c r="K379" s="70"/>
      <c r="L379" s="69"/>
      <c r="M379" s="70"/>
      <c r="O379" s="67"/>
      <c r="P379" s="67"/>
    </row>
    <row r="380" spans="2:18" x14ac:dyDescent="0.2">
      <c r="B380" s="71"/>
      <c r="C380" s="77"/>
      <c r="D380" s="77"/>
      <c r="E380" s="70"/>
      <c r="F380" s="69"/>
      <c r="G380" s="70"/>
      <c r="I380" s="71"/>
      <c r="J380" s="71"/>
      <c r="K380" s="70"/>
      <c r="L380" s="69"/>
      <c r="M380" s="70"/>
      <c r="O380" s="67"/>
      <c r="P380" s="67"/>
    </row>
    <row r="381" spans="2:18" x14ac:dyDescent="0.2">
      <c r="B381" s="71"/>
      <c r="C381" s="77"/>
      <c r="D381" s="77"/>
      <c r="E381" s="70"/>
      <c r="F381" s="69"/>
      <c r="G381" s="70"/>
      <c r="I381" s="71"/>
      <c r="J381" s="71"/>
      <c r="K381" s="70"/>
      <c r="L381" s="69"/>
      <c r="M381" s="70"/>
      <c r="N381" s="67"/>
      <c r="O381" s="67"/>
      <c r="P381" s="67"/>
    </row>
    <row r="382" spans="2:18" x14ac:dyDescent="0.2">
      <c r="B382" s="71"/>
      <c r="C382" s="77"/>
      <c r="D382" s="77"/>
      <c r="E382" s="70"/>
      <c r="F382" s="69"/>
      <c r="G382" s="70"/>
      <c r="I382" s="71"/>
      <c r="J382" s="71"/>
      <c r="K382" s="70"/>
      <c r="L382" s="69"/>
      <c r="M382" s="70"/>
      <c r="N382" s="67"/>
      <c r="O382" s="67"/>
      <c r="P382" s="67"/>
    </row>
    <row r="383" spans="2:18" x14ac:dyDescent="0.2">
      <c r="B383" s="71"/>
      <c r="C383" s="77"/>
      <c r="D383" s="77"/>
      <c r="E383" s="70"/>
      <c r="F383" s="69"/>
      <c r="G383" s="70"/>
      <c r="I383" s="71"/>
      <c r="J383" s="71"/>
      <c r="K383" s="70"/>
      <c r="L383" s="69"/>
      <c r="M383" s="70"/>
      <c r="N383" s="67"/>
      <c r="O383" s="67"/>
      <c r="P383" s="67"/>
    </row>
    <row r="384" spans="2:18" x14ac:dyDescent="0.2">
      <c r="B384" s="71"/>
      <c r="C384" s="77"/>
      <c r="D384" s="77"/>
      <c r="E384" s="70"/>
      <c r="F384" s="69"/>
      <c r="G384" s="70"/>
      <c r="H384" s="70"/>
      <c r="I384" s="71"/>
      <c r="J384" s="71"/>
      <c r="K384" s="70"/>
      <c r="L384" s="69"/>
      <c r="M384" s="70"/>
      <c r="N384" s="67"/>
      <c r="O384" s="67"/>
      <c r="P384" s="67"/>
    </row>
    <row r="385" spans="2:18" x14ac:dyDescent="0.2">
      <c r="B385" s="71"/>
      <c r="C385" s="77"/>
      <c r="D385" s="77"/>
      <c r="E385" s="70"/>
      <c r="F385" s="69"/>
      <c r="G385" s="70"/>
      <c r="H385" s="70"/>
      <c r="I385" s="71"/>
      <c r="J385" s="71"/>
      <c r="K385" s="70"/>
      <c r="L385" s="69"/>
      <c r="M385" s="70"/>
      <c r="N385" s="75"/>
      <c r="O385" s="67"/>
      <c r="P385" s="67"/>
    </row>
    <row r="386" spans="2:18" x14ac:dyDescent="0.2">
      <c r="B386" s="71"/>
      <c r="C386" s="77"/>
      <c r="D386" s="77"/>
      <c r="E386" s="70"/>
      <c r="F386" s="69"/>
      <c r="G386" s="70"/>
      <c r="H386" s="70"/>
      <c r="I386" s="71"/>
      <c r="J386" s="71"/>
      <c r="K386" s="70"/>
      <c r="L386" s="69"/>
      <c r="M386" s="70"/>
      <c r="N386" s="72"/>
      <c r="O386" s="72"/>
      <c r="P386" s="72"/>
      <c r="R386" s="73"/>
    </row>
    <row r="387" spans="2:18" ht="15.75" x14ac:dyDescent="0.2">
      <c r="B387" s="71"/>
      <c r="C387" s="77"/>
      <c r="D387" s="77"/>
      <c r="E387" s="70"/>
      <c r="F387" s="69"/>
      <c r="G387" s="70"/>
      <c r="H387" s="70"/>
      <c r="I387" s="70"/>
      <c r="J387" s="64"/>
      <c r="K387" s="64"/>
      <c r="L387" s="80"/>
      <c r="M387" s="80"/>
      <c r="N387" s="72"/>
      <c r="O387" s="72"/>
      <c r="P387" s="72"/>
      <c r="R387" s="73"/>
    </row>
    <row r="388" spans="2:18" x14ac:dyDescent="0.2">
      <c r="B388" s="71"/>
      <c r="C388" s="77"/>
      <c r="D388" s="77"/>
      <c r="E388" s="70"/>
      <c r="F388" s="69"/>
      <c r="G388" s="70"/>
      <c r="H388" s="69"/>
      <c r="I388" s="69"/>
      <c r="J388" s="69"/>
      <c r="K388" s="70"/>
      <c r="L388" s="69"/>
      <c r="M388" s="70"/>
      <c r="N388" s="72"/>
      <c r="O388" s="72"/>
      <c r="P388" s="72"/>
      <c r="R388" s="73"/>
    </row>
    <row r="389" spans="2:18" ht="15.75" x14ac:dyDescent="0.2">
      <c r="B389" s="64"/>
      <c r="C389" s="65"/>
      <c r="D389" s="65"/>
      <c r="E389" s="64"/>
      <c r="F389" s="66"/>
      <c r="G389" s="66"/>
      <c r="H389" s="177"/>
      <c r="I389" s="177"/>
      <c r="J389" s="64"/>
      <c r="K389" s="64"/>
      <c r="L389" s="64"/>
      <c r="M389" s="64"/>
      <c r="N389" s="67"/>
      <c r="O389" s="67"/>
      <c r="P389" s="67"/>
    </row>
    <row r="390" spans="2:18" x14ac:dyDescent="0.2">
      <c r="B390" s="178"/>
      <c r="C390" s="178"/>
      <c r="D390" s="178"/>
      <c r="E390" s="178"/>
      <c r="F390" s="178"/>
      <c r="G390" s="178"/>
      <c r="I390" s="178"/>
      <c r="J390" s="178"/>
      <c r="K390" s="178"/>
      <c r="L390" s="178"/>
      <c r="M390" s="178"/>
      <c r="N390" s="68"/>
      <c r="O390" s="68"/>
      <c r="P390" s="72"/>
    </row>
    <row r="391" spans="2:18" x14ac:dyDescent="0.2">
      <c r="B391" s="69"/>
      <c r="C391" s="70"/>
      <c r="D391" s="70"/>
      <c r="E391" s="69"/>
      <c r="F391" s="69"/>
      <c r="G391" s="69"/>
      <c r="H391" s="69"/>
      <c r="I391" s="71"/>
      <c r="J391" s="35"/>
      <c r="K391" s="70"/>
      <c r="L391" s="69"/>
      <c r="M391" s="70"/>
      <c r="N391" s="72"/>
      <c r="O391" s="72"/>
      <c r="P391" s="72"/>
      <c r="R391" s="73"/>
    </row>
    <row r="392" spans="2:18" x14ac:dyDescent="0.2">
      <c r="B392" s="69"/>
      <c r="C392" s="70"/>
      <c r="D392" s="70"/>
      <c r="E392" s="70"/>
      <c r="F392" s="69"/>
      <c r="G392" s="70"/>
      <c r="H392" s="69"/>
      <c r="I392" s="73"/>
      <c r="J392" s="73"/>
      <c r="K392" s="70"/>
      <c r="L392" s="69"/>
      <c r="M392" s="70"/>
      <c r="N392" s="72"/>
      <c r="O392" s="72"/>
      <c r="P392" s="72"/>
      <c r="Q392" s="33"/>
      <c r="R392" s="73"/>
    </row>
    <row r="393" spans="2:18" x14ac:dyDescent="0.2">
      <c r="B393" s="69"/>
      <c r="C393" s="70"/>
      <c r="D393" s="70"/>
      <c r="E393" s="70"/>
      <c r="F393" s="69"/>
      <c r="G393" s="70"/>
      <c r="H393" s="69"/>
      <c r="I393" s="73"/>
      <c r="J393" s="73"/>
      <c r="K393" s="70"/>
      <c r="L393" s="69"/>
      <c r="M393" s="70"/>
      <c r="N393" s="72"/>
      <c r="O393" s="72"/>
      <c r="P393" s="72"/>
      <c r="Q393" s="33"/>
      <c r="R393" s="73"/>
    </row>
    <row r="394" spans="2:18" x14ac:dyDescent="0.2">
      <c r="B394" s="69"/>
      <c r="C394" s="70"/>
      <c r="E394" s="70"/>
      <c r="F394" s="69"/>
      <c r="G394" s="70"/>
      <c r="H394" s="69"/>
      <c r="I394" s="73"/>
      <c r="J394" s="73"/>
      <c r="K394" s="70"/>
      <c r="L394" s="69"/>
      <c r="M394" s="70"/>
      <c r="N394" s="72"/>
      <c r="O394" s="72"/>
      <c r="P394" s="72"/>
      <c r="Q394" s="33"/>
      <c r="R394" s="73"/>
    </row>
    <row r="395" spans="2:18" x14ac:dyDescent="0.2">
      <c r="B395" s="69"/>
      <c r="C395" s="70"/>
      <c r="D395" s="70"/>
      <c r="E395" s="70"/>
      <c r="F395" s="69"/>
      <c r="G395" s="70"/>
      <c r="H395" s="69"/>
      <c r="I395" s="73"/>
      <c r="J395" s="73"/>
      <c r="K395" s="70"/>
      <c r="L395" s="69"/>
      <c r="M395" s="70"/>
      <c r="N395" s="72"/>
      <c r="O395" s="72"/>
      <c r="P395" s="72"/>
      <c r="Q395" s="33"/>
      <c r="R395" s="73"/>
    </row>
    <row r="396" spans="2:18" x14ac:dyDescent="0.2">
      <c r="B396" s="69"/>
      <c r="C396" s="70"/>
      <c r="D396" s="70"/>
      <c r="E396" s="70"/>
      <c r="F396" s="69"/>
      <c r="G396" s="70"/>
      <c r="H396" s="69"/>
      <c r="I396" s="73"/>
      <c r="J396" s="73"/>
      <c r="K396" s="70"/>
      <c r="L396" s="69"/>
      <c r="M396" s="70"/>
      <c r="N396" s="72"/>
      <c r="O396" s="72"/>
      <c r="P396" s="72"/>
      <c r="Q396" s="33"/>
      <c r="R396" s="73"/>
    </row>
    <row r="397" spans="2:18" x14ac:dyDescent="0.2">
      <c r="B397" s="69"/>
      <c r="C397" s="70"/>
      <c r="D397" s="70"/>
      <c r="E397" s="70"/>
      <c r="F397" s="69"/>
      <c r="G397" s="70"/>
      <c r="I397" s="73"/>
      <c r="J397" s="73"/>
      <c r="K397" s="70"/>
      <c r="L397" s="69"/>
      <c r="M397" s="70"/>
      <c r="N397" s="72"/>
      <c r="O397" s="72"/>
      <c r="P397" s="72"/>
      <c r="Q397" s="33"/>
      <c r="R397" s="73"/>
    </row>
    <row r="398" spans="2:18" x14ac:dyDescent="0.2">
      <c r="B398" s="69"/>
      <c r="C398" s="70"/>
      <c r="E398" s="70"/>
      <c r="F398" s="69"/>
      <c r="G398" s="70"/>
      <c r="I398" s="73"/>
      <c r="J398" s="73"/>
      <c r="K398" s="70"/>
      <c r="L398" s="69"/>
      <c r="M398" s="70"/>
      <c r="N398" s="72"/>
      <c r="O398" s="72"/>
      <c r="P398" s="72"/>
      <c r="Q398" s="33"/>
      <c r="R398" s="73"/>
    </row>
    <row r="399" spans="2:18" x14ac:dyDescent="0.2">
      <c r="B399" s="69"/>
      <c r="C399" s="70"/>
      <c r="D399" s="70"/>
      <c r="E399" s="70"/>
      <c r="F399" s="69"/>
      <c r="G399" s="70"/>
      <c r="I399" s="73"/>
      <c r="J399" s="73"/>
      <c r="K399" s="70"/>
      <c r="L399" s="69"/>
      <c r="M399" s="70"/>
      <c r="N399" s="75"/>
      <c r="O399" s="75"/>
      <c r="P399" s="75"/>
      <c r="Q399" s="33"/>
      <c r="R399" s="73"/>
    </row>
    <row r="400" spans="2:18" x14ac:dyDescent="0.2">
      <c r="B400" s="69"/>
      <c r="C400" s="70"/>
      <c r="D400" s="70"/>
      <c r="E400" s="70"/>
      <c r="F400" s="69"/>
      <c r="G400" s="70"/>
      <c r="H400" s="69"/>
      <c r="I400" s="73"/>
      <c r="J400" s="73"/>
      <c r="K400" s="70"/>
      <c r="L400" s="69"/>
      <c r="M400" s="70"/>
      <c r="N400" s="72"/>
      <c r="O400" s="72"/>
      <c r="P400" s="72"/>
      <c r="Q400" s="33"/>
      <c r="R400" s="73"/>
    </row>
    <row r="401" spans="2:18" x14ac:dyDescent="0.2">
      <c r="B401" s="69"/>
      <c r="C401" s="70"/>
      <c r="D401" s="70"/>
      <c r="E401" s="70"/>
      <c r="F401" s="69"/>
      <c r="G401" s="70"/>
      <c r="H401" s="69"/>
      <c r="I401" s="73"/>
      <c r="J401" s="73"/>
      <c r="K401" s="70"/>
      <c r="L401" s="69"/>
      <c r="M401" s="70"/>
      <c r="N401" s="75"/>
      <c r="O401" s="75"/>
      <c r="P401" s="75"/>
      <c r="Q401" s="33"/>
      <c r="R401" s="73"/>
    </row>
    <row r="402" spans="2:18" x14ac:dyDescent="0.2">
      <c r="B402" s="69"/>
      <c r="C402" s="70"/>
      <c r="E402" s="70"/>
      <c r="F402" s="69"/>
      <c r="G402" s="70"/>
      <c r="H402" s="69"/>
      <c r="I402" s="69"/>
      <c r="J402" s="69"/>
      <c r="K402" s="70"/>
      <c r="L402" s="69"/>
      <c r="M402" s="70"/>
      <c r="N402" s="75"/>
      <c r="O402" s="75"/>
      <c r="P402" s="75"/>
      <c r="Q402" s="33"/>
      <c r="R402" s="73"/>
    </row>
    <row r="403" spans="2:18" x14ac:dyDescent="0.2">
      <c r="B403" s="69"/>
      <c r="C403" s="70"/>
      <c r="D403" s="70"/>
      <c r="E403" s="70"/>
      <c r="F403" s="69"/>
      <c r="G403" s="70"/>
      <c r="H403" s="69"/>
      <c r="I403" s="86"/>
      <c r="J403" s="73"/>
      <c r="K403" s="70"/>
      <c r="L403" s="69"/>
      <c r="M403" s="70"/>
      <c r="N403" s="72"/>
      <c r="O403" s="72"/>
      <c r="P403" s="72"/>
      <c r="R403" s="73"/>
    </row>
    <row r="404" spans="2:18" x14ac:dyDescent="0.2">
      <c r="B404" s="69"/>
      <c r="C404" s="70"/>
      <c r="D404" s="70"/>
      <c r="E404" s="70"/>
      <c r="F404" s="69"/>
      <c r="G404" s="70"/>
      <c r="H404" s="66"/>
      <c r="I404" s="86"/>
      <c r="J404" s="73"/>
      <c r="K404" s="70"/>
      <c r="L404" s="69"/>
      <c r="M404" s="70"/>
      <c r="N404" s="72"/>
      <c r="O404" s="72"/>
      <c r="P404" s="72"/>
      <c r="R404" s="73"/>
    </row>
    <row r="405" spans="2:18" x14ac:dyDescent="0.2">
      <c r="B405" s="69"/>
      <c r="C405" s="70"/>
      <c r="D405" s="70"/>
      <c r="E405" s="70"/>
      <c r="F405" s="69"/>
      <c r="G405" s="70"/>
      <c r="H405" s="66"/>
      <c r="I405" s="87"/>
      <c r="J405" s="69"/>
      <c r="K405" s="70"/>
      <c r="L405" s="69"/>
      <c r="M405" s="70"/>
      <c r="N405" s="72"/>
      <c r="O405" s="72"/>
      <c r="P405" s="72"/>
      <c r="R405" s="73"/>
    </row>
    <row r="406" spans="2:18" x14ac:dyDescent="0.2">
      <c r="B406" s="71"/>
      <c r="C406" s="77"/>
      <c r="D406" s="77"/>
      <c r="E406" s="70"/>
      <c r="F406" s="69"/>
      <c r="G406" s="70"/>
      <c r="H406" s="66"/>
      <c r="I406" s="69"/>
      <c r="J406" s="69"/>
      <c r="K406" s="70"/>
      <c r="L406" s="69"/>
      <c r="M406" s="70"/>
      <c r="N406" s="72"/>
      <c r="O406" s="72"/>
      <c r="P406" s="72"/>
      <c r="R406" s="73"/>
    </row>
    <row r="407" spans="2:18" x14ac:dyDescent="0.2">
      <c r="B407" s="71"/>
      <c r="C407" s="77"/>
      <c r="D407" s="77"/>
      <c r="E407" s="70"/>
      <c r="F407" s="69"/>
      <c r="G407" s="70"/>
      <c r="H407" s="66"/>
      <c r="I407" s="69"/>
      <c r="J407" s="76"/>
      <c r="K407" s="70"/>
      <c r="L407" s="69"/>
      <c r="M407" s="70"/>
      <c r="O407" s="75"/>
      <c r="P407" s="75"/>
    </row>
    <row r="408" spans="2:18" x14ac:dyDescent="0.2">
      <c r="B408" s="71"/>
      <c r="C408" s="77"/>
      <c r="D408" s="77"/>
      <c r="E408" s="70"/>
      <c r="F408" s="69"/>
      <c r="G408" s="70"/>
      <c r="H408" s="66"/>
      <c r="I408" s="71"/>
      <c r="J408" s="71"/>
      <c r="K408" s="70"/>
      <c r="L408" s="69"/>
      <c r="M408" s="70"/>
      <c r="O408" s="67"/>
      <c r="P408" s="67"/>
    </row>
    <row r="409" spans="2:18" x14ac:dyDescent="0.2">
      <c r="B409" s="71"/>
      <c r="C409" s="77"/>
      <c r="D409" s="77"/>
      <c r="E409" s="70"/>
      <c r="F409" s="69"/>
      <c r="G409" s="70"/>
      <c r="I409" s="71"/>
      <c r="J409" s="71"/>
      <c r="K409" s="70"/>
      <c r="L409" s="69"/>
      <c r="M409" s="70"/>
      <c r="O409" s="67"/>
      <c r="P409" s="67"/>
    </row>
    <row r="410" spans="2:18" x14ac:dyDescent="0.2">
      <c r="B410" s="71"/>
      <c r="C410" s="77"/>
      <c r="D410" s="77"/>
      <c r="E410" s="70"/>
      <c r="F410" s="69"/>
      <c r="G410" s="70"/>
      <c r="I410" s="71"/>
      <c r="J410" s="71"/>
      <c r="K410" s="70"/>
      <c r="L410" s="69"/>
      <c r="M410" s="70"/>
      <c r="N410" s="67"/>
      <c r="O410" s="67"/>
      <c r="P410" s="67"/>
    </row>
    <row r="411" spans="2:18" x14ac:dyDescent="0.2">
      <c r="B411" s="71"/>
      <c r="C411" s="77"/>
      <c r="D411" s="77"/>
      <c r="E411" s="70"/>
      <c r="F411" s="69"/>
      <c r="G411" s="70"/>
      <c r="I411" s="71"/>
      <c r="J411" s="71"/>
      <c r="K411" s="70"/>
      <c r="L411" s="69"/>
      <c r="M411" s="70"/>
      <c r="N411" s="67"/>
      <c r="O411" s="67"/>
      <c r="P411" s="67"/>
    </row>
    <row r="412" spans="2:18" x14ac:dyDescent="0.2">
      <c r="B412" s="71"/>
      <c r="C412" s="77"/>
      <c r="D412" s="77"/>
      <c r="E412" s="70"/>
      <c r="F412" s="69"/>
      <c r="G412" s="70"/>
      <c r="I412" s="71"/>
      <c r="J412" s="71"/>
      <c r="K412" s="70"/>
      <c r="L412" s="69"/>
      <c r="M412" s="70"/>
      <c r="N412" s="67"/>
      <c r="O412" s="67"/>
      <c r="P412" s="67"/>
    </row>
    <row r="413" spans="2:18" x14ac:dyDescent="0.2">
      <c r="B413" s="71"/>
      <c r="C413" s="77"/>
      <c r="D413" s="77"/>
      <c r="E413" s="70"/>
      <c r="F413" s="69"/>
      <c r="G413" s="70"/>
      <c r="H413" s="70"/>
      <c r="I413" s="71"/>
      <c r="J413" s="71"/>
      <c r="K413" s="70"/>
      <c r="L413" s="69"/>
      <c r="M413" s="70"/>
      <c r="N413" s="67"/>
      <c r="O413" s="67"/>
      <c r="P413" s="67"/>
    </row>
    <row r="414" spans="2:18" x14ac:dyDescent="0.2">
      <c r="B414" s="71"/>
      <c r="C414" s="77"/>
      <c r="D414" s="77"/>
      <c r="E414" s="70"/>
      <c r="F414" s="69"/>
      <c r="G414" s="70"/>
      <c r="H414" s="70"/>
      <c r="I414" s="71"/>
      <c r="J414" s="71"/>
      <c r="K414" s="70"/>
      <c r="L414" s="69"/>
      <c r="M414" s="70"/>
      <c r="N414" s="75"/>
      <c r="O414" s="67"/>
      <c r="P414" s="67"/>
    </row>
    <row r="415" spans="2:18" x14ac:dyDescent="0.2">
      <c r="B415" s="71"/>
      <c r="C415" s="77"/>
      <c r="D415" s="77"/>
      <c r="E415" s="70"/>
      <c r="F415" s="69"/>
      <c r="G415" s="70"/>
      <c r="H415" s="70"/>
      <c r="I415" s="71"/>
      <c r="J415" s="71"/>
      <c r="K415" s="70"/>
      <c r="L415" s="69"/>
      <c r="M415" s="70"/>
      <c r="N415" s="72"/>
      <c r="O415" s="72"/>
      <c r="P415" s="72"/>
      <c r="R415" s="73"/>
    </row>
    <row r="416" spans="2:18" ht="15.75" x14ac:dyDescent="0.2">
      <c r="B416" s="71"/>
      <c r="C416" s="77"/>
      <c r="D416" s="77"/>
      <c r="E416" s="70"/>
      <c r="F416" s="69"/>
      <c r="G416" s="70"/>
      <c r="H416" s="70"/>
      <c r="I416" s="70"/>
      <c r="J416" s="64"/>
      <c r="K416" s="64"/>
      <c r="L416" s="80"/>
      <c r="M416" s="80"/>
      <c r="N416" s="72"/>
      <c r="O416" s="72"/>
      <c r="P416" s="72"/>
      <c r="R416" s="73"/>
    </row>
    <row r="417" spans="2:18" x14ac:dyDescent="0.2">
      <c r="B417" s="71"/>
      <c r="C417" s="77"/>
      <c r="D417" s="77"/>
      <c r="E417" s="70"/>
      <c r="F417" s="69"/>
      <c r="G417" s="70"/>
      <c r="H417" s="69"/>
      <c r="I417" s="69"/>
      <c r="J417" s="69"/>
      <c r="K417" s="70"/>
      <c r="L417" s="69"/>
      <c r="M417" s="70"/>
      <c r="N417" s="72"/>
      <c r="O417" s="72"/>
      <c r="P417" s="72"/>
      <c r="R417" s="73"/>
    </row>
    <row r="418" spans="2:18" ht="15.75" x14ac:dyDescent="0.2">
      <c r="B418" s="64"/>
      <c r="C418" s="65"/>
      <c r="D418" s="65"/>
      <c r="E418" s="64"/>
      <c r="F418" s="66"/>
      <c r="G418" s="66"/>
      <c r="H418" s="177"/>
      <c r="I418" s="177"/>
      <c r="J418" s="64"/>
      <c r="K418" s="64"/>
      <c r="L418" s="64"/>
      <c r="M418" s="64"/>
      <c r="N418" s="67"/>
      <c r="O418" s="67"/>
      <c r="P418" s="67"/>
    </row>
    <row r="419" spans="2:18" x14ac:dyDescent="0.2">
      <c r="B419" s="178"/>
      <c r="C419" s="178"/>
      <c r="D419" s="178"/>
      <c r="E419" s="178"/>
      <c r="F419" s="178"/>
      <c r="G419" s="178"/>
      <c r="I419" s="178"/>
      <c r="J419" s="178"/>
      <c r="K419" s="178"/>
      <c r="L419" s="178"/>
      <c r="M419" s="178"/>
      <c r="N419" s="68"/>
      <c r="O419" s="68"/>
      <c r="P419" s="72"/>
    </row>
    <row r="420" spans="2:18" x14ac:dyDescent="0.2">
      <c r="B420" s="69"/>
      <c r="C420" s="70"/>
      <c r="D420" s="70"/>
      <c r="E420" s="69"/>
      <c r="F420" s="69"/>
      <c r="G420" s="69"/>
      <c r="H420" s="69"/>
      <c r="I420" s="71"/>
      <c r="J420" s="35"/>
      <c r="K420" s="70"/>
      <c r="L420" s="69"/>
      <c r="M420" s="70"/>
      <c r="N420" s="72"/>
      <c r="O420" s="72"/>
      <c r="P420" s="72"/>
      <c r="R420" s="73"/>
    </row>
    <row r="421" spans="2:18" x14ac:dyDescent="0.2">
      <c r="B421" s="69"/>
      <c r="C421" s="70"/>
      <c r="D421" s="70"/>
      <c r="E421" s="70"/>
      <c r="F421" s="69"/>
      <c r="G421" s="70"/>
      <c r="H421" s="69"/>
      <c r="I421" s="73"/>
      <c r="J421" s="73"/>
      <c r="K421" s="70"/>
      <c r="L421" s="69"/>
      <c r="M421" s="70"/>
      <c r="N421" s="72"/>
      <c r="O421" s="72"/>
      <c r="P421" s="72"/>
      <c r="Q421" s="33"/>
      <c r="R421" s="73"/>
    </row>
    <row r="422" spans="2:18" x14ac:dyDescent="0.2">
      <c r="B422" s="69"/>
      <c r="C422" s="70"/>
      <c r="D422" s="70"/>
      <c r="E422" s="70"/>
      <c r="F422" s="69"/>
      <c r="G422" s="70"/>
      <c r="H422" s="69"/>
      <c r="I422" s="73"/>
      <c r="J422" s="73"/>
      <c r="K422" s="70"/>
      <c r="L422" s="69"/>
      <c r="M422" s="70"/>
      <c r="N422" s="72"/>
      <c r="O422" s="72"/>
      <c r="P422" s="72"/>
      <c r="Q422" s="33"/>
      <c r="R422" s="73"/>
    </row>
    <row r="423" spans="2:18" x14ac:dyDescent="0.2">
      <c r="B423" s="69"/>
      <c r="C423" s="70"/>
      <c r="D423" s="70"/>
      <c r="E423" s="70"/>
      <c r="F423" s="69"/>
      <c r="G423" s="70"/>
      <c r="H423" s="69"/>
      <c r="I423" s="73"/>
      <c r="J423" s="73"/>
      <c r="K423" s="70"/>
      <c r="L423" s="69"/>
      <c r="M423" s="70"/>
      <c r="N423" s="72"/>
      <c r="O423" s="72"/>
      <c r="P423" s="72"/>
      <c r="Q423" s="33"/>
      <c r="R423" s="73"/>
    </row>
    <row r="424" spans="2:18" x14ac:dyDescent="0.2">
      <c r="B424" s="69"/>
      <c r="C424" s="70"/>
      <c r="D424" s="70"/>
      <c r="E424" s="70"/>
      <c r="F424" s="69"/>
      <c r="G424" s="70"/>
      <c r="H424" s="69"/>
      <c r="I424" s="73"/>
      <c r="J424" s="73"/>
      <c r="K424" s="70"/>
      <c r="L424" s="69"/>
      <c r="M424" s="70"/>
      <c r="N424" s="72"/>
      <c r="O424" s="72"/>
      <c r="P424" s="72"/>
      <c r="Q424" s="33"/>
      <c r="R424" s="73"/>
    </row>
    <row r="425" spans="2:18" x14ac:dyDescent="0.2">
      <c r="B425" s="69"/>
      <c r="C425" s="70"/>
      <c r="D425" s="70"/>
      <c r="E425" s="70"/>
      <c r="F425" s="69"/>
      <c r="G425" s="70"/>
      <c r="H425" s="69"/>
      <c r="I425" s="73"/>
      <c r="J425" s="73"/>
      <c r="K425" s="70"/>
      <c r="L425" s="69"/>
      <c r="M425" s="70"/>
      <c r="N425" s="72"/>
      <c r="O425" s="72"/>
      <c r="P425" s="72"/>
      <c r="Q425" s="33"/>
      <c r="R425" s="73"/>
    </row>
    <row r="426" spans="2:18" x14ac:dyDescent="0.2">
      <c r="B426" s="69"/>
      <c r="C426" s="70"/>
      <c r="D426" s="70"/>
      <c r="E426" s="70"/>
      <c r="F426" s="69"/>
      <c r="G426" s="70"/>
      <c r="I426" s="73"/>
      <c r="J426" s="73"/>
      <c r="K426" s="70"/>
      <c r="L426" s="69"/>
      <c r="M426" s="70"/>
      <c r="N426" s="72"/>
      <c r="O426" s="72"/>
      <c r="P426" s="72"/>
      <c r="Q426" s="33"/>
      <c r="R426" s="73"/>
    </row>
    <row r="427" spans="2:18" x14ac:dyDescent="0.2">
      <c r="B427" s="69"/>
      <c r="C427" s="70"/>
      <c r="D427" s="70"/>
      <c r="E427" s="70"/>
      <c r="F427" s="69"/>
      <c r="G427" s="70"/>
      <c r="I427" s="73"/>
      <c r="J427" s="73"/>
      <c r="K427" s="70"/>
      <c r="L427" s="69"/>
      <c r="M427" s="70"/>
      <c r="N427" s="72"/>
      <c r="O427" s="72"/>
      <c r="P427" s="72"/>
      <c r="Q427" s="33"/>
      <c r="R427" s="73"/>
    </row>
    <row r="428" spans="2:18" x14ac:dyDescent="0.2">
      <c r="B428" s="69"/>
      <c r="C428" s="70"/>
      <c r="D428" s="70"/>
      <c r="E428" s="70"/>
      <c r="F428" s="69"/>
      <c r="G428" s="70"/>
      <c r="I428" s="73"/>
      <c r="J428" s="73"/>
      <c r="K428" s="70"/>
      <c r="L428" s="69"/>
      <c r="M428" s="70"/>
      <c r="N428" s="75"/>
      <c r="O428" s="75"/>
      <c r="P428" s="75"/>
      <c r="Q428" s="33"/>
      <c r="R428" s="73"/>
    </row>
    <row r="429" spans="2:18" x14ac:dyDescent="0.2">
      <c r="B429" s="69"/>
      <c r="C429" s="70"/>
      <c r="D429" s="70"/>
      <c r="E429" s="70"/>
      <c r="F429" s="69"/>
      <c r="G429" s="70"/>
      <c r="H429" s="69"/>
      <c r="I429" s="73"/>
      <c r="J429" s="73"/>
      <c r="K429" s="70"/>
      <c r="L429" s="69"/>
      <c r="M429" s="70"/>
      <c r="N429" s="72"/>
      <c r="O429" s="72"/>
      <c r="P429" s="72"/>
      <c r="Q429" s="33"/>
      <c r="R429" s="73"/>
    </row>
    <row r="430" spans="2:18" x14ac:dyDescent="0.2">
      <c r="B430" s="69"/>
      <c r="C430" s="70"/>
      <c r="D430" s="70"/>
      <c r="E430" s="70"/>
      <c r="F430" s="69"/>
      <c r="G430" s="70"/>
      <c r="H430" s="69"/>
      <c r="I430" s="73"/>
      <c r="J430" s="73"/>
      <c r="K430" s="70"/>
      <c r="L430" s="69"/>
      <c r="M430" s="70"/>
      <c r="N430" s="75"/>
      <c r="O430" s="75"/>
      <c r="P430" s="75"/>
      <c r="Q430" s="33"/>
      <c r="R430" s="73"/>
    </row>
    <row r="431" spans="2:18" x14ac:dyDescent="0.2">
      <c r="B431" s="69"/>
      <c r="C431" s="70"/>
      <c r="D431" s="70"/>
      <c r="E431" s="70"/>
      <c r="F431" s="69"/>
      <c r="G431" s="70"/>
      <c r="H431" s="69"/>
      <c r="I431" s="69"/>
      <c r="J431" s="69"/>
      <c r="K431" s="70"/>
      <c r="L431" s="69"/>
      <c r="M431" s="70"/>
      <c r="N431" s="75"/>
      <c r="O431" s="75"/>
      <c r="P431" s="75"/>
      <c r="Q431" s="33"/>
      <c r="R431" s="73"/>
    </row>
    <row r="432" spans="2:18" x14ac:dyDescent="0.2">
      <c r="B432" s="69"/>
      <c r="C432" s="70"/>
      <c r="D432" s="70"/>
      <c r="E432" s="70"/>
      <c r="F432" s="69"/>
      <c r="G432" s="70"/>
      <c r="H432" s="69"/>
      <c r="I432" s="86"/>
      <c r="J432" s="73"/>
      <c r="K432" s="70"/>
      <c r="L432" s="69"/>
      <c r="M432" s="70"/>
      <c r="N432" s="72"/>
      <c r="O432" s="72"/>
      <c r="P432" s="72"/>
      <c r="R432" s="73"/>
    </row>
    <row r="433" spans="2:18" x14ac:dyDescent="0.2">
      <c r="B433" s="69"/>
      <c r="C433" s="70"/>
      <c r="D433" s="70"/>
      <c r="E433" s="70"/>
      <c r="F433" s="69"/>
      <c r="G433" s="70"/>
      <c r="H433" s="66"/>
      <c r="I433" s="86"/>
      <c r="J433" s="73"/>
      <c r="K433" s="70"/>
      <c r="L433" s="69"/>
      <c r="M433" s="70"/>
      <c r="N433" s="72"/>
      <c r="O433" s="72"/>
      <c r="P433" s="72"/>
      <c r="R433" s="73"/>
    </row>
    <row r="434" spans="2:18" x14ac:dyDescent="0.2">
      <c r="B434" s="69"/>
      <c r="C434" s="70"/>
      <c r="D434" s="70"/>
      <c r="E434" s="70"/>
      <c r="F434" s="69"/>
      <c r="G434" s="70"/>
      <c r="H434" s="66"/>
      <c r="I434" s="87"/>
      <c r="J434" s="69"/>
      <c r="K434" s="70"/>
      <c r="L434" s="69"/>
      <c r="M434" s="70"/>
      <c r="N434" s="72"/>
      <c r="O434" s="72"/>
      <c r="P434" s="72"/>
      <c r="R434" s="73"/>
    </row>
    <row r="435" spans="2:18" x14ac:dyDescent="0.2">
      <c r="B435" s="71"/>
      <c r="C435" s="77"/>
      <c r="D435" s="77"/>
      <c r="E435" s="70"/>
      <c r="F435" s="69"/>
      <c r="G435" s="70"/>
      <c r="H435" s="66"/>
      <c r="I435" s="69"/>
      <c r="J435" s="69"/>
      <c r="K435" s="70"/>
      <c r="L435" s="69"/>
      <c r="M435" s="70"/>
      <c r="N435" s="72"/>
      <c r="O435" s="72"/>
      <c r="P435" s="72"/>
      <c r="R435" s="73"/>
    </row>
    <row r="436" spans="2:18" x14ac:dyDescent="0.2">
      <c r="B436" s="71"/>
      <c r="C436" s="77"/>
      <c r="D436" s="77"/>
      <c r="E436" s="70"/>
      <c r="F436" s="69"/>
      <c r="G436" s="70"/>
      <c r="H436" s="66"/>
      <c r="I436" s="69"/>
      <c r="J436" s="76"/>
      <c r="K436" s="70"/>
      <c r="L436" s="69"/>
      <c r="M436" s="70"/>
      <c r="O436" s="75"/>
      <c r="P436" s="75"/>
    </row>
    <row r="437" spans="2:18" x14ac:dyDescent="0.2">
      <c r="B437" s="71"/>
      <c r="C437" s="77"/>
      <c r="D437" s="77"/>
      <c r="E437" s="70"/>
      <c r="F437" s="69"/>
      <c r="G437" s="70"/>
      <c r="H437" s="66"/>
      <c r="I437" s="71"/>
      <c r="J437" s="71"/>
      <c r="K437" s="70"/>
      <c r="L437" s="69"/>
      <c r="M437" s="70"/>
      <c r="O437" s="67"/>
      <c r="P437" s="67"/>
    </row>
    <row r="438" spans="2:18" x14ac:dyDescent="0.2">
      <c r="B438" s="71"/>
      <c r="C438" s="77"/>
      <c r="D438" s="77"/>
      <c r="E438" s="70"/>
      <c r="F438" s="69"/>
      <c r="G438" s="70"/>
      <c r="I438" s="71"/>
      <c r="J438" s="71"/>
      <c r="K438" s="70"/>
      <c r="L438" s="69"/>
      <c r="M438" s="70"/>
      <c r="O438" s="67"/>
      <c r="P438" s="67"/>
    </row>
    <row r="439" spans="2:18" x14ac:dyDescent="0.2">
      <c r="B439" s="71"/>
      <c r="C439" s="77"/>
      <c r="D439" s="77"/>
      <c r="E439" s="70"/>
      <c r="F439" s="69"/>
      <c r="G439" s="70"/>
      <c r="I439" s="71"/>
      <c r="J439" s="71"/>
      <c r="K439" s="70"/>
      <c r="L439" s="69"/>
      <c r="M439" s="70"/>
      <c r="N439" s="67"/>
      <c r="O439" s="67"/>
      <c r="P439" s="67"/>
    </row>
    <row r="440" spans="2:18" x14ac:dyDescent="0.2">
      <c r="B440" s="71"/>
      <c r="C440" s="77"/>
      <c r="D440" s="77"/>
      <c r="E440" s="70"/>
      <c r="F440" s="69"/>
      <c r="G440" s="70"/>
      <c r="I440" s="71"/>
      <c r="J440" s="71"/>
      <c r="K440" s="70"/>
      <c r="L440" s="69"/>
      <c r="M440" s="70"/>
      <c r="N440" s="67"/>
      <c r="O440" s="67"/>
      <c r="P440" s="67"/>
    </row>
    <row r="441" spans="2:18" x14ac:dyDescent="0.2">
      <c r="B441" s="71"/>
      <c r="C441" s="77"/>
      <c r="D441" s="77"/>
      <c r="E441" s="70"/>
      <c r="F441" s="69"/>
      <c r="G441" s="70"/>
      <c r="I441" s="71"/>
      <c r="J441" s="71"/>
      <c r="K441" s="70"/>
      <c r="L441" s="69"/>
      <c r="M441" s="70"/>
      <c r="N441" s="67"/>
      <c r="O441" s="67"/>
      <c r="P441" s="67"/>
    </row>
    <row r="442" spans="2:18" x14ac:dyDescent="0.2">
      <c r="B442" s="71"/>
      <c r="C442" s="77"/>
      <c r="D442" s="77"/>
      <c r="E442" s="70"/>
      <c r="F442" s="69"/>
      <c r="G442" s="70"/>
      <c r="H442" s="70"/>
      <c r="I442" s="71"/>
      <c r="J442" s="71"/>
      <c r="K442" s="70"/>
      <c r="L442" s="69"/>
      <c r="M442" s="70"/>
      <c r="N442" s="67"/>
      <c r="O442" s="67"/>
      <c r="P442" s="67"/>
    </row>
    <row r="443" spans="2:18" x14ac:dyDescent="0.2">
      <c r="B443" s="71"/>
      <c r="C443" s="77"/>
      <c r="D443" s="77"/>
      <c r="E443" s="70"/>
      <c r="F443" s="69"/>
      <c r="G443" s="70"/>
      <c r="H443" s="70"/>
      <c r="I443" s="71"/>
      <c r="J443" s="71"/>
      <c r="K443" s="70"/>
      <c r="L443" s="69"/>
      <c r="M443" s="70"/>
      <c r="N443" s="75"/>
      <c r="O443" s="67"/>
      <c r="P443" s="67"/>
    </row>
    <row r="444" spans="2:18" x14ac:dyDescent="0.2">
      <c r="B444" s="71"/>
      <c r="C444" s="77"/>
      <c r="D444" s="77"/>
      <c r="E444" s="70"/>
      <c r="F444" s="69"/>
      <c r="G444" s="70"/>
      <c r="H444" s="70"/>
      <c r="I444" s="71"/>
      <c r="J444" s="71"/>
      <c r="K444" s="70"/>
      <c r="L444" s="69"/>
      <c r="M444" s="70"/>
      <c r="N444" s="72"/>
      <c r="O444" s="72"/>
      <c r="P444" s="72"/>
      <c r="R444" s="73"/>
    </row>
    <row r="445" spans="2:18" ht="15.75" x14ac:dyDescent="0.2">
      <c r="B445" s="71"/>
      <c r="C445" s="77"/>
      <c r="D445" s="77"/>
      <c r="E445" s="70"/>
      <c r="F445" s="69"/>
      <c r="G445" s="70"/>
      <c r="H445" s="70"/>
      <c r="I445" s="70"/>
      <c r="J445" s="64"/>
      <c r="K445" s="64"/>
      <c r="L445" s="69"/>
      <c r="M445" s="69"/>
      <c r="N445" s="72"/>
      <c r="O445" s="72"/>
      <c r="P445" s="72"/>
      <c r="R445" s="73"/>
    </row>
    <row r="446" spans="2:18" x14ac:dyDescent="0.2">
      <c r="B446" s="71"/>
      <c r="C446" s="77"/>
      <c r="D446" s="77"/>
      <c r="E446" s="70"/>
      <c r="F446" s="69"/>
      <c r="G446" s="70"/>
      <c r="H446" s="69"/>
      <c r="I446" s="69"/>
      <c r="J446" s="69"/>
      <c r="K446" s="70"/>
      <c r="L446" s="69"/>
      <c r="M446" s="70"/>
      <c r="N446" s="72"/>
      <c r="O446" s="72"/>
      <c r="P446" s="72"/>
      <c r="R446" s="73"/>
    </row>
    <row r="447" spans="2:18" ht="15.75" x14ac:dyDescent="0.2">
      <c r="B447" s="64"/>
      <c r="C447" s="65"/>
      <c r="D447" s="65"/>
      <c r="E447" s="64"/>
      <c r="F447" s="66"/>
      <c r="G447" s="66"/>
      <c r="H447" s="177"/>
      <c r="I447" s="177"/>
      <c r="J447" s="64"/>
      <c r="K447" s="64"/>
      <c r="L447" s="64"/>
      <c r="M447" s="64"/>
      <c r="N447" s="67"/>
      <c r="O447" s="67"/>
      <c r="P447" s="67"/>
    </row>
    <row r="448" spans="2:18" x14ac:dyDescent="0.2">
      <c r="B448" s="178"/>
      <c r="C448" s="178"/>
      <c r="D448" s="178"/>
      <c r="E448" s="178"/>
      <c r="F448" s="178"/>
      <c r="G448" s="178"/>
      <c r="I448" s="178"/>
      <c r="J448" s="178"/>
      <c r="K448" s="178"/>
      <c r="L448" s="178"/>
      <c r="M448" s="178"/>
      <c r="N448" s="68"/>
      <c r="O448" s="68"/>
      <c r="P448" s="72"/>
    </row>
    <row r="449" spans="2:18" x14ac:dyDescent="0.2">
      <c r="B449" s="69"/>
      <c r="C449" s="70"/>
      <c r="D449" s="70"/>
      <c r="E449" s="69"/>
      <c r="F449" s="69"/>
      <c r="G449" s="69"/>
      <c r="H449" s="69"/>
      <c r="I449" s="71"/>
      <c r="J449" s="35"/>
      <c r="K449" s="70"/>
      <c r="L449" s="69"/>
      <c r="M449" s="70"/>
      <c r="N449" s="72"/>
      <c r="O449" s="72"/>
      <c r="P449" s="72"/>
      <c r="R449" s="73"/>
    </row>
    <row r="450" spans="2:18" x14ac:dyDescent="0.2">
      <c r="B450" s="69"/>
      <c r="C450" s="70"/>
      <c r="D450" s="70"/>
      <c r="E450" s="70"/>
      <c r="F450" s="69"/>
      <c r="G450" s="70"/>
      <c r="H450" s="69"/>
      <c r="I450" s="73"/>
      <c r="J450" s="73"/>
      <c r="K450" s="70"/>
      <c r="L450" s="69"/>
      <c r="M450" s="70"/>
      <c r="N450" s="72"/>
      <c r="O450" s="72"/>
      <c r="P450" s="72"/>
      <c r="Q450" s="33"/>
      <c r="R450" s="73"/>
    </row>
    <row r="451" spans="2:18" x14ac:dyDescent="0.2">
      <c r="B451" s="69"/>
      <c r="C451" s="70"/>
      <c r="D451" s="70"/>
      <c r="E451" s="70"/>
      <c r="F451" s="69"/>
      <c r="G451" s="70"/>
      <c r="H451" s="69"/>
      <c r="I451" s="73"/>
      <c r="J451" s="73"/>
      <c r="K451" s="70"/>
      <c r="L451" s="69"/>
      <c r="M451" s="70"/>
      <c r="N451" s="72"/>
      <c r="O451" s="72"/>
      <c r="P451" s="72"/>
      <c r="Q451" s="33"/>
      <c r="R451" s="73"/>
    </row>
    <row r="452" spans="2:18" x14ac:dyDescent="0.2">
      <c r="B452" s="69"/>
      <c r="C452" s="70"/>
      <c r="D452" s="70"/>
      <c r="E452" s="70"/>
      <c r="F452" s="69"/>
      <c r="G452" s="70"/>
      <c r="H452" s="69"/>
      <c r="I452" s="73"/>
      <c r="J452" s="73"/>
      <c r="K452" s="70"/>
      <c r="L452" s="69"/>
      <c r="M452" s="70"/>
      <c r="N452" s="72"/>
      <c r="O452" s="72"/>
      <c r="P452" s="72"/>
      <c r="Q452" s="33"/>
      <c r="R452" s="73"/>
    </row>
    <row r="453" spans="2:18" x14ac:dyDescent="0.2">
      <c r="B453" s="69"/>
      <c r="C453" s="70"/>
      <c r="D453" s="70"/>
      <c r="E453" s="70"/>
      <c r="F453" s="69"/>
      <c r="G453" s="70"/>
      <c r="H453" s="69"/>
      <c r="I453" s="73"/>
      <c r="J453" s="73"/>
      <c r="K453" s="70"/>
      <c r="L453" s="69"/>
      <c r="M453" s="70"/>
      <c r="N453" s="72"/>
      <c r="O453" s="72"/>
      <c r="P453" s="72"/>
      <c r="Q453" s="33"/>
      <c r="R453" s="73"/>
    </row>
    <row r="454" spans="2:18" x14ac:dyDescent="0.2">
      <c r="B454" s="69"/>
      <c r="C454" s="70"/>
      <c r="D454" s="70"/>
      <c r="E454" s="70"/>
      <c r="F454" s="69"/>
      <c r="G454" s="70"/>
      <c r="H454" s="69"/>
      <c r="I454" s="73"/>
      <c r="J454" s="73"/>
      <c r="K454" s="70"/>
      <c r="L454" s="69"/>
      <c r="M454" s="70"/>
      <c r="N454" s="72"/>
      <c r="O454" s="72"/>
      <c r="P454" s="72"/>
      <c r="Q454" s="33"/>
      <c r="R454" s="73"/>
    </row>
    <row r="455" spans="2:18" x14ac:dyDescent="0.2">
      <c r="B455" s="69"/>
      <c r="C455" s="70"/>
      <c r="D455" s="70"/>
      <c r="E455" s="70"/>
      <c r="F455" s="69"/>
      <c r="G455" s="70"/>
      <c r="I455" s="73"/>
      <c r="J455" s="73"/>
      <c r="K455" s="70"/>
      <c r="L455" s="69"/>
      <c r="M455" s="70"/>
      <c r="N455" s="72"/>
      <c r="O455" s="72"/>
      <c r="P455" s="72"/>
      <c r="Q455" s="33"/>
      <c r="R455" s="73"/>
    </row>
    <row r="456" spans="2:18" x14ac:dyDescent="0.2">
      <c r="B456" s="69"/>
      <c r="C456" s="70"/>
      <c r="D456" s="70"/>
      <c r="E456" s="70"/>
      <c r="F456" s="69"/>
      <c r="G456" s="70"/>
      <c r="I456" s="73"/>
      <c r="J456" s="73"/>
      <c r="K456" s="70"/>
      <c r="L456" s="69"/>
      <c r="M456" s="70"/>
      <c r="N456" s="72"/>
      <c r="O456" s="72"/>
      <c r="P456" s="72"/>
      <c r="Q456" s="33"/>
      <c r="R456" s="73"/>
    </row>
    <row r="457" spans="2:18" x14ac:dyDescent="0.2">
      <c r="B457" s="69"/>
      <c r="C457" s="70"/>
      <c r="D457" s="70"/>
      <c r="E457" s="70"/>
      <c r="F457" s="69"/>
      <c r="G457" s="70"/>
      <c r="I457" s="73"/>
      <c r="J457" s="73"/>
      <c r="K457" s="70"/>
      <c r="L457" s="69"/>
      <c r="M457" s="70"/>
      <c r="N457" s="75"/>
      <c r="O457" s="75"/>
      <c r="P457" s="75"/>
      <c r="Q457" s="33"/>
      <c r="R457" s="73"/>
    </row>
    <row r="458" spans="2:18" x14ac:dyDescent="0.2">
      <c r="B458" s="69"/>
      <c r="C458" s="70"/>
      <c r="E458" s="70"/>
      <c r="F458" s="69"/>
      <c r="G458" s="70"/>
      <c r="H458" s="69"/>
      <c r="I458" s="73"/>
      <c r="J458" s="73"/>
      <c r="K458" s="70"/>
      <c r="L458" s="69"/>
      <c r="M458" s="70"/>
      <c r="N458" s="72"/>
      <c r="O458" s="72"/>
      <c r="P458" s="72"/>
      <c r="Q458" s="33"/>
      <c r="R458" s="73"/>
    </row>
    <row r="459" spans="2:18" x14ac:dyDescent="0.2">
      <c r="B459" s="69"/>
      <c r="C459" s="70"/>
      <c r="D459" s="70"/>
      <c r="E459" s="70"/>
      <c r="F459" s="69"/>
      <c r="G459" s="70"/>
      <c r="H459" s="69"/>
      <c r="I459" s="73"/>
      <c r="J459" s="73"/>
      <c r="K459" s="70"/>
      <c r="L459" s="69"/>
      <c r="M459" s="70"/>
      <c r="N459" s="75"/>
      <c r="O459" s="75"/>
      <c r="P459" s="75"/>
      <c r="Q459" s="33"/>
      <c r="R459" s="73"/>
    </row>
    <row r="460" spans="2:18" x14ac:dyDescent="0.2">
      <c r="B460" s="69"/>
      <c r="C460" s="70"/>
      <c r="E460" s="70"/>
      <c r="F460" s="69"/>
      <c r="G460" s="70"/>
      <c r="H460" s="69"/>
      <c r="I460" s="69"/>
      <c r="J460" s="69"/>
      <c r="K460" s="70"/>
      <c r="L460" s="69"/>
      <c r="M460" s="70"/>
      <c r="N460" s="75"/>
      <c r="O460" s="75"/>
      <c r="P460" s="75"/>
      <c r="Q460" s="33"/>
      <c r="R460" s="73"/>
    </row>
    <row r="461" spans="2:18" x14ac:dyDescent="0.2">
      <c r="B461" s="69"/>
      <c r="C461" s="70"/>
      <c r="D461" s="70"/>
      <c r="E461" s="70"/>
      <c r="F461" s="69"/>
      <c r="G461" s="70"/>
      <c r="H461" s="69"/>
      <c r="I461" s="86"/>
      <c r="J461" s="73"/>
      <c r="K461" s="70"/>
      <c r="L461" s="69"/>
      <c r="M461" s="70"/>
      <c r="N461" s="72"/>
      <c r="O461" s="72"/>
      <c r="P461" s="72"/>
      <c r="R461" s="73"/>
    </row>
    <row r="462" spans="2:18" x14ac:dyDescent="0.2">
      <c r="B462" s="69"/>
      <c r="C462" s="70"/>
      <c r="D462" s="70"/>
      <c r="E462" s="70"/>
      <c r="F462" s="69"/>
      <c r="G462" s="70"/>
      <c r="H462" s="66"/>
      <c r="I462" s="86"/>
      <c r="J462" s="73"/>
      <c r="K462" s="70"/>
      <c r="L462" s="69"/>
      <c r="M462" s="70"/>
      <c r="N462" s="72"/>
      <c r="O462" s="72"/>
      <c r="P462" s="72"/>
      <c r="R462" s="73"/>
    </row>
    <row r="463" spans="2:18" x14ac:dyDescent="0.2">
      <c r="B463" s="69"/>
      <c r="C463" s="70"/>
      <c r="E463" s="70"/>
      <c r="F463" s="69"/>
      <c r="G463" s="70"/>
      <c r="H463" s="66"/>
      <c r="I463" s="87"/>
      <c r="J463" s="69"/>
      <c r="K463" s="70"/>
      <c r="L463" s="69"/>
      <c r="M463" s="70"/>
      <c r="N463" s="72"/>
      <c r="O463" s="72"/>
      <c r="P463" s="72"/>
      <c r="R463" s="73"/>
    </row>
    <row r="464" spans="2:18" x14ac:dyDescent="0.2">
      <c r="B464" s="71"/>
      <c r="C464" s="77"/>
      <c r="D464" s="77"/>
      <c r="E464" s="70"/>
      <c r="F464" s="69"/>
      <c r="G464" s="70"/>
      <c r="H464" s="66"/>
      <c r="I464" s="69"/>
      <c r="J464" s="69"/>
      <c r="K464" s="70"/>
      <c r="L464" s="69"/>
      <c r="M464" s="70"/>
      <c r="N464" s="72"/>
      <c r="O464" s="72"/>
      <c r="P464" s="72"/>
      <c r="R464" s="73"/>
    </row>
    <row r="465" spans="2:18" x14ac:dyDescent="0.2">
      <c r="B465" s="71"/>
      <c r="C465" s="77"/>
      <c r="D465" s="77"/>
      <c r="E465" s="70"/>
      <c r="F465" s="69"/>
      <c r="G465" s="70"/>
      <c r="H465" s="66"/>
      <c r="I465" s="69"/>
      <c r="J465" s="76"/>
      <c r="K465" s="70"/>
      <c r="L465" s="69"/>
      <c r="M465" s="70"/>
      <c r="O465" s="75"/>
      <c r="P465" s="75"/>
    </row>
    <row r="466" spans="2:18" x14ac:dyDescent="0.2">
      <c r="B466" s="71"/>
      <c r="C466" s="77"/>
      <c r="D466" s="77"/>
      <c r="E466" s="70"/>
      <c r="F466" s="69"/>
      <c r="G466" s="70"/>
      <c r="H466" s="66"/>
      <c r="I466" s="71"/>
      <c r="J466" s="71"/>
      <c r="K466" s="70"/>
      <c r="L466" s="69"/>
      <c r="M466" s="70"/>
      <c r="O466" s="67"/>
      <c r="P466" s="67"/>
    </row>
    <row r="467" spans="2:18" x14ac:dyDescent="0.2">
      <c r="B467" s="71"/>
      <c r="C467" s="77"/>
      <c r="D467" s="77"/>
      <c r="E467" s="70"/>
      <c r="F467" s="69"/>
      <c r="G467" s="70"/>
      <c r="I467" s="71"/>
      <c r="J467" s="71"/>
      <c r="K467" s="70"/>
      <c r="L467" s="69"/>
      <c r="M467" s="70"/>
      <c r="O467" s="67"/>
      <c r="P467" s="67"/>
    </row>
    <row r="468" spans="2:18" x14ac:dyDescent="0.2">
      <c r="B468" s="71"/>
      <c r="C468" s="77"/>
      <c r="D468" s="77"/>
      <c r="E468" s="70"/>
      <c r="F468" s="69"/>
      <c r="G468" s="70"/>
      <c r="I468" s="71"/>
      <c r="J468" s="71"/>
      <c r="K468" s="70"/>
      <c r="L468" s="69"/>
      <c r="M468" s="70"/>
      <c r="N468" s="67"/>
      <c r="O468" s="67"/>
      <c r="P468" s="67"/>
    </row>
    <row r="469" spans="2:18" x14ac:dyDescent="0.2">
      <c r="B469" s="71"/>
      <c r="C469" s="77"/>
      <c r="D469" s="77"/>
      <c r="E469" s="70"/>
      <c r="F469" s="69"/>
      <c r="G469" s="70"/>
      <c r="I469" s="71"/>
      <c r="J469" s="71"/>
      <c r="K469" s="70"/>
      <c r="L469" s="69"/>
      <c r="M469" s="70"/>
      <c r="N469" s="67"/>
      <c r="O469" s="67"/>
      <c r="P469" s="67"/>
    </row>
    <row r="470" spans="2:18" x14ac:dyDescent="0.2">
      <c r="B470" s="71"/>
      <c r="C470" s="77"/>
      <c r="D470" s="77"/>
      <c r="E470" s="70"/>
      <c r="F470" s="69"/>
      <c r="G470" s="70"/>
      <c r="I470" s="71"/>
      <c r="J470" s="71"/>
      <c r="K470" s="70"/>
      <c r="L470" s="69"/>
      <c r="M470" s="70"/>
      <c r="N470" s="67"/>
      <c r="O470" s="67"/>
      <c r="P470" s="67"/>
    </row>
    <row r="471" spans="2:18" x14ac:dyDescent="0.2">
      <c r="B471" s="71"/>
      <c r="C471" s="77"/>
      <c r="D471" s="77"/>
      <c r="E471" s="70"/>
      <c r="F471" s="69"/>
      <c r="G471" s="70"/>
      <c r="H471" s="70"/>
      <c r="I471" s="71"/>
      <c r="J471" s="71"/>
      <c r="K471" s="70"/>
      <c r="L471" s="69"/>
      <c r="M471" s="70"/>
      <c r="N471" s="67"/>
      <c r="O471" s="67"/>
      <c r="P471" s="67"/>
    </row>
    <row r="472" spans="2:18" x14ac:dyDescent="0.2">
      <c r="B472" s="71"/>
      <c r="C472" s="77"/>
      <c r="D472" s="77"/>
      <c r="E472" s="70"/>
      <c r="F472" s="69"/>
      <c r="G472" s="70"/>
      <c r="H472" s="70"/>
      <c r="I472" s="71"/>
      <c r="J472" s="71"/>
      <c r="K472" s="70"/>
      <c r="L472" s="69"/>
      <c r="M472" s="70"/>
      <c r="N472" s="75"/>
      <c r="O472" s="67"/>
      <c r="P472" s="67"/>
    </row>
    <row r="473" spans="2:18" x14ac:dyDescent="0.2">
      <c r="B473" s="71"/>
      <c r="C473" s="77"/>
      <c r="D473" s="77"/>
      <c r="E473" s="70"/>
      <c r="F473" s="69"/>
      <c r="G473" s="70"/>
      <c r="H473" s="70"/>
      <c r="I473" s="71"/>
      <c r="J473" s="71"/>
      <c r="K473" s="70"/>
      <c r="L473" s="69"/>
      <c r="M473" s="70"/>
      <c r="N473" s="72"/>
      <c r="O473" s="72"/>
      <c r="P473" s="72"/>
      <c r="R473" s="73"/>
    </row>
    <row r="474" spans="2:18" ht="15.75" x14ac:dyDescent="0.2">
      <c r="B474" s="71"/>
      <c r="C474" s="77"/>
      <c r="D474" s="77"/>
      <c r="E474" s="70"/>
      <c r="F474" s="69"/>
      <c r="G474" s="70"/>
      <c r="H474" s="70"/>
      <c r="I474" s="70"/>
      <c r="J474" s="64"/>
      <c r="K474" s="64"/>
      <c r="L474" s="80"/>
      <c r="M474" s="80"/>
      <c r="N474" s="72"/>
      <c r="O474" s="72"/>
      <c r="P474" s="72"/>
      <c r="R474" s="73"/>
    </row>
    <row r="475" spans="2:18" x14ac:dyDescent="0.2">
      <c r="B475" s="71"/>
      <c r="C475" s="77"/>
      <c r="D475" s="77"/>
      <c r="E475" s="70"/>
      <c r="F475" s="69"/>
      <c r="G475" s="70"/>
      <c r="H475" s="69"/>
      <c r="I475" s="69"/>
      <c r="J475" s="69"/>
      <c r="K475" s="70"/>
      <c r="L475" s="69"/>
      <c r="M475" s="70"/>
      <c r="N475" s="72"/>
      <c r="O475" s="72"/>
      <c r="P475" s="72"/>
      <c r="R475" s="73"/>
    </row>
    <row r="477" spans="2:18" ht="15.75" x14ac:dyDescent="0.2">
      <c r="B477" s="64"/>
      <c r="C477" s="65"/>
      <c r="D477" s="65"/>
      <c r="E477" s="64"/>
      <c r="F477" s="66"/>
      <c r="G477" s="66"/>
      <c r="H477" s="177"/>
      <c r="I477" s="177"/>
      <c r="J477" s="64"/>
      <c r="K477" s="64"/>
      <c r="L477" s="64"/>
      <c r="M477" s="64"/>
      <c r="N477" s="67"/>
      <c r="O477" s="67"/>
      <c r="P477" s="67"/>
    </row>
    <row r="478" spans="2:18" x14ac:dyDescent="0.2">
      <c r="B478" s="178"/>
      <c r="C478" s="178"/>
      <c r="D478" s="178"/>
      <c r="E478" s="178"/>
      <c r="F478" s="178"/>
      <c r="G478" s="178"/>
      <c r="I478" s="178"/>
      <c r="J478" s="178"/>
      <c r="K478" s="178"/>
      <c r="L478" s="178"/>
      <c r="M478" s="178"/>
      <c r="N478" s="68"/>
      <c r="O478" s="68"/>
      <c r="P478" s="72"/>
    </row>
    <row r="479" spans="2:18" x14ac:dyDescent="0.2">
      <c r="B479" s="69"/>
      <c r="C479" s="70"/>
      <c r="D479" s="70"/>
      <c r="E479" s="69"/>
      <c r="F479" s="69"/>
      <c r="G479" s="69"/>
      <c r="H479" s="69"/>
      <c r="I479" s="71"/>
      <c r="J479" s="35"/>
      <c r="K479" s="70"/>
      <c r="L479" s="69"/>
      <c r="M479" s="70"/>
      <c r="N479" s="72"/>
      <c r="O479" s="72"/>
      <c r="P479" s="72"/>
      <c r="R479" s="73"/>
    </row>
    <row r="480" spans="2:18" x14ac:dyDescent="0.2">
      <c r="B480" s="69"/>
      <c r="C480" s="70"/>
      <c r="D480" s="70"/>
      <c r="E480" s="70"/>
      <c r="F480" s="69"/>
      <c r="G480" s="70"/>
      <c r="H480" s="69"/>
      <c r="I480" s="73"/>
      <c r="J480" s="73"/>
      <c r="K480" s="70"/>
      <c r="L480" s="69"/>
      <c r="M480" s="70"/>
      <c r="N480" s="72"/>
      <c r="O480" s="72"/>
      <c r="P480" s="72"/>
      <c r="Q480" s="33"/>
      <c r="R480" s="73"/>
    </row>
    <row r="481" spans="2:18" x14ac:dyDescent="0.2">
      <c r="B481" s="69"/>
      <c r="C481" s="70"/>
      <c r="E481" s="70"/>
      <c r="F481" s="69"/>
      <c r="G481" s="70"/>
      <c r="H481" s="69"/>
      <c r="I481" s="73"/>
      <c r="J481" s="73"/>
      <c r="K481" s="70"/>
      <c r="L481" s="69"/>
      <c r="M481" s="70"/>
      <c r="N481" s="72"/>
      <c r="O481" s="72"/>
      <c r="P481" s="72"/>
      <c r="Q481" s="33"/>
      <c r="R481" s="73"/>
    </row>
    <row r="482" spans="2:18" x14ac:dyDescent="0.2">
      <c r="B482" s="69"/>
      <c r="C482" s="70"/>
      <c r="E482" s="70"/>
      <c r="F482" s="69"/>
      <c r="G482" s="70"/>
      <c r="H482" s="69"/>
      <c r="I482" s="73"/>
      <c r="J482" s="73"/>
      <c r="K482" s="70"/>
      <c r="L482" s="69"/>
      <c r="M482" s="70"/>
      <c r="N482" s="72"/>
      <c r="O482" s="72"/>
      <c r="P482" s="72"/>
      <c r="Q482" s="33"/>
      <c r="R482" s="73"/>
    </row>
    <row r="483" spans="2:18" x14ac:dyDescent="0.2">
      <c r="B483" s="69"/>
      <c r="C483" s="70"/>
      <c r="D483" s="70"/>
      <c r="E483" s="70"/>
      <c r="F483" s="69"/>
      <c r="G483" s="70"/>
      <c r="H483" s="69"/>
      <c r="I483" s="73"/>
      <c r="J483" s="73"/>
      <c r="K483" s="70"/>
      <c r="L483" s="69"/>
      <c r="M483" s="70"/>
      <c r="N483" s="72"/>
      <c r="O483" s="72"/>
      <c r="P483" s="72"/>
      <c r="Q483" s="33"/>
      <c r="R483" s="73"/>
    </row>
    <row r="484" spans="2:18" x14ac:dyDescent="0.2">
      <c r="B484" s="69"/>
      <c r="C484" s="70"/>
      <c r="D484" s="70"/>
      <c r="E484" s="70"/>
      <c r="F484" s="69"/>
      <c r="G484" s="70"/>
      <c r="H484" s="69"/>
      <c r="I484" s="73"/>
      <c r="J484" s="73"/>
      <c r="K484" s="70"/>
      <c r="L484" s="69"/>
      <c r="M484" s="70"/>
      <c r="N484" s="72"/>
      <c r="O484" s="72"/>
      <c r="P484" s="72"/>
      <c r="Q484" s="33"/>
      <c r="R484" s="73"/>
    </row>
    <row r="485" spans="2:18" x14ac:dyDescent="0.2">
      <c r="B485" s="69"/>
      <c r="C485" s="70"/>
      <c r="E485" s="70"/>
      <c r="F485" s="69"/>
      <c r="G485" s="70"/>
      <c r="I485" s="73"/>
      <c r="J485" s="73"/>
      <c r="K485" s="70"/>
      <c r="L485" s="69"/>
      <c r="M485" s="70"/>
      <c r="N485" s="72"/>
      <c r="O485" s="72"/>
      <c r="P485" s="72"/>
      <c r="Q485" s="33"/>
      <c r="R485" s="73"/>
    </row>
    <row r="486" spans="2:18" x14ac:dyDescent="0.2">
      <c r="B486" s="69"/>
      <c r="C486" s="70"/>
      <c r="E486" s="70"/>
      <c r="F486" s="69"/>
      <c r="G486" s="70"/>
      <c r="I486" s="73"/>
      <c r="J486" s="73"/>
      <c r="K486" s="70"/>
      <c r="L486" s="69"/>
      <c r="M486" s="70"/>
      <c r="N486" s="72"/>
      <c r="O486" s="72"/>
      <c r="P486" s="72"/>
      <c r="Q486" s="33"/>
      <c r="R486" s="73"/>
    </row>
    <row r="487" spans="2:18" x14ac:dyDescent="0.2">
      <c r="B487" s="69"/>
      <c r="C487" s="70"/>
      <c r="D487" s="70"/>
      <c r="E487" s="70"/>
      <c r="F487" s="69"/>
      <c r="G487" s="70"/>
      <c r="I487" s="73"/>
      <c r="J487" s="73"/>
      <c r="K487" s="70"/>
      <c r="L487" s="69"/>
      <c r="M487" s="70"/>
      <c r="N487" s="75"/>
      <c r="O487" s="75"/>
      <c r="P487" s="75"/>
      <c r="Q487" s="33"/>
      <c r="R487" s="73"/>
    </row>
    <row r="488" spans="2:18" x14ac:dyDescent="0.2">
      <c r="B488" s="69"/>
      <c r="C488" s="70"/>
      <c r="D488" s="70"/>
      <c r="E488" s="70"/>
      <c r="F488" s="69"/>
      <c r="G488" s="70"/>
      <c r="H488" s="69"/>
      <c r="I488" s="73"/>
      <c r="J488" s="73"/>
      <c r="K488" s="70"/>
      <c r="L488" s="69"/>
      <c r="M488" s="70"/>
      <c r="N488" s="72"/>
      <c r="O488" s="72"/>
      <c r="P488" s="72"/>
      <c r="Q488" s="33"/>
      <c r="R488" s="73"/>
    </row>
    <row r="489" spans="2:18" x14ac:dyDescent="0.2">
      <c r="B489" s="69"/>
      <c r="C489" s="70"/>
      <c r="E489" s="70"/>
      <c r="F489" s="69"/>
      <c r="G489" s="70"/>
      <c r="H489" s="69"/>
      <c r="I489" s="73"/>
      <c r="J489" s="73"/>
      <c r="K489" s="70"/>
      <c r="L489" s="69"/>
      <c r="M489" s="70"/>
      <c r="N489" s="75"/>
      <c r="O489" s="75"/>
      <c r="P489" s="75"/>
      <c r="Q489" s="33"/>
      <c r="R489" s="73"/>
    </row>
    <row r="490" spans="2:18" x14ac:dyDescent="0.2">
      <c r="B490" s="69"/>
      <c r="C490" s="70"/>
      <c r="E490" s="70"/>
      <c r="F490" s="69"/>
      <c r="G490" s="70"/>
      <c r="H490" s="69"/>
      <c r="I490" s="69"/>
      <c r="J490" s="69"/>
      <c r="K490" s="70"/>
      <c r="L490" s="69"/>
      <c r="M490" s="70"/>
      <c r="N490" s="75"/>
      <c r="O490" s="75"/>
      <c r="P490" s="75"/>
      <c r="Q490" s="33"/>
      <c r="R490" s="73"/>
    </row>
    <row r="491" spans="2:18" x14ac:dyDescent="0.2">
      <c r="B491" s="69"/>
      <c r="C491" s="70"/>
      <c r="D491" s="70"/>
      <c r="E491" s="70"/>
      <c r="F491" s="69"/>
      <c r="G491" s="70"/>
      <c r="H491" s="69"/>
      <c r="I491" s="86"/>
      <c r="J491" s="73"/>
      <c r="K491" s="70"/>
      <c r="L491" s="69"/>
      <c r="M491" s="70"/>
      <c r="N491" s="72"/>
      <c r="O491" s="72"/>
      <c r="P491" s="72"/>
      <c r="R491" s="73"/>
    </row>
    <row r="492" spans="2:18" x14ac:dyDescent="0.2">
      <c r="B492" s="69"/>
      <c r="C492" s="70"/>
      <c r="D492" s="70"/>
      <c r="E492" s="70"/>
      <c r="F492" s="69"/>
      <c r="G492" s="70"/>
      <c r="H492" s="66"/>
      <c r="I492" s="86"/>
      <c r="J492" s="73"/>
      <c r="K492" s="70"/>
      <c r="L492" s="69"/>
      <c r="M492" s="70"/>
      <c r="N492" s="72"/>
      <c r="O492" s="72"/>
      <c r="P492" s="72"/>
      <c r="R492" s="73"/>
    </row>
    <row r="493" spans="2:18" x14ac:dyDescent="0.2">
      <c r="B493" s="69"/>
      <c r="C493" s="70"/>
      <c r="D493" s="70"/>
      <c r="E493" s="70"/>
      <c r="F493" s="69"/>
      <c r="G493" s="70"/>
      <c r="H493" s="66"/>
      <c r="I493" s="87"/>
      <c r="J493" s="69"/>
      <c r="K493" s="70"/>
      <c r="L493" s="69"/>
      <c r="M493" s="70"/>
      <c r="N493" s="72"/>
      <c r="O493" s="72"/>
      <c r="P493" s="72"/>
      <c r="R493" s="73"/>
    </row>
    <row r="494" spans="2:18" x14ac:dyDescent="0.2">
      <c r="B494" s="71"/>
      <c r="C494" s="77"/>
      <c r="D494" s="77"/>
      <c r="E494" s="70"/>
      <c r="F494" s="69"/>
      <c r="G494" s="70"/>
      <c r="H494" s="66"/>
      <c r="I494" s="69"/>
      <c r="J494" s="69"/>
      <c r="K494" s="70"/>
      <c r="L494" s="69"/>
      <c r="M494" s="70"/>
      <c r="N494" s="72"/>
      <c r="O494" s="72"/>
      <c r="P494" s="72"/>
      <c r="R494" s="73"/>
    </row>
    <row r="495" spans="2:18" x14ac:dyDescent="0.2">
      <c r="B495" s="71"/>
      <c r="C495" s="77"/>
      <c r="D495" s="70"/>
      <c r="E495" s="70"/>
      <c r="F495" s="69"/>
      <c r="G495" s="70"/>
      <c r="H495" s="66"/>
      <c r="I495" s="69"/>
      <c r="J495" s="76"/>
      <c r="K495" s="70"/>
      <c r="L495" s="69"/>
      <c r="M495" s="70"/>
      <c r="O495" s="75"/>
      <c r="P495" s="75"/>
    </row>
    <row r="496" spans="2:18" x14ac:dyDescent="0.2">
      <c r="B496" s="71"/>
      <c r="C496" s="77"/>
      <c r="E496" s="70"/>
      <c r="F496" s="69"/>
      <c r="G496" s="70"/>
      <c r="H496" s="66"/>
      <c r="I496" s="71"/>
      <c r="J496" s="71"/>
      <c r="K496" s="70"/>
      <c r="L496" s="69"/>
      <c r="M496" s="70"/>
      <c r="O496" s="67"/>
      <c r="P496" s="67"/>
    </row>
    <row r="497" spans="2:18" x14ac:dyDescent="0.2">
      <c r="B497" s="71"/>
      <c r="C497" s="77"/>
      <c r="D497" s="77"/>
      <c r="E497" s="70"/>
      <c r="F497" s="69"/>
      <c r="G497" s="70"/>
      <c r="I497" s="71"/>
      <c r="J497" s="71"/>
      <c r="K497" s="70"/>
      <c r="L497" s="69"/>
      <c r="M497" s="70"/>
      <c r="O497" s="67"/>
      <c r="P497" s="67"/>
    </row>
    <row r="498" spans="2:18" x14ac:dyDescent="0.2">
      <c r="B498" s="71"/>
      <c r="C498" s="77"/>
      <c r="D498" s="77"/>
      <c r="E498" s="70"/>
      <c r="F498" s="69"/>
      <c r="G498" s="70"/>
      <c r="I498" s="71"/>
      <c r="J498" s="71"/>
      <c r="K498" s="70"/>
      <c r="L498" s="69"/>
      <c r="M498" s="70"/>
      <c r="N498" s="67"/>
      <c r="O498" s="67"/>
      <c r="P498" s="67"/>
    </row>
    <row r="499" spans="2:18" x14ac:dyDescent="0.2">
      <c r="B499" s="71"/>
      <c r="C499" s="77"/>
      <c r="D499" s="77"/>
      <c r="E499" s="70"/>
      <c r="F499" s="69"/>
      <c r="G499" s="70"/>
      <c r="I499" s="71"/>
      <c r="J499" s="71"/>
      <c r="K499" s="70"/>
      <c r="L499" s="69"/>
      <c r="M499" s="70"/>
      <c r="N499" s="67"/>
      <c r="O499" s="67"/>
      <c r="P499" s="67"/>
    </row>
    <row r="500" spans="2:18" x14ac:dyDescent="0.2">
      <c r="B500" s="71"/>
      <c r="C500" s="77"/>
      <c r="D500" s="77"/>
      <c r="E500" s="70"/>
      <c r="F500" s="69"/>
      <c r="G500" s="70"/>
      <c r="I500" s="71"/>
      <c r="J500" s="71"/>
      <c r="K500" s="70"/>
      <c r="L500" s="69"/>
      <c r="M500" s="70"/>
      <c r="N500" s="67"/>
      <c r="O500" s="67"/>
      <c r="P500" s="67"/>
    </row>
    <row r="501" spans="2:18" x14ac:dyDescent="0.2">
      <c r="B501" s="71"/>
      <c r="C501" s="77"/>
      <c r="D501" s="77"/>
      <c r="E501" s="70"/>
      <c r="F501" s="69"/>
      <c r="G501" s="70"/>
      <c r="H501" s="70"/>
      <c r="I501" s="71"/>
      <c r="J501" s="71"/>
      <c r="K501" s="70"/>
      <c r="L501" s="69"/>
      <c r="M501" s="70"/>
      <c r="N501" s="67"/>
      <c r="O501" s="67"/>
      <c r="P501" s="67"/>
    </row>
    <row r="502" spans="2:18" x14ac:dyDescent="0.2">
      <c r="B502" s="71"/>
      <c r="C502" s="77"/>
      <c r="D502" s="77"/>
      <c r="E502" s="70"/>
      <c r="F502" s="69"/>
      <c r="G502" s="70"/>
      <c r="H502" s="70"/>
      <c r="I502" s="71"/>
      <c r="J502" s="71"/>
      <c r="K502" s="70"/>
      <c r="L502" s="69"/>
      <c r="M502" s="70"/>
      <c r="N502" s="75"/>
      <c r="O502" s="67"/>
      <c r="P502" s="67"/>
    </row>
    <row r="503" spans="2:18" x14ac:dyDescent="0.2">
      <c r="B503" s="71"/>
      <c r="C503" s="77"/>
      <c r="D503" s="77"/>
      <c r="E503" s="70"/>
      <c r="F503" s="69"/>
      <c r="G503" s="70"/>
      <c r="H503" s="70"/>
      <c r="I503" s="71"/>
      <c r="J503" s="71"/>
      <c r="K503" s="70"/>
      <c r="L503" s="69"/>
      <c r="M503" s="70"/>
      <c r="N503" s="72"/>
      <c r="O503" s="72"/>
      <c r="P503" s="72"/>
      <c r="R503" s="73"/>
    </row>
    <row r="504" spans="2:18" ht="15.75" x14ac:dyDescent="0.2">
      <c r="B504" s="71"/>
      <c r="C504" s="77"/>
      <c r="D504" s="77"/>
      <c r="E504" s="70"/>
      <c r="F504" s="69"/>
      <c r="G504" s="70"/>
      <c r="H504" s="70"/>
      <c r="I504" s="70"/>
      <c r="J504" s="64"/>
      <c r="K504" s="64"/>
      <c r="L504" s="80"/>
      <c r="M504" s="80"/>
      <c r="N504" s="72"/>
      <c r="O504" s="72"/>
      <c r="P504" s="72"/>
      <c r="R504" s="73"/>
    </row>
    <row r="505" spans="2:18" x14ac:dyDescent="0.2">
      <c r="B505" s="71"/>
      <c r="C505" s="77"/>
      <c r="D505" s="77"/>
      <c r="E505" s="70"/>
      <c r="F505" s="69"/>
      <c r="G505" s="70"/>
      <c r="H505" s="69"/>
      <c r="I505" s="69"/>
      <c r="J505" s="69"/>
      <c r="K505" s="70"/>
      <c r="L505" s="69"/>
      <c r="M505" s="70"/>
      <c r="N505" s="72"/>
      <c r="O505" s="72"/>
      <c r="P505" s="72"/>
      <c r="R505" s="73"/>
    </row>
    <row r="507" spans="2:18" ht="15.75" x14ac:dyDescent="0.2">
      <c r="B507" s="64"/>
      <c r="C507" s="65"/>
      <c r="D507" s="65"/>
      <c r="E507" s="64"/>
      <c r="F507" s="66"/>
      <c r="G507" s="66"/>
      <c r="H507" s="177"/>
      <c r="I507" s="177"/>
      <c r="J507" s="64"/>
      <c r="K507" s="64"/>
      <c r="L507" s="64"/>
      <c r="M507" s="64"/>
      <c r="N507" s="67"/>
      <c r="O507" s="67"/>
      <c r="P507" s="67"/>
    </row>
    <row r="508" spans="2:18" x14ac:dyDescent="0.2">
      <c r="B508" s="178"/>
      <c r="C508" s="178"/>
      <c r="D508" s="178"/>
      <c r="E508" s="178"/>
      <c r="F508" s="178"/>
      <c r="G508" s="178"/>
      <c r="I508" s="178"/>
      <c r="J508" s="178"/>
      <c r="K508" s="178"/>
      <c r="L508" s="178"/>
      <c r="M508" s="178"/>
      <c r="N508" s="68"/>
      <c r="O508" s="68"/>
      <c r="P508" s="72"/>
    </row>
    <row r="509" spans="2:18" x14ac:dyDescent="0.2">
      <c r="B509" s="69"/>
      <c r="C509" s="70"/>
      <c r="D509" s="70"/>
      <c r="E509" s="69"/>
      <c r="F509" s="69"/>
      <c r="G509" s="69"/>
      <c r="H509" s="69"/>
      <c r="I509" s="71"/>
      <c r="J509" s="35"/>
      <c r="K509" s="70"/>
      <c r="L509" s="69"/>
      <c r="M509" s="70"/>
      <c r="N509" s="72"/>
      <c r="O509" s="72"/>
      <c r="P509" s="72"/>
      <c r="R509" s="73"/>
    </row>
    <row r="510" spans="2:18" x14ac:dyDescent="0.2">
      <c r="B510" s="69"/>
      <c r="C510" s="70"/>
      <c r="E510" s="70"/>
      <c r="F510" s="69"/>
      <c r="G510" s="70"/>
      <c r="H510" s="69"/>
      <c r="I510" s="73"/>
      <c r="J510" s="73"/>
      <c r="K510" s="70"/>
      <c r="L510" s="69"/>
      <c r="M510" s="70"/>
      <c r="N510" s="72"/>
      <c r="O510" s="72"/>
      <c r="P510" s="72"/>
      <c r="Q510" s="33"/>
      <c r="R510" s="73"/>
    </row>
    <row r="511" spans="2:18" x14ac:dyDescent="0.2">
      <c r="B511" s="69"/>
      <c r="C511" s="70"/>
      <c r="D511" s="70"/>
      <c r="E511" s="70"/>
      <c r="F511" s="69"/>
      <c r="G511" s="70"/>
      <c r="H511" s="69"/>
      <c r="I511" s="73"/>
      <c r="J511" s="73"/>
      <c r="K511" s="70"/>
      <c r="L511" s="69"/>
      <c r="M511" s="70"/>
      <c r="N511" s="72"/>
      <c r="O511" s="72"/>
      <c r="P511" s="72"/>
      <c r="Q511" s="33"/>
      <c r="R511" s="73"/>
    </row>
    <row r="512" spans="2:18" x14ac:dyDescent="0.2">
      <c r="B512" s="69"/>
      <c r="C512" s="70"/>
      <c r="D512" s="70"/>
      <c r="E512" s="70"/>
      <c r="F512" s="69"/>
      <c r="G512" s="70"/>
      <c r="H512" s="69"/>
      <c r="I512" s="73"/>
      <c r="J512" s="73"/>
      <c r="K512" s="70"/>
      <c r="L512" s="69"/>
      <c r="M512" s="70"/>
      <c r="N512" s="72"/>
      <c r="O512" s="72"/>
      <c r="P512" s="72"/>
      <c r="Q512" s="33"/>
      <c r="R512" s="73"/>
    </row>
    <row r="513" spans="2:18" x14ac:dyDescent="0.2">
      <c r="B513" s="69"/>
      <c r="C513" s="70"/>
      <c r="D513" s="70"/>
      <c r="E513" s="70"/>
      <c r="F513" s="69"/>
      <c r="G513" s="70"/>
      <c r="H513" s="69"/>
      <c r="I513" s="73"/>
      <c r="J513" s="73"/>
      <c r="K513" s="70"/>
      <c r="L513" s="69"/>
      <c r="M513" s="70"/>
      <c r="N513" s="72"/>
      <c r="O513" s="72"/>
      <c r="P513" s="72"/>
      <c r="Q513" s="33"/>
      <c r="R513" s="73"/>
    </row>
    <row r="514" spans="2:18" x14ac:dyDescent="0.2">
      <c r="B514" s="69"/>
      <c r="C514" s="70"/>
      <c r="E514" s="70"/>
      <c r="F514" s="69"/>
      <c r="G514" s="70"/>
      <c r="H514" s="69"/>
      <c r="I514" s="73"/>
      <c r="J514" s="73"/>
      <c r="K514" s="70"/>
      <c r="L514" s="69"/>
      <c r="M514" s="70"/>
      <c r="N514" s="72"/>
      <c r="O514" s="72"/>
      <c r="P514" s="72"/>
      <c r="Q514" s="33"/>
      <c r="R514" s="73"/>
    </row>
    <row r="515" spans="2:18" x14ac:dyDescent="0.2">
      <c r="B515" s="69"/>
      <c r="C515" s="70"/>
      <c r="D515" s="70"/>
      <c r="E515" s="70"/>
      <c r="F515" s="69"/>
      <c r="G515" s="70"/>
      <c r="I515" s="73"/>
      <c r="J515" s="73"/>
      <c r="K515" s="70"/>
      <c r="L515" s="69"/>
      <c r="M515" s="70"/>
      <c r="N515" s="72"/>
      <c r="O515" s="72"/>
      <c r="P515" s="72"/>
      <c r="Q515" s="33"/>
      <c r="R515" s="73"/>
    </row>
    <row r="516" spans="2:18" x14ac:dyDescent="0.2">
      <c r="B516" s="69"/>
      <c r="C516" s="70"/>
      <c r="D516" s="70"/>
      <c r="E516" s="70"/>
      <c r="F516" s="69"/>
      <c r="G516" s="70"/>
      <c r="I516" s="73"/>
      <c r="J516" s="73"/>
      <c r="K516" s="70"/>
      <c r="L516" s="69"/>
      <c r="M516" s="70"/>
      <c r="N516" s="72"/>
      <c r="O516" s="72"/>
      <c r="P516" s="72"/>
      <c r="Q516" s="33"/>
      <c r="R516" s="73"/>
    </row>
    <row r="517" spans="2:18" x14ac:dyDescent="0.2">
      <c r="B517" s="69"/>
      <c r="C517" s="70"/>
      <c r="D517" s="70"/>
      <c r="E517" s="70"/>
      <c r="F517" s="69"/>
      <c r="G517" s="70"/>
      <c r="I517" s="73"/>
      <c r="J517" s="73"/>
      <c r="K517" s="70"/>
      <c r="L517" s="69"/>
      <c r="M517" s="70"/>
      <c r="N517" s="75"/>
      <c r="O517" s="75"/>
      <c r="P517" s="75"/>
      <c r="Q517" s="33"/>
      <c r="R517" s="73"/>
    </row>
    <row r="518" spans="2:18" x14ac:dyDescent="0.2">
      <c r="B518" s="69"/>
      <c r="C518" s="70"/>
      <c r="E518" s="70"/>
      <c r="F518" s="69"/>
      <c r="G518" s="70"/>
      <c r="H518" s="69"/>
      <c r="I518" s="73"/>
      <c r="J518" s="73"/>
      <c r="K518" s="70"/>
      <c r="L518" s="69"/>
      <c r="M518" s="70"/>
      <c r="N518" s="72"/>
      <c r="O518" s="72"/>
      <c r="P518" s="72"/>
      <c r="Q518" s="33"/>
      <c r="R518" s="73"/>
    </row>
    <row r="519" spans="2:18" x14ac:dyDescent="0.2">
      <c r="B519" s="69"/>
      <c r="C519" s="70"/>
      <c r="D519" s="70"/>
      <c r="E519" s="70"/>
      <c r="F519" s="69"/>
      <c r="G519" s="70"/>
      <c r="H519" s="69"/>
      <c r="I519" s="73"/>
      <c r="J519" s="73"/>
      <c r="K519" s="70"/>
      <c r="L519" s="69"/>
      <c r="M519" s="70"/>
      <c r="N519" s="75"/>
      <c r="O519" s="75"/>
      <c r="P519" s="75"/>
      <c r="Q519" s="33"/>
      <c r="R519" s="73"/>
    </row>
    <row r="520" spans="2:18" x14ac:dyDescent="0.2">
      <c r="B520" s="69"/>
      <c r="C520" s="70"/>
      <c r="D520" s="70"/>
      <c r="E520" s="70"/>
      <c r="F520" s="69"/>
      <c r="G520" s="70"/>
      <c r="H520" s="69"/>
      <c r="I520" s="69"/>
      <c r="J520" s="69"/>
      <c r="K520" s="70"/>
      <c r="L520" s="69"/>
      <c r="M520" s="70"/>
      <c r="N520" s="75"/>
      <c r="O520" s="75"/>
      <c r="P520" s="75"/>
      <c r="Q520" s="33"/>
      <c r="R520" s="73"/>
    </row>
    <row r="521" spans="2:18" x14ac:dyDescent="0.2">
      <c r="B521" s="69"/>
      <c r="C521" s="70"/>
      <c r="D521" s="70"/>
      <c r="E521" s="70"/>
      <c r="F521" s="69"/>
      <c r="G521" s="70"/>
      <c r="H521" s="69"/>
      <c r="I521" s="86"/>
      <c r="J521" s="73"/>
      <c r="K521" s="70"/>
      <c r="L521" s="69"/>
      <c r="M521" s="70"/>
      <c r="N521" s="72"/>
      <c r="O521" s="72"/>
      <c r="P521" s="72"/>
      <c r="R521" s="73"/>
    </row>
    <row r="522" spans="2:18" x14ac:dyDescent="0.2">
      <c r="B522" s="69"/>
      <c r="C522" s="70"/>
      <c r="D522" s="70"/>
      <c r="E522" s="70"/>
      <c r="F522" s="69"/>
      <c r="G522" s="70"/>
      <c r="H522" s="66"/>
      <c r="I522" s="86"/>
      <c r="J522" s="73"/>
      <c r="K522" s="70"/>
      <c r="L522" s="69"/>
      <c r="M522" s="70"/>
      <c r="N522" s="72"/>
      <c r="O522" s="72"/>
      <c r="P522" s="72"/>
      <c r="R522" s="73"/>
    </row>
    <row r="523" spans="2:18" x14ac:dyDescent="0.2">
      <c r="B523" s="69"/>
      <c r="C523" s="70"/>
      <c r="D523" s="70"/>
      <c r="E523" s="70"/>
      <c r="F523" s="69"/>
      <c r="G523" s="70"/>
      <c r="H523" s="66"/>
      <c r="I523" s="87"/>
      <c r="J523" s="69"/>
      <c r="K523" s="70"/>
      <c r="L523" s="69"/>
      <c r="M523" s="70"/>
      <c r="N523" s="72"/>
      <c r="O523" s="72"/>
      <c r="P523" s="72"/>
      <c r="R523" s="73"/>
    </row>
    <row r="524" spans="2:18" x14ac:dyDescent="0.2">
      <c r="B524" s="71"/>
      <c r="C524" s="77"/>
      <c r="D524" s="77"/>
      <c r="E524" s="70"/>
      <c r="F524" s="69"/>
      <c r="G524" s="70"/>
      <c r="H524" s="66"/>
      <c r="I524" s="69"/>
      <c r="J524" s="69"/>
      <c r="K524" s="70"/>
      <c r="L524" s="69"/>
      <c r="M524" s="70"/>
      <c r="N524" s="72"/>
      <c r="O524" s="72"/>
      <c r="P524" s="72"/>
      <c r="R524" s="73"/>
    </row>
    <row r="525" spans="2:18" x14ac:dyDescent="0.2">
      <c r="B525" s="71"/>
      <c r="C525" s="77"/>
      <c r="D525" s="77"/>
      <c r="E525" s="70"/>
      <c r="F525" s="69"/>
      <c r="G525" s="70"/>
      <c r="H525" s="66"/>
      <c r="I525" s="69"/>
      <c r="J525" s="76"/>
      <c r="K525" s="70"/>
      <c r="L525" s="69"/>
      <c r="M525" s="70"/>
      <c r="O525" s="75"/>
      <c r="P525" s="75"/>
    </row>
    <row r="526" spans="2:18" x14ac:dyDescent="0.2">
      <c r="B526" s="71"/>
      <c r="C526" s="77"/>
      <c r="D526" s="77"/>
      <c r="E526" s="70"/>
      <c r="F526" s="69"/>
      <c r="G526" s="70"/>
      <c r="H526" s="66"/>
      <c r="I526" s="71"/>
      <c r="J526" s="71"/>
      <c r="K526" s="70"/>
      <c r="L526" s="69"/>
      <c r="M526" s="70"/>
      <c r="O526" s="67"/>
      <c r="P526" s="67"/>
    </row>
    <row r="527" spans="2:18" x14ac:dyDescent="0.2">
      <c r="B527" s="71"/>
      <c r="C527" s="77"/>
      <c r="D527" s="77"/>
      <c r="E527" s="70"/>
      <c r="F527" s="69"/>
      <c r="G527" s="70"/>
      <c r="I527" s="71"/>
      <c r="J527" s="71"/>
      <c r="K527" s="70"/>
      <c r="L527" s="69"/>
      <c r="M527" s="70"/>
      <c r="O527" s="67"/>
      <c r="P527" s="67"/>
    </row>
    <row r="528" spans="2:18" x14ac:dyDescent="0.2">
      <c r="B528" s="71"/>
      <c r="C528" s="77"/>
      <c r="D528" s="77"/>
      <c r="E528" s="70"/>
      <c r="F528" s="69"/>
      <c r="G528" s="70"/>
      <c r="I528" s="71"/>
      <c r="J528" s="71"/>
      <c r="K528" s="70"/>
      <c r="L528" s="69"/>
      <c r="M528" s="70"/>
      <c r="N528" s="67"/>
      <c r="O528" s="67"/>
      <c r="P528" s="67"/>
    </row>
    <row r="529" spans="2:18" x14ac:dyDescent="0.2">
      <c r="B529" s="71"/>
      <c r="C529" s="77"/>
      <c r="D529" s="77"/>
      <c r="E529" s="70"/>
      <c r="F529" s="69"/>
      <c r="G529" s="70"/>
      <c r="I529" s="71"/>
      <c r="J529" s="71"/>
      <c r="K529" s="70"/>
      <c r="L529" s="69"/>
      <c r="M529" s="70"/>
      <c r="N529" s="67"/>
      <c r="O529" s="67"/>
      <c r="P529" s="67"/>
    </row>
    <row r="530" spans="2:18" x14ac:dyDescent="0.2">
      <c r="B530" s="71"/>
      <c r="C530" s="77"/>
      <c r="D530" s="77"/>
      <c r="E530" s="70"/>
      <c r="F530" s="69"/>
      <c r="G530" s="70"/>
      <c r="I530" s="71"/>
      <c r="J530" s="71"/>
      <c r="K530" s="70"/>
      <c r="L530" s="69"/>
      <c r="M530" s="70"/>
      <c r="N530" s="67"/>
      <c r="O530" s="67"/>
      <c r="P530" s="67"/>
    </row>
    <row r="531" spans="2:18" x14ac:dyDescent="0.2">
      <c r="B531" s="71"/>
      <c r="C531" s="77"/>
      <c r="D531" s="77"/>
      <c r="E531" s="70"/>
      <c r="F531" s="69"/>
      <c r="G531" s="70"/>
      <c r="H531" s="70"/>
      <c r="I531" s="71"/>
      <c r="J531" s="71"/>
      <c r="K531" s="70"/>
      <c r="L531" s="69"/>
      <c r="M531" s="70"/>
      <c r="N531" s="67"/>
      <c r="O531" s="67"/>
      <c r="P531" s="67"/>
    </row>
    <row r="532" spans="2:18" x14ac:dyDescent="0.2">
      <c r="B532" s="71"/>
      <c r="C532" s="77"/>
      <c r="D532" s="77"/>
      <c r="E532" s="70"/>
      <c r="F532" s="69"/>
      <c r="G532" s="70"/>
      <c r="H532" s="70"/>
      <c r="I532" s="71"/>
      <c r="J532" s="71"/>
      <c r="K532" s="70"/>
      <c r="L532" s="69"/>
      <c r="M532" s="70"/>
      <c r="N532" s="75"/>
      <c r="O532" s="67"/>
      <c r="P532" s="67"/>
    </row>
    <row r="533" spans="2:18" x14ac:dyDescent="0.2">
      <c r="B533" s="71"/>
      <c r="C533" s="77"/>
      <c r="D533" s="77"/>
      <c r="E533" s="70"/>
      <c r="F533" s="69"/>
      <c r="G533" s="70"/>
      <c r="H533" s="70"/>
      <c r="I533" s="71"/>
      <c r="J533" s="71"/>
      <c r="K533" s="70"/>
      <c r="L533" s="69"/>
      <c r="M533" s="70"/>
      <c r="N533" s="72"/>
      <c r="O533" s="72"/>
      <c r="P533" s="72"/>
      <c r="R533" s="73"/>
    </row>
    <row r="534" spans="2:18" ht="15.75" x14ac:dyDescent="0.2">
      <c r="B534" s="71"/>
      <c r="C534" s="77"/>
      <c r="D534" s="77"/>
      <c r="E534" s="70"/>
      <c r="F534" s="69"/>
      <c r="G534" s="70"/>
      <c r="H534" s="70"/>
      <c r="I534" s="70"/>
      <c r="J534" s="64"/>
      <c r="K534" s="64"/>
      <c r="L534" s="80"/>
      <c r="M534" s="80"/>
      <c r="N534" s="72"/>
      <c r="O534" s="72"/>
      <c r="P534" s="72"/>
      <c r="R534" s="73"/>
    </row>
    <row r="535" spans="2:18" x14ac:dyDescent="0.2">
      <c r="B535" s="71"/>
      <c r="C535" s="77"/>
      <c r="D535" s="77"/>
      <c r="E535" s="70"/>
      <c r="F535" s="69"/>
      <c r="G535" s="70"/>
      <c r="H535" s="69"/>
      <c r="I535" s="69"/>
      <c r="J535" s="69"/>
      <c r="K535" s="70"/>
      <c r="L535" s="69"/>
      <c r="M535" s="70"/>
      <c r="N535" s="72"/>
      <c r="O535" s="72"/>
      <c r="P535" s="72"/>
      <c r="R535" s="73"/>
    </row>
    <row r="537" spans="2:18" ht="15.75" x14ac:dyDescent="0.2">
      <c r="B537" s="64"/>
      <c r="C537" s="65"/>
      <c r="D537" s="65"/>
      <c r="E537" s="64"/>
      <c r="F537" s="66"/>
      <c r="G537" s="66"/>
      <c r="H537" s="177"/>
      <c r="I537" s="177"/>
      <c r="J537" s="64"/>
      <c r="K537" s="64"/>
      <c r="L537" s="64"/>
      <c r="M537" s="64"/>
      <c r="N537" s="67"/>
      <c r="O537" s="67"/>
      <c r="P537" s="67"/>
    </row>
    <row r="538" spans="2:18" x14ac:dyDescent="0.2">
      <c r="B538" s="178"/>
      <c r="C538" s="178"/>
      <c r="D538" s="178"/>
      <c r="E538" s="178"/>
      <c r="F538" s="178"/>
      <c r="G538" s="178"/>
      <c r="I538" s="178"/>
      <c r="J538" s="178"/>
      <c r="K538" s="178"/>
      <c r="L538" s="178"/>
      <c r="M538" s="178"/>
      <c r="N538" s="68"/>
      <c r="O538" s="68"/>
      <c r="P538" s="72"/>
    </row>
    <row r="539" spans="2:18" x14ac:dyDescent="0.2">
      <c r="B539" s="69"/>
      <c r="C539" s="70"/>
      <c r="D539" s="70"/>
      <c r="E539" s="69"/>
      <c r="F539" s="69"/>
      <c r="G539" s="69"/>
      <c r="H539" s="69"/>
      <c r="I539" s="71"/>
      <c r="J539" s="35"/>
      <c r="K539" s="70"/>
      <c r="L539" s="69"/>
      <c r="M539" s="70"/>
      <c r="N539" s="72"/>
      <c r="O539" s="72"/>
      <c r="P539" s="72"/>
      <c r="R539" s="73"/>
    </row>
    <row r="540" spans="2:18" x14ac:dyDescent="0.2">
      <c r="B540" s="69"/>
      <c r="C540" s="70"/>
      <c r="D540" s="70"/>
      <c r="E540" s="70"/>
      <c r="F540" s="69"/>
      <c r="G540" s="70"/>
      <c r="H540" s="69"/>
      <c r="I540" s="73"/>
      <c r="J540" s="73"/>
      <c r="K540" s="70"/>
      <c r="L540" s="69"/>
      <c r="M540" s="70"/>
      <c r="N540" s="72"/>
      <c r="O540" s="72"/>
      <c r="P540" s="72"/>
      <c r="Q540" s="33"/>
      <c r="R540" s="73"/>
    </row>
    <row r="541" spans="2:18" x14ac:dyDescent="0.2">
      <c r="B541" s="69"/>
      <c r="C541" s="70"/>
      <c r="D541" s="70"/>
      <c r="E541" s="70"/>
      <c r="F541" s="69"/>
      <c r="G541" s="70"/>
      <c r="H541" s="69"/>
      <c r="I541" s="73"/>
      <c r="J541" s="73"/>
      <c r="K541" s="70"/>
      <c r="L541" s="69"/>
      <c r="M541" s="70"/>
      <c r="N541" s="72"/>
      <c r="O541" s="72"/>
      <c r="P541" s="72"/>
      <c r="Q541" s="33"/>
      <c r="R541" s="73"/>
    </row>
    <row r="542" spans="2:18" x14ac:dyDescent="0.2">
      <c r="B542" s="69"/>
      <c r="C542" s="70"/>
      <c r="E542" s="70"/>
      <c r="F542" s="69"/>
      <c r="G542" s="70"/>
      <c r="H542" s="69"/>
      <c r="I542" s="73"/>
      <c r="J542" s="73"/>
      <c r="K542" s="70"/>
      <c r="L542" s="69"/>
      <c r="M542" s="70"/>
      <c r="N542" s="72"/>
      <c r="O542" s="72"/>
      <c r="P542" s="72"/>
      <c r="Q542" s="33"/>
      <c r="R542" s="73"/>
    </row>
    <row r="543" spans="2:18" x14ac:dyDescent="0.2">
      <c r="B543" s="69"/>
      <c r="C543" s="70"/>
      <c r="D543" s="70"/>
      <c r="E543" s="70"/>
      <c r="F543" s="69"/>
      <c r="G543" s="70"/>
      <c r="H543" s="69"/>
      <c r="I543" s="73"/>
      <c r="J543" s="73"/>
      <c r="K543" s="70"/>
      <c r="L543" s="69"/>
      <c r="M543" s="70"/>
      <c r="N543" s="72"/>
      <c r="O543" s="72"/>
      <c r="P543" s="72"/>
      <c r="Q543" s="33"/>
      <c r="R543" s="73"/>
    </row>
    <row r="544" spans="2:18" x14ac:dyDescent="0.2">
      <c r="B544" s="69"/>
      <c r="C544" s="70"/>
      <c r="D544" s="70"/>
      <c r="E544" s="70"/>
      <c r="F544" s="69"/>
      <c r="G544" s="70"/>
      <c r="H544" s="69"/>
      <c r="I544" s="73"/>
      <c r="J544" s="73"/>
      <c r="K544" s="70"/>
      <c r="L544" s="69"/>
      <c r="M544" s="70"/>
      <c r="N544" s="72"/>
      <c r="O544" s="72"/>
      <c r="P544" s="72"/>
      <c r="Q544" s="33"/>
      <c r="R544" s="73"/>
    </row>
    <row r="545" spans="2:18" x14ac:dyDescent="0.2">
      <c r="B545" s="69"/>
      <c r="C545" s="70"/>
      <c r="D545" s="70"/>
      <c r="E545" s="70"/>
      <c r="F545" s="69"/>
      <c r="G545" s="70"/>
      <c r="I545" s="73"/>
      <c r="J545" s="73"/>
      <c r="K545" s="70"/>
      <c r="L545" s="69"/>
      <c r="M545" s="70"/>
      <c r="N545" s="72"/>
      <c r="O545" s="72"/>
      <c r="P545" s="72"/>
      <c r="Q545" s="33"/>
      <c r="R545" s="73"/>
    </row>
    <row r="546" spans="2:18" x14ac:dyDescent="0.2">
      <c r="B546" s="69"/>
      <c r="C546" s="70"/>
      <c r="E546" s="70"/>
      <c r="F546" s="69"/>
      <c r="G546" s="70"/>
      <c r="I546" s="73"/>
      <c r="J546" s="73"/>
      <c r="K546" s="70"/>
      <c r="L546" s="69"/>
      <c r="M546" s="70"/>
      <c r="N546" s="72"/>
      <c r="O546" s="72"/>
      <c r="P546" s="72"/>
      <c r="Q546" s="33"/>
      <c r="R546" s="73"/>
    </row>
    <row r="547" spans="2:18" x14ac:dyDescent="0.2">
      <c r="B547" s="69"/>
      <c r="C547" s="70"/>
      <c r="D547" s="70"/>
      <c r="E547" s="70"/>
      <c r="F547" s="69"/>
      <c r="G547" s="70"/>
      <c r="I547" s="73"/>
      <c r="J547" s="73"/>
      <c r="K547" s="70"/>
      <c r="L547" s="69"/>
      <c r="M547" s="70"/>
      <c r="N547" s="75"/>
      <c r="O547" s="75"/>
      <c r="P547" s="75"/>
      <c r="Q547" s="33"/>
      <c r="R547" s="73"/>
    </row>
    <row r="548" spans="2:18" x14ac:dyDescent="0.2">
      <c r="B548" s="69"/>
      <c r="C548" s="70"/>
      <c r="D548" s="70"/>
      <c r="E548" s="70"/>
      <c r="F548" s="69"/>
      <c r="G548" s="70"/>
      <c r="H548" s="69"/>
      <c r="I548" s="73"/>
      <c r="J548" s="73"/>
      <c r="K548" s="70"/>
      <c r="L548" s="69"/>
      <c r="M548" s="70"/>
      <c r="N548" s="72"/>
      <c r="O548" s="72"/>
      <c r="P548" s="72"/>
      <c r="Q548" s="33"/>
      <c r="R548" s="73"/>
    </row>
    <row r="549" spans="2:18" x14ac:dyDescent="0.2">
      <c r="B549" s="69"/>
      <c r="C549" s="70"/>
      <c r="D549" s="70"/>
      <c r="E549" s="70"/>
      <c r="F549" s="69"/>
      <c r="G549" s="70"/>
      <c r="H549" s="69"/>
      <c r="I549" s="73"/>
      <c r="J549" s="73"/>
      <c r="K549" s="70"/>
      <c r="L549" s="69"/>
      <c r="M549" s="70"/>
      <c r="N549" s="75"/>
      <c r="O549" s="75"/>
      <c r="P549" s="75"/>
      <c r="Q549" s="33"/>
      <c r="R549" s="73"/>
    </row>
    <row r="550" spans="2:18" x14ac:dyDescent="0.2">
      <c r="B550" s="69"/>
      <c r="C550" s="70"/>
      <c r="E550" s="70"/>
      <c r="F550" s="69"/>
      <c r="G550" s="70"/>
      <c r="H550" s="69"/>
      <c r="I550" s="69"/>
      <c r="J550" s="69"/>
      <c r="K550" s="70"/>
      <c r="L550" s="69"/>
      <c r="M550" s="70"/>
      <c r="N550" s="75"/>
      <c r="O550" s="75"/>
      <c r="P550" s="75"/>
      <c r="Q550" s="33"/>
      <c r="R550" s="73"/>
    </row>
    <row r="551" spans="2:18" x14ac:dyDescent="0.2">
      <c r="B551" s="69"/>
      <c r="C551" s="70"/>
      <c r="D551" s="70"/>
      <c r="E551" s="70"/>
      <c r="F551" s="69"/>
      <c r="G551" s="70"/>
      <c r="H551" s="69"/>
      <c r="I551" s="73"/>
      <c r="J551" s="73"/>
      <c r="K551" s="70"/>
      <c r="L551" s="69"/>
      <c r="M551" s="70"/>
      <c r="N551" s="72"/>
      <c r="O551" s="72"/>
      <c r="P551" s="72"/>
      <c r="R551" s="73"/>
    </row>
    <row r="552" spans="2:18" x14ac:dyDescent="0.2">
      <c r="B552" s="69"/>
      <c r="C552" s="70"/>
      <c r="D552" s="70"/>
      <c r="E552" s="70"/>
      <c r="F552" s="69"/>
      <c r="G552" s="70"/>
      <c r="H552" s="66"/>
      <c r="I552" s="73"/>
      <c r="J552" s="73"/>
      <c r="K552" s="70"/>
      <c r="L552" s="69"/>
      <c r="M552" s="70"/>
      <c r="N552" s="72"/>
      <c r="O552" s="72"/>
      <c r="P552" s="72"/>
      <c r="R552" s="73"/>
    </row>
    <row r="553" spans="2:18" x14ac:dyDescent="0.2">
      <c r="B553" s="69"/>
      <c r="C553" s="70"/>
      <c r="D553" s="70"/>
      <c r="E553" s="70"/>
      <c r="F553" s="69"/>
      <c r="G553" s="70"/>
      <c r="H553" s="66"/>
      <c r="I553" s="69"/>
      <c r="J553" s="69"/>
      <c r="K553" s="70"/>
      <c r="L553" s="69"/>
      <c r="M553" s="70"/>
      <c r="N553" s="72"/>
      <c r="O553" s="72"/>
      <c r="P553" s="72"/>
      <c r="R553" s="73"/>
    </row>
    <row r="554" spans="2:18" x14ac:dyDescent="0.2">
      <c r="B554" s="71"/>
      <c r="C554" s="77"/>
      <c r="E554" s="70"/>
      <c r="F554" s="69"/>
      <c r="G554" s="70"/>
      <c r="H554" s="66"/>
      <c r="I554" s="69"/>
      <c r="J554" s="69"/>
      <c r="K554" s="70"/>
      <c r="L554" s="69"/>
      <c r="M554" s="70"/>
      <c r="N554" s="72"/>
      <c r="O554" s="72"/>
      <c r="P554" s="72"/>
      <c r="R554" s="73"/>
    </row>
    <row r="555" spans="2:18" x14ac:dyDescent="0.2">
      <c r="B555" s="71"/>
      <c r="C555" s="77"/>
      <c r="D555" s="77"/>
      <c r="E555" s="70"/>
      <c r="F555" s="69"/>
      <c r="G555" s="70"/>
      <c r="H555" s="66"/>
      <c r="I555" s="69"/>
      <c r="J555" s="76"/>
      <c r="K555" s="70"/>
      <c r="L555" s="69"/>
      <c r="M555" s="70"/>
      <c r="O555" s="75"/>
      <c r="P555" s="75"/>
    </row>
    <row r="556" spans="2:18" x14ac:dyDescent="0.2">
      <c r="B556" s="71"/>
      <c r="C556" s="77"/>
      <c r="D556" s="77"/>
      <c r="E556" s="70"/>
      <c r="F556" s="69"/>
      <c r="G556" s="70"/>
      <c r="H556" s="66"/>
      <c r="I556" s="71"/>
      <c r="J556" s="71"/>
      <c r="K556" s="70"/>
      <c r="L556" s="69"/>
      <c r="M556" s="70"/>
      <c r="O556" s="67"/>
      <c r="P556" s="67"/>
    </row>
    <row r="557" spans="2:18" x14ac:dyDescent="0.2">
      <c r="B557" s="71"/>
      <c r="C557" s="77"/>
      <c r="D557" s="77"/>
      <c r="E557" s="70"/>
      <c r="F557" s="69"/>
      <c r="G557" s="70"/>
      <c r="I557" s="71"/>
      <c r="J557" s="71"/>
      <c r="K557" s="70"/>
      <c r="L557" s="69"/>
      <c r="M557" s="70"/>
      <c r="O557" s="67"/>
      <c r="P557" s="67"/>
    </row>
    <row r="558" spans="2:18" x14ac:dyDescent="0.2">
      <c r="B558" s="71"/>
      <c r="C558" s="77"/>
      <c r="D558" s="77"/>
      <c r="E558" s="70"/>
      <c r="F558" s="69"/>
      <c r="G558" s="70"/>
      <c r="I558" s="71"/>
      <c r="J558" s="71"/>
      <c r="K558" s="70"/>
      <c r="L558" s="69"/>
      <c r="M558" s="70"/>
      <c r="N558" s="67"/>
      <c r="O558" s="67"/>
      <c r="P558" s="67"/>
    </row>
    <row r="559" spans="2:18" x14ac:dyDescent="0.2">
      <c r="B559" s="71"/>
      <c r="C559" s="77"/>
      <c r="D559" s="77"/>
      <c r="E559" s="70"/>
      <c r="F559" s="69"/>
      <c r="G559" s="70"/>
      <c r="I559" s="71"/>
      <c r="J559" s="71"/>
      <c r="K559" s="70"/>
      <c r="L559" s="69"/>
      <c r="M559" s="70"/>
      <c r="N559" s="67"/>
      <c r="O559" s="67"/>
      <c r="P559" s="67"/>
    </row>
    <row r="560" spans="2:18" x14ac:dyDescent="0.2">
      <c r="B560" s="71"/>
      <c r="C560" s="77"/>
      <c r="D560" s="77"/>
      <c r="E560" s="70"/>
      <c r="F560" s="69"/>
      <c r="G560" s="70"/>
      <c r="I560" s="71"/>
      <c r="J560" s="71"/>
      <c r="K560" s="70"/>
      <c r="L560" s="69"/>
      <c r="M560" s="70"/>
      <c r="N560" s="67"/>
      <c r="O560" s="67"/>
      <c r="P560" s="67"/>
    </row>
    <row r="561" spans="2:18" x14ac:dyDescent="0.2">
      <c r="B561" s="71"/>
      <c r="C561" s="77"/>
      <c r="D561" s="77"/>
      <c r="E561" s="70"/>
      <c r="F561" s="69"/>
      <c r="G561" s="70"/>
      <c r="H561" s="70"/>
      <c r="I561" s="71"/>
      <c r="J561" s="71"/>
      <c r="K561" s="70"/>
      <c r="L561" s="69"/>
      <c r="M561" s="70"/>
      <c r="N561" s="67"/>
      <c r="O561" s="67"/>
      <c r="P561" s="67"/>
    </row>
    <row r="562" spans="2:18" x14ac:dyDescent="0.2">
      <c r="B562" s="71"/>
      <c r="C562" s="77"/>
      <c r="D562" s="77"/>
      <c r="E562" s="70"/>
      <c r="F562" s="69"/>
      <c r="G562" s="70"/>
      <c r="H562" s="70"/>
      <c r="I562" s="71"/>
      <c r="J562" s="71"/>
      <c r="K562" s="70"/>
      <c r="L562" s="69"/>
      <c r="M562" s="70"/>
      <c r="N562" s="75"/>
      <c r="O562" s="67"/>
      <c r="P562" s="67"/>
    </row>
    <row r="563" spans="2:18" x14ac:dyDescent="0.2">
      <c r="B563" s="71"/>
      <c r="C563" s="77"/>
      <c r="D563" s="77"/>
      <c r="E563" s="70"/>
      <c r="F563" s="69"/>
      <c r="G563" s="70"/>
      <c r="H563" s="70"/>
      <c r="I563" s="71"/>
      <c r="J563" s="71"/>
      <c r="K563" s="70"/>
      <c r="L563" s="69"/>
      <c r="M563" s="70"/>
      <c r="N563" s="72"/>
      <c r="O563" s="72"/>
      <c r="P563" s="72"/>
      <c r="R563" s="73"/>
    </row>
    <row r="564" spans="2:18" ht="15.75" x14ac:dyDescent="0.2">
      <c r="B564" s="71"/>
      <c r="C564" s="77"/>
      <c r="D564" s="77"/>
      <c r="E564" s="70"/>
      <c r="F564" s="69"/>
      <c r="G564" s="70"/>
      <c r="H564" s="70"/>
      <c r="I564" s="70"/>
      <c r="J564" s="64"/>
      <c r="K564" s="64"/>
      <c r="L564" s="80"/>
      <c r="M564" s="80"/>
      <c r="N564" s="72"/>
      <c r="O564" s="72"/>
      <c r="P564" s="72"/>
      <c r="R564" s="73"/>
    </row>
    <row r="565" spans="2:18" x14ac:dyDescent="0.2">
      <c r="B565" s="71"/>
      <c r="C565" s="77"/>
      <c r="D565" s="77"/>
      <c r="E565" s="70"/>
      <c r="F565" s="69"/>
      <c r="G565" s="70"/>
      <c r="H565" s="69"/>
      <c r="I565" s="69"/>
      <c r="J565" s="69"/>
      <c r="K565" s="70"/>
      <c r="L565" s="69"/>
      <c r="M565" s="70"/>
      <c r="N565" s="72"/>
      <c r="O565" s="72"/>
      <c r="P565" s="72"/>
      <c r="R565" s="73"/>
    </row>
    <row r="567" spans="2:18" ht="15.75" x14ac:dyDescent="0.2">
      <c r="B567" s="64"/>
      <c r="C567" s="65"/>
      <c r="D567" s="65"/>
      <c r="E567" s="64"/>
      <c r="F567" s="66"/>
      <c r="G567" s="66"/>
      <c r="H567" s="177"/>
      <c r="I567" s="177"/>
      <c r="J567" s="64"/>
      <c r="K567" s="64"/>
      <c r="L567" s="64"/>
      <c r="M567" s="64"/>
      <c r="N567" s="67"/>
      <c r="O567" s="67"/>
      <c r="P567" s="67"/>
    </row>
    <row r="568" spans="2:18" x14ac:dyDescent="0.2">
      <c r="B568" s="178"/>
      <c r="C568" s="178"/>
      <c r="D568" s="178"/>
      <c r="E568" s="178"/>
      <c r="F568" s="178"/>
      <c r="G568" s="178"/>
      <c r="I568" s="178"/>
      <c r="J568" s="178"/>
      <c r="K568" s="178"/>
      <c r="L568" s="178"/>
      <c r="M568" s="178"/>
      <c r="N568" s="68"/>
      <c r="O568" s="68"/>
      <c r="P568" s="72"/>
    </row>
    <row r="569" spans="2:18" x14ac:dyDescent="0.2">
      <c r="B569" s="69"/>
      <c r="C569" s="70"/>
      <c r="D569" s="70"/>
      <c r="E569" s="69"/>
      <c r="F569" s="69"/>
      <c r="G569" s="69"/>
      <c r="H569" s="69"/>
      <c r="I569" s="71"/>
      <c r="J569" s="35"/>
      <c r="K569" s="70"/>
      <c r="L569" s="69"/>
      <c r="M569" s="70"/>
      <c r="N569" s="72"/>
      <c r="O569" s="72"/>
      <c r="P569" s="72"/>
      <c r="R569" s="73"/>
    </row>
    <row r="570" spans="2:18" x14ac:dyDescent="0.2">
      <c r="B570" s="69"/>
      <c r="C570" s="70"/>
      <c r="D570" s="70"/>
      <c r="E570" s="70"/>
      <c r="F570" s="69"/>
      <c r="G570" s="70"/>
      <c r="H570" s="69"/>
      <c r="I570" s="73"/>
      <c r="J570" s="73"/>
      <c r="K570" s="70"/>
      <c r="L570" s="69"/>
      <c r="M570" s="70"/>
      <c r="N570" s="72"/>
      <c r="O570" s="72"/>
      <c r="P570" s="72"/>
      <c r="Q570" s="33"/>
      <c r="R570" s="73"/>
    </row>
    <row r="571" spans="2:18" x14ac:dyDescent="0.2">
      <c r="B571" s="69"/>
      <c r="C571" s="70"/>
      <c r="D571" s="70"/>
      <c r="E571" s="70"/>
      <c r="F571" s="69"/>
      <c r="G571" s="70"/>
      <c r="H571" s="69"/>
      <c r="I571" s="73"/>
      <c r="J571" s="73"/>
      <c r="K571" s="70"/>
      <c r="L571" s="69"/>
      <c r="M571" s="70"/>
      <c r="N571" s="72"/>
      <c r="O571" s="72"/>
      <c r="P571" s="72"/>
      <c r="Q571" s="33"/>
      <c r="R571" s="73"/>
    </row>
    <row r="572" spans="2:18" x14ac:dyDescent="0.2">
      <c r="B572" s="69"/>
      <c r="C572" s="70"/>
      <c r="E572" s="70"/>
      <c r="F572" s="69"/>
      <c r="G572" s="70"/>
      <c r="H572" s="69"/>
      <c r="I572" s="73"/>
      <c r="J572" s="73"/>
      <c r="K572" s="70"/>
      <c r="L572" s="69"/>
      <c r="M572" s="70"/>
      <c r="N572" s="72"/>
      <c r="O572" s="72"/>
      <c r="P572" s="72"/>
      <c r="Q572" s="33"/>
      <c r="R572" s="73"/>
    </row>
    <row r="573" spans="2:18" x14ac:dyDescent="0.2">
      <c r="B573" s="69"/>
      <c r="C573" s="70"/>
      <c r="D573" s="70"/>
      <c r="E573" s="70"/>
      <c r="F573" s="69"/>
      <c r="G573" s="70"/>
      <c r="H573" s="69"/>
      <c r="I573" s="73"/>
      <c r="J573" s="73"/>
      <c r="K573" s="70"/>
      <c r="L573" s="69"/>
      <c r="M573" s="70"/>
      <c r="N573" s="72"/>
      <c r="O573" s="72"/>
      <c r="P573" s="72"/>
      <c r="Q573" s="33"/>
      <c r="R573" s="73"/>
    </row>
    <row r="574" spans="2:18" x14ac:dyDescent="0.2">
      <c r="B574" s="69"/>
      <c r="C574" s="70"/>
      <c r="D574" s="70"/>
      <c r="E574" s="70"/>
      <c r="F574" s="69"/>
      <c r="G574" s="70"/>
      <c r="H574" s="69"/>
      <c r="I574" s="73"/>
      <c r="J574" s="73"/>
      <c r="K574" s="70"/>
      <c r="L574" s="69"/>
      <c r="M574" s="70"/>
      <c r="N574" s="72"/>
      <c r="O574" s="72"/>
      <c r="P574" s="72"/>
      <c r="Q574" s="33"/>
      <c r="R574" s="73"/>
    </row>
    <row r="575" spans="2:18" x14ac:dyDescent="0.2">
      <c r="B575" s="69"/>
      <c r="C575" s="70"/>
      <c r="D575" s="70"/>
      <c r="E575" s="70"/>
      <c r="F575" s="69"/>
      <c r="G575" s="70"/>
      <c r="I575" s="73"/>
      <c r="J575" s="73"/>
      <c r="K575" s="70"/>
      <c r="L575" s="69"/>
      <c r="M575" s="70"/>
      <c r="N575" s="72"/>
      <c r="O575" s="72"/>
      <c r="P575" s="72"/>
      <c r="Q575" s="33"/>
      <c r="R575" s="73"/>
    </row>
    <row r="576" spans="2:18" x14ac:dyDescent="0.2">
      <c r="B576" s="69"/>
      <c r="C576" s="70"/>
      <c r="E576" s="70"/>
      <c r="F576" s="69"/>
      <c r="G576" s="70"/>
      <c r="I576" s="73"/>
      <c r="J576" s="73"/>
      <c r="K576" s="70"/>
      <c r="L576" s="69"/>
      <c r="M576" s="70"/>
      <c r="N576" s="72"/>
      <c r="O576" s="72"/>
      <c r="P576" s="72"/>
      <c r="Q576" s="33"/>
      <c r="R576" s="73"/>
    </row>
    <row r="577" spans="2:18" x14ac:dyDescent="0.2">
      <c r="B577" s="69"/>
      <c r="C577" s="70"/>
      <c r="D577" s="70"/>
      <c r="E577" s="70"/>
      <c r="F577" s="69"/>
      <c r="G577" s="70"/>
      <c r="I577" s="73"/>
      <c r="J577" s="73"/>
      <c r="K577" s="70"/>
      <c r="L577" s="69"/>
      <c r="M577" s="70"/>
      <c r="N577" s="75"/>
      <c r="O577" s="75"/>
      <c r="P577" s="75"/>
      <c r="Q577" s="33"/>
      <c r="R577" s="73"/>
    </row>
    <row r="578" spans="2:18" x14ac:dyDescent="0.2">
      <c r="B578" s="69"/>
      <c r="C578" s="70"/>
      <c r="D578" s="70"/>
      <c r="E578" s="70"/>
      <c r="F578" s="69"/>
      <c r="G578" s="70"/>
      <c r="H578" s="69"/>
      <c r="I578" s="73"/>
      <c r="J578" s="73"/>
      <c r="K578" s="70"/>
      <c r="L578" s="69"/>
      <c r="M578" s="70"/>
      <c r="N578" s="72"/>
      <c r="O578" s="72"/>
      <c r="P578" s="72"/>
      <c r="Q578" s="33"/>
      <c r="R578" s="73"/>
    </row>
    <row r="579" spans="2:18" x14ac:dyDescent="0.2">
      <c r="B579" s="69"/>
      <c r="C579" s="70"/>
      <c r="D579" s="70"/>
      <c r="E579" s="70"/>
      <c r="F579" s="69"/>
      <c r="G579" s="70"/>
      <c r="H579" s="69"/>
      <c r="I579" s="73"/>
      <c r="J579" s="73"/>
      <c r="K579" s="70"/>
      <c r="L579" s="69"/>
      <c r="M579" s="70"/>
      <c r="N579" s="75"/>
      <c r="O579" s="75"/>
      <c r="P579" s="75"/>
      <c r="Q579" s="33"/>
      <c r="R579" s="73"/>
    </row>
    <row r="580" spans="2:18" x14ac:dyDescent="0.2">
      <c r="B580" s="69"/>
      <c r="C580" s="70"/>
      <c r="E580" s="70"/>
      <c r="F580" s="69"/>
      <c r="G580" s="70"/>
      <c r="H580" s="69"/>
      <c r="I580" s="69"/>
      <c r="J580" s="69"/>
      <c r="K580" s="70"/>
      <c r="L580" s="69"/>
      <c r="M580" s="70"/>
      <c r="N580" s="75"/>
      <c r="O580" s="75"/>
      <c r="P580" s="75"/>
      <c r="Q580" s="33"/>
      <c r="R580" s="73"/>
    </row>
    <row r="581" spans="2:18" x14ac:dyDescent="0.2">
      <c r="B581" s="69"/>
      <c r="C581" s="70"/>
      <c r="D581" s="70"/>
      <c r="E581" s="70"/>
      <c r="F581" s="69"/>
      <c r="G581" s="70"/>
      <c r="H581" s="69"/>
      <c r="I581" s="73"/>
      <c r="J581" s="73"/>
      <c r="K581" s="70"/>
      <c r="L581" s="69"/>
      <c r="M581" s="70"/>
      <c r="N581" s="72"/>
      <c r="O581" s="72"/>
      <c r="P581" s="72"/>
      <c r="R581" s="73"/>
    </row>
    <row r="582" spans="2:18" x14ac:dyDescent="0.2">
      <c r="B582" s="69"/>
      <c r="C582" s="70"/>
      <c r="D582" s="70"/>
      <c r="E582" s="70"/>
      <c r="F582" s="69"/>
      <c r="G582" s="70"/>
      <c r="H582" s="66"/>
      <c r="I582" s="73"/>
      <c r="J582" s="73"/>
      <c r="K582" s="70"/>
      <c r="L582" s="69"/>
      <c r="M582" s="70"/>
      <c r="N582" s="72"/>
      <c r="O582" s="72"/>
      <c r="P582" s="72"/>
      <c r="R582" s="73"/>
    </row>
    <row r="583" spans="2:18" x14ac:dyDescent="0.2">
      <c r="B583" s="69"/>
      <c r="C583" s="70"/>
      <c r="E583" s="70"/>
      <c r="F583" s="69"/>
      <c r="G583" s="70"/>
      <c r="H583" s="66"/>
      <c r="I583" s="69"/>
      <c r="J583" s="69"/>
      <c r="K583" s="70"/>
      <c r="L583" s="69"/>
      <c r="M583" s="70"/>
      <c r="N583" s="72"/>
      <c r="O583" s="72"/>
      <c r="P583" s="72"/>
      <c r="R583" s="73"/>
    </row>
    <row r="584" spans="2:18" x14ac:dyDescent="0.2">
      <c r="B584" s="71"/>
      <c r="C584" s="77"/>
      <c r="D584" s="77"/>
      <c r="E584" s="70"/>
      <c r="F584" s="69"/>
      <c r="G584" s="70"/>
      <c r="H584" s="66"/>
      <c r="I584" s="69"/>
      <c r="J584" s="69"/>
      <c r="K584" s="70"/>
      <c r="L584" s="69"/>
      <c r="M584" s="70"/>
      <c r="N584" s="72"/>
      <c r="O584" s="72"/>
      <c r="P584" s="72"/>
      <c r="R584" s="73"/>
    </row>
    <row r="585" spans="2:18" x14ac:dyDescent="0.2">
      <c r="B585" s="71"/>
      <c r="C585" s="77"/>
      <c r="D585" s="77"/>
      <c r="E585" s="70"/>
      <c r="F585" s="69"/>
      <c r="G585" s="70"/>
      <c r="H585" s="66"/>
      <c r="I585" s="69"/>
      <c r="J585" s="76"/>
      <c r="K585" s="70"/>
      <c r="L585" s="69"/>
      <c r="M585" s="70"/>
      <c r="O585" s="75"/>
      <c r="P585" s="75"/>
    </row>
    <row r="586" spans="2:18" x14ac:dyDescent="0.2">
      <c r="B586" s="71"/>
      <c r="C586" s="77"/>
      <c r="D586" s="77"/>
      <c r="E586" s="70"/>
      <c r="F586" s="69"/>
      <c r="G586" s="70"/>
      <c r="H586" s="66"/>
      <c r="I586" s="71"/>
      <c r="J586" s="71"/>
      <c r="K586" s="70"/>
      <c r="L586" s="69"/>
      <c r="M586" s="70"/>
      <c r="O586" s="67"/>
      <c r="P586" s="67"/>
    </row>
    <row r="587" spans="2:18" x14ac:dyDescent="0.2">
      <c r="B587" s="71"/>
      <c r="C587" s="77"/>
      <c r="D587" s="77"/>
      <c r="E587" s="70"/>
      <c r="F587" s="69"/>
      <c r="G587" s="70"/>
      <c r="I587" s="71"/>
      <c r="J587" s="71"/>
      <c r="K587" s="70"/>
      <c r="L587" s="69"/>
      <c r="M587" s="70"/>
      <c r="O587" s="67"/>
      <c r="P587" s="67"/>
    </row>
    <row r="588" spans="2:18" x14ac:dyDescent="0.2">
      <c r="B588" s="71"/>
      <c r="C588" s="77"/>
      <c r="D588" s="77"/>
      <c r="E588" s="70"/>
      <c r="F588" s="69"/>
      <c r="G588" s="70"/>
      <c r="I588" s="71"/>
      <c r="J588" s="71"/>
      <c r="K588" s="70"/>
      <c r="L588" s="69"/>
      <c r="M588" s="70"/>
      <c r="N588" s="67"/>
      <c r="O588" s="67"/>
      <c r="P588" s="67"/>
    </row>
    <row r="589" spans="2:18" x14ac:dyDescent="0.2">
      <c r="B589" s="71"/>
      <c r="C589" s="77"/>
      <c r="D589" s="77"/>
      <c r="E589" s="70"/>
      <c r="F589" s="69"/>
      <c r="G589" s="70"/>
      <c r="I589" s="71"/>
      <c r="J589" s="71"/>
      <c r="K589" s="70"/>
      <c r="L589" s="69"/>
      <c r="M589" s="70"/>
      <c r="N589" s="67"/>
      <c r="O589" s="67"/>
      <c r="P589" s="67"/>
    </row>
    <row r="590" spans="2:18" x14ac:dyDescent="0.2">
      <c r="B590" s="71"/>
      <c r="C590" s="77"/>
      <c r="D590" s="77"/>
      <c r="E590" s="70"/>
      <c r="F590" s="69"/>
      <c r="G590" s="70"/>
      <c r="I590" s="71"/>
      <c r="J590" s="71"/>
      <c r="K590" s="70"/>
      <c r="L590" s="69"/>
      <c r="M590" s="70"/>
      <c r="N590" s="67"/>
      <c r="O590" s="67"/>
      <c r="P590" s="67"/>
    </row>
    <row r="591" spans="2:18" x14ac:dyDescent="0.2">
      <c r="B591" s="71"/>
      <c r="C591" s="77"/>
      <c r="D591" s="77"/>
      <c r="E591" s="70"/>
      <c r="F591" s="69"/>
      <c r="G591" s="70"/>
      <c r="H591" s="70"/>
      <c r="I591" s="71"/>
      <c r="J591" s="71"/>
      <c r="K591" s="70"/>
      <c r="L591" s="69"/>
      <c r="M591" s="70"/>
      <c r="N591" s="67"/>
      <c r="O591" s="67"/>
      <c r="P591" s="67"/>
    </row>
    <row r="592" spans="2:18" x14ac:dyDescent="0.2">
      <c r="B592" s="71"/>
      <c r="C592" s="77"/>
      <c r="D592" s="77"/>
      <c r="E592" s="70"/>
      <c r="F592" s="69"/>
      <c r="G592" s="70"/>
      <c r="H592" s="70"/>
      <c r="I592" s="71"/>
      <c r="J592" s="71"/>
      <c r="K592" s="70"/>
      <c r="L592" s="69"/>
      <c r="M592" s="70"/>
      <c r="N592" s="75"/>
      <c r="O592" s="67"/>
      <c r="P592" s="67"/>
    </row>
    <row r="593" spans="2:18" x14ac:dyDescent="0.2">
      <c r="B593" s="71"/>
      <c r="C593" s="77"/>
      <c r="D593" s="77"/>
      <c r="E593" s="70"/>
      <c r="F593" s="69"/>
      <c r="G593" s="70"/>
      <c r="H593" s="70"/>
      <c r="I593" s="71"/>
      <c r="J593" s="71"/>
      <c r="K593" s="70"/>
      <c r="L593" s="69"/>
      <c r="M593" s="70"/>
      <c r="N593" s="72"/>
      <c r="O593" s="72"/>
      <c r="P593" s="72"/>
      <c r="R593" s="73"/>
    </row>
    <row r="594" spans="2:18" ht="15.75" x14ac:dyDescent="0.2">
      <c r="B594" s="71"/>
      <c r="C594" s="77"/>
      <c r="D594" s="77"/>
      <c r="E594" s="70"/>
      <c r="F594" s="69"/>
      <c r="G594" s="70"/>
      <c r="H594" s="70"/>
      <c r="I594" s="70"/>
      <c r="J594" s="64"/>
      <c r="K594" s="64"/>
      <c r="L594" s="69"/>
      <c r="M594" s="69"/>
      <c r="N594" s="72"/>
      <c r="O594" s="72"/>
      <c r="P594" s="72"/>
      <c r="R594" s="73"/>
    </row>
    <row r="595" spans="2:18" x14ac:dyDescent="0.2">
      <c r="B595" s="71"/>
      <c r="C595" s="77"/>
      <c r="D595" s="77"/>
      <c r="E595" s="70"/>
      <c r="F595" s="69"/>
      <c r="G595" s="70"/>
      <c r="H595" s="69"/>
      <c r="I595" s="69"/>
      <c r="J595" s="69"/>
      <c r="K595" s="70"/>
      <c r="L595" s="69"/>
      <c r="M595" s="70"/>
      <c r="N595" s="72"/>
      <c r="O595" s="72"/>
      <c r="P595" s="72"/>
      <c r="R595" s="73"/>
    </row>
    <row r="597" spans="2:18" ht="15.75" x14ac:dyDescent="0.2">
      <c r="B597" s="64"/>
      <c r="C597" s="65"/>
      <c r="D597" s="65"/>
      <c r="E597" s="64"/>
      <c r="F597" s="66"/>
      <c r="G597" s="66"/>
      <c r="H597" s="177"/>
      <c r="I597" s="177"/>
      <c r="J597" s="64"/>
      <c r="K597" s="64"/>
      <c r="L597" s="64"/>
      <c r="M597" s="64"/>
      <c r="N597" s="67"/>
      <c r="O597" s="67"/>
      <c r="P597" s="67"/>
    </row>
    <row r="598" spans="2:18" x14ac:dyDescent="0.2">
      <c r="B598" s="178"/>
      <c r="C598" s="178"/>
      <c r="D598" s="178"/>
      <c r="E598" s="178"/>
      <c r="F598" s="178"/>
      <c r="G598" s="178"/>
      <c r="I598" s="178"/>
      <c r="J598" s="178"/>
      <c r="K598" s="178"/>
      <c r="L598" s="178"/>
      <c r="M598" s="178"/>
      <c r="N598" s="68"/>
      <c r="O598" s="68"/>
      <c r="P598" s="72"/>
    </row>
    <row r="599" spans="2:18" x14ac:dyDescent="0.2">
      <c r="B599" s="69"/>
      <c r="C599" s="70"/>
      <c r="D599" s="70"/>
      <c r="E599" s="69"/>
      <c r="F599" s="69"/>
      <c r="G599" s="69"/>
      <c r="H599" s="69"/>
      <c r="I599" s="71"/>
      <c r="J599" s="35"/>
      <c r="K599" s="70"/>
      <c r="L599" s="69"/>
      <c r="M599" s="70"/>
      <c r="N599" s="72"/>
      <c r="O599" s="72"/>
      <c r="P599" s="72"/>
      <c r="R599" s="73"/>
    </row>
    <row r="600" spans="2:18" x14ac:dyDescent="0.2">
      <c r="B600" s="69"/>
      <c r="C600" s="70"/>
      <c r="D600" s="70"/>
      <c r="E600" s="70"/>
      <c r="F600" s="69"/>
      <c r="G600" s="70"/>
      <c r="H600" s="69"/>
      <c r="I600" s="73"/>
      <c r="J600" s="73"/>
      <c r="K600" s="70"/>
      <c r="L600" s="69"/>
      <c r="M600" s="70"/>
      <c r="N600" s="72"/>
      <c r="O600" s="72"/>
      <c r="P600" s="72"/>
      <c r="Q600" s="33"/>
      <c r="R600" s="73"/>
    </row>
    <row r="601" spans="2:18" x14ac:dyDescent="0.2">
      <c r="B601" s="69"/>
      <c r="C601" s="70"/>
      <c r="D601" s="70"/>
      <c r="E601" s="70"/>
      <c r="F601" s="69"/>
      <c r="G601" s="70"/>
      <c r="H601" s="69"/>
      <c r="I601" s="73"/>
      <c r="J601" s="73"/>
      <c r="K601" s="70"/>
      <c r="L601" s="69"/>
      <c r="M601" s="70"/>
      <c r="N601" s="72"/>
      <c r="O601" s="72"/>
      <c r="P601" s="72"/>
      <c r="Q601" s="33"/>
      <c r="R601" s="73"/>
    </row>
    <row r="602" spans="2:18" x14ac:dyDescent="0.2">
      <c r="B602" s="69"/>
      <c r="C602" s="70"/>
      <c r="E602" s="70"/>
      <c r="F602" s="69"/>
      <c r="G602" s="70"/>
      <c r="H602" s="69"/>
      <c r="I602" s="73"/>
      <c r="J602" s="73"/>
      <c r="K602" s="70"/>
      <c r="L602" s="69"/>
      <c r="M602" s="70"/>
      <c r="N602" s="72"/>
      <c r="O602" s="72"/>
      <c r="P602" s="72"/>
      <c r="Q602" s="33"/>
      <c r="R602" s="73"/>
    </row>
    <row r="603" spans="2:18" x14ac:dyDescent="0.2">
      <c r="B603" s="69"/>
      <c r="C603" s="70"/>
      <c r="D603" s="70"/>
      <c r="E603" s="70"/>
      <c r="F603" s="69"/>
      <c r="G603" s="70"/>
      <c r="H603" s="69"/>
      <c r="I603" s="73"/>
      <c r="J603" s="73"/>
      <c r="K603" s="70"/>
      <c r="L603" s="69"/>
      <c r="M603" s="70"/>
      <c r="N603" s="72"/>
      <c r="O603" s="72"/>
      <c r="P603" s="72"/>
      <c r="Q603" s="33"/>
      <c r="R603" s="73"/>
    </row>
    <row r="604" spans="2:18" x14ac:dyDescent="0.2">
      <c r="B604" s="69"/>
      <c r="C604" s="70"/>
      <c r="D604" s="70"/>
      <c r="E604" s="70"/>
      <c r="F604" s="69"/>
      <c r="G604" s="70"/>
      <c r="H604" s="69"/>
      <c r="I604" s="73"/>
      <c r="J604" s="73"/>
      <c r="K604" s="70"/>
      <c r="L604" s="69"/>
      <c r="M604" s="70"/>
      <c r="N604" s="72"/>
      <c r="O604" s="72"/>
      <c r="P604" s="72"/>
      <c r="Q604" s="33"/>
      <c r="R604" s="73"/>
    </row>
    <row r="605" spans="2:18" x14ac:dyDescent="0.2">
      <c r="B605" s="69"/>
      <c r="C605" s="70"/>
      <c r="E605" s="70"/>
      <c r="F605" s="69"/>
      <c r="G605" s="70"/>
      <c r="I605" s="73"/>
      <c r="J605" s="73"/>
      <c r="K605" s="70"/>
      <c r="L605" s="69"/>
      <c r="M605" s="70"/>
      <c r="N605" s="72"/>
      <c r="O605" s="72"/>
      <c r="P605" s="72"/>
      <c r="Q605" s="33"/>
      <c r="R605" s="73"/>
    </row>
    <row r="606" spans="2:18" x14ac:dyDescent="0.2">
      <c r="B606" s="69"/>
      <c r="C606" s="70"/>
      <c r="D606" s="70"/>
      <c r="E606" s="70"/>
      <c r="F606" s="69"/>
      <c r="G606" s="70"/>
      <c r="I606" s="73"/>
      <c r="J606" s="73"/>
      <c r="K606" s="70"/>
      <c r="L606" s="69"/>
      <c r="M606" s="70"/>
      <c r="N606" s="72"/>
      <c r="O606" s="72"/>
      <c r="P606" s="72"/>
      <c r="Q606" s="33"/>
      <c r="R606" s="73"/>
    </row>
    <row r="607" spans="2:18" x14ac:dyDescent="0.2">
      <c r="B607" s="69"/>
      <c r="C607" s="70"/>
      <c r="D607" s="70"/>
      <c r="E607" s="70"/>
      <c r="F607" s="69"/>
      <c r="G607" s="70"/>
      <c r="I607" s="73"/>
      <c r="J607" s="73"/>
      <c r="K607" s="70"/>
      <c r="L607" s="69"/>
      <c r="M607" s="70"/>
      <c r="N607" s="75"/>
      <c r="O607" s="75"/>
      <c r="P607" s="75"/>
      <c r="Q607" s="33"/>
      <c r="R607" s="73"/>
    </row>
    <row r="608" spans="2:18" x14ac:dyDescent="0.2">
      <c r="B608" s="69"/>
      <c r="C608" s="70"/>
      <c r="D608" s="70"/>
      <c r="E608" s="70"/>
      <c r="F608" s="69"/>
      <c r="G608" s="70"/>
      <c r="H608" s="69"/>
      <c r="I608" s="73"/>
      <c r="J608" s="73"/>
      <c r="K608" s="70"/>
      <c r="L608" s="69"/>
      <c r="M608" s="70"/>
      <c r="N608" s="72"/>
      <c r="O608" s="72"/>
      <c r="P608" s="72"/>
      <c r="Q608" s="33"/>
      <c r="R608" s="73"/>
    </row>
    <row r="609" spans="2:18" x14ac:dyDescent="0.2">
      <c r="B609" s="69"/>
      <c r="C609" s="70"/>
      <c r="E609" s="70"/>
      <c r="F609" s="69"/>
      <c r="G609" s="70"/>
      <c r="H609" s="69"/>
      <c r="I609" s="73"/>
      <c r="J609" s="73"/>
      <c r="K609" s="70"/>
      <c r="L609" s="69"/>
      <c r="M609" s="70"/>
      <c r="N609" s="75"/>
      <c r="O609" s="75"/>
      <c r="P609" s="75"/>
      <c r="Q609" s="33"/>
      <c r="R609" s="73"/>
    </row>
    <row r="610" spans="2:18" x14ac:dyDescent="0.2">
      <c r="B610" s="69"/>
      <c r="C610" s="70"/>
      <c r="D610" s="70"/>
      <c r="E610" s="70"/>
      <c r="F610" s="69"/>
      <c r="G610" s="70"/>
      <c r="H610" s="69"/>
      <c r="I610" s="69"/>
      <c r="J610" s="69"/>
      <c r="K610" s="70"/>
      <c r="L610" s="69"/>
      <c r="M610" s="70"/>
      <c r="N610" s="75"/>
      <c r="O610" s="75"/>
      <c r="P610" s="75"/>
      <c r="Q610" s="33"/>
      <c r="R610" s="73"/>
    </row>
    <row r="611" spans="2:18" x14ac:dyDescent="0.2">
      <c r="B611" s="69"/>
      <c r="C611" s="70"/>
      <c r="D611" s="70"/>
      <c r="E611" s="70"/>
      <c r="F611" s="69"/>
      <c r="G611" s="70"/>
      <c r="H611" s="69"/>
      <c r="I611" s="86"/>
      <c r="J611" s="73"/>
      <c r="K611" s="70"/>
      <c r="L611" s="69"/>
      <c r="M611" s="70"/>
      <c r="N611" s="72"/>
      <c r="O611" s="72"/>
      <c r="P611" s="72"/>
      <c r="R611" s="73"/>
    </row>
    <row r="612" spans="2:18" x14ac:dyDescent="0.2">
      <c r="B612" s="69"/>
      <c r="C612" s="70"/>
      <c r="E612" s="70"/>
      <c r="F612" s="69"/>
      <c r="G612" s="70"/>
      <c r="H612" s="66"/>
      <c r="I612" s="86"/>
      <c r="J612" s="73"/>
      <c r="K612" s="70"/>
      <c r="L612" s="69"/>
      <c r="M612" s="70"/>
      <c r="N612" s="72"/>
      <c r="O612" s="72"/>
      <c r="P612" s="72"/>
      <c r="R612" s="73"/>
    </row>
    <row r="613" spans="2:18" x14ac:dyDescent="0.2">
      <c r="B613" s="69"/>
      <c r="C613" s="70"/>
      <c r="D613" s="70"/>
      <c r="E613" s="70"/>
      <c r="F613" s="69"/>
      <c r="G613" s="70"/>
      <c r="H613" s="66"/>
      <c r="I613" s="87"/>
      <c r="J613" s="69"/>
      <c r="K613" s="70"/>
      <c r="L613" s="69"/>
      <c r="M613" s="70"/>
      <c r="N613" s="72"/>
      <c r="O613" s="72"/>
      <c r="P613" s="72"/>
      <c r="R613" s="73"/>
    </row>
    <row r="614" spans="2:18" x14ac:dyDescent="0.2">
      <c r="B614" s="71"/>
      <c r="C614" s="77"/>
      <c r="D614" s="77"/>
      <c r="E614" s="70"/>
      <c r="F614" s="69"/>
      <c r="G614" s="70"/>
      <c r="H614" s="66"/>
      <c r="I614" s="69"/>
      <c r="J614" s="69"/>
      <c r="K614" s="70"/>
      <c r="L614" s="69"/>
      <c r="M614" s="70"/>
      <c r="N614" s="72"/>
      <c r="O614" s="72"/>
      <c r="P614" s="72"/>
      <c r="R614" s="73"/>
    </row>
    <row r="615" spans="2:18" x14ac:dyDescent="0.2">
      <c r="B615" s="71"/>
      <c r="C615" s="77"/>
      <c r="D615" s="77"/>
      <c r="E615" s="70"/>
      <c r="F615" s="69"/>
      <c r="G615" s="70"/>
      <c r="H615" s="66"/>
      <c r="I615" s="69"/>
      <c r="J615" s="76"/>
      <c r="K615" s="70"/>
      <c r="L615" s="69"/>
      <c r="M615" s="70"/>
      <c r="O615" s="75"/>
      <c r="P615" s="75"/>
    </row>
    <row r="616" spans="2:18" x14ac:dyDescent="0.2">
      <c r="B616" s="71"/>
      <c r="C616" s="77"/>
      <c r="D616" s="77"/>
      <c r="E616" s="70"/>
      <c r="F616" s="69"/>
      <c r="G616" s="70"/>
      <c r="H616" s="66"/>
      <c r="I616" s="71"/>
      <c r="J616" s="71"/>
      <c r="K616" s="70"/>
      <c r="L616" s="69"/>
      <c r="M616" s="70"/>
      <c r="O616" s="67"/>
      <c r="P616" s="67"/>
    </row>
    <row r="617" spans="2:18" x14ac:dyDescent="0.2">
      <c r="B617" s="71"/>
      <c r="C617" s="77"/>
      <c r="D617" s="77"/>
      <c r="E617" s="70"/>
      <c r="F617" s="69"/>
      <c r="G617" s="70"/>
      <c r="I617" s="71"/>
      <c r="J617" s="71"/>
      <c r="K617" s="70"/>
      <c r="L617" s="69"/>
      <c r="M617" s="70"/>
      <c r="O617" s="67"/>
      <c r="P617" s="67"/>
    </row>
    <row r="618" spans="2:18" x14ac:dyDescent="0.2">
      <c r="B618" s="71"/>
      <c r="C618" s="77"/>
      <c r="D618" s="77"/>
      <c r="E618" s="70"/>
      <c r="F618" s="69"/>
      <c r="G618" s="70"/>
      <c r="I618" s="71"/>
      <c r="J618" s="71"/>
      <c r="K618" s="70"/>
      <c r="L618" s="69"/>
      <c r="M618" s="70"/>
      <c r="N618" s="67"/>
      <c r="O618" s="67"/>
      <c r="P618" s="67"/>
    </row>
    <row r="619" spans="2:18" x14ac:dyDescent="0.2">
      <c r="B619" s="71"/>
      <c r="C619" s="77"/>
      <c r="D619" s="77"/>
      <c r="E619" s="70"/>
      <c r="F619" s="69"/>
      <c r="G619" s="70"/>
      <c r="I619" s="71"/>
      <c r="J619" s="71"/>
      <c r="K619" s="70"/>
      <c r="L619" s="69"/>
      <c r="M619" s="70"/>
      <c r="N619" s="67"/>
      <c r="O619" s="67"/>
      <c r="P619" s="67"/>
    </row>
    <row r="620" spans="2:18" x14ac:dyDescent="0.2">
      <c r="B620" s="71"/>
      <c r="C620" s="77"/>
      <c r="D620" s="77"/>
      <c r="E620" s="70"/>
      <c r="F620" s="69"/>
      <c r="G620" s="70"/>
      <c r="I620" s="71"/>
      <c r="J620" s="71"/>
      <c r="K620" s="70"/>
      <c r="L620" s="69"/>
      <c r="M620" s="70"/>
      <c r="N620" s="67"/>
      <c r="O620" s="67"/>
      <c r="P620" s="67"/>
    </row>
    <row r="621" spans="2:18" x14ac:dyDescent="0.2">
      <c r="B621" s="71"/>
      <c r="C621" s="77"/>
      <c r="D621" s="77"/>
      <c r="E621" s="70"/>
      <c r="F621" s="69"/>
      <c r="G621" s="70"/>
      <c r="H621" s="70"/>
      <c r="I621" s="71"/>
      <c r="J621" s="71"/>
      <c r="K621" s="70"/>
      <c r="L621" s="69"/>
      <c r="M621" s="70"/>
      <c r="N621" s="67"/>
      <c r="O621" s="67"/>
      <c r="P621" s="67"/>
    </row>
    <row r="622" spans="2:18" x14ac:dyDescent="0.2">
      <c r="B622" s="71"/>
      <c r="C622" s="77"/>
      <c r="D622" s="77"/>
      <c r="E622" s="70"/>
      <c r="F622" s="69"/>
      <c r="G622" s="70"/>
      <c r="H622" s="70"/>
      <c r="I622" s="71"/>
      <c r="J622" s="71"/>
      <c r="K622" s="70"/>
      <c r="L622" s="69"/>
      <c r="M622" s="70"/>
      <c r="N622" s="75"/>
      <c r="O622" s="67"/>
      <c r="P622" s="67"/>
    </row>
    <row r="623" spans="2:18" x14ac:dyDescent="0.2">
      <c r="B623" s="71"/>
      <c r="C623" s="77"/>
      <c r="D623" s="77"/>
      <c r="E623" s="70"/>
      <c r="F623" s="69"/>
      <c r="G623" s="70"/>
      <c r="H623" s="70"/>
      <c r="I623" s="71"/>
      <c r="J623" s="71"/>
      <c r="K623" s="70"/>
      <c r="L623" s="69"/>
      <c r="M623" s="70"/>
      <c r="N623" s="72"/>
      <c r="O623" s="72"/>
      <c r="P623" s="72"/>
      <c r="R623" s="73"/>
    </row>
    <row r="624" spans="2:18" ht="15.75" x14ac:dyDescent="0.2">
      <c r="B624" s="71"/>
      <c r="C624" s="77"/>
      <c r="D624" s="77"/>
      <c r="E624" s="70"/>
      <c r="F624" s="69"/>
      <c r="G624" s="70"/>
      <c r="H624" s="70"/>
      <c r="I624" s="70"/>
      <c r="J624" s="64"/>
      <c r="K624" s="64"/>
      <c r="L624" s="69"/>
      <c r="M624" s="69"/>
      <c r="N624" s="72"/>
      <c r="O624" s="72"/>
      <c r="P624" s="72"/>
      <c r="R624" s="73"/>
    </row>
    <row r="625" spans="2:18" x14ac:dyDescent="0.2">
      <c r="B625" s="71"/>
      <c r="C625" s="77"/>
      <c r="D625" s="77"/>
      <c r="E625" s="70"/>
      <c r="F625" s="69"/>
      <c r="G625" s="70"/>
      <c r="H625" s="69"/>
      <c r="I625" s="69"/>
      <c r="J625" s="69"/>
      <c r="K625" s="70"/>
      <c r="L625" s="69"/>
      <c r="M625" s="70"/>
      <c r="N625" s="72"/>
      <c r="O625" s="72"/>
      <c r="P625" s="72"/>
      <c r="R625" s="73"/>
    </row>
    <row r="627" spans="2:18" ht="15.75" x14ac:dyDescent="0.2">
      <c r="B627" s="29"/>
      <c r="C627" s="29"/>
      <c r="D627" s="29"/>
      <c r="G627" s="66"/>
      <c r="H627" s="177"/>
      <c r="I627" s="177"/>
      <c r="J627" s="64"/>
      <c r="K627" s="64"/>
      <c r="L627" s="64"/>
      <c r="M627" s="64"/>
      <c r="N627" s="67"/>
      <c r="O627" s="67"/>
      <c r="P627" s="67"/>
    </row>
    <row r="628" spans="2:18" x14ac:dyDescent="0.2">
      <c r="B628" s="180"/>
      <c r="C628" s="180"/>
      <c r="D628" s="180"/>
      <c r="E628" s="180"/>
      <c r="F628" s="180"/>
      <c r="G628" s="180"/>
      <c r="H628" s="88"/>
      <c r="I628" s="180"/>
      <c r="J628" s="180"/>
      <c r="K628" s="180"/>
      <c r="L628" s="180"/>
      <c r="M628" s="180"/>
      <c r="N628" s="68"/>
      <c r="O628" s="68"/>
      <c r="P628" s="72"/>
    </row>
    <row r="629" spans="2:18" x14ac:dyDescent="0.2">
      <c r="B629" s="89"/>
      <c r="C629" s="90"/>
      <c r="D629" s="90"/>
      <c r="E629" s="89"/>
      <c r="F629" s="89"/>
      <c r="G629" s="89"/>
      <c r="H629" s="89"/>
      <c r="I629" s="91"/>
      <c r="J629" s="92"/>
      <c r="K629" s="90"/>
      <c r="L629" s="89"/>
      <c r="M629" s="90"/>
      <c r="N629" s="93"/>
      <c r="O629" s="93"/>
      <c r="P629" s="93"/>
      <c r="Q629" s="94"/>
      <c r="R629" s="73"/>
    </row>
    <row r="630" spans="2:18" x14ac:dyDescent="0.2">
      <c r="B630" s="89"/>
      <c r="C630" s="90"/>
      <c r="D630" s="90"/>
      <c r="E630" s="90"/>
      <c r="F630" s="89"/>
      <c r="G630" s="90"/>
      <c r="H630" s="89"/>
      <c r="I630" s="95"/>
      <c r="J630" s="95"/>
      <c r="K630" s="90"/>
      <c r="L630" s="89"/>
      <c r="M630" s="90"/>
      <c r="N630" s="93"/>
      <c r="O630" s="93"/>
      <c r="P630" s="93"/>
      <c r="Q630" s="96"/>
      <c r="R630" s="73"/>
    </row>
    <row r="631" spans="2:18" x14ac:dyDescent="0.2">
      <c r="B631" s="89"/>
      <c r="C631" s="90"/>
      <c r="D631" s="90"/>
      <c r="E631" s="90"/>
      <c r="F631" s="89"/>
      <c r="G631" s="90"/>
      <c r="H631" s="89"/>
      <c r="I631" s="95"/>
      <c r="J631" s="95"/>
      <c r="K631" s="90"/>
      <c r="L631" s="89"/>
      <c r="M631" s="90"/>
      <c r="N631" s="93"/>
      <c r="O631" s="93"/>
      <c r="P631" s="93"/>
      <c r="Q631" s="96"/>
      <c r="R631" s="73"/>
    </row>
    <row r="632" spans="2:18" x14ac:dyDescent="0.2">
      <c r="B632" s="89"/>
      <c r="C632" s="90"/>
      <c r="D632" s="90"/>
      <c r="E632" s="90"/>
      <c r="F632" s="89"/>
      <c r="G632" s="90"/>
      <c r="H632" s="89"/>
      <c r="I632" s="95"/>
      <c r="J632" s="95"/>
      <c r="K632" s="90"/>
      <c r="L632" s="89"/>
      <c r="M632" s="90"/>
      <c r="N632" s="93"/>
      <c r="O632" s="93"/>
      <c r="P632" s="93"/>
      <c r="Q632" s="96"/>
      <c r="R632" s="73"/>
    </row>
    <row r="633" spans="2:18" x14ac:dyDescent="0.2">
      <c r="B633" s="89"/>
      <c r="C633" s="90"/>
      <c r="D633" s="90"/>
      <c r="E633" s="90"/>
      <c r="F633" s="89"/>
      <c r="G633" s="90"/>
      <c r="H633" s="89"/>
      <c r="I633" s="95"/>
      <c r="J633" s="95"/>
      <c r="K633" s="90"/>
      <c r="L633" s="89"/>
      <c r="M633" s="90"/>
      <c r="N633" s="93"/>
      <c r="O633" s="93"/>
      <c r="P633" s="93"/>
      <c r="Q633" s="96"/>
      <c r="R633" s="73"/>
    </row>
    <row r="634" spans="2:18" x14ac:dyDescent="0.2">
      <c r="B634" s="89"/>
      <c r="C634" s="90"/>
      <c r="D634" s="90"/>
      <c r="E634" s="90"/>
      <c r="F634" s="89"/>
      <c r="G634" s="90"/>
      <c r="H634" s="89"/>
      <c r="I634" s="95"/>
      <c r="J634" s="95"/>
      <c r="K634" s="90"/>
      <c r="L634" s="89"/>
      <c r="M634" s="90"/>
      <c r="N634" s="93"/>
      <c r="O634" s="93"/>
      <c r="P634" s="93"/>
      <c r="Q634" s="96"/>
      <c r="R634" s="73"/>
    </row>
    <row r="635" spans="2:18" x14ac:dyDescent="0.2">
      <c r="B635" s="89"/>
      <c r="C635" s="90"/>
      <c r="D635" s="90"/>
      <c r="E635" s="90"/>
      <c r="F635" s="89"/>
      <c r="G635" s="90"/>
      <c r="H635" s="88"/>
      <c r="I635" s="95"/>
      <c r="J635" s="95"/>
      <c r="K635" s="90"/>
      <c r="L635" s="89"/>
      <c r="M635" s="90"/>
      <c r="N635" s="93"/>
      <c r="O635" s="93"/>
      <c r="P635" s="93"/>
      <c r="Q635" s="96"/>
      <c r="R635" s="73"/>
    </row>
    <row r="636" spans="2:18" x14ac:dyDescent="0.2">
      <c r="B636" s="89"/>
      <c r="C636" s="90"/>
      <c r="D636" s="90"/>
      <c r="E636" s="90"/>
      <c r="F636" s="89"/>
      <c r="G636" s="90"/>
      <c r="H636" s="88"/>
      <c r="I636" s="95"/>
      <c r="J636" s="95"/>
      <c r="K636" s="90"/>
      <c r="L636" s="89"/>
      <c r="M636" s="90"/>
      <c r="N636" s="93"/>
      <c r="O636" s="93"/>
      <c r="P636" s="93"/>
      <c r="Q636" s="96"/>
      <c r="R636" s="73"/>
    </row>
    <row r="637" spans="2:18" x14ac:dyDescent="0.2">
      <c r="B637" s="89"/>
      <c r="C637" s="90"/>
      <c r="D637" s="90"/>
      <c r="E637" s="90"/>
      <c r="F637" s="89"/>
      <c r="G637" s="90"/>
      <c r="H637" s="88"/>
      <c r="I637" s="95"/>
      <c r="J637" s="95"/>
      <c r="K637" s="90"/>
      <c r="L637" s="89"/>
      <c r="M637" s="90"/>
      <c r="N637" s="97"/>
      <c r="O637" s="97"/>
      <c r="P637" s="97"/>
      <c r="Q637" s="96"/>
      <c r="R637" s="73"/>
    </row>
    <row r="638" spans="2:18" x14ac:dyDescent="0.2">
      <c r="B638" s="89"/>
      <c r="C638" s="90"/>
      <c r="D638" s="90"/>
      <c r="E638" s="90"/>
      <c r="F638" s="89"/>
      <c r="G638" s="90"/>
      <c r="H638" s="89"/>
      <c r="I638" s="95"/>
      <c r="J638" s="95"/>
      <c r="K638" s="90"/>
      <c r="L638" s="89"/>
      <c r="M638" s="90"/>
      <c r="N638" s="93"/>
      <c r="O638" s="93"/>
      <c r="P638" s="93"/>
      <c r="Q638" s="96"/>
      <c r="R638" s="73"/>
    </row>
    <row r="639" spans="2:18" x14ac:dyDescent="0.2">
      <c r="B639" s="89"/>
      <c r="C639" s="90"/>
      <c r="E639" s="90"/>
      <c r="F639" s="89"/>
      <c r="G639" s="90"/>
      <c r="H639" s="89"/>
      <c r="I639" s="95"/>
      <c r="J639" s="95"/>
      <c r="K639" s="90"/>
      <c r="L639" s="89"/>
      <c r="M639" s="90"/>
      <c r="N639" s="97"/>
      <c r="O639" s="97"/>
      <c r="P639" s="97"/>
      <c r="Q639" s="96"/>
      <c r="R639" s="73"/>
    </row>
    <row r="640" spans="2:18" x14ac:dyDescent="0.2">
      <c r="B640" s="89"/>
      <c r="C640" s="90"/>
      <c r="D640" s="90"/>
      <c r="E640" s="90"/>
      <c r="F640" s="89"/>
      <c r="G640" s="90"/>
      <c r="H640" s="89"/>
      <c r="I640" s="89"/>
      <c r="J640" s="89"/>
      <c r="K640" s="90"/>
      <c r="L640" s="89"/>
      <c r="M640" s="90"/>
      <c r="N640" s="97"/>
      <c r="O640" s="97"/>
      <c r="P640" s="97"/>
      <c r="Q640" s="96"/>
      <c r="R640" s="73"/>
    </row>
    <row r="641" spans="2:18" x14ac:dyDescent="0.2">
      <c r="B641" s="89"/>
      <c r="C641" s="90"/>
      <c r="D641" s="90"/>
      <c r="E641" s="90"/>
      <c r="F641" s="89"/>
      <c r="G641" s="90"/>
      <c r="H641" s="89"/>
      <c r="I641" s="95"/>
      <c r="J641" s="95"/>
      <c r="K641" s="90"/>
      <c r="L641" s="89"/>
      <c r="M641" s="90"/>
      <c r="N641" s="93"/>
      <c r="O641" s="93"/>
      <c r="P641" s="93"/>
      <c r="Q641" s="94"/>
      <c r="R641" s="73"/>
    </row>
    <row r="642" spans="2:18" x14ac:dyDescent="0.2">
      <c r="B642" s="89"/>
      <c r="C642" s="90"/>
      <c r="D642" s="90"/>
      <c r="E642" s="90"/>
      <c r="F642" s="89"/>
      <c r="G642" s="90"/>
      <c r="H642" s="98"/>
      <c r="I642" s="95"/>
      <c r="J642" s="95"/>
      <c r="K642" s="90"/>
      <c r="L642" s="89"/>
      <c r="M642" s="90"/>
      <c r="N642" s="93"/>
      <c r="O642" s="93"/>
      <c r="P642" s="93"/>
      <c r="Q642" s="94"/>
      <c r="R642" s="73"/>
    </row>
    <row r="643" spans="2:18" x14ac:dyDescent="0.2">
      <c r="B643" s="89"/>
      <c r="C643" s="90"/>
      <c r="D643" s="90"/>
      <c r="E643" s="90"/>
      <c r="F643" s="89"/>
      <c r="G643" s="90"/>
      <c r="H643" s="98"/>
      <c r="I643" s="89"/>
      <c r="J643" s="89"/>
      <c r="K643" s="90"/>
      <c r="L643" s="89"/>
      <c r="M643" s="90"/>
      <c r="N643" s="93"/>
      <c r="O643" s="93"/>
      <c r="P643" s="93"/>
      <c r="Q643" s="94"/>
      <c r="R643" s="73"/>
    </row>
    <row r="644" spans="2:18" x14ac:dyDescent="0.2">
      <c r="B644" s="91"/>
      <c r="C644" s="99"/>
      <c r="D644" s="99"/>
      <c r="E644" s="90"/>
      <c r="F644" s="89"/>
      <c r="G644" s="90"/>
      <c r="H644" s="98"/>
      <c r="I644" s="89"/>
      <c r="J644" s="89"/>
      <c r="K644" s="90"/>
      <c r="L644" s="89"/>
      <c r="M644" s="90"/>
      <c r="N644" s="93"/>
      <c r="O644" s="93"/>
      <c r="P644" s="93"/>
      <c r="Q644" s="94"/>
      <c r="R644" s="73"/>
    </row>
    <row r="645" spans="2:18" x14ac:dyDescent="0.2">
      <c r="B645" s="91"/>
      <c r="C645" s="99"/>
      <c r="D645" s="99"/>
      <c r="E645" s="90"/>
      <c r="F645" s="89"/>
      <c r="G645" s="90"/>
      <c r="H645" s="98"/>
      <c r="I645" s="89"/>
      <c r="J645" s="100"/>
      <c r="K645" s="90"/>
      <c r="L645" s="89"/>
      <c r="M645" s="90"/>
      <c r="N645" s="94"/>
      <c r="O645" s="97"/>
      <c r="P645" s="97"/>
      <c r="Q645" s="94"/>
    </row>
    <row r="646" spans="2:18" x14ac:dyDescent="0.2">
      <c r="B646" s="91"/>
      <c r="C646" s="99"/>
      <c r="D646" s="99"/>
      <c r="E646" s="90"/>
      <c r="F646" s="89"/>
      <c r="G646" s="90"/>
      <c r="H646" s="98"/>
      <c r="I646" s="91"/>
      <c r="J646" s="91"/>
      <c r="K646" s="90"/>
      <c r="L646" s="89"/>
      <c r="M646" s="90"/>
      <c r="N646" s="94"/>
      <c r="O646" s="101"/>
      <c r="P646" s="101"/>
      <c r="Q646" s="94"/>
    </row>
    <row r="647" spans="2:18" x14ac:dyDescent="0.2">
      <c r="B647" s="91"/>
      <c r="C647" s="99"/>
      <c r="D647" s="99"/>
      <c r="E647" s="90"/>
      <c r="F647" s="89"/>
      <c r="G647" s="90"/>
      <c r="H647" s="88"/>
      <c r="I647" s="91"/>
      <c r="J647" s="91"/>
      <c r="K647" s="90"/>
      <c r="L647" s="89"/>
      <c r="M647" s="90"/>
      <c r="N647" s="94"/>
      <c r="O647" s="101"/>
      <c r="P647" s="101"/>
      <c r="Q647" s="94"/>
    </row>
    <row r="648" spans="2:18" x14ac:dyDescent="0.2">
      <c r="B648" s="91"/>
      <c r="C648" s="99"/>
      <c r="D648" s="99"/>
      <c r="E648" s="90"/>
      <c r="F648" s="89"/>
      <c r="G648" s="90"/>
      <c r="H648" s="88"/>
      <c r="I648" s="91"/>
      <c r="J648" s="91"/>
      <c r="K648" s="90"/>
      <c r="L648" s="89"/>
      <c r="M648" s="90"/>
      <c r="N648" s="101"/>
      <c r="O648" s="101"/>
      <c r="P648" s="101"/>
      <c r="Q648" s="94"/>
    </row>
    <row r="649" spans="2:18" x14ac:dyDescent="0.2">
      <c r="B649" s="91"/>
      <c r="C649" s="99"/>
      <c r="D649" s="99"/>
      <c r="E649" s="90"/>
      <c r="F649" s="89"/>
      <c r="G649" s="90"/>
      <c r="H649" s="88"/>
      <c r="I649" s="91"/>
      <c r="J649" s="91"/>
      <c r="K649" s="90"/>
      <c r="L649" s="89"/>
      <c r="M649" s="90"/>
      <c r="N649" s="101"/>
      <c r="O649" s="101"/>
      <c r="P649" s="101"/>
      <c r="Q649" s="94"/>
    </row>
    <row r="650" spans="2:18" x14ac:dyDescent="0.2">
      <c r="B650" s="91"/>
      <c r="C650" s="99"/>
      <c r="D650" s="99"/>
      <c r="E650" s="90"/>
      <c r="F650" s="89"/>
      <c r="G650" s="90"/>
      <c r="H650" s="88"/>
      <c r="I650" s="91"/>
      <c r="J650" s="91"/>
      <c r="K650" s="90"/>
      <c r="L650" s="89"/>
      <c r="M650" s="90"/>
      <c r="N650" s="101"/>
      <c r="O650" s="101"/>
      <c r="P650" s="101"/>
      <c r="Q650" s="94"/>
    </row>
    <row r="651" spans="2:18" x14ac:dyDescent="0.2">
      <c r="B651" s="91"/>
      <c r="C651" s="99"/>
      <c r="D651" s="99"/>
      <c r="E651" s="90"/>
      <c r="F651" s="89"/>
      <c r="G651" s="90"/>
      <c r="H651" s="90"/>
      <c r="I651" s="91"/>
      <c r="J651" s="91"/>
      <c r="K651" s="90"/>
      <c r="L651" s="89"/>
      <c r="M651" s="90"/>
      <c r="N651" s="101"/>
      <c r="O651" s="101"/>
      <c r="P651" s="101"/>
      <c r="Q651" s="94"/>
    </row>
    <row r="652" spans="2:18" x14ac:dyDescent="0.2">
      <c r="B652" s="91"/>
      <c r="C652" s="99"/>
      <c r="D652" s="99"/>
      <c r="E652" s="90"/>
      <c r="F652" s="89"/>
      <c r="G652" s="90"/>
      <c r="H652" s="90"/>
      <c r="I652" s="91"/>
      <c r="J652" s="91"/>
      <c r="K652" s="90"/>
      <c r="L652" s="89"/>
      <c r="M652" s="90"/>
      <c r="N652" s="97"/>
      <c r="O652" s="101"/>
      <c r="P652" s="101"/>
      <c r="Q652" s="94"/>
    </row>
    <row r="653" spans="2:18" x14ac:dyDescent="0.2">
      <c r="B653" s="91"/>
      <c r="C653" s="99"/>
      <c r="D653" s="99"/>
      <c r="E653" s="90"/>
      <c r="F653" s="89"/>
      <c r="G653" s="90"/>
      <c r="H653" s="90"/>
      <c r="I653" s="91"/>
      <c r="J653" s="91"/>
      <c r="K653" s="90"/>
      <c r="L653" s="89"/>
      <c r="M653" s="90"/>
      <c r="N653" s="93"/>
      <c r="O653" s="93"/>
      <c r="P653" s="93"/>
      <c r="Q653" s="94"/>
      <c r="R653" s="73"/>
    </row>
    <row r="654" spans="2:18" ht="15.75" x14ac:dyDescent="0.2">
      <c r="B654" s="91"/>
      <c r="C654" s="99"/>
      <c r="D654" s="99"/>
      <c r="E654" s="90"/>
      <c r="F654" s="89"/>
      <c r="G654" s="90"/>
      <c r="H654" s="90"/>
      <c r="I654" s="90"/>
      <c r="J654" s="102"/>
      <c r="K654" s="102"/>
      <c r="L654" s="89"/>
      <c r="M654" s="89"/>
      <c r="N654" s="93"/>
      <c r="O654" s="93"/>
      <c r="P654" s="93"/>
      <c r="Q654" s="94"/>
      <c r="R654" s="73"/>
    </row>
    <row r="655" spans="2:18" x14ac:dyDescent="0.2">
      <c r="B655" s="91"/>
      <c r="C655" s="99"/>
      <c r="D655" s="99"/>
      <c r="E655" s="90"/>
      <c r="F655" s="89"/>
      <c r="G655" s="90"/>
      <c r="H655" s="89"/>
      <c r="I655" s="89"/>
      <c r="J655" s="89"/>
      <c r="K655" s="90"/>
      <c r="L655" s="89"/>
      <c r="M655" s="90"/>
      <c r="N655" s="93"/>
      <c r="O655" s="93"/>
      <c r="P655" s="93"/>
      <c r="Q655" s="94"/>
      <c r="R655" s="73"/>
    </row>
    <row r="656" spans="2:18" x14ac:dyDescent="0.2">
      <c r="B656" s="103"/>
      <c r="C656" s="104"/>
      <c r="D656" s="104"/>
      <c r="E656" s="88"/>
      <c r="F656" s="88"/>
      <c r="G656" s="88"/>
      <c r="H656" s="88"/>
      <c r="I656" s="88"/>
      <c r="J656" s="105"/>
      <c r="K656" s="88"/>
      <c r="L656" s="88"/>
      <c r="M656" s="88"/>
      <c r="N656" s="94"/>
      <c r="O656" s="94"/>
      <c r="P656" s="94"/>
      <c r="Q656" s="94"/>
    </row>
    <row r="657" spans="2:18" ht="15.75" x14ac:dyDescent="0.2">
      <c r="B657" s="102"/>
      <c r="C657" s="106"/>
      <c r="D657" s="106"/>
      <c r="E657" s="102"/>
      <c r="F657" s="98"/>
      <c r="G657" s="98"/>
      <c r="H657" s="179"/>
      <c r="I657" s="179"/>
      <c r="J657" s="102"/>
      <c r="K657" s="102"/>
      <c r="L657" s="102"/>
      <c r="M657" s="102"/>
      <c r="N657" s="107"/>
      <c r="O657" s="107"/>
      <c r="P657" s="107"/>
      <c r="Q657" s="94"/>
    </row>
    <row r="658" spans="2:18" x14ac:dyDescent="0.2">
      <c r="B658" s="180"/>
      <c r="C658" s="180"/>
      <c r="D658" s="180"/>
      <c r="E658" s="180"/>
      <c r="F658" s="180"/>
      <c r="G658" s="180"/>
      <c r="H658" s="88"/>
      <c r="I658" s="180"/>
      <c r="J658" s="180"/>
      <c r="K658" s="180"/>
      <c r="L658" s="180"/>
      <c r="M658" s="180"/>
      <c r="N658" s="108"/>
      <c r="O658" s="108"/>
      <c r="P658" s="109"/>
      <c r="Q658" s="94"/>
    </row>
    <row r="659" spans="2:18" x14ac:dyDescent="0.2">
      <c r="B659" s="89"/>
      <c r="C659" s="90"/>
      <c r="D659" s="90"/>
      <c r="E659" s="89"/>
      <c r="F659" s="89"/>
      <c r="G659" s="89"/>
      <c r="H659" s="89"/>
      <c r="I659" s="91"/>
      <c r="J659" s="92"/>
      <c r="K659" s="90"/>
      <c r="L659" s="89"/>
      <c r="M659" s="90"/>
      <c r="N659" s="109"/>
      <c r="O659" s="109"/>
      <c r="P659" s="109"/>
      <c r="Q659" s="94"/>
      <c r="R659" s="73"/>
    </row>
    <row r="660" spans="2:18" x14ac:dyDescent="0.2">
      <c r="B660" s="89"/>
      <c r="C660" s="90"/>
      <c r="D660" s="90"/>
      <c r="E660" s="90"/>
      <c r="F660" s="89"/>
      <c r="G660" s="90"/>
      <c r="H660" s="89"/>
      <c r="I660" s="95"/>
      <c r="J660" s="95"/>
      <c r="K660" s="90"/>
      <c r="L660" s="89"/>
      <c r="M660" s="90"/>
      <c r="N660" s="109"/>
      <c r="O660" s="109"/>
      <c r="P660" s="109"/>
      <c r="Q660" s="96"/>
      <c r="R660" s="73"/>
    </row>
    <row r="661" spans="2:18" x14ac:dyDescent="0.2">
      <c r="B661" s="89"/>
      <c r="C661" s="90"/>
      <c r="D661" s="90"/>
      <c r="E661" s="90"/>
      <c r="F661" s="89"/>
      <c r="G661" s="90"/>
      <c r="H661" s="89"/>
      <c r="I661" s="95"/>
      <c r="J661" s="95"/>
      <c r="K661" s="90"/>
      <c r="L661" s="89"/>
      <c r="M661" s="90"/>
      <c r="N661" s="109"/>
      <c r="O661" s="109"/>
      <c r="P661" s="109"/>
      <c r="Q661" s="96"/>
      <c r="R661" s="73"/>
    </row>
    <row r="662" spans="2:18" x14ac:dyDescent="0.2">
      <c r="B662" s="89"/>
      <c r="C662" s="90"/>
      <c r="D662" s="90"/>
      <c r="E662" s="90"/>
      <c r="F662" s="89"/>
      <c r="G662" s="90"/>
      <c r="H662" s="89"/>
      <c r="I662" s="95"/>
      <c r="J662" s="95"/>
      <c r="K662" s="90"/>
      <c r="L662" s="89"/>
      <c r="M662" s="90"/>
      <c r="N662" s="109"/>
      <c r="O662" s="109"/>
      <c r="P662" s="109"/>
      <c r="Q662" s="96"/>
      <c r="R662" s="73"/>
    </row>
    <row r="663" spans="2:18" x14ac:dyDescent="0.2">
      <c r="B663" s="89"/>
      <c r="C663" s="90"/>
      <c r="D663" s="90"/>
      <c r="E663" s="90"/>
      <c r="F663" s="89"/>
      <c r="G663" s="90"/>
      <c r="H663" s="89"/>
      <c r="I663" s="95"/>
      <c r="J663" s="95"/>
      <c r="K663" s="90"/>
      <c r="L663" s="89"/>
      <c r="M663" s="90"/>
      <c r="N663" s="109"/>
      <c r="O663" s="109"/>
      <c r="P663" s="109"/>
      <c r="Q663" s="96"/>
      <c r="R663" s="73"/>
    </row>
    <row r="664" spans="2:18" x14ac:dyDescent="0.2">
      <c r="B664" s="89"/>
      <c r="C664" s="90"/>
      <c r="D664" s="90"/>
      <c r="E664" s="90"/>
      <c r="F664" s="89"/>
      <c r="G664" s="90"/>
      <c r="H664" s="89"/>
      <c r="I664" s="95"/>
      <c r="J664" s="95"/>
      <c r="K664" s="90"/>
      <c r="L664" s="89"/>
      <c r="M664" s="90"/>
      <c r="N664" s="109"/>
      <c r="O664" s="109"/>
      <c r="P664" s="109"/>
      <c r="Q664" s="96"/>
      <c r="R664" s="73"/>
    </row>
    <row r="665" spans="2:18" x14ac:dyDescent="0.2">
      <c r="B665" s="89"/>
      <c r="C665" s="90"/>
      <c r="D665" s="90"/>
      <c r="E665" s="90"/>
      <c r="F665" s="89"/>
      <c r="G665" s="90"/>
      <c r="H665" s="88"/>
      <c r="I665" s="95"/>
      <c r="J665" s="95"/>
      <c r="K665" s="90"/>
      <c r="L665" s="89"/>
      <c r="M665" s="90"/>
      <c r="N665" s="109"/>
      <c r="O665" s="109"/>
      <c r="P665" s="109"/>
      <c r="Q665" s="96"/>
      <c r="R665" s="73"/>
    </row>
    <row r="666" spans="2:18" x14ac:dyDescent="0.2">
      <c r="B666" s="89"/>
      <c r="C666" s="90"/>
      <c r="D666" s="90"/>
      <c r="E666" s="90"/>
      <c r="F666" s="89"/>
      <c r="G666" s="90"/>
      <c r="H666" s="88"/>
      <c r="I666" s="95"/>
      <c r="J666" s="95"/>
      <c r="K666" s="90"/>
      <c r="L666" s="89"/>
      <c r="M666" s="90"/>
      <c r="N666" s="109"/>
      <c r="O666" s="109"/>
      <c r="P666" s="109"/>
      <c r="Q666" s="96"/>
      <c r="R666" s="73"/>
    </row>
    <row r="667" spans="2:18" x14ac:dyDescent="0.2">
      <c r="B667" s="89"/>
      <c r="C667" s="90"/>
      <c r="D667" s="90"/>
      <c r="E667" s="90"/>
      <c r="F667" s="89"/>
      <c r="G667" s="90"/>
      <c r="H667" s="88"/>
      <c r="I667" s="95"/>
      <c r="J667" s="95"/>
      <c r="K667" s="90"/>
      <c r="L667" s="89"/>
      <c r="M667" s="90"/>
      <c r="N667" s="110"/>
      <c r="O667" s="110"/>
      <c r="P667" s="110"/>
      <c r="Q667" s="96"/>
      <c r="R667" s="73"/>
    </row>
    <row r="668" spans="2:18" x14ac:dyDescent="0.2">
      <c r="B668" s="89"/>
      <c r="C668" s="90"/>
      <c r="D668" s="90"/>
      <c r="E668" s="90"/>
      <c r="F668" s="89"/>
      <c r="G668" s="90"/>
      <c r="H668" s="89"/>
      <c r="I668" s="95"/>
      <c r="J668" s="95"/>
      <c r="K668" s="90"/>
      <c r="L668" s="89"/>
      <c r="M668" s="90"/>
      <c r="N668" s="109"/>
      <c r="O668" s="109"/>
      <c r="P668" s="109"/>
      <c r="Q668" s="96"/>
      <c r="R668" s="73"/>
    </row>
    <row r="669" spans="2:18" x14ac:dyDescent="0.2">
      <c r="B669" s="89"/>
      <c r="C669" s="90"/>
      <c r="D669" s="90"/>
      <c r="E669" s="90"/>
      <c r="F669" s="89"/>
      <c r="G669" s="90"/>
      <c r="H669" s="89"/>
      <c r="I669" s="95"/>
      <c r="J669" s="95"/>
      <c r="K669" s="90"/>
      <c r="L669" s="89"/>
      <c r="M669" s="90"/>
      <c r="N669" s="110"/>
      <c r="O669" s="110"/>
      <c r="P669" s="110"/>
      <c r="Q669" s="96"/>
      <c r="R669" s="73"/>
    </row>
    <row r="670" spans="2:18" x14ac:dyDescent="0.2">
      <c r="B670" s="89"/>
      <c r="C670" s="90"/>
      <c r="D670" s="90"/>
      <c r="E670" s="90"/>
      <c r="F670" s="89"/>
      <c r="G670" s="90"/>
      <c r="H670" s="89"/>
      <c r="I670" s="89"/>
      <c r="J670" s="89"/>
      <c r="K670" s="90"/>
      <c r="L670" s="89"/>
      <c r="M670" s="90"/>
      <c r="N670" s="110"/>
      <c r="O670" s="110"/>
      <c r="P670" s="110"/>
      <c r="Q670" s="96"/>
      <c r="R670" s="73"/>
    </row>
    <row r="671" spans="2:18" x14ac:dyDescent="0.2">
      <c r="B671" s="89"/>
      <c r="C671" s="90"/>
      <c r="D671" s="90"/>
      <c r="E671" s="90"/>
      <c r="F671" s="89"/>
      <c r="G671" s="90"/>
      <c r="H671" s="89"/>
      <c r="I671" s="95"/>
      <c r="J671" s="95"/>
      <c r="K671" s="90"/>
      <c r="L671" s="89"/>
      <c r="M671" s="90"/>
      <c r="N671" s="109"/>
      <c r="O671" s="109"/>
      <c r="P671" s="109"/>
      <c r="Q671" s="94"/>
      <c r="R671" s="73"/>
    </row>
    <row r="672" spans="2:18" x14ac:dyDescent="0.2">
      <c r="B672" s="89"/>
      <c r="C672" s="90"/>
      <c r="D672" s="90"/>
      <c r="E672" s="90"/>
      <c r="F672" s="89"/>
      <c r="G672" s="90"/>
      <c r="H672" s="98"/>
      <c r="I672" s="95"/>
      <c r="J672" s="95"/>
      <c r="K672" s="90"/>
      <c r="L672" s="89"/>
      <c r="M672" s="90"/>
      <c r="N672" s="109"/>
      <c r="O672" s="109"/>
      <c r="P672" s="109"/>
      <c r="Q672" s="94"/>
      <c r="R672" s="73"/>
    </row>
    <row r="673" spans="2:18" x14ac:dyDescent="0.2">
      <c r="B673" s="89"/>
      <c r="C673" s="90"/>
      <c r="D673" s="90"/>
      <c r="E673" s="90"/>
      <c r="F673" s="89"/>
      <c r="G673" s="90"/>
      <c r="H673" s="98"/>
      <c r="I673" s="89"/>
      <c r="J673" s="89"/>
      <c r="K673" s="90"/>
      <c r="L673" s="89"/>
      <c r="M673" s="90"/>
      <c r="N673" s="109"/>
      <c r="O673" s="109"/>
      <c r="P673" s="109"/>
      <c r="Q673" s="94"/>
      <c r="R673" s="73"/>
    </row>
    <row r="674" spans="2:18" x14ac:dyDescent="0.2">
      <c r="B674" s="91"/>
      <c r="C674" s="99"/>
      <c r="D674" s="99"/>
      <c r="E674" s="90"/>
      <c r="F674" s="89"/>
      <c r="G674" s="90"/>
      <c r="H674" s="98"/>
      <c r="I674" s="89"/>
      <c r="J674" s="89"/>
      <c r="K674" s="90"/>
      <c r="L674" s="89"/>
      <c r="M674" s="90"/>
      <c r="N674" s="109"/>
      <c r="O674" s="109"/>
      <c r="P674" s="109"/>
      <c r="Q674" s="94"/>
      <c r="R674" s="73"/>
    </row>
    <row r="675" spans="2:18" x14ac:dyDescent="0.2">
      <c r="B675" s="91"/>
      <c r="C675" s="99"/>
      <c r="D675" s="99"/>
      <c r="E675" s="90"/>
      <c r="F675" s="89"/>
      <c r="G675" s="90"/>
      <c r="H675" s="98"/>
      <c r="I675" s="89"/>
      <c r="J675" s="100"/>
      <c r="K675" s="90"/>
      <c r="L675" s="89"/>
      <c r="M675" s="90"/>
      <c r="N675" s="88"/>
      <c r="O675" s="110"/>
      <c r="P675" s="110"/>
      <c r="Q675" s="94"/>
    </row>
    <row r="676" spans="2:18" x14ac:dyDescent="0.2">
      <c r="B676" s="91"/>
      <c r="C676" s="99"/>
      <c r="D676" s="99"/>
      <c r="E676" s="90"/>
      <c r="F676" s="89"/>
      <c r="G676" s="90"/>
      <c r="H676" s="98"/>
      <c r="I676" s="91"/>
      <c r="J676" s="91"/>
      <c r="K676" s="90"/>
      <c r="L676" s="89"/>
      <c r="M676" s="90"/>
      <c r="N676" s="88"/>
      <c r="O676" s="107"/>
      <c r="P676" s="107"/>
      <c r="Q676" s="94"/>
    </row>
    <row r="677" spans="2:18" x14ac:dyDescent="0.2">
      <c r="B677" s="91"/>
      <c r="C677" s="99"/>
      <c r="D677" s="99"/>
      <c r="E677" s="90"/>
      <c r="F677" s="89"/>
      <c r="G677" s="90"/>
      <c r="H677" s="88"/>
      <c r="I677" s="91"/>
      <c r="J677" s="91"/>
      <c r="K677" s="90"/>
      <c r="L677" s="89"/>
      <c r="M677" s="90"/>
      <c r="N677" s="88"/>
      <c r="O677" s="107"/>
      <c r="P677" s="107"/>
      <c r="Q677" s="94"/>
    </row>
    <row r="678" spans="2:18" x14ac:dyDescent="0.2">
      <c r="B678" s="91"/>
      <c r="C678" s="99"/>
      <c r="D678" s="99"/>
      <c r="E678" s="90"/>
      <c r="F678" s="89"/>
      <c r="G678" s="90"/>
      <c r="H678" s="88"/>
      <c r="I678" s="91"/>
      <c r="J678" s="91"/>
      <c r="K678" s="90"/>
      <c r="L678" s="89"/>
      <c r="M678" s="90"/>
      <c r="N678" s="107"/>
      <c r="O678" s="107"/>
      <c r="P678" s="107"/>
      <c r="Q678" s="94"/>
    </row>
    <row r="679" spans="2:18" x14ac:dyDescent="0.2">
      <c r="B679" s="91"/>
      <c r="C679" s="99"/>
      <c r="D679" s="99"/>
      <c r="E679" s="90"/>
      <c r="F679" s="89"/>
      <c r="G679" s="90"/>
      <c r="H679" s="88"/>
      <c r="I679" s="91"/>
      <c r="J679" s="91"/>
      <c r="K679" s="90"/>
      <c r="L679" s="89"/>
      <c r="M679" s="90"/>
      <c r="N679" s="107"/>
      <c r="O679" s="107"/>
      <c r="P679" s="107"/>
      <c r="Q679" s="94"/>
    </row>
    <row r="680" spans="2:18" x14ac:dyDescent="0.2">
      <c r="B680" s="91"/>
      <c r="C680" s="99"/>
      <c r="D680" s="99"/>
      <c r="E680" s="90"/>
      <c r="F680" s="89"/>
      <c r="G680" s="90"/>
      <c r="H680" s="88"/>
      <c r="I680" s="91"/>
      <c r="J680" s="91"/>
      <c r="K680" s="90"/>
      <c r="L680" s="89"/>
      <c r="M680" s="90"/>
      <c r="N680" s="107"/>
      <c r="O680" s="107"/>
      <c r="P680" s="107"/>
      <c r="Q680" s="94"/>
    </row>
    <row r="681" spans="2:18" x14ac:dyDescent="0.2">
      <c r="B681" s="91"/>
      <c r="C681" s="99"/>
      <c r="D681" s="99"/>
      <c r="E681" s="90"/>
      <c r="F681" s="89"/>
      <c r="G681" s="90"/>
      <c r="H681" s="90"/>
      <c r="I681" s="91"/>
      <c r="J681" s="91"/>
      <c r="K681" s="90"/>
      <c r="L681" s="89"/>
      <c r="M681" s="90"/>
      <c r="N681" s="107"/>
      <c r="O681" s="107"/>
      <c r="P681" s="107"/>
      <c r="Q681" s="94"/>
    </row>
    <row r="682" spans="2:18" x14ac:dyDescent="0.2">
      <c r="B682" s="91"/>
      <c r="C682" s="99"/>
      <c r="D682" s="99"/>
      <c r="E682" s="90"/>
      <c r="F682" s="89"/>
      <c r="G682" s="90"/>
      <c r="H682" s="90"/>
      <c r="I682" s="91"/>
      <c r="J682" s="91"/>
      <c r="K682" s="90"/>
      <c r="L682" s="89"/>
      <c r="M682" s="90"/>
      <c r="N682" s="110"/>
      <c r="O682" s="107"/>
      <c r="P682" s="107"/>
      <c r="Q682" s="94"/>
    </row>
    <row r="683" spans="2:18" x14ac:dyDescent="0.2">
      <c r="B683" s="91"/>
      <c r="C683" s="99"/>
      <c r="D683" s="99"/>
      <c r="E683" s="90"/>
      <c r="F683" s="89"/>
      <c r="G683" s="90"/>
      <c r="H683" s="90"/>
      <c r="I683" s="91"/>
      <c r="J683" s="91"/>
      <c r="K683" s="90"/>
      <c r="L683" s="89"/>
      <c r="M683" s="90"/>
      <c r="N683" s="109"/>
      <c r="O683" s="109"/>
      <c r="P683" s="109"/>
      <c r="Q683" s="94"/>
      <c r="R683" s="73"/>
    </row>
    <row r="684" spans="2:18" ht="15.75" x14ac:dyDescent="0.2">
      <c r="B684" s="91"/>
      <c r="C684" s="99"/>
      <c r="D684" s="99"/>
      <c r="E684" s="90"/>
      <c r="F684" s="89"/>
      <c r="G684" s="90"/>
      <c r="H684" s="90"/>
      <c r="I684" s="90"/>
      <c r="J684" s="102"/>
      <c r="K684" s="102"/>
      <c r="L684" s="89"/>
      <c r="M684" s="89"/>
      <c r="N684" s="109"/>
      <c r="O684" s="109"/>
      <c r="P684" s="109"/>
      <c r="Q684" s="94"/>
      <c r="R684" s="73"/>
    </row>
    <row r="685" spans="2:18" x14ac:dyDescent="0.2">
      <c r="B685" s="91"/>
      <c r="C685" s="99"/>
      <c r="D685" s="99"/>
      <c r="E685" s="90"/>
      <c r="F685" s="89"/>
      <c r="G685" s="90"/>
      <c r="H685" s="89"/>
      <c r="I685" s="89"/>
      <c r="J685" s="89"/>
      <c r="K685" s="90"/>
      <c r="L685" s="89"/>
      <c r="M685" s="90"/>
      <c r="N685" s="109"/>
      <c r="O685" s="109"/>
      <c r="P685" s="109"/>
      <c r="Q685" s="94"/>
      <c r="R685" s="73"/>
    </row>
    <row r="686" spans="2:18" x14ac:dyDescent="0.2">
      <c r="B686" s="103"/>
      <c r="C686" s="104"/>
      <c r="D686" s="104"/>
      <c r="E686" s="88"/>
      <c r="F686" s="88"/>
      <c r="G686" s="88"/>
      <c r="H686" s="88"/>
      <c r="I686" s="88"/>
      <c r="J686" s="105"/>
      <c r="K686" s="88"/>
      <c r="L686" s="88"/>
      <c r="M686" s="88"/>
      <c r="N686" s="88"/>
      <c r="O686" s="88"/>
      <c r="P686" s="88"/>
      <c r="Q686" s="94"/>
    </row>
    <row r="687" spans="2:18" ht="15.75" x14ac:dyDescent="0.2">
      <c r="B687" s="102"/>
      <c r="C687" s="106"/>
      <c r="D687" s="106"/>
      <c r="E687" s="102"/>
      <c r="F687" s="98"/>
      <c r="G687" s="98"/>
      <c r="H687" s="179"/>
      <c r="I687" s="179"/>
      <c r="J687" s="102"/>
      <c r="K687" s="102"/>
      <c r="L687" s="102"/>
      <c r="M687" s="102"/>
      <c r="N687" s="107"/>
      <c r="O687" s="107"/>
      <c r="P687" s="107"/>
      <c r="Q687" s="94"/>
    </row>
    <row r="688" spans="2:18" x14ac:dyDescent="0.2">
      <c r="B688" s="180"/>
      <c r="C688" s="180"/>
      <c r="D688" s="180"/>
      <c r="E688" s="180"/>
      <c r="F688" s="180"/>
      <c r="G688" s="180"/>
      <c r="H688" s="88"/>
      <c r="I688" s="180"/>
      <c r="J688" s="180"/>
      <c r="K688" s="180"/>
      <c r="L688" s="180"/>
      <c r="M688" s="180"/>
      <c r="N688" s="108"/>
      <c r="O688" s="108"/>
      <c r="P688" s="109"/>
      <c r="Q688" s="94"/>
    </row>
    <row r="689" spans="2:18" x14ac:dyDescent="0.2">
      <c r="B689" s="89"/>
      <c r="C689" s="90"/>
      <c r="D689" s="90"/>
      <c r="E689" s="89"/>
      <c r="F689" s="89"/>
      <c r="G689" s="89"/>
      <c r="H689" s="89"/>
      <c r="I689" s="91"/>
      <c r="J689" s="92"/>
      <c r="K689" s="90"/>
      <c r="L689" s="89"/>
      <c r="M689" s="90"/>
      <c r="N689" s="109"/>
      <c r="O689" s="109"/>
      <c r="P689" s="109"/>
      <c r="Q689" s="94"/>
      <c r="R689" s="73"/>
    </row>
    <row r="690" spans="2:18" x14ac:dyDescent="0.2">
      <c r="B690" s="89"/>
      <c r="C690" s="90"/>
      <c r="D690" s="90"/>
      <c r="E690" s="90"/>
      <c r="F690" s="89"/>
      <c r="G690" s="90"/>
      <c r="H690" s="89"/>
      <c r="I690" s="95"/>
      <c r="J690" s="95"/>
      <c r="K690" s="90"/>
      <c r="L690" s="89"/>
      <c r="M690" s="90"/>
      <c r="N690" s="109"/>
      <c r="O690" s="109"/>
      <c r="P690" s="109"/>
      <c r="Q690" s="96"/>
      <c r="R690" s="73"/>
    </row>
    <row r="691" spans="2:18" x14ac:dyDescent="0.2">
      <c r="B691" s="89"/>
      <c r="C691" s="90"/>
      <c r="D691" s="90"/>
      <c r="E691" s="90"/>
      <c r="F691" s="89"/>
      <c r="G691" s="90"/>
      <c r="H691" s="89"/>
      <c r="I691" s="95"/>
      <c r="J691" s="95"/>
      <c r="K691" s="90"/>
      <c r="L691" s="89"/>
      <c r="M691" s="90"/>
      <c r="N691" s="109"/>
      <c r="O691" s="109"/>
      <c r="P691" s="109"/>
      <c r="Q691" s="96"/>
      <c r="R691" s="73"/>
    </row>
    <row r="692" spans="2:18" x14ac:dyDescent="0.2">
      <c r="B692" s="89"/>
      <c r="C692" s="90"/>
      <c r="D692" s="90"/>
      <c r="E692" s="90"/>
      <c r="F692" s="89"/>
      <c r="G692" s="90"/>
      <c r="H692" s="89"/>
      <c r="I692" s="95"/>
      <c r="J692" s="95"/>
      <c r="K692" s="90"/>
      <c r="L692" s="89"/>
      <c r="M692" s="90"/>
      <c r="N692" s="109"/>
      <c r="O692" s="109"/>
      <c r="P692" s="109"/>
      <c r="Q692" s="96"/>
      <c r="R692" s="73"/>
    </row>
    <row r="693" spans="2:18" x14ac:dyDescent="0.2">
      <c r="B693" s="89"/>
      <c r="C693" s="90"/>
      <c r="D693" s="90"/>
      <c r="E693" s="90"/>
      <c r="F693" s="89"/>
      <c r="G693" s="90"/>
      <c r="H693" s="89"/>
      <c r="I693" s="95"/>
      <c r="J693" s="95"/>
      <c r="K693" s="90"/>
      <c r="L693" s="89"/>
      <c r="M693" s="90"/>
      <c r="N693" s="109"/>
      <c r="O693" s="109"/>
      <c r="P693" s="109"/>
      <c r="Q693" s="96"/>
      <c r="R693" s="73"/>
    </row>
    <row r="694" spans="2:18" x14ac:dyDescent="0.2">
      <c r="B694" s="89"/>
      <c r="C694" s="90"/>
      <c r="D694" s="90"/>
      <c r="E694" s="90"/>
      <c r="F694" s="89"/>
      <c r="G694" s="90"/>
      <c r="H694" s="89"/>
      <c r="I694" s="95"/>
      <c r="J694" s="95"/>
      <c r="K694" s="90"/>
      <c r="L694" s="89"/>
      <c r="M694" s="90"/>
      <c r="N694" s="109"/>
      <c r="O694" s="109"/>
      <c r="P694" s="109"/>
      <c r="Q694" s="96"/>
      <c r="R694" s="73"/>
    </row>
    <row r="695" spans="2:18" x14ac:dyDescent="0.2">
      <c r="B695" s="89"/>
      <c r="C695" s="90"/>
      <c r="D695" s="90"/>
      <c r="E695" s="90"/>
      <c r="F695" s="89"/>
      <c r="G695" s="90"/>
      <c r="H695" s="88"/>
      <c r="I695" s="95"/>
      <c r="J695" s="95"/>
      <c r="K695" s="90"/>
      <c r="L695" s="89"/>
      <c r="M695" s="90"/>
      <c r="N695" s="109"/>
      <c r="O695" s="109"/>
      <c r="P695" s="109"/>
      <c r="Q695" s="96"/>
      <c r="R695" s="73"/>
    </row>
    <row r="696" spans="2:18" x14ac:dyDescent="0.2">
      <c r="B696" s="89"/>
      <c r="C696" s="90"/>
      <c r="D696" s="90"/>
      <c r="E696" s="90"/>
      <c r="F696" s="89"/>
      <c r="G696" s="90"/>
      <c r="H696" s="88"/>
      <c r="I696" s="95"/>
      <c r="J696" s="95"/>
      <c r="K696" s="90"/>
      <c r="L696" s="89"/>
      <c r="M696" s="90"/>
      <c r="N696" s="109"/>
      <c r="O696" s="109"/>
      <c r="P696" s="109"/>
      <c r="Q696" s="96"/>
      <c r="R696" s="73"/>
    </row>
    <row r="697" spans="2:18" x14ac:dyDescent="0.2">
      <c r="B697" s="89"/>
      <c r="C697" s="90"/>
      <c r="D697" s="90"/>
      <c r="E697" s="90"/>
      <c r="F697" s="89"/>
      <c r="G697" s="90"/>
      <c r="H697" s="88"/>
      <c r="I697" s="95"/>
      <c r="J697" s="95"/>
      <c r="K697" s="90"/>
      <c r="L697" s="89"/>
      <c r="M697" s="90"/>
      <c r="N697" s="110"/>
      <c r="O697" s="110"/>
      <c r="P697" s="110"/>
      <c r="Q697" s="96"/>
      <c r="R697" s="73"/>
    </row>
    <row r="698" spans="2:18" x14ac:dyDescent="0.2">
      <c r="B698" s="89"/>
      <c r="C698" s="90"/>
      <c r="D698" s="90"/>
      <c r="E698" s="90"/>
      <c r="F698" s="89"/>
      <c r="G698" s="90"/>
      <c r="H698" s="89"/>
      <c r="I698" s="95"/>
      <c r="J698" s="95"/>
      <c r="K698" s="90"/>
      <c r="L698" s="89"/>
      <c r="M698" s="90"/>
      <c r="N698" s="109"/>
      <c r="O698" s="109"/>
      <c r="P698" s="109"/>
      <c r="Q698" s="96"/>
      <c r="R698" s="73"/>
    </row>
    <row r="699" spans="2:18" x14ac:dyDescent="0.2">
      <c r="B699" s="89"/>
      <c r="C699" s="90"/>
      <c r="D699" s="90"/>
      <c r="E699" s="90"/>
      <c r="F699" s="89"/>
      <c r="G699" s="90"/>
      <c r="H699" s="89"/>
      <c r="I699" s="95"/>
      <c r="J699" s="95"/>
      <c r="K699" s="90"/>
      <c r="L699" s="89"/>
      <c r="M699" s="90"/>
      <c r="N699" s="110"/>
      <c r="O699" s="110"/>
      <c r="P699" s="110"/>
      <c r="Q699" s="96"/>
      <c r="R699" s="73"/>
    </row>
    <row r="700" spans="2:18" x14ac:dyDescent="0.2">
      <c r="B700" s="89"/>
      <c r="C700" s="90"/>
      <c r="D700" s="90"/>
      <c r="E700" s="90"/>
      <c r="F700" s="89"/>
      <c r="G700" s="90"/>
      <c r="H700" s="89"/>
      <c r="I700" s="89"/>
      <c r="J700" s="89"/>
      <c r="K700" s="90"/>
      <c r="L700" s="89"/>
      <c r="M700" s="90"/>
      <c r="N700" s="110"/>
      <c r="O700" s="110"/>
      <c r="P700" s="110"/>
      <c r="Q700" s="96"/>
      <c r="R700" s="73"/>
    </row>
    <row r="701" spans="2:18" x14ac:dyDescent="0.2">
      <c r="B701" s="89"/>
      <c r="C701" s="90"/>
      <c r="D701" s="90"/>
      <c r="E701" s="90"/>
      <c r="F701" s="89"/>
      <c r="G701" s="90"/>
      <c r="H701" s="89"/>
      <c r="I701" s="95"/>
      <c r="J701" s="95"/>
      <c r="K701" s="90"/>
      <c r="L701" s="89"/>
      <c r="M701" s="90"/>
      <c r="N701" s="109"/>
      <c r="O701" s="109"/>
      <c r="P701" s="109"/>
      <c r="Q701" s="94"/>
      <c r="R701" s="73"/>
    </row>
    <row r="702" spans="2:18" x14ac:dyDescent="0.2">
      <c r="B702" s="89"/>
      <c r="C702" s="90"/>
      <c r="D702" s="90"/>
      <c r="E702" s="90"/>
      <c r="F702" s="89"/>
      <c r="G702" s="90"/>
      <c r="H702" s="98"/>
      <c r="I702" s="95"/>
      <c r="J702" s="95"/>
      <c r="K702" s="90"/>
      <c r="L702" s="89"/>
      <c r="M702" s="90"/>
      <c r="N702" s="109"/>
      <c r="O702" s="109"/>
      <c r="P702" s="109"/>
      <c r="Q702" s="94"/>
      <c r="R702" s="73"/>
    </row>
    <row r="703" spans="2:18" x14ac:dyDescent="0.2">
      <c r="B703" s="89"/>
      <c r="C703" s="90"/>
      <c r="D703" s="90"/>
      <c r="E703" s="90"/>
      <c r="F703" s="89"/>
      <c r="G703" s="90"/>
      <c r="H703" s="98"/>
      <c r="I703" s="89"/>
      <c r="J703" s="89"/>
      <c r="K703" s="90"/>
      <c r="L703" s="89"/>
      <c r="M703" s="90"/>
      <c r="N703" s="109"/>
      <c r="O703" s="109"/>
      <c r="P703" s="109"/>
      <c r="Q703" s="94"/>
      <c r="R703" s="73"/>
    </row>
    <row r="704" spans="2:18" x14ac:dyDescent="0.2">
      <c r="B704" s="91"/>
      <c r="C704" s="99"/>
      <c r="D704" s="99"/>
      <c r="E704" s="90"/>
      <c r="F704" s="89"/>
      <c r="G704" s="90"/>
      <c r="H704" s="98"/>
      <c r="I704" s="89"/>
      <c r="J704" s="89"/>
      <c r="K704" s="90"/>
      <c r="L704" s="89"/>
      <c r="M704" s="90"/>
      <c r="N704" s="109"/>
      <c r="O704" s="109"/>
      <c r="P704" s="109"/>
      <c r="Q704" s="94"/>
      <c r="R704" s="73"/>
    </row>
    <row r="705" spans="2:18" x14ac:dyDescent="0.2">
      <c r="B705" s="91"/>
      <c r="C705" s="99"/>
      <c r="D705" s="99"/>
      <c r="E705" s="90"/>
      <c r="F705" s="89"/>
      <c r="G705" s="90"/>
      <c r="H705" s="98"/>
      <c r="I705" s="89"/>
      <c r="J705" s="100"/>
      <c r="K705" s="90"/>
      <c r="L705" s="89"/>
      <c r="M705" s="90"/>
      <c r="N705" s="88"/>
      <c r="O705" s="110"/>
      <c r="P705" s="110"/>
      <c r="Q705" s="94"/>
    </row>
    <row r="706" spans="2:18" x14ac:dyDescent="0.2">
      <c r="B706" s="91"/>
      <c r="C706" s="99"/>
      <c r="D706" s="99"/>
      <c r="E706" s="90"/>
      <c r="F706" s="89"/>
      <c r="G706" s="90"/>
      <c r="H706" s="98"/>
      <c r="I706" s="91"/>
      <c r="J706" s="91"/>
      <c r="K706" s="90"/>
      <c r="L706" s="89"/>
      <c r="M706" s="90"/>
      <c r="N706" s="88"/>
      <c r="O706" s="107"/>
      <c r="P706" s="107"/>
      <c r="Q706" s="94"/>
    </row>
    <row r="707" spans="2:18" x14ac:dyDescent="0.2">
      <c r="B707" s="91"/>
      <c r="C707" s="99"/>
      <c r="D707" s="99"/>
      <c r="E707" s="90"/>
      <c r="F707" s="89"/>
      <c r="G707" s="90"/>
      <c r="H707" s="88"/>
      <c r="I707" s="91"/>
      <c r="J707" s="91"/>
      <c r="K707" s="90"/>
      <c r="L707" s="89"/>
      <c r="M707" s="90"/>
      <c r="N707" s="88"/>
      <c r="O707" s="107"/>
      <c r="P707" s="107"/>
      <c r="Q707" s="94"/>
    </row>
    <row r="708" spans="2:18" x14ac:dyDescent="0.2">
      <c r="B708" s="91"/>
      <c r="C708" s="99"/>
      <c r="D708" s="99"/>
      <c r="E708" s="90"/>
      <c r="F708" s="89"/>
      <c r="G708" s="90"/>
      <c r="H708" s="88"/>
      <c r="I708" s="91"/>
      <c r="J708" s="91"/>
      <c r="K708" s="90"/>
      <c r="L708" s="89"/>
      <c r="M708" s="90"/>
      <c r="N708" s="107"/>
      <c r="O708" s="107"/>
      <c r="P708" s="107"/>
      <c r="Q708" s="94"/>
    </row>
    <row r="709" spans="2:18" x14ac:dyDescent="0.2">
      <c r="B709" s="91"/>
      <c r="C709" s="99"/>
      <c r="D709" s="99"/>
      <c r="E709" s="90"/>
      <c r="F709" s="89"/>
      <c r="G709" s="90"/>
      <c r="H709" s="88"/>
      <c r="I709" s="91"/>
      <c r="J709" s="91"/>
      <c r="K709" s="90"/>
      <c r="L709" s="89"/>
      <c r="M709" s="90"/>
      <c r="N709" s="107"/>
      <c r="O709" s="107"/>
      <c r="P709" s="107"/>
      <c r="Q709" s="94"/>
    </row>
    <row r="710" spans="2:18" x14ac:dyDescent="0.2">
      <c r="B710" s="91"/>
      <c r="C710" s="99"/>
      <c r="D710" s="99"/>
      <c r="E710" s="90"/>
      <c r="F710" s="89"/>
      <c r="G710" s="90"/>
      <c r="H710" s="88"/>
      <c r="I710" s="91"/>
      <c r="J710" s="91"/>
      <c r="K710" s="90"/>
      <c r="L710" s="89"/>
      <c r="M710" s="90"/>
      <c r="N710" s="107"/>
      <c r="O710" s="107"/>
      <c r="P710" s="107"/>
      <c r="Q710" s="94"/>
    </row>
    <row r="711" spans="2:18" x14ac:dyDescent="0.2">
      <c r="B711" s="91"/>
      <c r="C711" s="99"/>
      <c r="D711" s="99"/>
      <c r="E711" s="90"/>
      <c r="F711" s="89"/>
      <c r="G711" s="90"/>
      <c r="H711" s="90"/>
      <c r="I711" s="91"/>
      <c r="J711" s="91"/>
      <c r="K711" s="90"/>
      <c r="L711" s="89"/>
      <c r="M711" s="90"/>
      <c r="N711" s="107"/>
      <c r="O711" s="107"/>
      <c r="P711" s="107"/>
      <c r="Q711" s="94"/>
    </row>
    <row r="712" spans="2:18" x14ac:dyDescent="0.2">
      <c r="B712" s="91"/>
      <c r="C712" s="99"/>
      <c r="D712" s="99"/>
      <c r="E712" s="90"/>
      <c r="F712" s="89"/>
      <c r="G712" s="90"/>
      <c r="H712" s="90"/>
      <c r="I712" s="91"/>
      <c r="J712" s="91"/>
      <c r="K712" s="90"/>
      <c r="L712" s="89"/>
      <c r="M712" s="90"/>
      <c r="N712" s="110"/>
      <c r="O712" s="107"/>
      <c r="P712" s="107"/>
      <c r="Q712" s="94"/>
    </row>
    <row r="713" spans="2:18" x14ac:dyDescent="0.2">
      <c r="B713" s="91"/>
      <c r="C713" s="99"/>
      <c r="D713" s="99"/>
      <c r="E713" s="90"/>
      <c r="F713" s="89"/>
      <c r="G713" s="90"/>
      <c r="H713" s="90"/>
      <c r="I713" s="91"/>
      <c r="J713" s="91"/>
      <c r="K713" s="90"/>
      <c r="L713" s="89"/>
      <c r="M713" s="90"/>
      <c r="N713" s="109"/>
      <c r="O713" s="109"/>
      <c r="P713" s="109"/>
      <c r="Q713" s="94"/>
      <c r="R713" s="73"/>
    </row>
    <row r="714" spans="2:18" x14ac:dyDescent="0.2">
      <c r="B714" s="91"/>
      <c r="C714" s="99"/>
      <c r="D714" s="99"/>
      <c r="E714" s="90"/>
      <c r="F714" s="89"/>
      <c r="G714" s="90"/>
      <c r="H714" s="90"/>
      <c r="I714" s="90"/>
      <c r="J714" s="91"/>
      <c r="K714" s="90"/>
      <c r="L714" s="89"/>
      <c r="M714" s="90"/>
      <c r="N714" s="109"/>
      <c r="O714" s="109"/>
      <c r="P714" s="109"/>
      <c r="Q714" s="94"/>
      <c r="R714" s="73"/>
    </row>
    <row r="715" spans="2:18" ht="15.75" x14ac:dyDescent="0.2">
      <c r="B715" s="91"/>
      <c r="C715" s="99"/>
      <c r="D715" s="99"/>
      <c r="E715" s="90"/>
      <c r="F715" s="89"/>
      <c r="G715" s="90"/>
      <c r="H715" s="90"/>
      <c r="I715" s="90"/>
      <c r="J715" s="102"/>
      <c r="K715" s="90"/>
      <c r="L715" s="89"/>
      <c r="M715" s="90"/>
      <c r="N715" s="109"/>
      <c r="O715" s="109"/>
      <c r="P715" s="109"/>
      <c r="Q715" s="94"/>
      <c r="R715" s="73"/>
    </row>
    <row r="716" spans="2:18" x14ac:dyDescent="0.2">
      <c r="B716" s="91"/>
      <c r="C716" s="99"/>
      <c r="D716" s="99"/>
      <c r="E716" s="90"/>
      <c r="F716" s="89"/>
      <c r="G716" s="90"/>
      <c r="H716" s="89"/>
      <c r="I716" s="89"/>
      <c r="J716" s="89"/>
      <c r="K716" s="90"/>
      <c r="L716" s="89"/>
      <c r="M716" s="90"/>
      <c r="N716" s="109"/>
      <c r="O716" s="109"/>
      <c r="P716" s="109"/>
      <c r="Q716" s="94"/>
      <c r="R716" s="73"/>
    </row>
    <row r="717" spans="2:18" ht="15.75" x14ac:dyDescent="0.2">
      <c r="B717" s="102"/>
      <c r="C717" s="106"/>
      <c r="D717" s="106"/>
      <c r="E717" s="102"/>
      <c r="F717" s="98"/>
      <c r="G717" s="98"/>
      <c r="H717" s="179"/>
      <c r="I717" s="179"/>
      <c r="J717" s="102"/>
      <c r="K717" s="102"/>
      <c r="L717" s="102"/>
      <c r="M717" s="102"/>
      <c r="N717" s="107"/>
      <c r="O717" s="107"/>
      <c r="P717" s="107"/>
      <c r="Q717" s="94"/>
    </row>
    <row r="718" spans="2:18" x14ac:dyDescent="0.2">
      <c r="B718" s="180"/>
      <c r="C718" s="180"/>
      <c r="D718" s="180"/>
      <c r="E718" s="180"/>
      <c r="F718" s="180"/>
      <c r="G718" s="180"/>
      <c r="H718" s="88"/>
      <c r="I718" s="180"/>
      <c r="J718" s="180"/>
      <c r="K718" s="180"/>
      <c r="L718" s="180"/>
      <c r="M718" s="180"/>
      <c r="N718" s="108"/>
      <c r="O718" s="108"/>
      <c r="P718" s="109"/>
      <c r="Q718" s="94"/>
    </row>
    <row r="719" spans="2:18" x14ac:dyDescent="0.2">
      <c r="B719" s="89"/>
      <c r="C719" s="90"/>
      <c r="D719" s="90"/>
      <c r="E719" s="89"/>
      <c r="F719" s="89"/>
      <c r="G719" s="89"/>
      <c r="H719" s="89"/>
      <c r="I719" s="91"/>
      <c r="J719" s="92"/>
      <c r="K719" s="90"/>
      <c r="L719" s="89"/>
      <c r="M719" s="90"/>
      <c r="N719" s="109"/>
      <c r="O719" s="109"/>
      <c r="P719" s="109"/>
      <c r="Q719" s="94"/>
      <c r="R719" s="73"/>
    </row>
    <row r="720" spans="2:18" x14ac:dyDescent="0.2">
      <c r="B720" s="89"/>
      <c r="C720" s="90"/>
      <c r="D720" s="90"/>
      <c r="E720" s="90"/>
      <c r="F720" s="89"/>
      <c r="G720" s="90"/>
      <c r="H720" s="89"/>
      <c r="I720" s="95"/>
      <c r="J720" s="95"/>
      <c r="K720" s="90"/>
      <c r="L720" s="89"/>
      <c r="M720" s="90"/>
      <c r="N720" s="109"/>
      <c r="O720" s="109"/>
      <c r="P720" s="109"/>
      <c r="Q720" s="96"/>
      <c r="R720" s="73"/>
    </row>
    <row r="721" spans="2:18" x14ac:dyDescent="0.2">
      <c r="B721" s="89"/>
      <c r="C721" s="90"/>
      <c r="D721" s="90"/>
      <c r="E721" s="90"/>
      <c r="F721" s="89"/>
      <c r="G721" s="90"/>
      <c r="H721" s="89"/>
      <c r="I721" s="95"/>
      <c r="J721" s="95"/>
      <c r="K721" s="90"/>
      <c r="L721" s="89"/>
      <c r="M721" s="90"/>
      <c r="N721" s="109"/>
      <c r="O721" s="109"/>
      <c r="P721" s="109"/>
      <c r="Q721" s="96"/>
      <c r="R721" s="73"/>
    </row>
    <row r="722" spans="2:18" x14ac:dyDescent="0.2">
      <c r="B722" s="89"/>
      <c r="C722" s="90"/>
      <c r="D722" s="90"/>
      <c r="E722" s="90"/>
      <c r="F722" s="89"/>
      <c r="G722" s="90"/>
      <c r="H722" s="89"/>
      <c r="I722" s="95"/>
      <c r="J722" s="95"/>
      <c r="K722" s="90"/>
      <c r="L722" s="89"/>
      <c r="M722" s="90"/>
      <c r="N722" s="109"/>
      <c r="O722" s="109"/>
      <c r="P722" s="109"/>
      <c r="Q722" s="96"/>
      <c r="R722" s="73"/>
    </row>
    <row r="723" spans="2:18" x14ac:dyDescent="0.2">
      <c r="B723" s="89"/>
      <c r="C723" s="90"/>
      <c r="D723" s="90"/>
      <c r="E723" s="90"/>
      <c r="F723" s="89"/>
      <c r="G723" s="90"/>
      <c r="H723" s="89"/>
      <c r="I723" s="95"/>
      <c r="J723" s="95"/>
      <c r="K723" s="90"/>
      <c r="L723" s="89"/>
      <c r="M723" s="90"/>
      <c r="N723" s="109"/>
      <c r="O723" s="109"/>
      <c r="P723" s="109"/>
      <c r="Q723" s="96"/>
      <c r="R723" s="73"/>
    </row>
    <row r="724" spans="2:18" x14ac:dyDescent="0.2">
      <c r="B724" s="89"/>
      <c r="C724" s="90"/>
      <c r="D724" s="90"/>
      <c r="E724" s="90"/>
      <c r="F724" s="89"/>
      <c r="G724" s="90"/>
      <c r="H724" s="89"/>
      <c r="I724" s="95"/>
      <c r="J724" s="95"/>
      <c r="K724" s="90"/>
      <c r="L724" s="89"/>
      <c r="M724" s="90"/>
      <c r="N724" s="109"/>
      <c r="O724" s="109"/>
      <c r="P724" s="109"/>
      <c r="Q724" s="96"/>
      <c r="R724" s="73"/>
    </row>
    <row r="725" spans="2:18" x14ac:dyDescent="0.2">
      <c r="B725" s="89"/>
      <c r="C725" s="90"/>
      <c r="D725" s="90"/>
      <c r="E725" s="90"/>
      <c r="F725" s="89"/>
      <c r="G725" s="90"/>
      <c r="H725" s="88"/>
      <c r="I725" s="95"/>
      <c r="J725" s="95"/>
      <c r="K725" s="90"/>
      <c r="L725" s="89"/>
      <c r="M725" s="90"/>
      <c r="N725" s="109"/>
      <c r="O725" s="109"/>
      <c r="P725" s="109"/>
      <c r="Q725" s="96"/>
      <c r="R725" s="73"/>
    </row>
    <row r="726" spans="2:18" x14ac:dyDescent="0.2">
      <c r="B726" s="89"/>
      <c r="C726" s="90"/>
      <c r="D726" s="90"/>
      <c r="E726" s="90"/>
      <c r="F726" s="89"/>
      <c r="G726" s="90"/>
      <c r="H726" s="88"/>
      <c r="I726" s="95"/>
      <c r="J726" s="95"/>
      <c r="K726" s="90"/>
      <c r="L726" s="89"/>
      <c r="M726" s="90"/>
      <c r="N726" s="109"/>
      <c r="O726" s="109"/>
      <c r="P726" s="109"/>
      <c r="Q726" s="96"/>
      <c r="R726" s="73"/>
    </row>
    <row r="727" spans="2:18" x14ac:dyDescent="0.2">
      <c r="B727" s="89"/>
      <c r="C727" s="90"/>
      <c r="D727" s="90"/>
      <c r="E727" s="90"/>
      <c r="F727" s="89"/>
      <c r="G727" s="90"/>
      <c r="H727" s="88"/>
      <c r="I727" s="95"/>
      <c r="J727" s="95"/>
      <c r="K727" s="90"/>
      <c r="L727" s="89"/>
      <c r="M727" s="90"/>
      <c r="N727" s="110"/>
      <c r="O727" s="110"/>
      <c r="P727" s="110"/>
      <c r="Q727" s="96"/>
      <c r="R727" s="73"/>
    </row>
    <row r="728" spans="2:18" x14ac:dyDescent="0.2">
      <c r="B728" s="89"/>
      <c r="C728" s="90"/>
      <c r="D728" s="90"/>
      <c r="E728" s="90"/>
      <c r="F728" s="89"/>
      <c r="G728" s="90"/>
      <c r="H728" s="89"/>
      <c r="I728" s="95"/>
      <c r="J728" s="95"/>
      <c r="K728" s="90"/>
      <c r="L728" s="89"/>
      <c r="M728" s="90"/>
      <c r="N728" s="109"/>
      <c r="O728" s="109"/>
      <c r="P728" s="109"/>
      <c r="Q728" s="96"/>
      <c r="R728" s="73"/>
    </row>
    <row r="729" spans="2:18" x14ac:dyDescent="0.2">
      <c r="B729" s="89"/>
      <c r="C729" s="90"/>
      <c r="D729" s="90"/>
      <c r="E729" s="90"/>
      <c r="F729" s="89"/>
      <c r="G729" s="90"/>
      <c r="H729" s="89"/>
      <c r="I729" s="95"/>
      <c r="J729" s="95"/>
      <c r="K729" s="90"/>
      <c r="L729" s="89"/>
      <c r="M729" s="90"/>
      <c r="N729" s="110"/>
      <c r="O729" s="110"/>
      <c r="P729" s="110"/>
      <c r="Q729" s="96"/>
      <c r="R729" s="73"/>
    </row>
    <row r="730" spans="2:18" x14ac:dyDescent="0.2">
      <c r="B730" s="89"/>
      <c r="C730" s="90"/>
      <c r="D730" s="90"/>
      <c r="E730" s="90"/>
      <c r="F730" s="89"/>
      <c r="G730" s="90"/>
      <c r="H730" s="89"/>
      <c r="I730" s="89"/>
      <c r="J730" s="89"/>
      <c r="K730" s="90"/>
      <c r="L730" s="89"/>
      <c r="M730" s="90"/>
      <c r="N730" s="110"/>
      <c r="O730" s="110"/>
      <c r="P730" s="110"/>
      <c r="Q730" s="96"/>
      <c r="R730" s="73"/>
    </row>
    <row r="731" spans="2:18" x14ac:dyDescent="0.2">
      <c r="B731" s="89"/>
      <c r="C731" s="90"/>
      <c r="D731" s="90"/>
      <c r="E731" s="90"/>
      <c r="F731" s="89"/>
      <c r="G731" s="90"/>
      <c r="H731" s="89"/>
      <c r="I731" s="95"/>
      <c r="J731" s="95"/>
      <c r="K731" s="90"/>
      <c r="L731" s="89"/>
      <c r="M731" s="90"/>
      <c r="N731" s="109"/>
      <c r="O731" s="109"/>
      <c r="P731" s="109"/>
      <c r="Q731" s="94"/>
      <c r="R731" s="73"/>
    </row>
    <row r="732" spans="2:18" x14ac:dyDescent="0.2">
      <c r="B732" s="89"/>
      <c r="C732" s="90"/>
      <c r="D732" s="90"/>
      <c r="E732" s="90"/>
      <c r="F732" s="89"/>
      <c r="G732" s="90"/>
      <c r="H732" s="98"/>
      <c r="I732" s="95"/>
      <c r="J732" s="95"/>
      <c r="K732" s="90"/>
      <c r="L732" s="89"/>
      <c r="M732" s="90"/>
      <c r="N732" s="109"/>
      <c r="O732" s="109"/>
      <c r="P732" s="109"/>
      <c r="Q732" s="94"/>
      <c r="R732" s="73"/>
    </row>
    <row r="733" spans="2:18" x14ac:dyDescent="0.2">
      <c r="B733" s="89"/>
      <c r="C733" s="90"/>
      <c r="D733" s="90"/>
      <c r="E733" s="90"/>
      <c r="F733" s="89"/>
      <c r="G733" s="90"/>
      <c r="H733" s="98"/>
      <c r="I733" s="89"/>
      <c r="J733" s="89"/>
      <c r="K733" s="90"/>
      <c r="L733" s="89"/>
      <c r="M733" s="90"/>
      <c r="N733" s="109"/>
      <c r="O733" s="109"/>
      <c r="P733" s="109"/>
      <c r="Q733" s="94"/>
      <c r="R733" s="73"/>
    </row>
    <row r="734" spans="2:18" x14ac:dyDescent="0.2">
      <c r="B734" s="91"/>
      <c r="C734" s="99"/>
      <c r="D734" s="99"/>
      <c r="E734" s="90"/>
      <c r="F734" s="89"/>
      <c r="G734" s="90"/>
      <c r="H734" s="98"/>
      <c r="I734" s="89"/>
      <c r="J734" s="89"/>
      <c r="K734" s="90"/>
      <c r="L734" s="89"/>
      <c r="M734" s="90"/>
      <c r="N734" s="109"/>
      <c r="O734" s="109"/>
      <c r="P734" s="109"/>
      <c r="Q734" s="94"/>
      <c r="R734" s="73"/>
    </row>
    <row r="735" spans="2:18" x14ac:dyDescent="0.2">
      <c r="B735" s="91"/>
      <c r="C735" s="99"/>
      <c r="D735" s="99"/>
      <c r="E735" s="90"/>
      <c r="F735" s="89"/>
      <c r="G735" s="90"/>
      <c r="H735" s="98"/>
      <c r="I735" s="89"/>
      <c r="J735" s="100"/>
      <c r="K735" s="90"/>
      <c r="L735" s="89"/>
      <c r="M735" s="90"/>
      <c r="N735" s="88"/>
      <c r="O735" s="110"/>
      <c r="P735" s="110"/>
      <c r="Q735" s="94"/>
    </row>
    <row r="736" spans="2:18" x14ac:dyDescent="0.2">
      <c r="B736" s="91"/>
      <c r="C736" s="99"/>
      <c r="D736" s="99"/>
      <c r="E736" s="90"/>
      <c r="F736" s="89"/>
      <c r="G736" s="90"/>
      <c r="H736" s="98"/>
      <c r="I736" s="91"/>
      <c r="J736" s="91"/>
      <c r="K736" s="90"/>
      <c r="L736" s="89"/>
      <c r="M736" s="90"/>
      <c r="N736" s="88"/>
      <c r="O736" s="107"/>
      <c r="P736" s="107"/>
      <c r="Q736" s="94"/>
    </row>
    <row r="737" spans="2:18" x14ac:dyDescent="0.2">
      <c r="B737" s="91"/>
      <c r="C737" s="99"/>
      <c r="D737" s="99"/>
      <c r="E737" s="90"/>
      <c r="F737" s="89"/>
      <c r="G737" s="90"/>
      <c r="H737" s="88"/>
      <c r="I737" s="91"/>
      <c r="J737" s="91"/>
      <c r="K737" s="90"/>
      <c r="L737" s="89"/>
      <c r="M737" s="90"/>
      <c r="N737" s="88"/>
      <c r="O737" s="107"/>
      <c r="P737" s="107"/>
      <c r="Q737" s="94"/>
    </row>
    <row r="738" spans="2:18" x14ac:dyDescent="0.2">
      <c r="B738" s="91"/>
      <c r="C738" s="99"/>
      <c r="D738" s="99"/>
      <c r="E738" s="90"/>
      <c r="F738" s="89"/>
      <c r="G738" s="90"/>
      <c r="H738" s="88"/>
      <c r="I738" s="91"/>
      <c r="J738" s="91"/>
      <c r="K738" s="90"/>
      <c r="L738" s="89"/>
      <c r="M738" s="90"/>
      <c r="N738" s="107"/>
      <c r="O738" s="107"/>
      <c r="P738" s="107"/>
      <c r="Q738" s="94"/>
    </row>
    <row r="739" spans="2:18" x14ac:dyDescent="0.2">
      <c r="B739" s="91"/>
      <c r="C739" s="99"/>
      <c r="D739" s="99"/>
      <c r="E739" s="90"/>
      <c r="F739" s="89"/>
      <c r="G739" s="90"/>
      <c r="H739" s="88"/>
      <c r="I739" s="91"/>
      <c r="J739" s="91"/>
      <c r="K739" s="90"/>
      <c r="L739" s="89"/>
      <c r="M739" s="90"/>
      <c r="N739" s="107"/>
      <c r="O739" s="107"/>
      <c r="P739" s="107"/>
      <c r="Q739" s="94"/>
    </row>
    <row r="740" spans="2:18" x14ac:dyDescent="0.2">
      <c r="B740" s="91"/>
      <c r="C740" s="99"/>
      <c r="D740" s="99"/>
      <c r="E740" s="90"/>
      <c r="F740" s="89"/>
      <c r="G740" s="90"/>
      <c r="H740" s="88"/>
      <c r="I740" s="91"/>
      <c r="J740" s="91"/>
      <c r="K740" s="90"/>
      <c r="L740" s="89"/>
      <c r="M740" s="90"/>
      <c r="N740" s="107"/>
      <c r="O740" s="107"/>
      <c r="P740" s="107"/>
      <c r="Q740" s="94"/>
    </row>
    <row r="741" spans="2:18" x14ac:dyDescent="0.2">
      <c r="B741" s="91"/>
      <c r="C741" s="99"/>
      <c r="D741" s="99"/>
      <c r="E741" s="90"/>
      <c r="F741" s="89"/>
      <c r="G741" s="90"/>
      <c r="H741" s="90"/>
      <c r="I741" s="91"/>
      <c r="J741" s="91"/>
      <c r="K741" s="90"/>
      <c r="L741" s="89"/>
      <c r="M741" s="90"/>
      <c r="N741" s="107"/>
      <c r="O741" s="107"/>
      <c r="P741" s="107"/>
      <c r="Q741" s="94"/>
    </row>
    <row r="742" spans="2:18" x14ac:dyDescent="0.2">
      <c r="B742" s="91"/>
      <c r="C742" s="99"/>
      <c r="D742" s="99"/>
      <c r="E742" s="90"/>
      <c r="F742" s="89"/>
      <c r="G742" s="90"/>
      <c r="H742" s="90"/>
      <c r="I742" s="91"/>
      <c r="J742" s="91"/>
      <c r="K742" s="90"/>
      <c r="L742" s="89"/>
      <c r="M742" s="90"/>
      <c r="N742" s="110"/>
      <c r="O742" s="107"/>
      <c r="P742" s="107"/>
      <c r="Q742" s="94"/>
    </row>
    <row r="743" spans="2:18" x14ac:dyDescent="0.2">
      <c r="B743" s="91"/>
      <c r="C743" s="99"/>
      <c r="D743" s="99"/>
      <c r="E743" s="90"/>
      <c r="F743" s="89"/>
      <c r="G743" s="90"/>
      <c r="H743" s="90"/>
      <c r="I743" s="91"/>
      <c r="J743" s="91"/>
      <c r="K743" s="90"/>
      <c r="L743" s="89"/>
      <c r="M743" s="90"/>
      <c r="N743" s="109"/>
      <c r="O743" s="109"/>
      <c r="P743" s="109"/>
      <c r="Q743" s="94"/>
      <c r="R743" s="73"/>
    </row>
    <row r="744" spans="2:18" x14ac:dyDescent="0.2">
      <c r="B744" s="91"/>
      <c r="C744" s="99"/>
      <c r="D744" s="99"/>
      <c r="E744" s="90"/>
      <c r="F744" s="89"/>
      <c r="G744" s="90"/>
      <c r="H744" s="90"/>
      <c r="I744" s="90"/>
      <c r="J744" s="91"/>
      <c r="K744" s="90"/>
      <c r="L744" s="89"/>
      <c r="M744" s="90"/>
      <c r="N744" s="109"/>
      <c r="O744" s="109"/>
      <c r="P744" s="109"/>
      <c r="Q744" s="94"/>
      <c r="R744" s="73"/>
    </row>
    <row r="745" spans="2:18" ht="15.75" x14ac:dyDescent="0.2">
      <c r="B745" s="91"/>
      <c r="C745" s="99"/>
      <c r="D745" s="99"/>
      <c r="E745" s="90"/>
      <c r="F745" s="89"/>
      <c r="G745" s="90"/>
      <c r="H745" s="90"/>
      <c r="I745" s="90"/>
      <c r="J745" s="102"/>
      <c r="K745" s="90"/>
      <c r="L745" s="89"/>
      <c r="M745" s="90"/>
      <c r="N745" s="109"/>
      <c r="O745" s="109"/>
      <c r="P745" s="109"/>
      <c r="Q745" s="94"/>
      <c r="R745" s="73"/>
    </row>
    <row r="746" spans="2:18" x14ac:dyDescent="0.2">
      <c r="B746" s="91"/>
      <c r="C746" s="99"/>
      <c r="D746" s="99"/>
      <c r="E746" s="90"/>
      <c r="F746" s="89"/>
      <c r="G746" s="90"/>
      <c r="H746" s="89"/>
      <c r="I746" s="89"/>
      <c r="J746" s="89"/>
      <c r="K746" s="90"/>
      <c r="L746" s="89"/>
      <c r="M746" s="90"/>
      <c r="N746" s="109"/>
      <c r="O746" s="109"/>
      <c r="P746" s="109"/>
      <c r="Q746" s="94"/>
      <c r="R746" s="73"/>
    </row>
    <row r="747" spans="2:18" x14ac:dyDescent="0.2">
      <c r="B747" s="103"/>
      <c r="C747" s="104"/>
      <c r="D747" s="104"/>
      <c r="E747" s="88"/>
      <c r="F747" s="88"/>
      <c r="G747" s="88"/>
      <c r="H747" s="88"/>
      <c r="I747" s="88"/>
      <c r="J747" s="105"/>
      <c r="K747" s="88"/>
      <c r="L747" s="88"/>
      <c r="M747" s="88"/>
      <c r="N747" s="88"/>
      <c r="O747" s="88"/>
      <c r="P747" s="88"/>
      <c r="Q747" s="94"/>
    </row>
    <row r="748" spans="2:18" ht="15.75" x14ac:dyDescent="0.2">
      <c r="B748" s="102"/>
      <c r="C748" s="106"/>
      <c r="D748" s="106"/>
      <c r="E748" s="102"/>
      <c r="F748" s="98"/>
      <c r="G748" s="98"/>
      <c r="H748" s="179"/>
      <c r="I748" s="179"/>
      <c r="J748" s="102"/>
      <c r="K748" s="102"/>
      <c r="L748" s="102"/>
      <c r="M748" s="102"/>
      <c r="N748" s="107"/>
      <c r="O748" s="107"/>
      <c r="P748" s="107"/>
      <c r="Q748" s="94"/>
    </row>
    <row r="749" spans="2:18" x14ac:dyDescent="0.2">
      <c r="B749" s="180"/>
      <c r="C749" s="180"/>
      <c r="D749" s="180"/>
      <c r="E749" s="180"/>
      <c r="F749" s="180"/>
      <c r="G749" s="180"/>
      <c r="H749" s="88"/>
      <c r="I749" s="180"/>
      <c r="J749" s="180"/>
      <c r="K749" s="180"/>
      <c r="L749" s="180"/>
      <c r="M749" s="180"/>
      <c r="N749" s="108"/>
      <c r="O749" s="108"/>
      <c r="P749" s="109"/>
      <c r="Q749" s="94"/>
    </row>
    <row r="750" spans="2:18" x14ac:dyDescent="0.2">
      <c r="B750" s="89"/>
      <c r="C750" s="90"/>
      <c r="D750" s="90"/>
      <c r="E750" s="89"/>
      <c r="F750" s="89"/>
      <c r="G750" s="89"/>
      <c r="H750" s="89"/>
      <c r="I750" s="91"/>
      <c r="J750" s="92"/>
      <c r="K750" s="90"/>
      <c r="L750" s="89"/>
      <c r="M750" s="90"/>
      <c r="N750" s="109"/>
      <c r="O750" s="109"/>
      <c r="P750" s="109"/>
      <c r="Q750" s="94"/>
      <c r="R750" s="73"/>
    </row>
    <row r="751" spans="2:18" x14ac:dyDescent="0.2">
      <c r="B751" s="89"/>
      <c r="C751" s="90"/>
      <c r="D751" s="90"/>
      <c r="E751" s="90"/>
      <c r="F751" s="89"/>
      <c r="G751" s="90"/>
      <c r="H751" s="89"/>
      <c r="I751" s="95"/>
      <c r="J751" s="95"/>
      <c r="K751" s="90"/>
      <c r="L751" s="89"/>
      <c r="M751" s="90"/>
      <c r="N751" s="109"/>
      <c r="O751" s="109"/>
      <c r="P751" s="109"/>
      <c r="Q751" s="96"/>
      <c r="R751" s="73"/>
    </row>
    <row r="752" spans="2:18" x14ac:dyDescent="0.2">
      <c r="B752" s="89"/>
      <c r="C752" s="90"/>
      <c r="D752" s="90"/>
      <c r="E752" s="90"/>
      <c r="F752" s="89"/>
      <c r="G752" s="90"/>
      <c r="H752" s="89"/>
      <c r="I752" s="95"/>
      <c r="J752" s="95"/>
      <c r="K752" s="90"/>
      <c r="L752" s="89"/>
      <c r="M752" s="90"/>
      <c r="N752" s="109"/>
      <c r="O752" s="109"/>
      <c r="P752" s="109"/>
      <c r="Q752" s="96"/>
      <c r="R752" s="73"/>
    </row>
    <row r="753" spans="2:18" x14ac:dyDescent="0.2">
      <c r="B753" s="89"/>
      <c r="C753" s="90"/>
      <c r="D753" s="90"/>
      <c r="E753" s="90"/>
      <c r="F753" s="89"/>
      <c r="G753" s="90"/>
      <c r="H753" s="89"/>
      <c r="I753" s="95"/>
      <c r="J753" s="95"/>
      <c r="K753" s="90"/>
      <c r="L753" s="89"/>
      <c r="M753" s="90"/>
      <c r="N753" s="109"/>
      <c r="O753" s="109"/>
      <c r="P753" s="109"/>
      <c r="Q753" s="96"/>
      <c r="R753" s="73"/>
    </row>
    <row r="754" spans="2:18" x14ac:dyDescent="0.2">
      <c r="B754" s="89"/>
      <c r="C754" s="90"/>
      <c r="D754" s="90"/>
      <c r="E754" s="90"/>
      <c r="F754" s="89"/>
      <c r="G754" s="90"/>
      <c r="H754" s="89"/>
      <c r="I754" s="95"/>
      <c r="J754" s="95"/>
      <c r="K754" s="90"/>
      <c r="L754" s="89"/>
      <c r="M754" s="90"/>
      <c r="N754" s="109"/>
      <c r="O754" s="109"/>
      <c r="P754" s="109"/>
      <c r="Q754" s="96"/>
      <c r="R754" s="73"/>
    </row>
    <row r="755" spans="2:18" x14ac:dyDescent="0.2">
      <c r="B755" s="89"/>
      <c r="C755" s="90"/>
      <c r="D755" s="90"/>
      <c r="E755" s="90"/>
      <c r="F755" s="89"/>
      <c r="G755" s="90"/>
      <c r="H755" s="89"/>
      <c r="I755" s="95"/>
      <c r="J755" s="95"/>
      <c r="K755" s="90"/>
      <c r="L755" s="89"/>
      <c r="M755" s="90"/>
      <c r="N755" s="109"/>
      <c r="O755" s="109"/>
      <c r="P755" s="109"/>
      <c r="Q755" s="96"/>
      <c r="R755" s="73"/>
    </row>
    <row r="756" spans="2:18" x14ac:dyDescent="0.2">
      <c r="B756" s="89"/>
      <c r="C756" s="90"/>
      <c r="D756" s="90"/>
      <c r="E756" s="90"/>
      <c r="F756" s="89"/>
      <c r="G756" s="90"/>
      <c r="H756" s="88"/>
      <c r="I756" s="95"/>
      <c r="J756" s="95"/>
      <c r="K756" s="90"/>
      <c r="L756" s="89"/>
      <c r="M756" s="90"/>
      <c r="N756" s="109"/>
      <c r="O756" s="109"/>
      <c r="P756" s="109"/>
      <c r="Q756" s="96"/>
      <c r="R756" s="73"/>
    </row>
    <row r="757" spans="2:18" x14ac:dyDescent="0.2">
      <c r="B757" s="89"/>
      <c r="C757" s="90"/>
      <c r="D757" s="90"/>
      <c r="E757" s="90"/>
      <c r="F757" s="89"/>
      <c r="G757" s="90"/>
      <c r="H757" s="88"/>
      <c r="I757" s="95"/>
      <c r="J757" s="95"/>
      <c r="K757" s="90"/>
      <c r="L757" s="89"/>
      <c r="M757" s="90"/>
      <c r="N757" s="109"/>
      <c r="O757" s="109"/>
      <c r="P757" s="109"/>
      <c r="Q757" s="96"/>
      <c r="R757" s="73"/>
    </row>
    <row r="758" spans="2:18" x14ac:dyDescent="0.2">
      <c r="B758" s="89"/>
      <c r="C758" s="90"/>
      <c r="D758" s="90"/>
      <c r="E758" s="90"/>
      <c r="F758" s="89"/>
      <c r="G758" s="90"/>
      <c r="H758" s="88"/>
      <c r="I758" s="95"/>
      <c r="J758" s="95"/>
      <c r="K758" s="90"/>
      <c r="L758" s="89"/>
      <c r="M758" s="90"/>
      <c r="N758" s="110"/>
      <c r="O758" s="110"/>
      <c r="P758" s="110"/>
      <c r="Q758" s="96"/>
      <c r="R758" s="73"/>
    </row>
    <row r="759" spans="2:18" x14ac:dyDescent="0.2">
      <c r="B759" s="89"/>
      <c r="C759" s="90"/>
      <c r="D759" s="90"/>
      <c r="E759" s="90"/>
      <c r="F759" s="89"/>
      <c r="G759" s="90"/>
      <c r="H759" s="89"/>
      <c r="I759" s="95"/>
      <c r="J759" s="95"/>
      <c r="K759" s="90"/>
      <c r="L759" s="89"/>
      <c r="M759" s="90"/>
      <c r="N759" s="109"/>
      <c r="O759" s="109"/>
      <c r="P759" s="109"/>
      <c r="Q759" s="96"/>
      <c r="R759" s="73"/>
    </row>
    <row r="760" spans="2:18" x14ac:dyDescent="0.2">
      <c r="B760" s="89"/>
      <c r="C760" s="90"/>
      <c r="D760" s="90"/>
      <c r="E760" s="90"/>
      <c r="F760" s="89"/>
      <c r="G760" s="90"/>
      <c r="H760" s="89"/>
      <c r="I760" s="95"/>
      <c r="J760" s="95"/>
      <c r="K760" s="90"/>
      <c r="L760" s="89"/>
      <c r="M760" s="90"/>
      <c r="N760" s="110"/>
      <c r="O760" s="110"/>
      <c r="P760" s="110"/>
      <c r="Q760" s="96"/>
      <c r="R760" s="73"/>
    </row>
    <row r="761" spans="2:18" x14ac:dyDescent="0.2">
      <c r="B761" s="89"/>
      <c r="C761" s="90"/>
      <c r="D761" s="90"/>
      <c r="E761" s="90"/>
      <c r="F761" s="89"/>
      <c r="G761" s="90"/>
      <c r="H761" s="89"/>
      <c r="I761" s="89"/>
      <c r="J761" s="89"/>
      <c r="K761" s="90"/>
      <c r="L761" s="89"/>
      <c r="M761" s="90"/>
      <c r="N761" s="110"/>
      <c r="O761" s="110"/>
      <c r="P761" s="110"/>
      <c r="Q761" s="96"/>
      <c r="R761" s="73"/>
    </row>
    <row r="762" spans="2:18" x14ac:dyDescent="0.2">
      <c r="B762" s="89"/>
      <c r="C762" s="90"/>
      <c r="D762" s="90"/>
      <c r="E762" s="90"/>
      <c r="F762" s="89"/>
      <c r="G762" s="90"/>
      <c r="H762" s="89"/>
      <c r="I762" s="95"/>
      <c r="J762" s="95"/>
      <c r="K762" s="90"/>
      <c r="L762" s="89"/>
      <c r="M762" s="90"/>
      <c r="N762" s="109"/>
      <c r="O762" s="109"/>
      <c r="P762" s="109"/>
      <c r="Q762" s="94"/>
      <c r="R762" s="73"/>
    </row>
    <row r="763" spans="2:18" x14ac:dyDescent="0.2">
      <c r="B763" s="89"/>
      <c r="C763" s="90"/>
      <c r="D763" s="90"/>
      <c r="E763" s="90"/>
      <c r="F763" s="89"/>
      <c r="G763" s="90"/>
      <c r="H763" s="98"/>
      <c r="I763" s="95"/>
      <c r="J763" s="95"/>
      <c r="K763" s="90"/>
      <c r="L763" s="89"/>
      <c r="M763" s="90"/>
      <c r="N763" s="109"/>
      <c r="O763" s="109"/>
      <c r="P763" s="109"/>
      <c r="Q763" s="94"/>
      <c r="R763" s="73"/>
    </row>
    <row r="764" spans="2:18" x14ac:dyDescent="0.2">
      <c r="B764" s="89"/>
      <c r="C764" s="90"/>
      <c r="D764" s="90"/>
      <c r="E764" s="90"/>
      <c r="F764" s="89"/>
      <c r="G764" s="90"/>
      <c r="H764" s="98"/>
      <c r="I764" s="89"/>
      <c r="J764" s="89"/>
      <c r="K764" s="90"/>
      <c r="L764" s="89"/>
      <c r="M764" s="90"/>
      <c r="N764" s="109"/>
      <c r="O764" s="109"/>
      <c r="P764" s="109"/>
      <c r="Q764" s="94"/>
      <c r="R764" s="73"/>
    </row>
    <row r="765" spans="2:18" x14ac:dyDescent="0.2">
      <c r="B765" s="91"/>
      <c r="C765" s="99"/>
      <c r="D765" s="99"/>
      <c r="E765" s="90"/>
      <c r="F765" s="89"/>
      <c r="G765" s="90"/>
      <c r="H765" s="98"/>
      <c r="I765" s="89"/>
      <c r="J765" s="89"/>
      <c r="K765" s="90"/>
      <c r="L765" s="89"/>
      <c r="M765" s="90"/>
      <c r="N765" s="109"/>
      <c r="O765" s="109"/>
      <c r="P765" s="109"/>
      <c r="Q765" s="94"/>
      <c r="R765" s="73"/>
    </row>
    <row r="766" spans="2:18" x14ac:dyDescent="0.2">
      <c r="B766" s="91"/>
      <c r="C766" s="99"/>
      <c r="D766" s="99"/>
      <c r="E766" s="90"/>
      <c r="F766" s="89"/>
      <c r="G766" s="90"/>
      <c r="H766" s="98"/>
      <c r="I766" s="89"/>
      <c r="J766" s="100"/>
      <c r="K766" s="90"/>
      <c r="L766" s="89"/>
      <c r="M766" s="90"/>
      <c r="N766" s="88"/>
      <c r="O766" s="110"/>
      <c r="P766" s="110"/>
      <c r="Q766" s="94"/>
    </row>
    <row r="767" spans="2:18" x14ac:dyDescent="0.2">
      <c r="B767" s="91"/>
      <c r="C767" s="99"/>
      <c r="D767" s="99"/>
      <c r="E767" s="90"/>
      <c r="F767" s="89"/>
      <c r="G767" s="90"/>
      <c r="H767" s="98"/>
      <c r="I767" s="91"/>
      <c r="J767" s="91"/>
      <c r="K767" s="90"/>
      <c r="L767" s="89"/>
      <c r="M767" s="90"/>
      <c r="N767" s="88"/>
      <c r="O767" s="107"/>
      <c r="P767" s="107"/>
      <c r="Q767" s="94"/>
    </row>
    <row r="768" spans="2:18" x14ac:dyDescent="0.2">
      <c r="B768" s="91"/>
      <c r="C768" s="99"/>
      <c r="D768" s="99"/>
      <c r="E768" s="90"/>
      <c r="F768" s="89"/>
      <c r="G768" s="90"/>
      <c r="H768" s="88"/>
      <c r="I768" s="91"/>
      <c r="J768" s="91"/>
      <c r="K768" s="90"/>
      <c r="L768" s="89"/>
      <c r="M768" s="90"/>
      <c r="N768" s="88"/>
      <c r="O768" s="107"/>
      <c r="P768" s="107"/>
      <c r="Q768" s="94"/>
    </row>
    <row r="769" spans="2:18" x14ac:dyDescent="0.2">
      <c r="B769" s="91"/>
      <c r="C769" s="99"/>
      <c r="D769" s="99"/>
      <c r="E769" s="90"/>
      <c r="F769" s="89"/>
      <c r="G769" s="90"/>
      <c r="H769" s="88"/>
      <c r="I769" s="91"/>
      <c r="J769" s="91"/>
      <c r="K769" s="90"/>
      <c r="L769" s="89"/>
      <c r="M769" s="90"/>
      <c r="N769" s="107"/>
      <c r="O769" s="107"/>
      <c r="P769" s="107"/>
      <c r="Q769" s="94"/>
    </row>
    <row r="770" spans="2:18" x14ac:dyDescent="0.2">
      <c r="B770" s="91"/>
      <c r="C770" s="99"/>
      <c r="D770" s="99"/>
      <c r="E770" s="90"/>
      <c r="F770" s="89"/>
      <c r="G770" s="90"/>
      <c r="H770" s="88"/>
      <c r="I770" s="91"/>
      <c r="J770" s="91"/>
      <c r="K770" s="90"/>
      <c r="L770" s="89"/>
      <c r="M770" s="90"/>
      <c r="N770" s="107"/>
      <c r="O770" s="107"/>
      <c r="P770" s="107"/>
      <c r="Q770" s="94"/>
    </row>
    <row r="771" spans="2:18" x14ac:dyDescent="0.2">
      <c r="B771" s="91"/>
      <c r="C771" s="99"/>
      <c r="D771" s="99"/>
      <c r="E771" s="90"/>
      <c r="F771" s="89"/>
      <c r="G771" s="90"/>
      <c r="H771" s="88"/>
      <c r="I771" s="91"/>
      <c r="J771" s="91"/>
      <c r="K771" s="90"/>
      <c r="L771" s="89"/>
      <c r="M771" s="90"/>
      <c r="N771" s="107"/>
      <c r="O771" s="107"/>
      <c r="P771" s="107"/>
      <c r="Q771" s="94"/>
    </row>
    <row r="772" spans="2:18" x14ac:dyDescent="0.2">
      <c r="B772" s="91"/>
      <c r="C772" s="99"/>
      <c r="D772" s="99"/>
      <c r="E772" s="90"/>
      <c r="F772" s="89"/>
      <c r="G772" s="90"/>
      <c r="H772" s="90"/>
      <c r="I772" s="91"/>
      <c r="J772" s="91"/>
      <c r="K772" s="90"/>
      <c r="L772" s="89"/>
      <c r="M772" s="90"/>
      <c r="N772" s="107"/>
      <c r="O772" s="107"/>
      <c r="P772" s="107"/>
      <c r="Q772" s="94"/>
    </row>
    <row r="773" spans="2:18" x14ac:dyDescent="0.2">
      <c r="B773" s="91"/>
      <c r="C773" s="99"/>
      <c r="D773" s="99"/>
      <c r="E773" s="90"/>
      <c r="F773" s="89"/>
      <c r="G773" s="90"/>
      <c r="H773" s="90"/>
      <c r="I773" s="91"/>
      <c r="J773" s="91"/>
      <c r="K773" s="90"/>
      <c r="L773" s="89"/>
      <c r="M773" s="90"/>
      <c r="N773" s="110"/>
      <c r="O773" s="107"/>
      <c r="P773" s="107"/>
      <c r="Q773" s="94"/>
    </row>
    <row r="774" spans="2:18" x14ac:dyDescent="0.2">
      <c r="B774" s="91"/>
      <c r="C774" s="99"/>
      <c r="D774" s="99"/>
      <c r="E774" s="90"/>
      <c r="F774" s="89"/>
      <c r="G774" s="90"/>
      <c r="H774" s="90"/>
      <c r="I774" s="91"/>
      <c r="J774" s="91"/>
      <c r="K774" s="90"/>
      <c r="L774" s="89"/>
      <c r="M774" s="90"/>
      <c r="N774" s="109"/>
      <c r="O774" s="109"/>
      <c r="P774" s="109"/>
      <c r="Q774" s="94"/>
      <c r="R774" s="73"/>
    </row>
    <row r="775" spans="2:18" x14ac:dyDescent="0.2">
      <c r="B775" s="91"/>
      <c r="C775" s="99"/>
      <c r="D775" s="99"/>
      <c r="E775" s="90"/>
      <c r="F775" s="89"/>
      <c r="G775" s="90"/>
      <c r="H775" s="90"/>
      <c r="I775" s="90"/>
      <c r="J775" s="91"/>
      <c r="K775" s="90"/>
      <c r="L775" s="89"/>
      <c r="M775" s="90"/>
      <c r="N775" s="109"/>
      <c r="O775" s="109"/>
      <c r="P775" s="109"/>
      <c r="Q775" s="94"/>
      <c r="R775" s="73"/>
    </row>
    <row r="776" spans="2:18" ht="15.75" x14ac:dyDescent="0.2">
      <c r="B776" s="91"/>
      <c r="C776" s="99"/>
      <c r="D776" s="99"/>
      <c r="E776" s="90"/>
      <c r="F776" s="89"/>
      <c r="G776" s="90"/>
      <c r="H776" s="90"/>
      <c r="I776" s="90"/>
      <c r="J776" s="102"/>
      <c r="K776" s="90"/>
      <c r="L776" s="89"/>
      <c r="M776" s="90"/>
      <c r="N776" s="109"/>
      <c r="O776" s="109"/>
      <c r="P776" s="109"/>
      <c r="Q776" s="94"/>
      <c r="R776" s="73"/>
    </row>
    <row r="777" spans="2:18" x14ac:dyDescent="0.2">
      <c r="B777" s="91"/>
      <c r="C777" s="99"/>
      <c r="D777" s="99"/>
      <c r="E777" s="90"/>
      <c r="F777" s="89"/>
      <c r="G777" s="90"/>
      <c r="H777" s="89"/>
      <c r="I777" s="89"/>
      <c r="J777" s="89"/>
      <c r="K777" s="90"/>
      <c r="L777" s="89"/>
      <c r="M777" s="90"/>
      <c r="N777" s="109"/>
      <c r="O777" s="109"/>
      <c r="P777" s="109"/>
      <c r="Q777" s="94"/>
      <c r="R777" s="73"/>
    </row>
    <row r="778" spans="2:18" x14ac:dyDescent="0.2">
      <c r="B778" s="103"/>
      <c r="C778" s="104"/>
      <c r="D778" s="104"/>
      <c r="E778" s="88"/>
      <c r="F778" s="88"/>
      <c r="G778" s="88"/>
      <c r="H778" s="88"/>
      <c r="I778" s="88"/>
      <c r="J778" s="105"/>
      <c r="K778" s="88"/>
      <c r="L778" s="88"/>
      <c r="M778" s="88"/>
      <c r="N778" s="88"/>
      <c r="O778" s="88"/>
      <c r="P778" s="88"/>
      <c r="Q778" s="94"/>
    </row>
    <row r="779" spans="2:18" ht="15.75" x14ac:dyDescent="0.2">
      <c r="B779" s="102"/>
      <c r="C779" s="106"/>
      <c r="D779" s="106"/>
      <c r="E779" s="102"/>
      <c r="F779" s="98"/>
      <c r="G779" s="98"/>
      <c r="H779" s="179"/>
      <c r="I779" s="179"/>
      <c r="J779" s="102"/>
      <c r="K779" s="102"/>
      <c r="L779" s="102"/>
      <c r="M779" s="102"/>
      <c r="N779" s="107"/>
      <c r="O779" s="107"/>
      <c r="P779" s="107"/>
      <c r="Q779" s="94"/>
    </row>
    <row r="780" spans="2:18" x14ac:dyDescent="0.2">
      <c r="B780" s="180"/>
      <c r="C780" s="180"/>
      <c r="D780" s="180"/>
      <c r="E780" s="180"/>
      <c r="F780" s="180"/>
      <c r="G780" s="180"/>
      <c r="H780" s="88"/>
      <c r="I780" s="180"/>
      <c r="J780" s="180"/>
      <c r="K780" s="180"/>
      <c r="L780" s="180"/>
      <c r="M780" s="180"/>
      <c r="N780" s="108"/>
      <c r="O780" s="108"/>
      <c r="P780" s="109"/>
      <c r="Q780" s="94"/>
    </row>
    <row r="781" spans="2:18" x14ac:dyDescent="0.2">
      <c r="B781" s="89"/>
      <c r="C781" s="90"/>
      <c r="D781" s="90"/>
      <c r="E781" s="89"/>
      <c r="F781" s="89"/>
      <c r="G781" s="89"/>
      <c r="H781" s="89"/>
      <c r="I781" s="91"/>
      <c r="J781" s="92"/>
      <c r="K781" s="90"/>
      <c r="L781" s="89"/>
      <c r="M781" s="90"/>
      <c r="N781" s="109"/>
      <c r="O781" s="109"/>
      <c r="P781" s="109"/>
      <c r="Q781" s="94"/>
      <c r="R781" s="73"/>
    </row>
    <row r="782" spans="2:18" x14ac:dyDescent="0.2">
      <c r="B782" s="89"/>
      <c r="C782" s="90"/>
      <c r="D782" s="90"/>
      <c r="E782" s="90"/>
      <c r="F782" s="89"/>
      <c r="G782" s="90"/>
      <c r="H782" s="89"/>
      <c r="I782" s="95"/>
      <c r="J782" s="95"/>
      <c r="K782" s="90"/>
      <c r="L782" s="89"/>
      <c r="M782" s="90"/>
      <c r="N782" s="109"/>
      <c r="O782" s="109"/>
      <c r="P782" s="109"/>
      <c r="Q782" s="96"/>
      <c r="R782" s="73"/>
    </row>
    <row r="783" spans="2:18" x14ac:dyDescent="0.2">
      <c r="B783" s="89"/>
      <c r="C783" s="90"/>
      <c r="D783" s="90"/>
      <c r="E783" s="90"/>
      <c r="F783" s="89"/>
      <c r="G783" s="90"/>
      <c r="H783" s="89"/>
      <c r="I783" s="95"/>
      <c r="J783" s="95"/>
      <c r="K783" s="90"/>
      <c r="L783" s="89"/>
      <c r="M783" s="90"/>
      <c r="N783" s="109"/>
      <c r="O783" s="109"/>
      <c r="P783" s="109"/>
      <c r="Q783" s="96"/>
      <c r="R783" s="73"/>
    </row>
    <row r="784" spans="2:18" x14ac:dyDescent="0.2">
      <c r="B784" s="89"/>
      <c r="C784" s="90"/>
      <c r="D784" s="90"/>
      <c r="E784" s="90"/>
      <c r="F784" s="89"/>
      <c r="G784" s="90"/>
      <c r="H784" s="89"/>
      <c r="I784" s="95"/>
      <c r="J784" s="95"/>
      <c r="K784" s="90"/>
      <c r="L784" s="89"/>
      <c r="M784" s="90"/>
      <c r="N784" s="109"/>
      <c r="O784" s="109"/>
      <c r="P784" s="109"/>
      <c r="Q784" s="96"/>
      <c r="R784" s="73"/>
    </row>
    <row r="785" spans="2:18" x14ac:dyDescent="0.2">
      <c r="B785" s="89"/>
      <c r="C785" s="90"/>
      <c r="D785" s="90"/>
      <c r="E785" s="90"/>
      <c r="F785" s="89"/>
      <c r="G785" s="90"/>
      <c r="H785" s="89"/>
      <c r="I785" s="95"/>
      <c r="J785" s="95"/>
      <c r="K785" s="90"/>
      <c r="L785" s="89"/>
      <c r="M785" s="90"/>
      <c r="N785" s="109"/>
      <c r="O785" s="109"/>
      <c r="P785" s="109"/>
      <c r="Q785" s="96"/>
      <c r="R785" s="73"/>
    </row>
    <row r="786" spans="2:18" x14ac:dyDescent="0.2">
      <c r="B786" s="89"/>
      <c r="C786" s="90"/>
      <c r="D786" s="90"/>
      <c r="E786" s="90"/>
      <c r="F786" s="89"/>
      <c r="G786" s="90"/>
      <c r="H786" s="89"/>
      <c r="I786" s="95"/>
      <c r="J786" s="95"/>
      <c r="K786" s="90"/>
      <c r="L786" s="89"/>
      <c r="M786" s="90"/>
      <c r="N786" s="109"/>
      <c r="O786" s="109"/>
      <c r="P786" s="109"/>
      <c r="Q786" s="96"/>
      <c r="R786" s="73"/>
    </row>
    <row r="787" spans="2:18" x14ac:dyDescent="0.2">
      <c r="B787" s="89"/>
      <c r="C787" s="90"/>
      <c r="D787" s="90"/>
      <c r="E787" s="90"/>
      <c r="F787" s="89"/>
      <c r="G787" s="90"/>
      <c r="H787" s="88"/>
      <c r="I787" s="95"/>
      <c r="J787" s="95"/>
      <c r="K787" s="90"/>
      <c r="L787" s="89"/>
      <c r="M787" s="90"/>
      <c r="N787" s="109"/>
      <c r="O787" s="109"/>
      <c r="P787" s="109"/>
      <c r="Q787" s="96"/>
      <c r="R787" s="73"/>
    </row>
    <row r="788" spans="2:18" x14ac:dyDescent="0.2">
      <c r="B788" s="89"/>
      <c r="C788" s="90"/>
      <c r="D788" s="90"/>
      <c r="E788" s="90"/>
      <c r="F788" s="89"/>
      <c r="G788" s="90"/>
      <c r="H788" s="88"/>
      <c r="I788" s="95"/>
      <c r="J788" s="95"/>
      <c r="K788" s="90"/>
      <c r="L788" s="89"/>
      <c r="M788" s="90"/>
      <c r="N788" s="109"/>
      <c r="O788" s="109"/>
      <c r="P788" s="109"/>
      <c r="Q788" s="96"/>
      <c r="R788" s="73"/>
    </row>
    <row r="789" spans="2:18" x14ac:dyDescent="0.2">
      <c r="B789" s="89"/>
      <c r="C789" s="90"/>
      <c r="D789" s="90"/>
      <c r="E789" s="90"/>
      <c r="F789" s="89"/>
      <c r="G789" s="90"/>
      <c r="H789" s="88"/>
      <c r="I789" s="95"/>
      <c r="J789" s="95"/>
      <c r="K789" s="90"/>
      <c r="L789" s="89"/>
      <c r="M789" s="90"/>
      <c r="N789" s="110"/>
      <c r="O789" s="110"/>
      <c r="P789" s="110"/>
      <c r="Q789" s="96"/>
      <c r="R789" s="73"/>
    </row>
    <row r="790" spans="2:18" x14ac:dyDescent="0.2">
      <c r="B790" s="89"/>
      <c r="C790" s="90"/>
      <c r="D790" s="90"/>
      <c r="E790" s="90"/>
      <c r="F790" s="89"/>
      <c r="G790" s="90"/>
      <c r="H790" s="89"/>
      <c r="I790" s="95"/>
      <c r="J790" s="95"/>
      <c r="K790" s="90"/>
      <c r="L790" s="89"/>
      <c r="M790" s="90"/>
      <c r="N790" s="109"/>
      <c r="O790" s="109"/>
      <c r="P790" s="109"/>
      <c r="Q790" s="96"/>
      <c r="R790" s="73"/>
    </row>
    <row r="791" spans="2:18" x14ac:dyDescent="0.2">
      <c r="B791" s="89"/>
      <c r="C791" s="90"/>
      <c r="D791" s="90"/>
      <c r="E791" s="90"/>
      <c r="F791" s="89"/>
      <c r="G791" s="90"/>
      <c r="H791" s="89"/>
      <c r="I791" s="95"/>
      <c r="J791" s="95"/>
      <c r="K791" s="90"/>
      <c r="L791" s="89"/>
      <c r="M791" s="90"/>
      <c r="N791" s="110"/>
      <c r="O791" s="110"/>
      <c r="P791" s="110"/>
      <c r="Q791" s="96"/>
      <c r="R791" s="73"/>
    </row>
    <row r="792" spans="2:18" x14ac:dyDescent="0.2">
      <c r="B792" s="89"/>
      <c r="C792" s="90"/>
      <c r="D792" s="90"/>
      <c r="E792" s="90"/>
      <c r="F792" s="89"/>
      <c r="G792" s="90"/>
      <c r="H792" s="89"/>
      <c r="I792" s="89"/>
      <c r="J792" s="89"/>
      <c r="K792" s="90"/>
      <c r="L792" s="89"/>
      <c r="M792" s="90"/>
      <c r="N792" s="110"/>
      <c r="O792" s="110"/>
      <c r="P792" s="110"/>
      <c r="Q792" s="96"/>
      <c r="R792" s="73"/>
    </row>
    <row r="793" spans="2:18" x14ac:dyDescent="0.2">
      <c r="B793" s="89"/>
      <c r="C793" s="90"/>
      <c r="D793" s="90"/>
      <c r="E793" s="90"/>
      <c r="F793" s="89"/>
      <c r="G793" s="90"/>
      <c r="H793" s="89"/>
      <c r="I793" s="95"/>
      <c r="J793" s="95"/>
      <c r="K793" s="90"/>
      <c r="L793" s="89"/>
      <c r="M793" s="90"/>
      <c r="N793" s="109"/>
      <c r="O793" s="109"/>
      <c r="P793" s="109"/>
      <c r="Q793" s="94"/>
      <c r="R793" s="73"/>
    </row>
    <row r="794" spans="2:18" x14ac:dyDescent="0.2">
      <c r="B794" s="89"/>
      <c r="C794" s="90"/>
      <c r="D794" s="90"/>
      <c r="E794" s="90"/>
      <c r="F794" s="89"/>
      <c r="G794" s="90"/>
      <c r="H794" s="98"/>
      <c r="I794" s="95"/>
      <c r="J794" s="95"/>
      <c r="K794" s="90"/>
      <c r="L794" s="89"/>
      <c r="M794" s="90"/>
      <c r="N794" s="109"/>
      <c r="O794" s="109"/>
      <c r="P794" s="109"/>
      <c r="Q794" s="94"/>
      <c r="R794" s="73"/>
    </row>
    <row r="795" spans="2:18" x14ac:dyDescent="0.2">
      <c r="B795" s="89"/>
      <c r="C795" s="90"/>
      <c r="D795" s="90"/>
      <c r="E795" s="90"/>
      <c r="F795" s="89"/>
      <c r="G795" s="90"/>
      <c r="H795" s="98"/>
      <c r="I795" s="89"/>
      <c r="J795" s="89"/>
      <c r="K795" s="90"/>
      <c r="L795" s="89"/>
      <c r="M795" s="90"/>
      <c r="N795" s="109"/>
      <c r="O795" s="109"/>
      <c r="P795" s="109"/>
      <c r="Q795" s="94"/>
      <c r="R795" s="73"/>
    </row>
    <row r="796" spans="2:18" x14ac:dyDescent="0.2">
      <c r="B796" s="91"/>
      <c r="C796" s="99"/>
      <c r="D796" s="99"/>
      <c r="E796" s="90"/>
      <c r="F796" s="89"/>
      <c r="G796" s="90"/>
      <c r="H796" s="98"/>
      <c r="I796" s="89"/>
      <c r="J796" s="89"/>
      <c r="K796" s="90"/>
      <c r="L796" s="89"/>
      <c r="M796" s="90"/>
      <c r="N796" s="109"/>
      <c r="O796" s="109"/>
      <c r="P796" s="109"/>
      <c r="Q796" s="94"/>
      <c r="R796" s="73"/>
    </row>
    <row r="797" spans="2:18" x14ac:dyDescent="0.2">
      <c r="B797" s="91"/>
      <c r="C797" s="99"/>
      <c r="D797" s="99"/>
      <c r="E797" s="90"/>
      <c r="F797" s="89"/>
      <c r="G797" s="90"/>
      <c r="H797" s="98"/>
      <c r="I797" s="89"/>
      <c r="J797" s="100"/>
      <c r="K797" s="90"/>
      <c r="L797" s="89"/>
      <c r="M797" s="90"/>
      <c r="N797" s="88"/>
      <c r="O797" s="110"/>
      <c r="P797" s="110"/>
      <c r="Q797" s="94"/>
    </row>
    <row r="798" spans="2:18" x14ac:dyDescent="0.2">
      <c r="B798" s="91"/>
      <c r="C798" s="99"/>
      <c r="D798" s="99"/>
      <c r="E798" s="90"/>
      <c r="F798" s="89"/>
      <c r="G798" s="90"/>
      <c r="H798" s="98"/>
      <c r="I798" s="91"/>
      <c r="J798" s="91"/>
      <c r="K798" s="90"/>
      <c r="L798" s="89"/>
      <c r="M798" s="90"/>
      <c r="N798" s="88"/>
      <c r="O798" s="107"/>
      <c r="P798" s="107"/>
      <c r="Q798" s="94"/>
    </row>
    <row r="799" spans="2:18" x14ac:dyDescent="0.2">
      <c r="B799" s="91"/>
      <c r="C799" s="99"/>
      <c r="D799" s="99"/>
      <c r="E799" s="90"/>
      <c r="F799" s="89"/>
      <c r="G799" s="90"/>
      <c r="H799" s="88"/>
      <c r="I799" s="91"/>
      <c r="J799" s="91"/>
      <c r="K799" s="90"/>
      <c r="L799" s="89"/>
      <c r="M799" s="90"/>
      <c r="N799" s="88"/>
      <c r="O799" s="107"/>
      <c r="P799" s="107"/>
      <c r="Q799" s="94"/>
    </row>
    <row r="800" spans="2:18" x14ac:dyDescent="0.2">
      <c r="B800" s="91"/>
      <c r="C800" s="99"/>
      <c r="D800" s="99"/>
      <c r="E800" s="90"/>
      <c r="F800" s="89"/>
      <c r="G800" s="90"/>
      <c r="H800" s="88"/>
      <c r="I800" s="91"/>
      <c r="J800" s="91"/>
      <c r="K800" s="90"/>
      <c r="L800" s="89"/>
      <c r="M800" s="90"/>
      <c r="N800" s="107"/>
      <c r="O800" s="107"/>
      <c r="P800" s="107"/>
      <c r="Q800" s="94"/>
    </row>
    <row r="801" spans="2:18" x14ac:dyDescent="0.2">
      <c r="B801" s="91"/>
      <c r="C801" s="99"/>
      <c r="D801" s="99"/>
      <c r="E801" s="90"/>
      <c r="F801" s="89"/>
      <c r="G801" s="90"/>
      <c r="H801" s="88"/>
      <c r="I801" s="91"/>
      <c r="J801" s="91"/>
      <c r="K801" s="90"/>
      <c r="L801" s="89"/>
      <c r="M801" s="90"/>
      <c r="N801" s="107"/>
      <c r="O801" s="107"/>
      <c r="P801" s="107"/>
      <c r="Q801" s="94"/>
    </row>
    <row r="802" spans="2:18" x14ac:dyDescent="0.2">
      <c r="B802" s="91"/>
      <c r="C802" s="99"/>
      <c r="D802" s="99"/>
      <c r="E802" s="90"/>
      <c r="F802" s="89"/>
      <c r="G802" s="90"/>
      <c r="H802" s="88"/>
      <c r="I802" s="91"/>
      <c r="J802" s="91"/>
      <c r="K802" s="90"/>
      <c r="L802" s="89"/>
      <c r="M802" s="90"/>
      <c r="N802" s="107"/>
      <c r="O802" s="107"/>
      <c r="P802" s="107"/>
      <c r="Q802" s="94"/>
    </row>
    <row r="803" spans="2:18" x14ac:dyDescent="0.2">
      <c r="B803" s="91"/>
      <c r="C803" s="99"/>
      <c r="D803" s="99"/>
      <c r="E803" s="90"/>
      <c r="F803" s="89"/>
      <c r="G803" s="90"/>
      <c r="H803" s="90"/>
      <c r="I803" s="91"/>
      <c r="J803" s="91"/>
      <c r="K803" s="90"/>
      <c r="L803" s="89"/>
      <c r="M803" s="90"/>
      <c r="N803" s="107"/>
      <c r="O803" s="107"/>
      <c r="P803" s="107"/>
      <c r="Q803" s="94"/>
    </row>
    <row r="804" spans="2:18" x14ac:dyDescent="0.2">
      <c r="B804" s="91"/>
      <c r="C804" s="99"/>
      <c r="D804" s="99"/>
      <c r="E804" s="90"/>
      <c r="F804" s="89"/>
      <c r="G804" s="90"/>
      <c r="H804" s="90"/>
      <c r="I804" s="91"/>
      <c r="J804" s="91"/>
      <c r="K804" s="90"/>
      <c r="L804" s="89"/>
      <c r="M804" s="90"/>
      <c r="N804" s="110"/>
      <c r="O804" s="107"/>
      <c r="P804" s="107"/>
      <c r="Q804" s="94"/>
    </row>
    <row r="805" spans="2:18" x14ac:dyDescent="0.2">
      <c r="B805" s="91"/>
      <c r="C805" s="99"/>
      <c r="D805" s="99"/>
      <c r="E805" s="90"/>
      <c r="F805" s="89"/>
      <c r="G805" s="90"/>
      <c r="H805" s="90"/>
      <c r="I805" s="91"/>
      <c r="J805" s="91"/>
      <c r="K805" s="90"/>
      <c r="L805" s="89"/>
      <c r="M805" s="90"/>
      <c r="N805" s="109"/>
      <c r="O805" s="109"/>
      <c r="P805" s="109"/>
      <c r="Q805" s="94"/>
      <c r="R805" s="73"/>
    </row>
    <row r="806" spans="2:18" x14ac:dyDescent="0.2">
      <c r="B806" s="91"/>
      <c r="C806" s="99"/>
      <c r="D806" s="99"/>
      <c r="E806" s="90"/>
      <c r="F806" s="89"/>
      <c r="G806" s="90"/>
      <c r="H806" s="90"/>
      <c r="I806" s="90"/>
      <c r="J806" s="91"/>
      <c r="K806" s="90"/>
      <c r="L806" s="89"/>
      <c r="M806" s="90"/>
      <c r="N806" s="109"/>
      <c r="O806" s="109"/>
      <c r="P806" s="109"/>
      <c r="Q806" s="94"/>
      <c r="R806" s="73"/>
    </row>
    <row r="807" spans="2:18" ht="15.75" x14ac:dyDescent="0.2">
      <c r="B807" s="91"/>
      <c r="C807" s="99"/>
      <c r="D807" s="99"/>
      <c r="E807" s="90"/>
      <c r="F807" s="89"/>
      <c r="G807" s="90"/>
      <c r="H807" s="90"/>
      <c r="I807" s="90"/>
      <c r="J807" s="102"/>
      <c r="K807" s="90"/>
      <c r="L807" s="89"/>
      <c r="M807" s="90"/>
      <c r="N807" s="109"/>
      <c r="O807" s="109"/>
      <c r="P807" s="109"/>
      <c r="Q807" s="94"/>
      <c r="R807" s="73"/>
    </row>
    <row r="808" spans="2:18" x14ac:dyDescent="0.2">
      <c r="B808" s="91"/>
      <c r="C808" s="99"/>
      <c r="D808" s="99"/>
      <c r="E808" s="90"/>
      <c r="F808" s="89"/>
      <c r="G808" s="90"/>
      <c r="H808" s="89"/>
      <c r="I808" s="89"/>
      <c r="J808" s="89"/>
      <c r="K808" s="90"/>
      <c r="L808" s="89"/>
      <c r="M808" s="90"/>
      <c r="N808" s="109"/>
      <c r="O808" s="109"/>
      <c r="P808" s="109"/>
      <c r="Q808" s="94"/>
      <c r="R808" s="73"/>
    </row>
    <row r="809" spans="2:18" x14ac:dyDescent="0.2">
      <c r="B809" s="96"/>
      <c r="C809" s="111"/>
      <c r="D809" s="111"/>
      <c r="E809" s="94"/>
      <c r="F809" s="94"/>
      <c r="G809" s="94"/>
      <c r="H809" s="94"/>
      <c r="I809" s="94"/>
      <c r="J809" s="112"/>
      <c r="K809" s="94"/>
      <c r="L809" s="94"/>
      <c r="M809" s="94"/>
      <c r="N809" s="94"/>
      <c r="O809" s="94"/>
      <c r="P809" s="94"/>
      <c r="Q809" s="94"/>
    </row>
    <row r="810" spans="2:18" x14ac:dyDescent="0.2">
      <c r="B810" s="96"/>
      <c r="C810" s="111"/>
      <c r="D810" s="111"/>
      <c r="E810" s="94"/>
      <c r="F810" s="94"/>
      <c r="G810" s="94"/>
      <c r="H810" s="94"/>
      <c r="I810" s="94"/>
      <c r="J810" s="112"/>
      <c r="K810" s="94"/>
      <c r="L810" s="94"/>
      <c r="M810" s="94"/>
      <c r="N810" s="94"/>
      <c r="O810" s="94"/>
      <c r="P810" s="94"/>
      <c r="Q810" s="94"/>
    </row>
    <row r="817" s="29" customFormat="1" x14ac:dyDescent="0.2"/>
    <row r="818" s="29" customFormat="1" x14ac:dyDescent="0.2"/>
    <row r="819" s="29" customFormat="1" x14ac:dyDescent="0.2"/>
    <row r="820" s="29" customFormat="1" x14ac:dyDescent="0.2"/>
    <row r="821" s="29" customFormat="1" x14ac:dyDescent="0.2"/>
    <row r="822" s="29" customFormat="1" x14ac:dyDescent="0.2"/>
    <row r="823" s="29" customFormat="1" x14ac:dyDescent="0.2"/>
    <row r="824" s="29" customFormat="1" x14ac:dyDescent="0.2"/>
    <row r="825" s="29" customFormat="1" x14ac:dyDescent="0.2"/>
    <row r="826" s="29" customFormat="1" x14ac:dyDescent="0.2"/>
    <row r="827" s="29" customFormat="1" x14ac:dyDescent="0.2"/>
    <row r="828" s="29" customFormat="1" x14ac:dyDescent="0.2"/>
    <row r="829" s="29" customFormat="1" x14ac:dyDescent="0.2"/>
    <row r="830" s="29" customFormat="1" x14ac:dyDescent="0.2"/>
    <row r="831" s="29" customFormat="1" x14ac:dyDescent="0.2"/>
    <row r="832" s="29" customFormat="1" x14ac:dyDescent="0.2"/>
    <row r="833" s="29" customFormat="1" x14ac:dyDescent="0.2"/>
    <row r="834" s="29" customFormat="1" x14ac:dyDescent="0.2"/>
    <row r="835" s="29" customFormat="1" x14ac:dyDescent="0.2"/>
    <row r="836" s="29" customFormat="1" x14ac:dyDescent="0.2"/>
    <row r="837" s="29" customFormat="1" x14ac:dyDescent="0.2"/>
    <row r="838" s="29" customFormat="1" x14ac:dyDescent="0.2"/>
    <row r="839" s="29" customFormat="1" x14ac:dyDescent="0.2"/>
    <row r="840" s="29" customFormat="1" x14ac:dyDescent="0.2"/>
    <row r="841" s="29" customFormat="1" x14ac:dyDescent="0.2"/>
    <row r="842" s="29" customFormat="1" x14ac:dyDescent="0.2"/>
    <row r="843" s="29" customFormat="1" x14ac:dyDescent="0.2"/>
    <row r="844" s="29" customFormat="1" x14ac:dyDescent="0.2"/>
    <row r="845" s="29" customFormat="1" x14ac:dyDescent="0.2"/>
    <row r="846" s="29" customFormat="1" x14ac:dyDescent="0.2"/>
    <row r="847" s="29" customFormat="1" x14ac:dyDescent="0.2"/>
    <row r="848" s="29" customFormat="1" x14ac:dyDescent="0.2"/>
    <row r="849" s="29" customFormat="1" x14ac:dyDescent="0.2"/>
    <row r="850" s="29" customFormat="1" x14ac:dyDescent="0.2"/>
    <row r="851" s="29" customFormat="1" x14ac:dyDescent="0.2"/>
    <row r="852" s="29" customFormat="1" x14ac:dyDescent="0.2"/>
    <row r="853" s="29" customFormat="1" x14ac:dyDescent="0.2"/>
    <row r="854" s="29" customFormat="1" x14ac:dyDescent="0.2"/>
    <row r="855" s="29" customFormat="1" x14ac:dyDescent="0.2"/>
    <row r="856" s="29" customFormat="1" x14ac:dyDescent="0.2"/>
    <row r="857" s="29" customFormat="1" x14ac:dyDescent="0.2"/>
    <row r="858" s="29" customFormat="1" x14ac:dyDescent="0.2"/>
    <row r="859" s="29" customFormat="1" x14ac:dyDescent="0.2"/>
    <row r="860" s="29" customFormat="1" x14ac:dyDescent="0.2"/>
    <row r="861" s="29" customFormat="1" x14ac:dyDescent="0.2"/>
  </sheetData>
  <mergeCells count="108">
    <mergeCell ref="H779:I779"/>
    <mergeCell ref="B780:G780"/>
    <mergeCell ref="I780:M780"/>
    <mergeCell ref="H717:I717"/>
    <mergeCell ref="B718:G718"/>
    <mergeCell ref="I718:M718"/>
    <mergeCell ref="H748:I748"/>
    <mergeCell ref="B749:G749"/>
    <mergeCell ref="I749:M749"/>
    <mergeCell ref="H657:I657"/>
    <mergeCell ref="B658:G658"/>
    <mergeCell ref="I658:M658"/>
    <mergeCell ref="H687:I687"/>
    <mergeCell ref="B688:G688"/>
    <mergeCell ref="I688:M688"/>
    <mergeCell ref="H597:I597"/>
    <mergeCell ref="B598:G598"/>
    <mergeCell ref="I598:M598"/>
    <mergeCell ref="H627:I627"/>
    <mergeCell ref="B628:G628"/>
    <mergeCell ref="I628:M628"/>
    <mergeCell ref="H537:I537"/>
    <mergeCell ref="B538:G538"/>
    <mergeCell ref="I538:M538"/>
    <mergeCell ref="H567:I567"/>
    <mergeCell ref="B568:G568"/>
    <mergeCell ref="I568:M568"/>
    <mergeCell ref="H477:I477"/>
    <mergeCell ref="B478:G478"/>
    <mergeCell ref="I478:M478"/>
    <mergeCell ref="H507:I507"/>
    <mergeCell ref="B508:G508"/>
    <mergeCell ref="I508:M508"/>
    <mergeCell ref="B419:G419"/>
    <mergeCell ref="I419:M419"/>
    <mergeCell ref="H447:I447"/>
    <mergeCell ref="B448:G448"/>
    <mergeCell ref="I448:M448"/>
    <mergeCell ref="H389:I389"/>
    <mergeCell ref="B390:G390"/>
    <mergeCell ref="I390:M390"/>
    <mergeCell ref="H418:I418"/>
    <mergeCell ref="B335:G335"/>
    <mergeCell ref="I335:M335"/>
    <mergeCell ref="H359:I359"/>
    <mergeCell ref="H360:I360"/>
    <mergeCell ref="B361:G361"/>
    <mergeCell ref="I361:M361"/>
    <mergeCell ref="H306:I306"/>
    <mergeCell ref="H307:I307"/>
    <mergeCell ref="B308:G308"/>
    <mergeCell ref="I308:M308"/>
    <mergeCell ref="H254:I254"/>
    <mergeCell ref="B255:G255"/>
    <mergeCell ref="I255:M255"/>
    <mergeCell ref="H279:I279"/>
    <mergeCell ref="H281:I281"/>
    <mergeCell ref="B228:G228"/>
    <mergeCell ref="I228:M228"/>
    <mergeCell ref="H252:I252"/>
    <mergeCell ref="B63:G63"/>
    <mergeCell ref="I63:M63"/>
    <mergeCell ref="B147:G147"/>
    <mergeCell ref="I147:M147"/>
    <mergeCell ref="H171:I171"/>
    <mergeCell ref="H225:I225"/>
    <mergeCell ref="H227:I227"/>
    <mergeCell ref="H172:I172"/>
    <mergeCell ref="H170:I170"/>
    <mergeCell ref="B282:G282"/>
    <mergeCell ref="I282:M282"/>
    <mergeCell ref="H332:I332"/>
    <mergeCell ref="H334:I334"/>
    <mergeCell ref="H80:I80"/>
    <mergeCell ref="D82:E82"/>
    <mergeCell ref="B83:G83"/>
    <mergeCell ref="I83:M83"/>
    <mergeCell ref="D102:E102"/>
    <mergeCell ref="B103:G103"/>
    <mergeCell ref="I103:M103"/>
    <mergeCell ref="H125:I125"/>
    <mergeCell ref="D126:E126"/>
    <mergeCell ref="B127:G127"/>
    <mergeCell ref="B175:G175"/>
    <mergeCell ref="H199:I199"/>
    <mergeCell ref="B201:G201"/>
    <mergeCell ref="I201:M201"/>
    <mergeCell ref="H200:I200"/>
    <mergeCell ref="I127:M127"/>
    <mergeCell ref="H145:I145"/>
    <mergeCell ref="D146:E146"/>
    <mergeCell ref="H174:I174"/>
    <mergeCell ref="I175:M175"/>
    <mergeCell ref="A1:T1"/>
    <mergeCell ref="H44:I44"/>
    <mergeCell ref="D45:E45"/>
    <mergeCell ref="H101:I101"/>
    <mergeCell ref="D3:E3"/>
    <mergeCell ref="B4:G4"/>
    <mergeCell ref="I4:M4"/>
    <mergeCell ref="H24:I24"/>
    <mergeCell ref="B26:G26"/>
    <mergeCell ref="I26:M26"/>
    <mergeCell ref="D25:E25"/>
    <mergeCell ref="B46:G46"/>
    <mergeCell ref="I46:M46"/>
    <mergeCell ref="H60:I60"/>
    <mergeCell ref="D62:E6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6"/>
  <sheetViews>
    <sheetView workbookViewId="0">
      <selection activeCell="K7" sqref="K7"/>
    </sheetView>
  </sheetViews>
  <sheetFormatPr defaultRowHeight="12.75" x14ac:dyDescent="0.2"/>
  <cols>
    <col min="1" max="1" width="8.42578125" style="29" customWidth="1"/>
    <col min="2" max="2" width="12.7109375" style="29" customWidth="1"/>
    <col min="3" max="3" width="12.42578125" style="29" customWidth="1"/>
    <col min="4" max="4" width="13.42578125" style="29" customWidth="1"/>
    <col min="5" max="5" width="12.140625" style="29" customWidth="1"/>
    <col min="6" max="6" width="12.28515625" style="29" customWidth="1"/>
    <col min="7" max="7" width="9.140625" style="32"/>
    <col min="8" max="8" width="9.7109375" style="32" customWidth="1"/>
    <col min="9" max="9" width="9.140625" style="32"/>
    <col min="10" max="10" width="9.140625" style="29"/>
    <col min="11" max="11" width="24" style="29" customWidth="1"/>
    <col min="12" max="257" width="9.140625" style="29"/>
    <col min="258" max="258" width="8.42578125" style="29" customWidth="1"/>
    <col min="259" max="259" width="12.7109375" style="29" customWidth="1"/>
    <col min="260" max="260" width="12.42578125" style="29" customWidth="1"/>
    <col min="261" max="261" width="13.42578125" style="29" customWidth="1"/>
    <col min="262" max="262" width="12.140625" style="29" customWidth="1"/>
    <col min="263" max="263" width="12.28515625" style="29" customWidth="1"/>
    <col min="264" max="513" width="9.140625" style="29"/>
    <col min="514" max="514" width="8.42578125" style="29" customWidth="1"/>
    <col min="515" max="515" width="12.7109375" style="29" customWidth="1"/>
    <col min="516" max="516" width="12.42578125" style="29" customWidth="1"/>
    <col min="517" max="517" width="13.42578125" style="29" customWidth="1"/>
    <col min="518" max="518" width="12.140625" style="29" customWidth="1"/>
    <col min="519" max="519" width="12.28515625" style="29" customWidth="1"/>
    <col min="520" max="769" width="9.140625" style="29"/>
    <col min="770" max="770" width="8.42578125" style="29" customWidth="1"/>
    <col min="771" max="771" width="12.7109375" style="29" customWidth="1"/>
    <col min="772" max="772" width="12.42578125" style="29" customWidth="1"/>
    <col min="773" max="773" width="13.42578125" style="29" customWidth="1"/>
    <col min="774" max="774" width="12.140625" style="29" customWidth="1"/>
    <col min="775" max="775" width="12.28515625" style="29" customWidth="1"/>
    <col min="776" max="1025" width="9.140625" style="29"/>
    <col min="1026" max="1026" width="8.42578125" style="29" customWidth="1"/>
    <col min="1027" max="1027" width="12.7109375" style="29" customWidth="1"/>
    <col min="1028" max="1028" width="12.42578125" style="29" customWidth="1"/>
    <col min="1029" max="1029" width="13.42578125" style="29" customWidth="1"/>
    <col min="1030" max="1030" width="12.140625" style="29" customWidth="1"/>
    <col min="1031" max="1031" width="12.28515625" style="29" customWidth="1"/>
    <col min="1032" max="1281" width="9.140625" style="29"/>
    <col min="1282" max="1282" width="8.42578125" style="29" customWidth="1"/>
    <col min="1283" max="1283" width="12.7109375" style="29" customWidth="1"/>
    <col min="1284" max="1284" width="12.42578125" style="29" customWidth="1"/>
    <col min="1285" max="1285" width="13.42578125" style="29" customWidth="1"/>
    <col min="1286" max="1286" width="12.140625" style="29" customWidth="1"/>
    <col min="1287" max="1287" width="12.28515625" style="29" customWidth="1"/>
    <col min="1288" max="1537" width="9.140625" style="29"/>
    <col min="1538" max="1538" width="8.42578125" style="29" customWidth="1"/>
    <col min="1539" max="1539" width="12.7109375" style="29" customWidth="1"/>
    <col min="1540" max="1540" width="12.42578125" style="29" customWidth="1"/>
    <col min="1541" max="1541" width="13.42578125" style="29" customWidth="1"/>
    <col min="1542" max="1542" width="12.140625" style="29" customWidth="1"/>
    <col min="1543" max="1543" width="12.28515625" style="29" customWidth="1"/>
    <col min="1544" max="1793" width="9.140625" style="29"/>
    <col min="1794" max="1794" width="8.42578125" style="29" customWidth="1"/>
    <col min="1795" max="1795" width="12.7109375" style="29" customWidth="1"/>
    <col min="1796" max="1796" width="12.42578125" style="29" customWidth="1"/>
    <col min="1797" max="1797" width="13.42578125" style="29" customWidth="1"/>
    <col min="1798" max="1798" width="12.140625" style="29" customWidth="1"/>
    <col min="1799" max="1799" width="12.28515625" style="29" customWidth="1"/>
    <col min="1800" max="2049" width="9.140625" style="29"/>
    <col min="2050" max="2050" width="8.42578125" style="29" customWidth="1"/>
    <col min="2051" max="2051" width="12.7109375" style="29" customWidth="1"/>
    <col min="2052" max="2052" width="12.42578125" style="29" customWidth="1"/>
    <col min="2053" max="2053" width="13.42578125" style="29" customWidth="1"/>
    <col min="2054" max="2054" width="12.140625" style="29" customWidth="1"/>
    <col min="2055" max="2055" width="12.28515625" style="29" customWidth="1"/>
    <col min="2056" max="2305" width="9.140625" style="29"/>
    <col min="2306" max="2306" width="8.42578125" style="29" customWidth="1"/>
    <col min="2307" max="2307" width="12.7109375" style="29" customWidth="1"/>
    <col min="2308" max="2308" width="12.42578125" style="29" customWidth="1"/>
    <col min="2309" max="2309" width="13.42578125" style="29" customWidth="1"/>
    <col min="2310" max="2310" width="12.140625" style="29" customWidth="1"/>
    <col min="2311" max="2311" width="12.28515625" style="29" customWidth="1"/>
    <col min="2312" max="2561" width="9.140625" style="29"/>
    <col min="2562" max="2562" width="8.42578125" style="29" customWidth="1"/>
    <col min="2563" max="2563" width="12.7109375" style="29" customWidth="1"/>
    <col min="2564" max="2564" width="12.42578125" style="29" customWidth="1"/>
    <col min="2565" max="2565" width="13.42578125" style="29" customWidth="1"/>
    <col min="2566" max="2566" width="12.140625" style="29" customWidth="1"/>
    <col min="2567" max="2567" width="12.28515625" style="29" customWidth="1"/>
    <col min="2568" max="2817" width="9.140625" style="29"/>
    <col min="2818" max="2818" width="8.42578125" style="29" customWidth="1"/>
    <col min="2819" max="2819" width="12.7109375" style="29" customWidth="1"/>
    <col min="2820" max="2820" width="12.42578125" style="29" customWidth="1"/>
    <col min="2821" max="2821" width="13.42578125" style="29" customWidth="1"/>
    <col min="2822" max="2822" width="12.140625" style="29" customWidth="1"/>
    <col min="2823" max="2823" width="12.28515625" style="29" customWidth="1"/>
    <col min="2824" max="3073" width="9.140625" style="29"/>
    <col min="3074" max="3074" width="8.42578125" style="29" customWidth="1"/>
    <col min="3075" max="3075" width="12.7109375" style="29" customWidth="1"/>
    <col min="3076" max="3076" width="12.42578125" style="29" customWidth="1"/>
    <col min="3077" max="3077" width="13.42578125" style="29" customWidth="1"/>
    <col min="3078" max="3078" width="12.140625" style="29" customWidth="1"/>
    <col min="3079" max="3079" width="12.28515625" style="29" customWidth="1"/>
    <col min="3080" max="3329" width="9.140625" style="29"/>
    <col min="3330" max="3330" width="8.42578125" style="29" customWidth="1"/>
    <col min="3331" max="3331" width="12.7109375" style="29" customWidth="1"/>
    <col min="3332" max="3332" width="12.42578125" style="29" customWidth="1"/>
    <col min="3333" max="3333" width="13.42578125" style="29" customWidth="1"/>
    <col min="3334" max="3334" width="12.140625" style="29" customWidth="1"/>
    <col min="3335" max="3335" width="12.28515625" style="29" customWidth="1"/>
    <col min="3336" max="3585" width="9.140625" style="29"/>
    <col min="3586" max="3586" width="8.42578125" style="29" customWidth="1"/>
    <col min="3587" max="3587" width="12.7109375" style="29" customWidth="1"/>
    <col min="3588" max="3588" width="12.42578125" style="29" customWidth="1"/>
    <col min="3589" max="3589" width="13.42578125" style="29" customWidth="1"/>
    <col min="3590" max="3590" width="12.140625" style="29" customWidth="1"/>
    <col min="3591" max="3591" width="12.28515625" style="29" customWidth="1"/>
    <col min="3592" max="3841" width="9.140625" style="29"/>
    <col min="3842" max="3842" width="8.42578125" style="29" customWidth="1"/>
    <col min="3843" max="3843" width="12.7109375" style="29" customWidth="1"/>
    <col min="3844" max="3844" width="12.42578125" style="29" customWidth="1"/>
    <col min="3845" max="3845" width="13.42578125" style="29" customWidth="1"/>
    <col min="3846" max="3846" width="12.140625" style="29" customWidth="1"/>
    <col min="3847" max="3847" width="12.28515625" style="29" customWidth="1"/>
    <col min="3848" max="4097" width="9.140625" style="29"/>
    <col min="4098" max="4098" width="8.42578125" style="29" customWidth="1"/>
    <col min="4099" max="4099" width="12.7109375" style="29" customWidth="1"/>
    <col min="4100" max="4100" width="12.42578125" style="29" customWidth="1"/>
    <col min="4101" max="4101" width="13.42578125" style="29" customWidth="1"/>
    <col min="4102" max="4102" width="12.140625" style="29" customWidth="1"/>
    <col min="4103" max="4103" width="12.28515625" style="29" customWidth="1"/>
    <col min="4104" max="4353" width="9.140625" style="29"/>
    <col min="4354" max="4354" width="8.42578125" style="29" customWidth="1"/>
    <col min="4355" max="4355" width="12.7109375" style="29" customWidth="1"/>
    <col min="4356" max="4356" width="12.42578125" style="29" customWidth="1"/>
    <col min="4357" max="4357" width="13.42578125" style="29" customWidth="1"/>
    <col min="4358" max="4358" width="12.140625" style="29" customWidth="1"/>
    <col min="4359" max="4359" width="12.28515625" style="29" customWidth="1"/>
    <col min="4360" max="4609" width="9.140625" style="29"/>
    <col min="4610" max="4610" width="8.42578125" style="29" customWidth="1"/>
    <col min="4611" max="4611" width="12.7109375" style="29" customWidth="1"/>
    <col min="4612" max="4612" width="12.42578125" style="29" customWidth="1"/>
    <col min="4613" max="4613" width="13.42578125" style="29" customWidth="1"/>
    <col min="4614" max="4614" width="12.140625" style="29" customWidth="1"/>
    <col min="4615" max="4615" width="12.28515625" style="29" customWidth="1"/>
    <col min="4616" max="4865" width="9.140625" style="29"/>
    <col min="4866" max="4866" width="8.42578125" style="29" customWidth="1"/>
    <col min="4867" max="4867" width="12.7109375" style="29" customWidth="1"/>
    <col min="4868" max="4868" width="12.42578125" style="29" customWidth="1"/>
    <col min="4869" max="4869" width="13.42578125" style="29" customWidth="1"/>
    <col min="4870" max="4870" width="12.140625" style="29" customWidth="1"/>
    <col min="4871" max="4871" width="12.28515625" style="29" customWidth="1"/>
    <col min="4872" max="5121" width="9.140625" style="29"/>
    <col min="5122" max="5122" width="8.42578125" style="29" customWidth="1"/>
    <col min="5123" max="5123" width="12.7109375" style="29" customWidth="1"/>
    <col min="5124" max="5124" width="12.42578125" style="29" customWidth="1"/>
    <col min="5125" max="5125" width="13.42578125" style="29" customWidth="1"/>
    <col min="5126" max="5126" width="12.140625" style="29" customWidth="1"/>
    <col min="5127" max="5127" width="12.28515625" style="29" customWidth="1"/>
    <col min="5128" max="5377" width="9.140625" style="29"/>
    <col min="5378" max="5378" width="8.42578125" style="29" customWidth="1"/>
    <col min="5379" max="5379" width="12.7109375" style="29" customWidth="1"/>
    <col min="5380" max="5380" width="12.42578125" style="29" customWidth="1"/>
    <col min="5381" max="5381" width="13.42578125" style="29" customWidth="1"/>
    <col min="5382" max="5382" width="12.140625" style="29" customWidth="1"/>
    <col min="5383" max="5383" width="12.28515625" style="29" customWidth="1"/>
    <col min="5384" max="5633" width="9.140625" style="29"/>
    <col min="5634" max="5634" width="8.42578125" style="29" customWidth="1"/>
    <col min="5635" max="5635" width="12.7109375" style="29" customWidth="1"/>
    <col min="5636" max="5636" width="12.42578125" style="29" customWidth="1"/>
    <col min="5637" max="5637" width="13.42578125" style="29" customWidth="1"/>
    <col min="5638" max="5638" width="12.140625" style="29" customWidth="1"/>
    <col min="5639" max="5639" width="12.28515625" style="29" customWidth="1"/>
    <col min="5640" max="5889" width="9.140625" style="29"/>
    <col min="5890" max="5890" width="8.42578125" style="29" customWidth="1"/>
    <col min="5891" max="5891" width="12.7109375" style="29" customWidth="1"/>
    <col min="5892" max="5892" width="12.42578125" style="29" customWidth="1"/>
    <col min="5893" max="5893" width="13.42578125" style="29" customWidth="1"/>
    <col min="5894" max="5894" width="12.140625" style="29" customWidth="1"/>
    <col min="5895" max="5895" width="12.28515625" style="29" customWidth="1"/>
    <col min="5896" max="6145" width="9.140625" style="29"/>
    <col min="6146" max="6146" width="8.42578125" style="29" customWidth="1"/>
    <col min="6147" max="6147" width="12.7109375" style="29" customWidth="1"/>
    <col min="6148" max="6148" width="12.42578125" style="29" customWidth="1"/>
    <col min="6149" max="6149" width="13.42578125" style="29" customWidth="1"/>
    <col min="6150" max="6150" width="12.140625" style="29" customWidth="1"/>
    <col min="6151" max="6151" width="12.28515625" style="29" customWidth="1"/>
    <col min="6152" max="6401" width="9.140625" style="29"/>
    <col min="6402" max="6402" width="8.42578125" style="29" customWidth="1"/>
    <col min="6403" max="6403" width="12.7109375" style="29" customWidth="1"/>
    <col min="6404" max="6404" width="12.42578125" style="29" customWidth="1"/>
    <col min="6405" max="6405" width="13.42578125" style="29" customWidth="1"/>
    <col min="6406" max="6406" width="12.140625" style="29" customWidth="1"/>
    <col min="6407" max="6407" width="12.28515625" style="29" customWidth="1"/>
    <col min="6408" max="6657" width="9.140625" style="29"/>
    <col min="6658" max="6658" width="8.42578125" style="29" customWidth="1"/>
    <col min="6659" max="6659" width="12.7109375" style="29" customWidth="1"/>
    <col min="6660" max="6660" width="12.42578125" style="29" customWidth="1"/>
    <col min="6661" max="6661" width="13.42578125" style="29" customWidth="1"/>
    <col min="6662" max="6662" width="12.140625" style="29" customWidth="1"/>
    <col min="6663" max="6663" width="12.28515625" style="29" customWidth="1"/>
    <col min="6664" max="6913" width="9.140625" style="29"/>
    <col min="6914" max="6914" width="8.42578125" style="29" customWidth="1"/>
    <col min="6915" max="6915" width="12.7109375" style="29" customWidth="1"/>
    <col min="6916" max="6916" width="12.42578125" style="29" customWidth="1"/>
    <col min="6917" max="6917" width="13.42578125" style="29" customWidth="1"/>
    <col min="6918" max="6918" width="12.140625" style="29" customWidth="1"/>
    <col min="6919" max="6919" width="12.28515625" style="29" customWidth="1"/>
    <col min="6920" max="7169" width="9.140625" style="29"/>
    <col min="7170" max="7170" width="8.42578125" style="29" customWidth="1"/>
    <col min="7171" max="7171" width="12.7109375" style="29" customWidth="1"/>
    <col min="7172" max="7172" width="12.42578125" style="29" customWidth="1"/>
    <col min="7173" max="7173" width="13.42578125" style="29" customWidth="1"/>
    <col min="7174" max="7174" width="12.140625" style="29" customWidth="1"/>
    <col min="7175" max="7175" width="12.28515625" style="29" customWidth="1"/>
    <col min="7176" max="7425" width="9.140625" style="29"/>
    <col min="7426" max="7426" width="8.42578125" style="29" customWidth="1"/>
    <col min="7427" max="7427" width="12.7109375" style="29" customWidth="1"/>
    <col min="7428" max="7428" width="12.42578125" style="29" customWidth="1"/>
    <col min="7429" max="7429" width="13.42578125" style="29" customWidth="1"/>
    <col min="7430" max="7430" width="12.140625" style="29" customWidth="1"/>
    <col min="7431" max="7431" width="12.28515625" style="29" customWidth="1"/>
    <col min="7432" max="7681" width="9.140625" style="29"/>
    <col min="7682" max="7682" width="8.42578125" style="29" customWidth="1"/>
    <col min="7683" max="7683" width="12.7109375" style="29" customWidth="1"/>
    <col min="7684" max="7684" width="12.42578125" style="29" customWidth="1"/>
    <col min="7685" max="7685" width="13.42578125" style="29" customWidth="1"/>
    <col min="7686" max="7686" width="12.140625" style="29" customWidth="1"/>
    <col min="7687" max="7687" width="12.28515625" style="29" customWidth="1"/>
    <col min="7688" max="7937" width="9.140625" style="29"/>
    <col min="7938" max="7938" width="8.42578125" style="29" customWidth="1"/>
    <col min="7939" max="7939" width="12.7109375" style="29" customWidth="1"/>
    <col min="7940" max="7940" width="12.42578125" style="29" customWidth="1"/>
    <col min="7941" max="7941" width="13.42578125" style="29" customWidth="1"/>
    <col min="7942" max="7942" width="12.140625" style="29" customWidth="1"/>
    <col min="7943" max="7943" width="12.28515625" style="29" customWidth="1"/>
    <col min="7944" max="8193" width="9.140625" style="29"/>
    <col min="8194" max="8194" width="8.42578125" style="29" customWidth="1"/>
    <col min="8195" max="8195" width="12.7109375" style="29" customWidth="1"/>
    <col min="8196" max="8196" width="12.42578125" style="29" customWidth="1"/>
    <col min="8197" max="8197" width="13.42578125" style="29" customWidth="1"/>
    <col min="8198" max="8198" width="12.140625" style="29" customWidth="1"/>
    <col min="8199" max="8199" width="12.28515625" style="29" customWidth="1"/>
    <col min="8200" max="8449" width="9.140625" style="29"/>
    <col min="8450" max="8450" width="8.42578125" style="29" customWidth="1"/>
    <col min="8451" max="8451" width="12.7109375" style="29" customWidth="1"/>
    <col min="8452" max="8452" width="12.42578125" style="29" customWidth="1"/>
    <col min="8453" max="8453" width="13.42578125" style="29" customWidth="1"/>
    <col min="8454" max="8454" width="12.140625" style="29" customWidth="1"/>
    <col min="8455" max="8455" width="12.28515625" style="29" customWidth="1"/>
    <col min="8456" max="8705" width="9.140625" style="29"/>
    <col min="8706" max="8706" width="8.42578125" style="29" customWidth="1"/>
    <col min="8707" max="8707" width="12.7109375" style="29" customWidth="1"/>
    <col min="8708" max="8708" width="12.42578125" style="29" customWidth="1"/>
    <col min="8709" max="8709" width="13.42578125" style="29" customWidth="1"/>
    <col min="8710" max="8710" width="12.140625" style="29" customWidth="1"/>
    <col min="8711" max="8711" width="12.28515625" style="29" customWidth="1"/>
    <col min="8712" max="8961" width="9.140625" style="29"/>
    <col min="8962" max="8962" width="8.42578125" style="29" customWidth="1"/>
    <col min="8963" max="8963" width="12.7109375" style="29" customWidth="1"/>
    <col min="8964" max="8964" width="12.42578125" style="29" customWidth="1"/>
    <col min="8965" max="8965" width="13.42578125" style="29" customWidth="1"/>
    <col min="8966" max="8966" width="12.140625" style="29" customWidth="1"/>
    <col min="8967" max="8967" width="12.28515625" style="29" customWidth="1"/>
    <col min="8968" max="9217" width="9.140625" style="29"/>
    <col min="9218" max="9218" width="8.42578125" style="29" customWidth="1"/>
    <col min="9219" max="9219" width="12.7109375" style="29" customWidth="1"/>
    <col min="9220" max="9220" width="12.42578125" style="29" customWidth="1"/>
    <col min="9221" max="9221" width="13.42578125" style="29" customWidth="1"/>
    <col min="9222" max="9222" width="12.140625" style="29" customWidth="1"/>
    <col min="9223" max="9223" width="12.28515625" style="29" customWidth="1"/>
    <col min="9224" max="9473" width="9.140625" style="29"/>
    <col min="9474" max="9474" width="8.42578125" style="29" customWidth="1"/>
    <col min="9475" max="9475" width="12.7109375" style="29" customWidth="1"/>
    <col min="9476" max="9476" width="12.42578125" style="29" customWidth="1"/>
    <col min="9477" max="9477" width="13.42578125" style="29" customWidth="1"/>
    <col min="9478" max="9478" width="12.140625" style="29" customWidth="1"/>
    <col min="9479" max="9479" width="12.28515625" style="29" customWidth="1"/>
    <col min="9480" max="9729" width="9.140625" style="29"/>
    <col min="9730" max="9730" width="8.42578125" style="29" customWidth="1"/>
    <col min="9731" max="9731" width="12.7109375" style="29" customWidth="1"/>
    <col min="9732" max="9732" width="12.42578125" style="29" customWidth="1"/>
    <col min="9733" max="9733" width="13.42578125" style="29" customWidth="1"/>
    <col min="9734" max="9734" width="12.140625" style="29" customWidth="1"/>
    <col min="9735" max="9735" width="12.28515625" style="29" customWidth="1"/>
    <col min="9736" max="9985" width="9.140625" style="29"/>
    <col min="9986" max="9986" width="8.42578125" style="29" customWidth="1"/>
    <col min="9987" max="9987" width="12.7109375" style="29" customWidth="1"/>
    <col min="9988" max="9988" width="12.42578125" style="29" customWidth="1"/>
    <col min="9989" max="9989" width="13.42578125" style="29" customWidth="1"/>
    <col min="9990" max="9990" width="12.140625" style="29" customWidth="1"/>
    <col min="9991" max="9991" width="12.28515625" style="29" customWidth="1"/>
    <col min="9992" max="10241" width="9.140625" style="29"/>
    <col min="10242" max="10242" width="8.42578125" style="29" customWidth="1"/>
    <col min="10243" max="10243" width="12.7109375" style="29" customWidth="1"/>
    <col min="10244" max="10244" width="12.42578125" style="29" customWidth="1"/>
    <col min="10245" max="10245" width="13.42578125" style="29" customWidth="1"/>
    <col min="10246" max="10246" width="12.140625" style="29" customWidth="1"/>
    <col min="10247" max="10247" width="12.28515625" style="29" customWidth="1"/>
    <col min="10248" max="10497" width="9.140625" style="29"/>
    <col min="10498" max="10498" width="8.42578125" style="29" customWidth="1"/>
    <col min="10499" max="10499" width="12.7109375" style="29" customWidth="1"/>
    <col min="10500" max="10500" width="12.42578125" style="29" customWidth="1"/>
    <col min="10501" max="10501" width="13.42578125" style="29" customWidth="1"/>
    <col min="10502" max="10502" width="12.140625" style="29" customWidth="1"/>
    <col min="10503" max="10503" width="12.28515625" style="29" customWidth="1"/>
    <col min="10504" max="10753" width="9.140625" style="29"/>
    <col min="10754" max="10754" width="8.42578125" style="29" customWidth="1"/>
    <col min="10755" max="10755" width="12.7109375" style="29" customWidth="1"/>
    <col min="10756" max="10756" width="12.42578125" style="29" customWidth="1"/>
    <col min="10757" max="10757" width="13.42578125" style="29" customWidth="1"/>
    <col min="10758" max="10758" width="12.140625" style="29" customWidth="1"/>
    <col min="10759" max="10759" width="12.28515625" style="29" customWidth="1"/>
    <col min="10760" max="11009" width="9.140625" style="29"/>
    <col min="11010" max="11010" width="8.42578125" style="29" customWidth="1"/>
    <col min="11011" max="11011" width="12.7109375" style="29" customWidth="1"/>
    <col min="11012" max="11012" width="12.42578125" style="29" customWidth="1"/>
    <col min="11013" max="11013" width="13.42578125" style="29" customWidth="1"/>
    <col min="11014" max="11014" width="12.140625" style="29" customWidth="1"/>
    <col min="11015" max="11015" width="12.28515625" style="29" customWidth="1"/>
    <col min="11016" max="11265" width="9.140625" style="29"/>
    <col min="11266" max="11266" width="8.42578125" style="29" customWidth="1"/>
    <col min="11267" max="11267" width="12.7109375" style="29" customWidth="1"/>
    <col min="11268" max="11268" width="12.42578125" style="29" customWidth="1"/>
    <col min="11269" max="11269" width="13.42578125" style="29" customWidth="1"/>
    <col min="11270" max="11270" width="12.140625" style="29" customWidth="1"/>
    <col min="11271" max="11271" width="12.28515625" style="29" customWidth="1"/>
    <col min="11272" max="11521" width="9.140625" style="29"/>
    <col min="11522" max="11522" width="8.42578125" style="29" customWidth="1"/>
    <col min="11523" max="11523" width="12.7109375" style="29" customWidth="1"/>
    <col min="11524" max="11524" width="12.42578125" style="29" customWidth="1"/>
    <col min="11525" max="11525" width="13.42578125" style="29" customWidth="1"/>
    <col min="11526" max="11526" width="12.140625" style="29" customWidth="1"/>
    <col min="11527" max="11527" width="12.28515625" style="29" customWidth="1"/>
    <col min="11528" max="11777" width="9.140625" style="29"/>
    <col min="11778" max="11778" width="8.42578125" style="29" customWidth="1"/>
    <col min="11779" max="11779" width="12.7109375" style="29" customWidth="1"/>
    <col min="11780" max="11780" width="12.42578125" style="29" customWidth="1"/>
    <col min="11781" max="11781" width="13.42578125" style="29" customWidth="1"/>
    <col min="11782" max="11782" width="12.140625" style="29" customWidth="1"/>
    <col min="11783" max="11783" width="12.28515625" style="29" customWidth="1"/>
    <col min="11784" max="12033" width="9.140625" style="29"/>
    <col min="12034" max="12034" width="8.42578125" style="29" customWidth="1"/>
    <col min="12035" max="12035" width="12.7109375" style="29" customWidth="1"/>
    <col min="12036" max="12036" width="12.42578125" style="29" customWidth="1"/>
    <col min="12037" max="12037" width="13.42578125" style="29" customWidth="1"/>
    <col min="12038" max="12038" width="12.140625" style="29" customWidth="1"/>
    <col min="12039" max="12039" width="12.28515625" style="29" customWidth="1"/>
    <col min="12040" max="12289" width="9.140625" style="29"/>
    <col min="12290" max="12290" width="8.42578125" style="29" customWidth="1"/>
    <col min="12291" max="12291" width="12.7109375" style="29" customWidth="1"/>
    <col min="12292" max="12292" width="12.42578125" style="29" customWidth="1"/>
    <col min="12293" max="12293" width="13.42578125" style="29" customWidth="1"/>
    <col min="12294" max="12294" width="12.140625" style="29" customWidth="1"/>
    <col min="12295" max="12295" width="12.28515625" style="29" customWidth="1"/>
    <col min="12296" max="12545" width="9.140625" style="29"/>
    <col min="12546" max="12546" width="8.42578125" style="29" customWidth="1"/>
    <col min="12547" max="12547" width="12.7109375" style="29" customWidth="1"/>
    <col min="12548" max="12548" width="12.42578125" style="29" customWidth="1"/>
    <col min="12549" max="12549" width="13.42578125" style="29" customWidth="1"/>
    <col min="12550" max="12550" width="12.140625" style="29" customWidth="1"/>
    <col min="12551" max="12551" width="12.28515625" style="29" customWidth="1"/>
    <col min="12552" max="12801" width="9.140625" style="29"/>
    <col min="12802" max="12802" width="8.42578125" style="29" customWidth="1"/>
    <col min="12803" max="12803" width="12.7109375" style="29" customWidth="1"/>
    <col min="12804" max="12804" width="12.42578125" style="29" customWidth="1"/>
    <col min="12805" max="12805" width="13.42578125" style="29" customWidth="1"/>
    <col min="12806" max="12806" width="12.140625" style="29" customWidth="1"/>
    <col min="12807" max="12807" width="12.28515625" style="29" customWidth="1"/>
    <col min="12808" max="13057" width="9.140625" style="29"/>
    <col min="13058" max="13058" width="8.42578125" style="29" customWidth="1"/>
    <col min="13059" max="13059" width="12.7109375" style="29" customWidth="1"/>
    <col min="13060" max="13060" width="12.42578125" style="29" customWidth="1"/>
    <col min="13061" max="13061" width="13.42578125" style="29" customWidth="1"/>
    <col min="13062" max="13062" width="12.140625" style="29" customWidth="1"/>
    <col min="13063" max="13063" width="12.28515625" style="29" customWidth="1"/>
    <col min="13064" max="13313" width="9.140625" style="29"/>
    <col min="13314" max="13314" width="8.42578125" style="29" customWidth="1"/>
    <col min="13315" max="13315" width="12.7109375" style="29" customWidth="1"/>
    <col min="13316" max="13316" width="12.42578125" style="29" customWidth="1"/>
    <col min="13317" max="13317" width="13.42578125" style="29" customWidth="1"/>
    <col min="13318" max="13318" width="12.140625" style="29" customWidth="1"/>
    <col min="13319" max="13319" width="12.28515625" style="29" customWidth="1"/>
    <col min="13320" max="13569" width="9.140625" style="29"/>
    <col min="13570" max="13570" width="8.42578125" style="29" customWidth="1"/>
    <col min="13571" max="13571" width="12.7109375" style="29" customWidth="1"/>
    <col min="13572" max="13572" width="12.42578125" style="29" customWidth="1"/>
    <col min="13573" max="13573" width="13.42578125" style="29" customWidth="1"/>
    <col min="13574" max="13574" width="12.140625" style="29" customWidth="1"/>
    <col min="13575" max="13575" width="12.28515625" style="29" customWidth="1"/>
    <col min="13576" max="13825" width="9.140625" style="29"/>
    <col min="13826" max="13826" width="8.42578125" style="29" customWidth="1"/>
    <col min="13827" max="13827" width="12.7109375" style="29" customWidth="1"/>
    <col min="13828" max="13828" width="12.42578125" style="29" customWidth="1"/>
    <col min="13829" max="13829" width="13.42578125" style="29" customWidth="1"/>
    <col min="13830" max="13830" width="12.140625" style="29" customWidth="1"/>
    <col min="13831" max="13831" width="12.28515625" style="29" customWidth="1"/>
    <col min="13832" max="14081" width="9.140625" style="29"/>
    <col min="14082" max="14082" width="8.42578125" style="29" customWidth="1"/>
    <col min="14083" max="14083" width="12.7109375" style="29" customWidth="1"/>
    <col min="14084" max="14084" width="12.42578125" style="29" customWidth="1"/>
    <col min="14085" max="14085" width="13.42578125" style="29" customWidth="1"/>
    <col min="14086" max="14086" width="12.140625" style="29" customWidth="1"/>
    <col min="14087" max="14087" width="12.28515625" style="29" customWidth="1"/>
    <col min="14088" max="14337" width="9.140625" style="29"/>
    <col min="14338" max="14338" width="8.42578125" style="29" customWidth="1"/>
    <col min="14339" max="14339" width="12.7109375" style="29" customWidth="1"/>
    <col min="14340" max="14340" width="12.42578125" style="29" customWidth="1"/>
    <col min="14341" max="14341" width="13.42578125" style="29" customWidth="1"/>
    <col min="14342" max="14342" width="12.140625" style="29" customWidth="1"/>
    <col min="14343" max="14343" width="12.28515625" style="29" customWidth="1"/>
    <col min="14344" max="14593" width="9.140625" style="29"/>
    <col min="14594" max="14594" width="8.42578125" style="29" customWidth="1"/>
    <col min="14595" max="14595" width="12.7109375" style="29" customWidth="1"/>
    <col min="14596" max="14596" width="12.42578125" style="29" customWidth="1"/>
    <col min="14597" max="14597" width="13.42578125" style="29" customWidth="1"/>
    <col min="14598" max="14598" width="12.140625" style="29" customWidth="1"/>
    <col min="14599" max="14599" width="12.28515625" style="29" customWidth="1"/>
    <col min="14600" max="14849" width="9.140625" style="29"/>
    <col min="14850" max="14850" width="8.42578125" style="29" customWidth="1"/>
    <col min="14851" max="14851" width="12.7109375" style="29" customWidth="1"/>
    <col min="14852" max="14852" width="12.42578125" style="29" customWidth="1"/>
    <col min="14853" max="14853" width="13.42578125" style="29" customWidth="1"/>
    <col min="14854" max="14854" width="12.140625" style="29" customWidth="1"/>
    <col min="14855" max="14855" width="12.28515625" style="29" customWidth="1"/>
    <col min="14856" max="15105" width="9.140625" style="29"/>
    <col min="15106" max="15106" width="8.42578125" style="29" customWidth="1"/>
    <col min="15107" max="15107" width="12.7109375" style="29" customWidth="1"/>
    <col min="15108" max="15108" width="12.42578125" style="29" customWidth="1"/>
    <col min="15109" max="15109" width="13.42578125" style="29" customWidth="1"/>
    <col min="15110" max="15110" width="12.140625" style="29" customWidth="1"/>
    <col min="15111" max="15111" width="12.28515625" style="29" customWidth="1"/>
    <col min="15112" max="15361" width="9.140625" style="29"/>
    <col min="15362" max="15362" width="8.42578125" style="29" customWidth="1"/>
    <col min="15363" max="15363" width="12.7109375" style="29" customWidth="1"/>
    <col min="15364" max="15364" width="12.42578125" style="29" customWidth="1"/>
    <col min="15365" max="15365" width="13.42578125" style="29" customWidth="1"/>
    <col min="15366" max="15366" width="12.140625" style="29" customWidth="1"/>
    <col min="15367" max="15367" width="12.28515625" style="29" customWidth="1"/>
    <col min="15368" max="15617" width="9.140625" style="29"/>
    <col min="15618" max="15618" width="8.42578125" style="29" customWidth="1"/>
    <col min="15619" max="15619" width="12.7109375" style="29" customWidth="1"/>
    <col min="15620" max="15620" width="12.42578125" style="29" customWidth="1"/>
    <col min="15621" max="15621" width="13.42578125" style="29" customWidth="1"/>
    <col min="15622" max="15622" width="12.140625" style="29" customWidth="1"/>
    <col min="15623" max="15623" width="12.28515625" style="29" customWidth="1"/>
    <col min="15624" max="15873" width="9.140625" style="29"/>
    <col min="15874" max="15874" width="8.42578125" style="29" customWidth="1"/>
    <col min="15875" max="15875" width="12.7109375" style="29" customWidth="1"/>
    <col min="15876" max="15876" width="12.42578125" style="29" customWidth="1"/>
    <col min="15877" max="15877" width="13.42578125" style="29" customWidth="1"/>
    <col min="15878" max="15878" width="12.140625" style="29" customWidth="1"/>
    <col min="15879" max="15879" width="12.28515625" style="29" customWidth="1"/>
    <col min="15880" max="16129" width="9.140625" style="29"/>
    <col min="16130" max="16130" width="8.42578125" style="29" customWidth="1"/>
    <col min="16131" max="16131" width="12.7109375" style="29" customWidth="1"/>
    <col min="16132" max="16132" width="12.42578125" style="29" customWidth="1"/>
    <col min="16133" max="16133" width="13.42578125" style="29" customWidth="1"/>
    <col min="16134" max="16134" width="12.140625" style="29" customWidth="1"/>
    <col min="16135" max="16135" width="12.28515625" style="29" customWidth="1"/>
    <col min="16136" max="16384" width="9.140625" style="29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85" t="s">
        <v>12</v>
      </c>
      <c r="B2" s="185"/>
      <c r="C2" s="185"/>
      <c r="D2" s="185"/>
      <c r="E2" s="185"/>
      <c r="F2" s="185"/>
      <c r="G2" s="61"/>
      <c r="H2" s="28"/>
      <c r="I2" s="34"/>
    </row>
    <row r="3" spans="1:12" ht="16.5" x14ac:dyDescent="0.2">
      <c r="A3" s="6"/>
      <c r="B3" s="6"/>
      <c r="C3" s="6"/>
      <c r="D3" s="6"/>
      <c r="E3" s="6"/>
      <c r="F3" s="6"/>
      <c r="G3" s="34"/>
      <c r="H3" s="34"/>
      <c r="I3" s="34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2" t="s">
        <v>13</v>
      </c>
      <c r="H4" s="36" t="s">
        <v>14</v>
      </c>
      <c r="I4" s="36"/>
    </row>
    <row r="5" spans="1:12" ht="15.75" x14ac:dyDescent="0.25">
      <c r="A5" s="4"/>
      <c r="B5" s="30">
        <f>'Hiron Middle para khal'!D3</f>
        <v>0</v>
      </c>
      <c r="C5" s="31">
        <f>'Hiron Middle para khal'!M24</f>
        <v>5.738594999999993</v>
      </c>
      <c r="D5" s="9"/>
      <c r="E5" s="10"/>
      <c r="F5" s="10"/>
      <c r="G5" s="35">
        <f>'Hiron Middle para khal'!I16-'Hiron Middle para khal'!I14</f>
        <v>4</v>
      </c>
      <c r="H5" s="35">
        <v>-3</v>
      </c>
      <c r="L5" s="33"/>
    </row>
    <row r="6" spans="1:12" ht="15.75" x14ac:dyDescent="0.25">
      <c r="A6" s="4"/>
      <c r="B6" s="11">
        <f>'Hiron Middle para khal'!D25</f>
        <v>0.1</v>
      </c>
      <c r="C6" s="10">
        <f>'Hiron Middle para khal'!M44</f>
        <v>8.0916075000000021</v>
      </c>
      <c r="D6" s="11">
        <f>(C5+C6)/2</f>
        <v>6.9151012499999975</v>
      </c>
      <c r="E6" s="10">
        <f>(B6-B5)*1000</f>
        <v>100</v>
      </c>
      <c r="F6" s="10">
        <f>ROUND(E6*D6,2)</f>
        <v>691.51</v>
      </c>
      <c r="G6" s="35">
        <f>'Hiron Middle para khal'!I38-'Hiron Middle para khal'!I36</f>
        <v>4</v>
      </c>
      <c r="H6" s="35">
        <f>H5+0.01</f>
        <v>-2.99</v>
      </c>
      <c r="L6" s="33"/>
    </row>
    <row r="7" spans="1:12" ht="15.75" x14ac:dyDescent="0.25">
      <c r="A7" s="4"/>
      <c r="B7" s="11">
        <f>'Hiron Middle para khal'!D45</f>
        <v>0.2</v>
      </c>
      <c r="C7" s="10">
        <f>'Hiron Middle para khal'!M60</f>
        <v>9.7063925000000069</v>
      </c>
      <c r="D7" s="11">
        <f t="shared" ref="D7:D12" si="0">(C6+C7)/2</f>
        <v>8.8990000000000045</v>
      </c>
      <c r="E7" s="10">
        <f t="shared" ref="E7:E12" si="1">(B7-B6)*1000</f>
        <v>100</v>
      </c>
      <c r="F7" s="10">
        <f t="shared" ref="F7:F12" si="2">ROUND(E7*D7,2)</f>
        <v>889.9</v>
      </c>
      <c r="G7" s="35">
        <f>'Hiron Middle para khal'!I53-'Hiron Middle para khal'!I51</f>
        <v>4</v>
      </c>
      <c r="H7" s="35">
        <f t="shared" ref="H7:H12" si="3">H6+0.01</f>
        <v>-2.9800000000000004</v>
      </c>
      <c r="L7" s="33"/>
    </row>
    <row r="8" spans="1:12" ht="15.75" x14ac:dyDescent="0.25">
      <c r="A8" s="4"/>
      <c r="B8" s="11">
        <f>'Hiron Middle para khal'!D62</f>
        <v>0.3</v>
      </c>
      <c r="C8" s="10">
        <f>'Hiron Middle para khal'!M80</f>
        <v>13.208799999999998</v>
      </c>
      <c r="D8" s="11">
        <f t="shared" si="0"/>
        <v>11.457596250000002</v>
      </c>
      <c r="E8" s="10">
        <f t="shared" si="1"/>
        <v>99.999999999999972</v>
      </c>
      <c r="F8" s="10">
        <f t="shared" si="2"/>
        <v>1145.76</v>
      </c>
      <c r="G8" s="35">
        <f>'Hiron Middle para khal'!P62</f>
        <v>0</v>
      </c>
      <c r="H8" s="35">
        <f t="shared" si="3"/>
        <v>-2.9700000000000006</v>
      </c>
      <c r="L8" s="33"/>
    </row>
    <row r="9" spans="1:12" ht="15.75" x14ac:dyDescent="0.25">
      <c r="A9" s="4"/>
      <c r="B9" s="11">
        <f>'Hiron Middle para khal'!D82</f>
        <v>0.4</v>
      </c>
      <c r="C9" s="10">
        <f>'Hiron Middle para khal'!M101</f>
        <v>10.474674999999996</v>
      </c>
      <c r="D9" s="11">
        <f t="shared" si="0"/>
        <v>11.841737499999997</v>
      </c>
      <c r="E9" s="10">
        <f t="shared" si="1"/>
        <v>100.00000000000003</v>
      </c>
      <c r="F9" s="10">
        <f t="shared" si="2"/>
        <v>1184.17</v>
      </c>
      <c r="G9" s="35">
        <f>'Hiron Middle para khal'!P83</f>
        <v>0</v>
      </c>
      <c r="H9" s="35">
        <f t="shared" si="3"/>
        <v>-2.9600000000000009</v>
      </c>
      <c r="J9" s="29" t="s">
        <v>5</v>
      </c>
      <c r="L9" s="33"/>
    </row>
    <row r="10" spans="1:12" ht="15.75" x14ac:dyDescent="0.25">
      <c r="A10" s="4"/>
      <c r="B10" s="11">
        <f>'Hiron Middle para khal'!D102</f>
        <v>0.5</v>
      </c>
      <c r="C10" s="10">
        <f>'Hiron Middle para khal'!M125</f>
        <v>10.524199999999997</v>
      </c>
      <c r="D10" s="11">
        <f t="shared" si="0"/>
        <v>10.499437499999996</v>
      </c>
      <c r="E10" s="10">
        <f t="shared" si="1"/>
        <v>99.999999999999972</v>
      </c>
      <c r="F10" s="10">
        <f t="shared" si="2"/>
        <v>1049.94</v>
      </c>
      <c r="G10" s="35">
        <f>'Hiron Middle para khal'!P103</f>
        <v>0</v>
      </c>
      <c r="H10" s="35">
        <f t="shared" si="3"/>
        <v>-2.9500000000000011</v>
      </c>
      <c r="L10" s="33"/>
    </row>
    <row r="11" spans="1:12" ht="15.75" x14ac:dyDescent="0.25">
      <c r="A11" s="4"/>
      <c r="B11" s="11">
        <f>'Hiron Middle para khal'!D126</f>
        <v>0.6</v>
      </c>
      <c r="C11" s="10">
        <f>'Hiron Middle para khal'!M145</f>
        <v>16.564475000000005</v>
      </c>
      <c r="D11" s="11">
        <f t="shared" si="0"/>
        <v>13.544337500000001</v>
      </c>
      <c r="E11" s="10">
        <f t="shared" si="1"/>
        <v>99.999999999999972</v>
      </c>
      <c r="F11" s="10">
        <f t="shared" si="2"/>
        <v>1354.43</v>
      </c>
      <c r="G11" s="35">
        <f>'Hiron Middle para khal'!P127</f>
        <v>0</v>
      </c>
      <c r="H11" s="35">
        <f t="shared" si="3"/>
        <v>-2.9400000000000013</v>
      </c>
      <c r="L11" s="33"/>
    </row>
    <row r="12" spans="1:12" ht="15.75" x14ac:dyDescent="0.25">
      <c r="A12" s="4"/>
      <c r="B12" s="11">
        <f>'Hiron Middle para khal'!D146</f>
        <v>0.71399999999999997</v>
      </c>
      <c r="C12" s="10">
        <f>'Hiron Middle para khal'!M170</f>
        <v>7.0456000000000003</v>
      </c>
      <c r="D12" s="11">
        <f t="shared" si="0"/>
        <v>11.805037500000003</v>
      </c>
      <c r="E12" s="10">
        <f t="shared" si="1"/>
        <v>113.99999999999999</v>
      </c>
      <c r="F12" s="10">
        <f t="shared" si="2"/>
        <v>1345.77</v>
      </c>
      <c r="G12" s="35">
        <f>'Hiron Middle para khal'!P147</f>
        <v>0</v>
      </c>
      <c r="H12" s="35">
        <f t="shared" si="3"/>
        <v>-2.9300000000000015</v>
      </c>
      <c r="L12" s="33"/>
    </row>
    <row r="13" spans="1:12" x14ac:dyDescent="0.2">
      <c r="B13" s="181" t="s">
        <v>6</v>
      </c>
      <c r="C13" s="182"/>
      <c r="D13" s="183"/>
      <c r="E13" s="31">
        <f>SUM(E6:E12)</f>
        <v>714</v>
      </c>
      <c r="F13" s="31">
        <f>SUM(F6:F12)</f>
        <v>7661.4800000000014</v>
      </c>
    </row>
    <row r="14" spans="1:12" x14ac:dyDescent="0.2">
      <c r="F14" s="32"/>
    </row>
    <row r="15" spans="1:12" x14ac:dyDescent="0.2">
      <c r="D15" s="178" t="s">
        <v>39</v>
      </c>
      <c r="E15" s="178"/>
      <c r="F15" s="32">
        <v>9425</v>
      </c>
    </row>
    <row r="16" spans="1:12" x14ac:dyDescent="0.2">
      <c r="D16" s="184" t="s">
        <v>15</v>
      </c>
      <c r="E16" s="184"/>
      <c r="F16" s="37">
        <f>F15-F13</f>
        <v>1763.5199999999986</v>
      </c>
    </row>
  </sheetData>
  <mergeCells count="4">
    <mergeCell ref="B13:D13"/>
    <mergeCell ref="D15:E15"/>
    <mergeCell ref="D16:E16"/>
    <mergeCell ref="A2:F2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9"/>
  <sheetViews>
    <sheetView view="pageBreakPreview" zoomScale="96" zoomScaleNormal="100" zoomScaleSheetLayoutView="96" workbookViewId="0">
      <selection sqref="A1:T1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39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4" hidden="1" customWidth="1"/>
    <col min="10" max="12" width="7.42578125" style="5" hidden="1" customWidth="1"/>
    <col min="13" max="15" width="10.140625" style="5" customWidth="1"/>
    <col min="16" max="16" width="8.710937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2" ht="49.9" customHeight="1" x14ac:dyDescent="0.2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2"/>
    </row>
    <row r="2" spans="1:22" ht="15" x14ac:dyDescent="0.2">
      <c r="B2" s="13"/>
      <c r="C2" s="2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2" ht="15" x14ac:dyDescent="0.25">
      <c r="A3" s="188" t="s">
        <v>23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41"/>
      <c r="R3" s="41"/>
      <c r="S3" s="41"/>
      <c r="T3" s="41"/>
      <c r="U3" s="41"/>
      <c r="V3" s="41"/>
    </row>
    <row r="4" spans="1:22" x14ac:dyDescent="0.2">
      <c r="A4" s="41"/>
      <c r="B4" s="188" t="s">
        <v>8</v>
      </c>
      <c r="C4" s="188"/>
      <c r="D4" s="188"/>
      <c r="E4" s="188"/>
      <c r="F4" s="188"/>
      <c r="G4" s="41"/>
      <c r="H4" s="188" t="s">
        <v>9</v>
      </c>
      <c r="I4" s="188"/>
      <c r="J4" s="188"/>
      <c r="K4" s="188"/>
      <c r="L4" s="188"/>
      <c r="M4" s="54"/>
      <c r="N4" s="54"/>
      <c r="O4" s="54"/>
      <c r="P4" s="41"/>
      <c r="Q4" s="41"/>
      <c r="R4" s="41"/>
      <c r="S4" s="41"/>
      <c r="T4" s="41"/>
      <c r="U4" s="41"/>
      <c r="V4" s="41"/>
    </row>
    <row r="5" spans="1:22" x14ac:dyDescent="0.2">
      <c r="A5" s="41"/>
      <c r="B5" s="42">
        <v>0</v>
      </c>
      <c r="C5" s="43">
        <v>2.12</v>
      </c>
      <c r="D5" s="42"/>
      <c r="E5" s="42"/>
      <c r="F5" s="42"/>
      <c r="G5" s="42"/>
      <c r="H5" s="44"/>
      <c r="I5" s="45"/>
      <c r="J5" s="43"/>
      <c r="K5" s="42"/>
      <c r="L5" s="43"/>
      <c r="M5" s="55" t="s">
        <v>26</v>
      </c>
      <c r="N5" s="55"/>
      <c r="O5" s="55"/>
      <c r="P5" s="41"/>
      <c r="Q5" s="40"/>
      <c r="R5" s="41"/>
      <c r="S5" s="41"/>
      <c r="T5" s="41"/>
      <c r="U5" s="41"/>
      <c r="V5" s="41"/>
    </row>
    <row r="6" spans="1:22" x14ac:dyDescent="0.2">
      <c r="A6" s="41"/>
      <c r="B6" s="42">
        <v>3</v>
      </c>
      <c r="C6" s="43">
        <v>2.1150000000000002</v>
      </c>
      <c r="D6" s="43">
        <f>(C5+C6)/2</f>
        <v>2.1175000000000002</v>
      </c>
      <c r="E6" s="42">
        <f>B6-B5</f>
        <v>3</v>
      </c>
      <c r="F6" s="43">
        <f>D6*E6</f>
        <v>6.3525000000000009</v>
      </c>
      <c r="G6" s="42"/>
      <c r="H6" s="42">
        <v>0</v>
      </c>
      <c r="I6" s="42">
        <v>2.1709999999999998</v>
      </c>
      <c r="J6" s="43"/>
      <c r="K6" s="42"/>
      <c r="L6" s="43"/>
      <c r="M6" s="55" t="s">
        <v>16</v>
      </c>
      <c r="N6" s="55"/>
      <c r="O6" s="55"/>
      <c r="P6" s="50"/>
      <c r="Q6" s="40"/>
      <c r="R6" s="41"/>
      <c r="S6" s="41"/>
      <c r="T6" s="41"/>
      <c r="U6" s="41"/>
      <c r="V6" s="41"/>
    </row>
    <row r="7" spans="1:22" x14ac:dyDescent="0.2">
      <c r="A7" s="41"/>
      <c r="B7" s="42">
        <v>5</v>
      </c>
      <c r="C7" s="43">
        <v>-0.105</v>
      </c>
      <c r="D7" s="43">
        <f t="shared" ref="D7:D17" si="0">(C6+C7)/2</f>
        <v>1.0050000000000001</v>
      </c>
      <c r="E7" s="42">
        <f t="shared" ref="E7:E17" si="1">B7-B6</f>
        <v>2</v>
      </c>
      <c r="F7" s="43">
        <f t="shared" ref="F7:F17" si="2">D7*E7</f>
        <v>2.0100000000000002</v>
      </c>
      <c r="G7" s="42"/>
      <c r="H7" s="42">
        <v>5</v>
      </c>
      <c r="I7" s="42">
        <v>2.1840000000000002</v>
      </c>
      <c r="J7" s="43">
        <f t="shared" ref="J7:J12" si="3">AVERAGE(I6,I7)</f>
        <v>2.1775000000000002</v>
      </c>
      <c r="K7" s="42">
        <f t="shared" ref="K7:K12" si="4">H7-H6</f>
        <v>5</v>
      </c>
      <c r="L7" s="43">
        <f t="shared" ref="L7:L17" si="5">K7*J7</f>
        <v>10.887500000000001</v>
      </c>
      <c r="N7" s="55"/>
      <c r="O7" s="55"/>
      <c r="P7" s="50"/>
      <c r="Q7" s="40"/>
      <c r="R7" s="41"/>
      <c r="S7" s="41"/>
      <c r="T7" s="41"/>
      <c r="U7" s="41"/>
      <c r="V7" s="41"/>
    </row>
    <row r="8" spans="1:22" x14ac:dyDescent="0.2">
      <c r="A8" s="41"/>
      <c r="B8" s="42">
        <v>7</v>
      </c>
      <c r="C8" s="43">
        <v>-0.41</v>
      </c>
      <c r="D8" s="43">
        <f t="shared" si="0"/>
        <v>-0.25750000000000001</v>
      </c>
      <c r="E8" s="42">
        <f t="shared" si="1"/>
        <v>2</v>
      </c>
      <c r="F8" s="43">
        <f t="shared" si="2"/>
        <v>-0.51500000000000001</v>
      </c>
      <c r="G8" s="42"/>
      <c r="H8" s="42">
        <v>10</v>
      </c>
      <c r="I8" s="42">
        <v>2.1960000000000002</v>
      </c>
      <c r="J8" s="43">
        <f t="shared" si="3"/>
        <v>2.1900000000000004</v>
      </c>
      <c r="K8" s="42">
        <f t="shared" si="4"/>
        <v>5</v>
      </c>
      <c r="L8" s="43">
        <f t="shared" si="5"/>
        <v>10.950000000000003</v>
      </c>
      <c r="M8" s="55"/>
      <c r="N8" s="55"/>
      <c r="O8" s="55"/>
      <c r="P8" s="50"/>
      <c r="Q8" s="40"/>
      <c r="R8" s="41"/>
      <c r="S8" s="41"/>
      <c r="T8" s="41"/>
      <c r="U8" s="41"/>
      <c r="V8" s="41"/>
    </row>
    <row r="9" spans="1:22" x14ac:dyDescent="0.2">
      <c r="A9" s="41"/>
      <c r="B9" s="42">
        <v>8</v>
      </c>
      <c r="C9" s="43">
        <v>-0.56499999999999995</v>
      </c>
      <c r="D9" s="43">
        <f t="shared" si="0"/>
        <v>-0.48749999999999993</v>
      </c>
      <c r="E9" s="42">
        <f t="shared" si="1"/>
        <v>1</v>
      </c>
      <c r="F9" s="43">
        <f t="shared" si="2"/>
        <v>-0.48749999999999993</v>
      </c>
      <c r="G9" s="42"/>
      <c r="H9" s="42">
        <v>12</v>
      </c>
      <c r="I9" s="42">
        <v>1.306</v>
      </c>
      <c r="J9" s="43">
        <f t="shared" si="3"/>
        <v>1.7510000000000001</v>
      </c>
      <c r="K9" s="42">
        <f t="shared" si="4"/>
        <v>2</v>
      </c>
      <c r="L9" s="43">
        <f t="shared" si="5"/>
        <v>3.5020000000000002</v>
      </c>
      <c r="M9" s="55"/>
      <c r="N9" s="55"/>
      <c r="O9" s="55"/>
      <c r="P9" s="50"/>
      <c r="Q9" s="40"/>
      <c r="R9" s="41"/>
      <c r="S9" s="41"/>
      <c r="T9" s="41"/>
      <c r="U9" s="41"/>
      <c r="V9" s="41"/>
    </row>
    <row r="10" spans="1:22" x14ac:dyDescent="0.2">
      <c r="A10" s="41"/>
      <c r="B10" s="42">
        <v>9</v>
      </c>
      <c r="C10" s="43">
        <v>-0.61</v>
      </c>
      <c r="D10" s="43">
        <f t="shared" si="0"/>
        <v>-0.58749999999999991</v>
      </c>
      <c r="E10" s="42">
        <f t="shared" si="1"/>
        <v>1</v>
      </c>
      <c r="F10" s="43">
        <f t="shared" si="2"/>
        <v>-0.58749999999999991</v>
      </c>
      <c r="G10" s="42"/>
      <c r="H10" s="42">
        <v>15</v>
      </c>
      <c r="I10" s="42">
        <v>0.70899999999999996</v>
      </c>
      <c r="J10" s="43">
        <f t="shared" si="3"/>
        <v>1.0075000000000001</v>
      </c>
      <c r="K10" s="42">
        <f t="shared" si="4"/>
        <v>3</v>
      </c>
      <c r="L10" s="43">
        <f t="shared" si="5"/>
        <v>3.0225</v>
      </c>
      <c r="M10" s="55" t="s">
        <v>17</v>
      </c>
      <c r="N10" s="55"/>
      <c r="O10" s="55"/>
      <c r="P10" s="50"/>
      <c r="Q10" s="40"/>
      <c r="R10" s="41"/>
      <c r="S10" s="41"/>
      <c r="T10" s="41"/>
      <c r="U10" s="41"/>
      <c r="V10" s="41"/>
    </row>
    <row r="11" spans="1:22" x14ac:dyDescent="0.2">
      <c r="A11" s="41"/>
      <c r="B11" s="42">
        <v>10</v>
      </c>
      <c r="C11" s="43">
        <v>-0.56999999999999995</v>
      </c>
      <c r="D11" s="43">
        <f t="shared" si="0"/>
        <v>-0.59</v>
      </c>
      <c r="E11" s="42">
        <f t="shared" si="1"/>
        <v>1</v>
      </c>
      <c r="F11" s="43">
        <f t="shared" si="2"/>
        <v>-0.59</v>
      </c>
      <c r="G11" s="42"/>
      <c r="H11" s="42">
        <v>18</v>
      </c>
      <c r="I11" s="42">
        <v>-0.20799999999999999</v>
      </c>
      <c r="J11" s="43">
        <f t="shared" si="3"/>
        <v>0.2505</v>
      </c>
      <c r="K11" s="42">
        <f t="shared" si="4"/>
        <v>3</v>
      </c>
      <c r="L11" s="43">
        <f t="shared" si="5"/>
        <v>0.75150000000000006</v>
      </c>
      <c r="N11" s="55"/>
      <c r="O11" s="55"/>
      <c r="P11" s="50"/>
      <c r="Q11" s="40"/>
      <c r="R11" s="41"/>
      <c r="S11" s="41"/>
      <c r="T11" s="41"/>
      <c r="U11" s="41"/>
      <c r="V11" s="41"/>
    </row>
    <row r="12" spans="1:22" x14ac:dyDescent="0.2">
      <c r="A12" s="41"/>
      <c r="B12" s="42">
        <v>11</v>
      </c>
      <c r="C12" s="43">
        <v>-0.4</v>
      </c>
      <c r="D12" s="43">
        <f t="shared" si="0"/>
        <v>-0.48499999999999999</v>
      </c>
      <c r="E12" s="42">
        <f t="shared" si="1"/>
        <v>1</v>
      </c>
      <c r="F12" s="43">
        <f t="shared" si="2"/>
        <v>-0.48499999999999999</v>
      </c>
      <c r="G12" s="42"/>
      <c r="H12" s="42">
        <v>21</v>
      </c>
      <c r="I12" s="42">
        <v>-0.69599999999999995</v>
      </c>
      <c r="J12" s="43">
        <f t="shared" si="3"/>
        <v>-0.45199999999999996</v>
      </c>
      <c r="K12" s="42">
        <f t="shared" si="4"/>
        <v>3</v>
      </c>
      <c r="L12" s="43">
        <f t="shared" si="5"/>
        <v>-1.3559999999999999</v>
      </c>
      <c r="M12" s="55"/>
      <c r="N12" s="55"/>
      <c r="O12" s="55"/>
      <c r="P12" s="50"/>
      <c r="Q12" s="40"/>
      <c r="R12" s="41"/>
      <c r="S12" s="41"/>
      <c r="T12" s="41"/>
      <c r="U12" s="41"/>
      <c r="V12" s="41"/>
    </row>
    <row r="13" spans="1:22" x14ac:dyDescent="0.2">
      <c r="A13" s="41"/>
      <c r="B13" s="42">
        <v>13</v>
      </c>
      <c r="C13" s="43">
        <v>-0.31</v>
      </c>
      <c r="D13" s="43">
        <f t="shared" si="0"/>
        <v>-0.35499999999999998</v>
      </c>
      <c r="E13" s="42">
        <f t="shared" si="1"/>
        <v>2</v>
      </c>
      <c r="F13" s="43">
        <f t="shared" si="2"/>
        <v>-0.71</v>
      </c>
      <c r="G13" s="42"/>
      <c r="H13" s="42">
        <f>H14-(I13-I14)*2</f>
        <v>23.2</v>
      </c>
      <c r="I13" s="42">
        <v>-1.1000000000000001</v>
      </c>
      <c r="J13" s="43">
        <f>AVERAGE(I12,I13)</f>
        <v>-0.89800000000000002</v>
      </c>
      <c r="K13" s="42">
        <f>H13-H12</f>
        <v>2.1999999999999993</v>
      </c>
      <c r="L13" s="43">
        <f t="shared" si="5"/>
        <v>-1.9755999999999994</v>
      </c>
      <c r="M13" s="56"/>
      <c r="N13" s="56"/>
      <c r="O13" s="56"/>
      <c r="P13" s="50"/>
      <c r="Q13" s="40"/>
      <c r="R13" s="41"/>
      <c r="S13" s="41"/>
      <c r="T13" s="41"/>
      <c r="U13" s="41"/>
      <c r="V13" s="41"/>
    </row>
    <row r="14" spans="1:22" x14ac:dyDescent="0.2">
      <c r="A14" s="41"/>
      <c r="B14" s="42">
        <v>15</v>
      </c>
      <c r="C14" s="43">
        <v>-0.16900000000000001</v>
      </c>
      <c r="D14" s="43">
        <f t="shared" si="0"/>
        <v>-0.23949999999999999</v>
      </c>
      <c r="E14" s="42">
        <f t="shared" si="1"/>
        <v>2</v>
      </c>
      <c r="F14" s="43">
        <f t="shared" si="2"/>
        <v>-0.47899999999999998</v>
      </c>
      <c r="G14" s="42"/>
      <c r="H14" s="40">
        <f>H15-9</f>
        <v>27</v>
      </c>
      <c r="I14" s="40">
        <f>I15</f>
        <v>-3</v>
      </c>
      <c r="J14" s="43">
        <f t="shared" ref="J14:J17" si="6">AVERAGE(I13,I14)</f>
        <v>-2.0499999999999998</v>
      </c>
      <c r="K14" s="42">
        <f t="shared" ref="K14:K17" si="7">H14-H13</f>
        <v>3.8000000000000007</v>
      </c>
      <c r="L14" s="43">
        <f t="shared" si="5"/>
        <v>-7.7900000000000009</v>
      </c>
      <c r="M14" s="54" t="s">
        <v>18</v>
      </c>
      <c r="N14" s="55"/>
      <c r="O14" s="55"/>
      <c r="P14" s="50"/>
      <c r="Q14" s="40"/>
      <c r="R14" s="41"/>
      <c r="S14" s="41"/>
      <c r="T14" s="41"/>
      <c r="U14" s="41"/>
      <c r="V14" s="41"/>
    </row>
    <row r="15" spans="1:22" x14ac:dyDescent="0.2">
      <c r="A15" s="41"/>
      <c r="B15" s="42">
        <v>27</v>
      </c>
      <c r="C15" s="43">
        <v>-0.155</v>
      </c>
      <c r="D15" s="43">
        <f t="shared" si="0"/>
        <v>-0.16200000000000001</v>
      </c>
      <c r="E15" s="42">
        <f t="shared" si="1"/>
        <v>12</v>
      </c>
      <c r="F15" s="43">
        <f t="shared" si="2"/>
        <v>-1.944</v>
      </c>
      <c r="G15" s="46"/>
      <c r="H15" s="40">
        <v>36</v>
      </c>
      <c r="I15" s="40">
        <v>-3</v>
      </c>
      <c r="J15" s="43">
        <f t="shared" si="6"/>
        <v>-3</v>
      </c>
      <c r="K15" s="42">
        <f t="shared" si="7"/>
        <v>9</v>
      </c>
      <c r="L15" s="43">
        <f t="shared" si="5"/>
        <v>-27</v>
      </c>
      <c r="N15" s="56"/>
      <c r="O15" s="56"/>
      <c r="P15" s="50"/>
      <c r="Q15" s="40"/>
      <c r="R15" s="41"/>
      <c r="S15" s="41"/>
      <c r="T15" s="41"/>
      <c r="U15" s="41"/>
      <c r="V15" s="41"/>
    </row>
    <row r="16" spans="1:22" x14ac:dyDescent="0.2">
      <c r="A16" s="41"/>
      <c r="B16" s="42">
        <v>29</v>
      </c>
      <c r="C16" s="43">
        <v>-0.13800000000000001</v>
      </c>
      <c r="D16" s="43">
        <f t="shared" si="0"/>
        <v>-0.14650000000000002</v>
      </c>
      <c r="E16" s="42">
        <f t="shared" si="1"/>
        <v>2</v>
      </c>
      <c r="F16" s="43">
        <f t="shared" si="2"/>
        <v>-0.29300000000000004</v>
      </c>
      <c r="G16" s="46"/>
      <c r="H16" s="42">
        <f>H15+9</f>
        <v>45</v>
      </c>
      <c r="I16" s="42">
        <f>I15</f>
        <v>-3</v>
      </c>
      <c r="J16" s="43">
        <f t="shared" si="6"/>
        <v>-3</v>
      </c>
      <c r="K16" s="42">
        <f t="shared" si="7"/>
        <v>9</v>
      </c>
      <c r="L16" s="43">
        <f t="shared" si="5"/>
        <v>-27</v>
      </c>
      <c r="M16" s="56"/>
      <c r="N16" s="56"/>
      <c r="O16" s="56"/>
      <c r="P16" s="50"/>
      <c r="Q16" s="40"/>
      <c r="R16" s="41"/>
      <c r="S16" s="41"/>
      <c r="T16" s="41"/>
      <c r="U16" s="41"/>
      <c r="V16" s="41"/>
    </row>
    <row r="17" spans="1:22" x14ac:dyDescent="0.2">
      <c r="A17" s="41"/>
      <c r="B17" s="42">
        <v>30</v>
      </c>
      <c r="C17" s="43">
        <v>-0.115</v>
      </c>
      <c r="D17" s="43">
        <f t="shared" si="0"/>
        <v>-0.1265</v>
      </c>
      <c r="E17" s="42">
        <f t="shared" si="1"/>
        <v>1</v>
      </c>
      <c r="F17" s="43">
        <f t="shared" si="2"/>
        <v>-0.1265</v>
      </c>
      <c r="G17" s="46"/>
      <c r="H17" s="42">
        <f>H16+(I17-I16)*2</f>
        <v>49</v>
      </c>
      <c r="I17" s="42">
        <v>-1</v>
      </c>
      <c r="J17" s="43">
        <f t="shared" si="6"/>
        <v>-2</v>
      </c>
      <c r="K17" s="42">
        <f t="shared" si="7"/>
        <v>4</v>
      </c>
      <c r="L17" s="43">
        <f t="shared" si="5"/>
        <v>-8</v>
      </c>
      <c r="M17" s="55" t="s">
        <v>27</v>
      </c>
      <c r="N17" s="55"/>
      <c r="O17" s="55"/>
      <c r="P17" s="41"/>
      <c r="Q17" s="40"/>
      <c r="R17" s="41"/>
      <c r="S17" s="41"/>
      <c r="T17" s="41"/>
      <c r="U17" s="41"/>
      <c r="V17" s="41"/>
    </row>
    <row r="18" spans="1:22" x14ac:dyDescent="0.2">
      <c r="A18" s="41"/>
      <c r="B18" s="42"/>
      <c r="C18" s="43"/>
      <c r="D18" s="43"/>
      <c r="E18" s="42"/>
      <c r="F18" s="43"/>
      <c r="G18" s="46"/>
      <c r="H18" s="44"/>
      <c r="I18" s="44"/>
      <c r="J18" s="43"/>
      <c r="K18" s="42"/>
      <c r="L18" s="43"/>
      <c r="M18" s="55"/>
      <c r="N18" s="55"/>
      <c r="O18" s="55"/>
      <c r="P18" s="41"/>
      <c r="Q18" s="40"/>
      <c r="R18" s="41"/>
      <c r="S18" s="41"/>
      <c r="T18" s="41"/>
      <c r="U18" s="41"/>
      <c r="V18" s="41"/>
    </row>
    <row r="19" spans="1:22" x14ac:dyDescent="0.2">
      <c r="A19" s="41"/>
      <c r="B19" s="44"/>
      <c r="C19" s="47"/>
      <c r="D19" s="43"/>
      <c r="E19" s="42"/>
      <c r="F19" s="43"/>
      <c r="G19" s="41"/>
      <c r="H19" s="44"/>
      <c r="I19" s="44"/>
      <c r="J19" s="43"/>
      <c r="K19" s="42"/>
      <c r="L19" s="43"/>
      <c r="M19" s="41"/>
      <c r="N19" s="56"/>
      <c r="O19" s="56"/>
      <c r="P19" s="41"/>
      <c r="Q19" s="41"/>
      <c r="R19" s="41"/>
      <c r="S19" s="41"/>
      <c r="T19" s="41"/>
      <c r="U19" s="41"/>
      <c r="V19" s="41"/>
    </row>
    <row r="20" spans="1:22" ht="15" x14ac:dyDescent="0.25">
      <c r="A20" s="188" t="s">
        <v>24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41"/>
      <c r="T20" s="41"/>
      <c r="U20" s="41"/>
      <c r="V20" s="41"/>
    </row>
    <row r="21" spans="1:22" x14ac:dyDescent="0.2">
      <c r="A21" s="41"/>
      <c r="B21" s="42">
        <v>0</v>
      </c>
      <c r="C21" s="43">
        <v>2.145</v>
      </c>
      <c r="D21" s="42"/>
      <c r="E21" s="42"/>
      <c r="F21" s="42"/>
      <c r="G21" s="42"/>
      <c r="H21" s="44"/>
      <c r="I21" s="45"/>
      <c r="J21" s="43"/>
      <c r="K21" s="42"/>
      <c r="L21" s="43"/>
      <c r="M21" s="55" t="s">
        <v>26</v>
      </c>
      <c r="N21" s="55"/>
      <c r="O21" s="55"/>
      <c r="P21" s="41"/>
      <c r="Q21" s="40"/>
      <c r="R21" s="41"/>
      <c r="S21" s="41"/>
      <c r="T21" s="41"/>
      <c r="U21" s="41"/>
      <c r="V21" s="41"/>
    </row>
    <row r="22" spans="1:22" x14ac:dyDescent="0.2">
      <c r="A22" s="41"/>
      <c r="B22" s="42">
        <v>4</v>
      </c>
      <c r="C22" s="43">
        <v>2.15</v>
      </c>
      <c r="D22" s="43">
        <f>(C21+C22)/2</f>
        <v>2.1475</v>
      </c>
      <c r="E22" s="42">
        <f>B22-B21</f>
        <v>4</v>
      </c>
      <c r="F22" s="43">
        <f>D22*E22</f>
        <v>8.59</v>
      </c>
      <c r="G22" s="42"/>
      <c r="H22" s="42">
        <v>0</v>
      </c>
      <c r="I22" s="42">
        <v>1.8839999999999999</v>
      </c>
      <c r="J22" s="43"/>
      <c r="K22" s="42"/>
      <c r="L22" s="43"/>
      <c r="M22" s="55" t="s">
        <v>16</v>
      </c>
      <c r="N22" s="55"/>
      <c r="O22" s="55"/>
      <c r="P22" s="50"/>
      <c r="Q22" s="40"/>
      <c r="R22" s="41"/>
      <c r="S22" s="41"/>
      <c r="T22" s="41"/>
      <c r="U22" s="41"/>
      <c r="V22" s="41"/>
    </row>
    <row r="23" spans="1:22" x14ac:dyDescent="0.2">
      <c r="A23" s="41"/>
      <c r="B23" s="42">
        <v>6</v>
      </c>
      <c r="C23" s="43">
        <v>-0.31</v>
      </c>
      <c r="D23" s="43">
        <f t="shared" ref="D23:D33" si="8">(C22+C23)/2</f>
        <v>0.91999999999999993</v>
      </c>
      <c r="E23" s="42">
        <f t="shared" ref="E23:E33" si="9">B23-B22</f>
        <v>2</v>
      </c>
      <c r="F23" s="43">
        <f t="shared" ref="F23:F33" si="10">D23*E23</f>
        <v>1.8399999999999999</v>
      </c>
      <c r="G23" s="42"/>
      <c r="H23" s="42">
        <v>5</v>
      </c>
      <c r="I23" s="42">
        <v>1.861</v>
      </c>
      <c r="J23" s="43">
        <f t="shared" ref="J23:J28" si="11">AVERAGE(I22,I23)</f>
        <v>1.8725000000000001</v>
      </c>
      <c r="K23" s="42">
        <f t="shared" ref="K23:K28" si="12">H23-H22</f>
        <v>5</v>
      </c>
      <c r="L23" s="43">
        <f t="shared" ref="L23:L33" si="13">K23*J23</f>
        <v>9.3625000000000007</v>
      </c>
      <c r="N23" s="55"/>
      <c r="O23" s="55"/>
      <c r="P23" s="50"/>
      <c r="Q23" s="40"/>
      <c r="R23" s="41"/>
      <c r="S23" s="41"/>
      <c r="T23" s="41"/>
      <c r="U23" s="41"/>
      <c r="V23" s="41"/>
    </row>
    <row r="24" spans="1:22" x14ac:dyDescent="0.2">
      <c r="A24" s="41"/>
      <c r="B24" s="42">
        <v>8</v>
      </c>
      <c r="C24" s="43">
        <v>-0.54500000000000004</v>
      </c>
      <c r="D24" s="43">
        <f t="shared" si="8"/>
        <v>-0.42749999999999999</v>
      </c>
      <c r="E24" s="42">
        <f t="shared" si="9"/>
        <v>2</v>
      </c>
      <c r="F24" s="43">
        <f t="shared" si="10"/>
        <v>-0.85499999999999998</v>
      </c>
      <c r="G24" s="42"/>
      <c r="H24" s="42">
        <v>10</v>
      </c>
      <c r="I24" s="42">
        <v>1.8089999999999999</v>
      </c>
      <c r="J24" s="43">
        <f t="shared" si="11"/>
        <v>1.835</v>
      </c>
      <c r="K24" s="42">
        <f t="shared" si="12"/>
        <v>5</v>
      </c>
      <c r="L24" s="43">
        <f t="shared" si="13"/>
        <v>9.1750000000000007</v>
      </c>
      <c r="M24" s="55"/>
      <c r="N24" s="55"/>
      <c r="O24" s="55"/>
      <c r="P24" s="50"/>
      <c r="Q24" s="40"/>
      <c r="R24" s="41"/>
      <c r="S24" s="41"/>
      <c r="T24" s="41"/>
      <c r="U24" s="41"/>
      <c r="V24" s="41"/>
    </row>
    <row r="25" spans="1:22" x14ac:dyDescent="0.2">
      <c r="A25" s="41"/>
      <c r="B25" s="42">
        <v>9</v>
      </c>
      <c r="C25" s="43">
        <v>-0.81</v>
      </c>
      <c r="D25" s="43">
        <f t="shared" si="8"/>
        <v>-0.67749999999999999</v>
      </c>
      <c r="E25" s="42">
        <f t="shared" si="9"/>
        <v>1</v>
      </c>
      <c r="F25" s="43">
        <f t="shared" si="10"/>
        <v>-0.67749999999999999</v>
      </c>
      <c r="G25" s="42"/>
      <c r="H25" s="42">
        <v>12</v>
      </c>
      <c r="I25" s="42">
        <v>1.129</v>
      </c>
      <c r="J25" s="43">
        <f t="shared" si="11"/>
        <v>1.4689999999999999</v>
      </c>
      <c r="K25" s="42">
        <f t="shared" si="12"/>
        <v>2</v>
      </c>
      <c r="L25" s="43">
        <f t="shared" si="13"/>
        <v>2.9379999999999997</v>
      </c>
      <c r="M25" s="55"/>
      <c r="N25" s="55"/>
      <c r="O25" s="55"/>
      <c r="P25" s="50"/>
      <c r="Q25" s="40"/>
      <c r="R25" s="41"/>
      <c r="S25" s="41"/>
      <c r="T25" s="41"/>
      <c r="U25" s="41"/>
      <c r="V25" s="41"/>
    </row>
    <row r="26" spans="1:22" x14ac:dyDescent="0.2">
      <c r="A26" s="41"/>
      <c r="B26" s="42">
        <v>10</v>
      </c>
      <c r="C26" s="43">
        <v>-0.86899999999999999</v>
      </c>
      <c r="D26" s="43">
        <f t="shared" si="8"/>
        <v>-0.83950000000000002</v>
      </c>
      <c r="E26" s="42">
        <f t="shared" si="9"/>
        <v>1</v>
      </c>
      <c r="F26" s="43">
        <f t="shared" si="10"/>
        <v>-0.83950000000000002</v>
      </c>
      <c r="G26" s="42"/>
      <c r="H26" s="42">
        <v>15</v>
      </c>
      <c r="I26" s="42">
        <v>0.308</v>
      </c>
      <c r="J26" s="43">
        <f t="shared" si="11"/>
        <v>0.71850000000000003</v>
      </c>
      <c r="K26" s="42">
        <f t="shared" si="12"/>
        <v>3</v>
      </c>
      <c r="L26" s="43">
        <f t="shared" si="13"/>
        <v>2.1555</v>
      </c>
      <c r="M26" s="55" t="s">
        <v>17</v>
      </c>
      <c r="N26" s="55"/>
      <c r="O26" s="55"/>
      <c r="P26" s="50"/>
      <c r="Q26" s="40"/>
      <c r="R26" s="41"/>
      <c r="S26" s="41"/>
      <c r="T26" s="41"/>
      <c r="U26" s="41"/>
      <c r="V26" s="41"/>
    </row>
    <row r="27" spans="1:22" x14ac:dyDescent="0.2">
      <c r="A27" s="41"/>
      <c r="B27" s="42">
        <v>11</v>
      </c>
      <c r="C27" s="43">
        <v>-0.81499999999999995</v>
      </c>
      <c r="D27" s="43">
        <f t="shared" si="8"/>
        <v>-0.84199999999999997</v>
      </c>
      <c r="E27" s="42">
        <f t="shared" si="9"/>
        <v>1</v>
      </c>
      <c r="F27" s="43">
        <f t="shared" si="10"/>
        <v>-0.84199999999999997</v>
      </c>
      <c r="G27" s="42"/>
      <c r="H27" s="42">
        <v>20</v>
      </c>
      <c r="I27" s="42">
        <v>-0.28100000000000003</v>
      </c>
      <c r="J27" s="43">
        <f t="shared" si="11"/>
        <v>1.3499999999999984E-2</v>
      </c>
      <c r="K27" s="42">
        <f t="shared" si="12"/>
        <v>5</v>
      </c>
      <c r="L27" s="43">
        <f t="shared" si="13"/>
        <v>6.7499999999999921E-2</v>
      </c>
      <c r="M27" s="55"/>
      <c r="N27" s="55"/>
      <c r="O27" s="55"/>
      <c r="P27" s="50"/>
      <c r="Q27" s="40"/>
      <c r="R27" s="41"/>
      <c r="S27" s="41"/>
      <c r="T27" s="41"/>
      <c r="U27" s="41"/>
      <c r="V27" s="41"/>
    </row>
    <row r="28" spans="1:22" x14ac:dyDescent="0.2">
      <c r="A28" s="41"/>
      <c r="B28" s="42">
        <v>12</v>
      </c>
      <c r="C28" s="43">
        <v>-0.56499999999999995</v>
      </c>
      <c r="D28" s="43">
        <f t="shared" si="8"/>
        <v>-0.69</v>
      </c>
      <c r="E28" s="42">
        <f t="shared" si="9"/>
        <v>1</v>
      </c>
      <c r="F28" s="43">
        <f t="shared" si="10"/>
        <v>-0.69</v>
      </c>
      <c r="G28" s="42"/>
      <c r="H28" s="42">
        <v>25</v>
      </c>
      <c r="I28" s="42">
        <v>-0.95099999999999996</v>
      </c>
      <c r="J28" s="43">
        <f t="shared" si="11"/>
        <v>-0.61599999999999999</v>
      </c>
      <c r="K28" s="42">
        <f t="shared" si="12"/>
        <v>5</v>
      </c>
      <c r="L28" s="43">
        <f t="shared" si="13"/>
        <v>-3.08</v>
      </c>
      <c r="N28" s="55"/>
      <c r="O28" s="55"/>
      <c r="P28" s="50"/>
      <c r="Q28" s="40"/>
      <c r="R28" s="41"/>
      <c r="S28" s="41"/>
      <c r="T28" s="41"/>
      <c r="U28" s="41"/>
      <c r="V28" s="41"/>
    </row>
    <row r="29" spans="1:22" x14ac:dyDescent="0.2">
      <c r="A29" s="41"/>
      <c r="B29" s="42">
        <v>14</v>
      </c>
      <c r="C29" s="43">
        <v>-0.30499999999999999</v>
      </c>
      <c r="D29" s="43">
        <f t="shared" si="8"/>
        <v>-0.43499999999999994</v>
      </c>
      <c r="E29" s="42">
        <f t="shared" si="9"/>
        <v>2</v>
      </c>
      <c r="F29" s="43">
        <f t="shared" si="10"/>
        <v>-0.86999999999999988</v>
      </c>
      <c r="G29" s="42"/>
      <c r="H29" s="42">
        <f>H30-(I29-I30)*2</f>
        <v>25.22</v>
      </c>
      <c r="I29" s="42">
        <v>-1.1000000000000001</v>
      </c>
      <c r="J29" s="43">
        <f>AVERAGE(I28,I29)</f>
        <v>-1.0255000000000001</v>
      </c>
      <c r="K29" s="42">
        <f>H29-H28</f>
        <v>0.21999999999999886</v>
      </c>
      <c r="L29" s="43">
        <f t="shared" si="13"/>
        <v>-0.22560999999999884</v>
      </c>
      <c r="M29" s="56"/>
      <c r="N29" s="56"/>
      <c r="O29" s="56"/>
      <c r="P29" s="50"/>
      <c r="Q29" s="40"/>
      <c r="R29" s="41"/>
      <c r="S29" s="41"/>
      <c r="T29" s="41"/>
      <c r="U29" s="41"/>
      <c r="V29" s="41"/>
    </row>
    <row r="30" spans="1:22" x14ac:dyDescent="0.2">
      <c r="A30" s="41"/>
      <c r="B30" s="42">
        <v>16</v>
      </c>
      <c r="C30" s="43">
        <v>2.0449999999999999</v>
      </c>
      <c r="D30" s="43">
        <f t="shared" si="8"/>
        <v>0.87</v>
      </c>
      <c r="E30" s="42">
        <f t="shared" si="9"/>
        <v>2</v>
      </c>
      <c r="F30" s="43">
        <f t="shared" si="10"/>
        <v>1.74</v>
      </c>
      <c r="G30" s="42"/>
      <c r="H30" s="40">
        <f>H31-9</f>
        <v>29</v>
      </c>
      <c r="I30" s="40">
        <f>I31</f>
        <v>-2.99</v>
      </c>
      <c r="J30" s="43">
        <f t="shared" ref="J30:J33" si="14">AVERAGE(I29,I30)</f>
        <v>-2.0449999999999999</v>
      </c>
      <c r="K30" s="42">
        <f t="shared" ref="K30:K33" si="15">H30-H29</f>
        <v>3.7800000000000011</v>
      </c>
      <c r="L30" s="43">
        <f t="shared" si="13"/>
        <v>-7.730100000000002</v>
      </c>
      <c r="M30" s="54" t="s">
        <v>18</v>
      </c>
      <c r="N30" s="55"/>
      <c r="O30" s="55"/>
      <c r="P30" s="50"/>
      <c r="Q30" s="40"/>
      <c r="R30" s="41"/>
      <c r="S30" s="41"/>
      <c r="T30" s="41"/>
      <c r="U30" s="41"/>
      <c r="V30" s="41"/>
    </row>
    <row r="31" spans="1:22" x14ac:dyDescent="0.2">
      <c r="A31" s="41"/>
      <c r="B31" s="42">
        <v>20</v>
      </c>
      <c r="C31" s="43">
        <v>2.0489999999999999</v>
      </c>
      <c r="D31" s="43">
        <f t="shared" si="8"/>
        <v>2.0469999999999997</v>
      </c>
      <c r="E31" s="42">
        <f t="shared" si="9"/>
        <v>4</v>
      </c>
      <c r="F31" s="43">
        <f t="shared" si="10"/>
        <v>8.1879999999999988</v>
      </c>
      <c r="G31" s="46"/>
      <c r="H31" s="40">
        <v>38</v>
      </c>
      <c r="I31" s="40">
        <v>-2.99</v>
      </c>
      <c r="J31" s="43">
        <f t="shared" si="14"/>
        <v>-2.99</v>
      </c>
      <c r="K31" s="42">
        <f t="shared" si="15"/>
        <v>9</v>
      </c>
      <c r="L31" s="43">
        <f t="shared" si="13"/>
        <v>-26.910000000000004</v>
      </c>
      <c r="M31" s="5" t="s">
        <v>22</v>
      </c>
      <c r="N31" s="56"/>
      <c r="O31" s="56"/>
      <c r="P31" s="50"/>
      <c r="Q31" s="40"/>
      <c r="R31" s="41"/>
      <c r="S31" s="41"/>
      <c r="T31" s="41"/>
      <c r="U31" s="41"/>
      <c r="V31" s="41"/>
    </row>
    <row r="32" spans="1:22" x14ac:dyDescent="0.2">
      <c r="A32" s="41"/>
      <c r="B32" s="44"/>
      <c r="C32" s="47"/>
      <c r="D32" s="43" t="e">
        <f>(#REF!+C32)/2</f>
        <v>#REF!</v>
      </c>
      <c r="E32" s="42" t="e">
        <f>B32-#REF!</f>
        <v>#REF!</v>
      </c>
      <c r="F32" s="43" t="e">
        <f t="shared" si="10"/>
        <v>#REF!</v>
      </c>
      <c r="G32" s="41"/>
      <c r="H32" s="44">
        <v>62</v>
      </c>
      <c r="I32" s="44">
        <v>1.4590000000000001</v>
      </c>
      <c r="J32" s="43" t="e">
        <f>AVERAGE(#REF!,I32)</f>
        <v>#REF!</v>
      </c>
      <c r="K32" s="42" t="e">
        <f>H32-#REF!</f>
        <v>#REF!</v>
      </c>
      <c r="L32" s="43" t="e">
        <f t="shared" si="13"/>
        <v>#REF!</v>
      </c>
      <c r="M32" s="41"/>
      <c r="N32" s="56"/>
      <c r="O32" s="56"/>
      <c r="P32" s="41"/>
      <c r="Q32" s="41"/>
      <c r="R32" s="41"/>
      <c r="S32" s="41"/>
      <c r="T32" s="41"/>
      <c r="U32" s="41"/>
      <c r="V32" s="41"/>
    </row>
    <row r="33" spans="1:22" x14ac:dyDescent="0.2">
      <c r="A33" s="41"/>
      <c r="B33" s="44"/>
      <c r="C33" s="47"/>
      <c r="D33" s="43">
        <f t="shared" si="8"/>
        <v>0</v>
      </c>
      <c r="E33" s="42">
        <f t="shared" si="9"/>
        <v>0</v>
      </c>
      <c r="F33" s="43">
        <f t="shared" si="10"/>
        <v>0</v>
      </c>
      <c r="G33" s="41"/>
      <c r="H33" s="44">
        <v>65</v>
      </c>
      <c r="I33" s="44">
        <v>1.45</v>
      </c>
      <c r="J33" s="43">
        <f t="shared" si="14"/>
        <v>1.4544999999999999</v>
      </c>
      <c r="K33" s="42">
        <f t="shared" si="15"/>
        <v>3</v>
      </c>
      <c r="L33" s="43">
        <f t="shared" si="13"/>
        <v>4.3635000000000002</v>
      </c>
      <c r="M33" s="41"/>
      <c r="N33" s="53"/>
      <c r="O33" s="53"/>
      <c r="P33" s="41"/>
      <c r="Q33" s="41"/>
      <c r="R33" s="41"/>
      <c r="S33" s="41"/>
      <c r="T33" s="41"/>
      <c r="U33" s="41"/>
      <c r="V33" s="41"/>
    </row>
    <row r="34" spans="1:22" ht="15" x14ac:dyDescent="0.25">
      <c r="A34" s="188" t="s">
        <v>25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41"/>
      <c r="T34" s="41"/>
      <c r="U34" s="41"/>
      <c r="V34" s="41"/>
    </row>
    <row r="35" spans="1:22" ht="15" x14ac:dyDescent="0.2">
      <c r="A35" s="41"/>
      <c r="B35" s="49"/>
      <c r="C35" s="52"/>
      <c r="D35" s="49"/>
      <c r="E35" s="46" t="s">
        <v>7</v>
      </c>
      <c r="F35" s="46"/>
      <c r="G35" s="187">
        <v>0.2</v>
      </c>
      <c r="H35" s="187"/>
      <c r="I35" s="49"/>
      <c r="J35" s="49"/>
      <c r="K35" s="49"/>
      <c r="L35" s="49"/>
      <c r="M35" s="53"/>
      <c r="N35" s="53"/>
      <c r="O35" s="58"/>
      <c r="P35" s="41"/>
      <c r="Q35" s="41"/>
      <c r="R35" s="41"/>
      <c r="S35" s="41"/>
      <c r="T35" s="41"/>
      <c r="U35" s="41"/>
      <c r="V35" s="41"/>
    </row>
    <row r="36" spans="1:22" x14ac:dyDescent="0.2">
      <c r="A36" s="41"/>
      <c r="B36" s="188" t="s">
        <v>8</v>
      </c>
      <c r="C36" s="188"/>
      <c r="D36" s="188"/>
      <c r="E36" s="188"/>
      <c r="F36" s="188"/>
      <c r="G36" s="41" t="s">
        <v>5</v>
      </c>
      <c r="H36" s="188" t="s">
        <v>9</v>
      </c>
      <c r="I36" s="188"/>
      <c r="J36" s="188"/>
      <c r="K36" s="188"/>
      <c r="L36" s="188"/>
      <c r="M36" s="54"/>
      <c r="N36" s="54"/>
      <c r="O36" s="54"/>
      <c r="P36" s="41"/>
      <c r="Q36" s="41"/>
      <c r="R36" s="41"/>
      <c r="S36" s="41"/>
      <c r="T36" s="41"/>
      <c r="U36" s="41"/>
      <c r="V36" s="41"/>
    </row>
    <row r="37" spans="1:22" x14ac:dyDescent="0.2">
      <c r="A37" s="41"/>
      <c r="B37" s="42">
        <v>0</v>
      </c>
      <c r="C37" s="43">
        <v>2.16</v>
      </c>
      <c r="D37" s="42"/>
      <c r="E37" s="42"/>
      <c r="F37" s="42"/>
      <c r="G37" s="42"/>
      <c r="H37" s="44"/>
      <c r="I37" s="45"/>
      <c r="J37" s="43"/>
      <c r="K37" s="42"/>
      <c r="L37" s="43"/>
      <c r="M37" s="55" t="s">
        <v>26</v>
      </c>
      <c r="N37" s="55"/>
      <c r="O37" s="55"/>
      <c r="P37" s="41"/>
      <c r="Q37" s="40"/>
      <c r="R37" s="41"/>
      <c r="S37" s="41"/>
      <c r="T37" s="41"/>
      <c r="U37" s="41"/>
      <c r="V37" s="41"/>
    </row>
    <row r="38" spans="1:22" x14ac:dyDescent="0.2">
      <c r="A38" s="41"/>
      <c r="B38" s="42">
        <v>4</v>
      </c>
      <c r="C38" s="43">
        <v>2.1549999999999998</v>
      </c>
      <c r="D38" s="43">
        <f>(C37+C38)/2</f>
        <v>2.1574999999999998</v>
      </c>
      <c r="E38" s="42">
        <f>B38-B37</f>
        <v>4</v>
      </c>
      <c r="F38" s="43">
        <f>D38*E38</f>
        <v>8.629999999999999</v>
      </c>
      <c r="G38" s="42"/>
      <c r="H38" s="42"/>
      <c r="I38" s="42"/>
      <c r="J38" s="43"/>
      <c r="K38" s="42"/>
      <c r="L38" s="43"/>
      <c r="M38" s="55" t="s">
        <v>16</v>
      </c>
      <c r="N38" s="55"/>
      <c r="O38" s="55"/>
      <c r="P38" s="50"/>
      <c r="Q38" s="40"/>
      <c r="R38" s="41"/>
      <c r="S38" s="41"/>
      <c r="T38" s="41"/>
      <c r="U38" s="41"/>
      <c r="V38" s="41"/>
    </row>
    <row r="39" spans="1:22" x14ac:dyDescent="0.2">
      <c r="A39" s="41"/>
      <c r="B39" s="42">
        <v>6</v>
      </c>
      <c r="C39" s="43">
        <v>6.5000000000000002E-2</v>
      </c>
      <c r="D39" s="43">
        <f t="shared" ref="D39:D49" si="16">(C38+C39)/2</f>
        <v>1.1099999999999999</v>
      </c>
      <c r="E39" s="42">
        <f t="shared" ref="E39:E49" si="17">B39-B38</f>
        <v>2</v>
      </c>
      <c r="F39" s="43">
        <f t="shared" ref="F39:F49" si="18">D39*E39</f>
        <v>2.2199999999999998</v>
      </c>
      <c r="G39" s="42"/>
      <c r="H39" s="42"/>
      <c r="I39" s="42"/>
      <c r="J39" s="43"/>
      <c r="K39" s="42"/>
      <c r="L39" s="43"/>
      <c r="N39" s="55"/>
      <c r="O39" s="55"/>
      <c r="P39" s="50"/>
      <c r="Q39" s="40"/>
      <c r="R39" s="41"/>
      <c r="S39" s="41"/>
      <c r="T39" s="41"/>
      <c r="U39" s="41"/>
      <c r="V39" s="41"/>
    </row>
    <row r="40" spans="1:22" x14ac:dyDescent="0.2">
      <c r="A40" s="41"/>
      <c r="B40" s="42">
        <v>8</v>
      </c>
      <c r="C40" s="43">
        <v>-0.1</v>
      </c>
      <c r="D40" s="43">
        <f t="shared" si="16"/>
        <v>-1.7500000000000002E-2</v>
      </c>
      <c r="E40" s="42">
        <f t="shared" si="17"/>
        <v>2</v>
      </c>
      <c r="F40" s="43">
        <f t="shared" si="18"/>
        <v>-3.5000000000000003E-2</v>
      </c>
      <c r="G40" s="42"/>
      <c r="H40" s="42"/>
      <c r="I40" s="42"/>
      <c r="J40" s="43"/>
      <c r="K40" s="42"/>
      <c r="L40" s="43"/>
      <c r="M40" s="55"/>
      <c r="N40" s="55"/>
      <c r="O40" s="55"/>
      <c r="P40" s="50"/>
      <c r="Q40" s="40"/>
      <c r="R40" s="41"/>
      <c r="S40" s="41"/>
      <c r="T40" s="41"/>
      <c r="U40" s="41"/>
      <c r="V40" s="41"/>
    </row>
    <row r="41" spans="1:22" x14ac:dyDescent="0.2">
      <c r="A41" s="41"/>
      <c r="B41" s="42">
        <v>9</v>
      </c>
      <c r="C41" s="43">
        <v>-0.25600000000000001</v>
      </c>
      <c r="D41" s="43">
        <f t="shared" si="16"/>
        <v>-0.17799999999999999</v>
      </c>
      <c r="E41" s="42">
        <f t="shared" si="17"/>
        <v>1</v>
      </c>
      <c r="F41" s="43">
        <f t="shared" si="18"/>
        <v>-0.17799999999999999</v>
      </c>
      <c r="G41" s="42"/>
      <c r="H41" s="42"/>
      <c r="I41" s="42"/>
      <c r="J41" s="43"/>
      <c r="K41" s="42"/>
      <c r="L41" s="43"/>
      <c r="M41" s="55"/>
      <c r="N41" s="55"/>
      <c r="O41" s="55"/>
      <c r="P41" s="50"/>
      <c r="Q41" s="40"/>
      <c r="R41" s="41"/>
      <c r="S41" s="41"/>
      <c r="T41" s="41"/>
      <c r="U41" s="41"/>
      <c r="V41" s="41"/>
    </row>
    <row r="42" spans="1:22" x14ac:dyDescent="0.2">
      <c r="A42" s="41"/>
      <c r="B42" s="42">
        <v>10</v>
      </c>
      <c r="C42" s="43">
        <v>-0.3</v>
      </c>
      <c r="D42" s="43">
        <f t="shared" si="16"/>
        <v>-0.27800000000000002</v>
      </c>
      <c r="E42" s="42">
        <f t="shared" si="17"/>
        <v>1</v>
      </c>
      <c r="F42" s="43">
        <f t="shared" si="18"/>
        <v>-0.27800000000000002</v>
      </c>
      <c r="G42" s="42"/>
      <c r="H42" s="42"/>
      <c r="I42" s="42"/>
      <c r="J42" s="43"/>
      <c r="K42" s="42"/>
      <c r="L42" s="43"/>
      <c r="M42" s="55" t="s">
        <v>17</v>
      </c>
      <c r="N42" s="55"/>
      <c r="O42" s="55"/>
      <c r="P42" s="50"/>
      <c r="Q42" s="40"/>
      <c r="R42" s="41"/>
      <c r="S42" s="41"/>
      <c r="T42" s="41"/>
      <c r="U42" s="41"/>
      <c r="V42" s="41"/>
    </row>
    <row r="43" spans="1:22" x14ac:dyDescent="0.2">
      <c r="A43" s="41"/>
      <c r="B43" s="42">
        <v>11</v>
      </c>
      <c r="C43" s="43">
        <v>-0.255</v>
      </c>
      <c r="D43" s="43">
        <f t="shared" si="16"/>
        <v>-0.27749999999999997</v>
      </c>
      <c r="E43" s="42">
        <f t="shared" si="17"/>
        <v>1</v>
      </c>
      <c r="F43" s="43">
        <f t="shared" si="18"/>
        <v>-0.27749999999999997</v>
      </c>
      <c r="G43" s="42"/>
      <c r="H43" s="42">
        <v>0</v>
      </c>
      <c r="I43" s="42">
        <v>1.925</v>
      </c>
      <c r="J43" s="43"/>
      <c r="K43" s="42"/>
      <c r="L43" s="43"/>
      <c r="M43" s="55"/>
      <c r="N43" s="55"/>
      <c r="O43" s="55"/>
      <c r="P43" s="50"/>
      <c r="Q43" s="40"/>
      <c r="R43" s="41"/>
      <c r="S43" s="41"/>
      <c r="T43" s="41"/>
      <c r="U43" s="41"/>
      <c r="V43" s="41"/>
    </row>
    <row r="44" spans="1:22" x14ac:dyDescent="0.2">
      <c r="A44" s="41"/>
      <c r="B44" s="42">
        <v>12</v>
      </c>
      <c r="C44" s="43">
        <v>-0.115</v>
      </c>
      <c r="D44" s="43">
        <f t="shared" si="16"/>
        <v>-0.185</v>
      </c>
      <c r="E44" s="42">
        <f t="shared" si="17"/>
        <v>1</v>
      </c>
      <c r="F44" s="43">
        <f t="shared" si="18"/>
        <v>-0.185</v>
      </c>
      <c r="G44" s="42"/>
      <c r="H44" s="42">
        <v>5</v>
      </c>
      <c r="I44" s="42">
        <v>1.9119999999999999</v>
      </c>
      <c r="J44" s="43">
        <f t="shared" ref="J44" si="19">AVERAGE(I43,I44)</f>
        <v>1.9184999999999999</v>
      </c>
      <c r="K44" s="42">
        <f t="shared" ref="K44" si="20">H44-H43</f>
        <v>5</v>
      </c>
      <c r="L44" s="43">
        <f t="shared" ref="L44:L51" si="21">K44*J44</f>
        <v>9.5924999999999994</v>
      </c>
      <c r="N44" s="55"/>
      <c r="O44" s="55"/>
      <c r="P44" s="50"/>
      <c r="Q44" s="40"/>
      <c r="R44" s="41"/>
      <c r="S44" s="41"/>
      <c r="T44" s="41"/>
      <c r="U44" s="41"/>
      <c r="V44" s="41"/>
    </row>
    <row r="45" spans="1:22" x14ac:dyDescent="0.2">
      <c r="A45" s="41"/>
      <c r="B45" s="42">
        <v>14</v>
      </c>
      <c r="C45" s="43">
        <v>6.5000000000000002E-2</v>
      </c>
      <c r="D45" s="43">
        <f t="shared" si="16"/>
        <v>-2.5000000000000001E-2</v>
      </c>
      <c r="E45" s="42">
        <f t="shared" si="17"/>
        <v>2</v>
      </c>
      <c r="F45" s="43">
        <f t="shared" si="18"/>
        <v>-0.05</v>
      </c>
      <c r="G45" s="42"/>
      <c r="H45" s="42">
        <f>H46-(I45-I46)*2</f>
        <v>6.2200000000000006</v>
      </c>
      <c r="I45" s="42">
        <v>1.91</v>
      </c>
      <c r="J45" s="43">
        <f>AVERAGE(I44,I45)</f>
        <v>1.911</v>
      </c>
      <c r="K45" s="42">
        <f>H45-H44</f>
        <v>1.2200000000000006</v>
      </c>
      <c r="L45" s="43">
        <f t="shared" si="21"/>
        <v>2.3314200000000014</v>
      </c>
      <c r="M45" s="56"/>
      <c r="N45" s="56"/>
      <c r="O45" s="56"/>
      <c r="P45" s="50"/>
      <c r="Q45" s="40"/>
      <c r="R45" s="41"/>
      <c r="S45" s="41"/>
      <c r="T45" s="41"/>
      <c r="U45" s="41"/>
      <c r="V45" s="41"/>
    </row>
    <row r="46" spans="1:22" x14ac:dyDescent="0.2">
      <c r="A46" s="41"/>
      <c r="B46" s="42">
        <v>16</v>
      </c>
      <c r="C46" s="43">
        <v>2.19</v>
      </c>
      <c r="D46" s="43">
        <f t="shared" si="16"/>
        <v>1.1274999999999999</v>
      </c>
      <c r="E46" s="42">
        <f t="shared" si="17"/>
        <v>2</v>
      </c>
      <c r="F46" s="43">
        <f t="shared" si="18"/>
        <v>2.2549999999999999</v>
      </c>
      <c r="G46" s="42"/>
      <c r="H46" s="40">
        <f>H47-9</f>
        <v>16</v>
      </c>
      <c r="I46" s="40">
        <f>I47</f>
        <v>-2.98</v>
      </c>
      <c r="J46" s="43">
        <f t="shared" ref="J46:J51" si="22">AVERAGE(I45,I46)</f>
        <v>-0.53500000000000003</v>
      </c>
      <c r="K46" s="42">
        <f t="shared" ref="K46:K51" si="23">H46-H45</f>
        <v>9.7799999999999994</v>
      </c>
      <c r="L46" s="43">
        <f t="shared" si="21"/>
        <v>-5.2323000000000004</v>
      </c>
      <c r="M46" s="55" t="s">
        <v>18</v>
      </c>
      <c r="N46" s="55"/>
      <c r="O46" s="55"/>
      <c r="P46" s="50"/>
      <c r="Q46" s="40"/>
      <c r="R46" s="41"/>
      <c r="S46" s="41"/>
      <c r="T46" s="41"/>
      <c r="U46" s="41"/>
      <c r="V46" s="41"/>
    </row>
    <row r="47" spans="1:22" x14ac:dyDescent="0.2">
      <c r="A47" s="41"/>
      <c r="B47" s="42">
        <v>20</v>
      </c>
      <c r="C47" s="43">
        <v>2.1949999999999998</v>
      </c>
      <c r="D47" s="43">
        <f t="shared" si="16"/>
        <v>2.1924999999999999</v>
      </c>
      <c r="E47" s="42">
        <f t="shared" si="17"/>
        <v>4</v>
      </c>
      <c r="F47" s="43">
        <f t="shared" si="18"/>
        <v>8.77</v>
      </c>
      <c r="G47" s="46"/>
      <c r="H47" s="40">
        <v>25</v>
      </c>
      <c r="I47" s="40">
        <v>-2.98</v>
      </c>
      <c r="J47" s="43">
        <f t="shared" si="22"/>
        <v>-2.98</v>
      </c>
      <c r="K47" s="42">
        <f t="shared" si="23"/>
        <v>9</v>
      </c>
      <c r="L47" s="43">
        <f t="shared" si="21"/>
        <v>-26.82</v>
      </c>
      <c r="M47" s="56"/>
      <c r="N47" s="56"/>
      <c r="O47" s="56"/>
      <c r="P47" s="50"/>
      <c r="Q47" s="40"/>
      <c r="R47" s="41"/>
      <c r="S47" s="41"/>
      <c r="T47" s="41"/>
      <c r="U47" s="41"/>
      <c r="V47" s="41"/>
    </row>
    <row r="48" spans="1:22" x14ac:dyDescent="0.2">
      <c r="A48" s="41"/>
      <c r="B48" s="42">
        <v>25</v>
      </c>
      <c r="C48" s="43">
        <v>2.2000000000000002</v>
      </c>
      <c r="D48" s="43">
        <f t="shared" si="16"/>
        <v>2.1974999999999998</v>
      </c>
      <c r="E48" s="42">
        <f t="shared" si="17"/>
        <v>5</v>
      </c>
      <c r="F48" s="43">
        <f t="shared" si="18"/>
        <v>10.987499999999999</v>
      </c>
      <c r="G48" s="46"/>
      <c r="H48" s="42">
        <f>H47+9</f>
        <v>34</v>
      </c>
      <c r="I48" s="42">
        <f>I47</f>
        <v>-2.98</v>
      </c>
      <c r="J48" s="43">
        <f t="shared" si="22"/>
        <v>-2.98</v>
      </c>
      <c r="K48" s="42">
        <f t="shared" si="23"/>
        <v>9</v>
      </c>
      <c r="L48" s="43">
        <f t="shared" si="21"/>
        <v>-26.82</v>
      </c>
      <c r="M48" s="56" t="s">
        <v>22</v>
      </c>
      <c r="N48" s="56"/>
      <c r="O48" s="56"/>
      <c r="P48" s="50"/>
      <c r="Q48" s="40"/>
      <c r="R48" s="41"/>
      <c r="S48" s="41"/>
      <c r="T48" s="41"/>
      <c r="U48" s="41"/>
      <c r="V48" s="41"/>
    </row>
    <row r="49" spans="1:22" x14ac:dyDescent="0.2">
      <c r="A49" s="41"/>
      <c r="B49" s="42"/>
      <c r="C49" s="43"/>
      <c r="D49" s="43">
        <f t="shared" si="16"/>
        <v>1.1000000000000001</v>
      </c>
      <c r="E49" s="42">
        <f t="shared" si="17"/>
        <v>-25</v>
      </c>
      <c r="F49" s="43">
        <f t="shared" si="18"/>
        <v>-27.500000000000004</v>
      </c>
      <c r="G49" s="46"/>
      <c r="H49" s="42">
        <f>H48+(I49-I48)*2</f>
        <v>44.06</v>
      </c>
      <c r="I49" s="42">
        <v>2.0499999999999998</v>
      </c>
      <c r="J49" s="43">
        <f t="shared" si="22"/>
        <v>-0.46500000000000008</v>
      </c>
      <c r="K49" s="42">
        <f t="shared" si="23"/>
        <v>10.060000000000002</v>
      </c>
      <c r="L49" s="43">
        <f t="shared" si="21"/>
        <v>-4.6779000000000019</v>
      </c>
      <c r="N49" s="55"/>
      <c r="O49" s="55"/>
      <c r="P49" s="41"/>
      <c r="Q49" s="40"/>
      <c r="R49" s="41"/>
      <c r="S49" s="41"/>
      <c r="T49" s="41"/>
      <c r="U49" s="41"/>
      <c r="V49" s="41"/>
    </row>
    <row r="50" spans="1:22" x14ac:dyDescent="0.2">
      <c r="A50" s="41"/>
      <c r="B50" s="42"/>
      <c r="C50" s="43"/>
      <c r="D50" s="43"/>
      <c r="E50" s="42"/>
      <c r="F50" s="43"/>
      <c r="G50" s="46"/>
      <c r="H50" s="42">
        <v>45</v>
      </c>
      <c r="I50" s="48">
        <v>2.0379999999999998</v>
      </c>
      <c r="J50" s="43">
        <f t="shared" si="22"/>
        <v>2.0439999999999996</v>
      </c>
      <c r="K50" s="42">
        <f t="shared" si="23"/>
        <v>0.93999999999999773</v>
      </c>
      <c r="L50" s="43">
        <f t="shared" si="21"/>
        <v>1.9213599999999951</v>
      </c>
      <c r="M50" s="55"/>
      <c r="N50" s="55"/>
      <c r="O50" s="55"/>
      <c r="P50" s="41"/>
      <c r="Q50" s="40"/>
      <c r="R50" s="41"/>
      <c r="S50" s="41"/>
      <c r="T50" s="41"/>
      <c r="U50" s="41"/>
      <c r="V50" s="41"/>
    </row>
    <row r="51" spans="1:22" x14ac:dyDescent="0.2">
      <c r="A51" s="41"/>
      <c r="B51" s="42"/>
      <c r="C51" s="43"/>
      <c r="D51" s="43"/>
      <c r="E51" s="42"/>
      <c r="F51" s="43"/>
      <c r="G51" s="46"/>
      <c r="H51" s="44">
        <v>50</v>
      </c>
      <c r="I51" s="44">
        <v>2.0249999999999999</v>
      </c>
      <c r="J51" s="43">
        <f t="shared" si="22"/>
        <v>2.0314999999999999</v>
      </c>
      <c r="K51" s="42">
        <f t="shared" si="23"/>
        <v>5</v>
      </c>
      <c r="L51" s="43">
        <f t="shared" si="21"/>
        <v>10.157499999999999</v>
      </c>
      <c r="M51" s="55"/>
      <c r="N51" s="55"/>
      <c r="O51" s="55"/>
      <c r="P51" s="41"/>
      <c r="Q51" s="40"/>
      <c r="R51" s="41"/>
      <c r="S51" s="41"/>
      <c r="T51" s="41"/>
      <c r="U51" s="41"/>
      <c r="V51" s="41"/>
    </row>
    <row r="52" spans="1:22" x14ac:dyDescent="0.2">
      <c r="A52" s="41"/>
      <c r="B52" s="42"/>
      <c r="C52" s="47"/>
      <c r="D52" s="43"/>
      <c r="E52" s="42"/>
      <c r="F52" s="43"/>
      <c r="G52" s="41"/>
      <c r="H52" s="44"/>
      <c r="I52" s="44"/>
      <c r="J52" s="43"/>
      <c r="K52" s="42"/>
      <c r="L52" s="43"/>
      <c r="M52" s="55"/>
      <c r="N52" s="55"/>
      <c r="O52" s="55"/>
      <c r="P52" s="41"/>
      <c r="Q52" s="40"/>
      <c r="R52" s="41"/>
      <c r="S52" s="41"/>
      <c r="T52" s="41"/>
      <c r="U52" s="41"/>
      <c r="V52" s="41"/>
    </row>
    <row r="53" spans="1:22" x14ac:dyDescent="0.2">
      <c r="A53" s="41"/>
      <c r="B53" s="44"/>
      <c r="C53" s="47"/>
      <c r="D53" s="43"/>
      <c r="E53" s="42"/>
      <c r="F53" s="43"/>
      <c r="G53" s="41"/>
      <c r="H53" s="44"/>
      <c r="I53" s="44"/>
      <c r="J53" s="43"/>
      <c r="K53" s="42"/>
      <c r="L53" s="43"/>
      <c r="M53" s="41"/>
      <c r="N53" s="56"/>
      <c r="O53" s="56"/>
      <c r="P53" s="41"/>
      <c r="Q53" s="41"/>
      <c r="R53" s="41"/>
      <c r="S53" s="41"/>
      <c r="T53" s="41"/>
      <c r="U53" s="41"/>
      <c r="V53" s="41"/>
    </row>
    <row r="54" spans="1:22" x14ac:dyDescent="0.2">
      <c r="A54" s="41"/>
      <c r="B54" s="44"/>
      <c r="C54" s="47"/>
      <c r="D54" s="43"/>
      <c r="E54" s="42"/>
      <c r="F54" s="43"/>
      <c r="G54" s="41"/>
      <c r="H54" s="44"/>
      <c r="I54" s="44"/>
      <c r="J54" s="43"/>
      <c r="K54" s="42"/>
      <c r="L54" s="43"/>
      <c r="M54" s="41"/>
      <c r="N54" s="53"/>
      <c r="O54" s="53"/>
      <c r="P54" s="41"/>
      <c r="Q54" s="41"/>
      <c r="R54" s="41"/>
      <c r="S54" s="41"/>
      <c r="T54" s="41"/>
      <c r="U54" s="41"/>
      <c r="V54" s="41"/>
    </row>
    <row r="55" spans="1:22" x14ac:dyDescent="0.2">
      <c r="A55" s="41"/>
      <c r="B55" s="44"/>
      <c r="C55" s="57"/>
      <c r="D55" s="41"/>
      <c r="E55" s="41"/>
      <c r="F55" s="41"/>
      <c r="G55" s="41"/>
      <c r="H55" s="41"/>
      <c r="I55" s="5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</row>
    <row r="56" spans="1:22" x14ac:dyDescent="0.2">
      <c r="A56" s="41"/>
      <c r="B56" s="44"/>
      <c r="C56" s="57"/>
      <c r="D56" s="41"/>
      <c r="E56" s="41"/>
      <c r="F56" s="41"/>
      <c r="G56" s="41"/>
      <c r="H56" s="41"/>
      <c r="I56" s="5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</row>
    <row r="57" spans="1:22" x14ac:dyDescent="0.2">
      <c r="A57" s="41"/>
      <c r="B57" s="44"/>
      <c r="C57" s="57"/>
      <c r="D57" s="41"/>
      <c r="E57" s="41"/>
      <c r="F57" s="41"/>
      <c r="G57" s="41"/>
      <c r="H57" s="41"/>
      <c r="I57" s="5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</row>
    <row r="58" spans="1:22" x14ac:dyDescent="0.2">
      <c r="A58" s="41"/>
      <c r="B58" s="44"/>
      <c r="C58" s="57"/>
      <c r="D58" s="41"/>
      <c r="E58" s="41"/>
      <c r="F58" s="41"/>
      <c r="G58" s="41"/>
      <c r="H58" s="41"/>
      <c r="I58" s="5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</row>
    <row r="59" spans="1:22" x14ac:dyDescent="0.2">
      <c r="A59" s="41"/>
      <c r="B59" s="44"/>
      <c r="C59" s="57"/>
      <c r="D59" s="41"/>
      <c r="E59" s="41"/>
      <c r="F59" s="41"/>
      <c r="G59" s="41"/>
      <c r="H59" s="41"/>
      <c r="I59" s="5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</row>
  </sheetData>
  <mergeCells count="9">
    <mergeCell ref="A1:T1"/>
    <mergeCell ref="G35:H35"/>
    <mergeCell ref="B36:F36"/>
    <mergeCell ref="H36:L36"/>
    <mergeCell ref="A3:P3"/>
    <mergeCell ref="B4:F4"/>
    <mergeCell ref="H4:L4"/>
    <mergeCell ref="A20:R20"/>
    <mergeCell ref="A34:R3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8"/>
  <sheetViews>
    <sheetView view="pageBreakPreview" zoomScale="106" zoomScaleNormal="100" zoomScaleSheetLayoutView="106" workbookViewId="0">
      <selection activeCell="Y18" sqref="Y18"/>
    </sheetView>
  </sheetViews>
  <sheetFormatPr defaultRowHeight="12.75" x14ac:dyDescent="0.2"/>
  <cols>
    <col min="1" max="1" width="3.5703125" style="5" customWidth="1"/>
    <col min="2" max="2" width="8.140625" style="22" customWidth="1"/>
    <col min="3" max="3" width="8.5703125" style="39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4" hidden="1" customWidth="1"/>
    <col min="10" max="12" width="7.42578125" style="5" hidden="1" customWidth="1"/>
    <col min="13" max="13" width="11.140625" style="5" customWidth="1"/>
    <col min="14" max="16" width="10.140625" style="5" customWidth="1"/>
    <col min="17" max="17" width="8.7109375" style="5" customWidth="1"/>
    <col min="18" max="19" width="8.85546875" style="5"/>
    <col min="20" max="20" width="10.4257812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86" t="s">
        <v>41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59"/>
      <c r="O1" s="159"/>
      <c r="P1" s="159"/>
      <c r="Q1" s="159"/>
      <c r="R1" s="159"/>
      <c r="S1" s="159"/>
      <c r="T1" s="159"/>
      <c r="U1" s="12"/>
      <c r="V1" s="12"/>
    </row>
    <row r="2" spans="1:22" ht="15" x14ac:dyDescent="0.2">
      <c r="B2" s="13"/>
      <c r="C2" s="26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90" t="s">
        <v>37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22" x14ac:dyDescent="0.2">
      <c r="B4" s="190" t="s">
        <v>8</v>
      </c>
      <c r="C4" s="190"/>
      <c r="D4" s="190"/>
      <c r="E4" s="190"/>
      <c r="F4" s="190"/>
      <c r="H4" s="190" t="s">
        <v>9</v>
      </c>
      <c r="I4" s="190"/>
      <c r="J4" s="190"/>
      <c r="K4" s="190"/>
      <c r="L4" s="190"/>
      <c r="M4" s="24"/>
      <c r="N4" s="15"/>
      <c r="O4" s="15"/>
      <c r="P4" s="15"/>
    </row>
    <row r="5" spans="1:22" x14ac:dyDescent="0.2">
      <c r="B5" s="2">
        <v>0</v>
      </c>
      <c r="C5" s="3">
        <v>0.14699999999999999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34</v>
      </c>
      <c r="N5" s="20"/>
      <c r="O5" s="20"/>
      <c r="P5" s="20"/>
      <c r="R5" s="21"/>
    </row>
    <row r="6" spans="1:22" x14ac:dyDescent="0.2">
      <c r="B6" s="2">
        <v>2</v>
      </c>
      <c r="C6" s="3">
        <v>0.13600000000000001</v>
      </c>
      <c r="D6" s="19">
        <f>(C5+C6)/2</f>
        <v>0.14150000000000001</v>
      </c>
      <c r="E6" s="16">
        <f>B6-B5</f>
        <v>2</v>
      </c>
      <c r="F6" s="19">
        <f>D6*E6</f>
        <v>0.28300000000000003</v>
      </c>
      <c r="G6" s="16"/>
      <c r="H6" s="2">
        <v>0</v>
      </c>
      <c r="I6" s="2">
        <v>2.1709999999999998</v>
      </c>
      <c r="J6" s="19"/>
      <c r="K6" s="16"/>
      <c r="L6" s="19"/>
      <c r="N6" s="20"/>
      <c r="O6" s="20"/>
      <c r="P6" s="20"/>
      <c r="Q6" s="22"/>
      <c r="R6" s="21"/>
    </row>
    <row r="7" spans="1:22" x14ac:dyDescent="0.2">
      <c r="B7" s="2">
        <v>4</v>
      </c>
      <c r="C7" s="3">
        <v>0.126</v>
      </c>
      <c r="D7" s="19">
        <f t="shared" ref="D7:D18" si="0">(C6+C7)/2</f>
        <v>0.13100000000000001</v>
      </c>
      <c r="E7" s="16">
        <f t="shared" ref="E7:E18" si="1">B7-B6</f>
        <v>2</v>
      </c>
      <c r="F7" s="19">
        <f t="shared" ref="F7:F18" si="2">D7*E7</f>
        <v>0.26200000000000001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18</v>
      </c>
      <c r="N7" s="20"/>
      <c r="O7" s="20"/>
      <c r="P7" s="20"/>
      <c r="Q7" s="22"/>
      <c r="R7" s="21"/>
    </row>
    <row r="8" spans="1:22" x14ac:dyDescent="0.2">
      <c r="B8" s="2">
        <v>5</v>
      </c>
      <c r="C8" s="3">
        <v>0.123</v>
      </c>
      <c r="D8" s="19">
        <f t="shared" si="0"/>
        <v>0.1245</v>
      </c>
      <c r="E8" s="16">
        <f t="shared" si="1"/>
        <v>1</v>
      </c>
      <c r="F8" s="19">
        <f t="shared" si="2"/>
        <v>0.1245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6</v>
      </c>
      <c r="C9" s="3">
        <v>0.121</v>
      </c>
      <c r="D9" s="19">
        <f t="shared" si="0"/>
        <v>0.122</v>
      </c>
      <c r="E9" s="16">
        <f t="shared" si="1"/>
        <v>1</v>
      </c>
      <c r="F9" s="19">
        <f t="shared" si="2"/>
        <v>0.122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7</v>
      </c>
      <c r="C10" s="3">
        <v>0.11600000000000001</v>
      </c>
      <c r="D10" s="19">
        <f t="shared" si="0"/>
        <v>0.11849999999999999</v>
      </c>
      <c r="E10" s="16">
        <f t="shared" si="1"/>
        <v>1</v>
      </c>
      <c r="F10" s="19">
        <f t="shared" si="2"/>
        <v>0.11849999999999999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N10" s="20"/>
      <c r="O10" s="20"/>
      <c r="P10" s="20"/>
      <c r="Q10" s="22"/>
      <c r="R10" s="21"/>
    </row>
    <row r="11" spans="1:22" x14ac:dyDescent="0.2">
      <c r="B11" s="2">
        <v>8</v>
      </c>
      <c r="C11" s="3">
        <v>0.111</v>
      </c>
      <c r="D11" s="19">
        <f t="shared" si="0"/>
        <v>0.1135</v>
      </c>
      <c r="E11" s="16">
        <f t="shared" si="1"/>
        <v>1</v>
      </c>
      <c r="F11" s="19">
        <f t="shared" si="2"/>
        <v>0.1135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9</v>
      </c>
      <c r="C12" s="3">
        <v>0.10100000000000001</v>
      </c>
      <c r="D12" s="19">
        <f t="shared" si="0"/>
        <v>0.10600000000000001</v>
      </c>
      <c r="E12" s="16">
        <f t="shared" si="1"/>
        <v>1</v>
      </c>
      <c r="F12" s="19">
        <f t="shared" si="2"/>
        <v>0.10600000000000001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17</v>
      </c>
      <c r="N12" s="20"/>
      <c r="O12" s="20"/>
      <c r="P12" s="20"/>
      <c r="Q12" s="22"/>
      <c r="R12" s="21"/>
    </row>
    <row r="13" spans="1:22" x14ac:dyDescent="0.2">
      <c r="B13" s="2">
        <v>10</v>
      </c>
      <c r="C13" s="3">
        <v>0.113</v>
      </c>
      <c r="D13" s="19">
        <f t="shared" si="0"/>
        <v>0.10700000000000001</v>
      </c>
      <c r="E13" s="16">
        <f t="shared" si="1"/>
        <v>1</v>
      </c>
      <c r="F13" s="19">
        <f t="shared" si="2"/>
        <v>0.10700000000000001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3"/>
      <c r="O13" s="23"/>
      <c r="P13" s="23"/>
      <c r="Q13" s="22"/>
      <c r="R13" s="21"/>
    </row>
    <row r="14" spans="1:22" x14ac:dyDescent="0.2">
      <c r="B14" s="2">
        <v>11</v>
      </c>
      <c r="C14" s="3">
        <v>0.121</v>
      </c>
      <c r="D14" s="19">
        <f t="shared" si="0"/>
        <v>0.11699999999999999</v>
      </c>
      <c r="E14" s="16">
        <f t="shared" si="1"/>
        <v>1</v>
      </c>
      <c r="F14" s="19">
        <f t="shared" si="2"/>
        <v>0.11699999999999999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N14" s="20"/>
      <c r="O14" s="20"/>
      <c r="P14" s="20"/>
      <c r="Q14" s="22"/>
      <c r="R14" s="21"/>
    </row>
    <row r="15" spans="1:22" x14ac:dyDescent="0.2">
      <c r="B15" s="2">
        <v>12</v>
      </c>
      <c r="C15" s="3">
        <v>0.16900000000000001</v>
      </c>
      <c r="D15" s="19">
        <f t="shared" si="0"/>
        <v>0.14500000000000002</v>
      </c>
      <c r="E15" s="16">
        <f t="shared" si="1"/>
        <v>1</v>
      </c>
      <c r="F15" s="19">
        <f t="shared" si="2"/>
        <v>0.14500000000000002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3"/>
      <c r="O15" s="23"/>
      <c r="P15" s="23"/>
      <c r="Q15" s="22"/>
      <c r="R15" s="21"/>
    </row>
    <row r="16" spans="1:22" x14ac:dyDescent="0.2">
      <c r="B16" s="2">
        <v>13</v>
      </c>
      <c r="C16" s="3">
        <v>0.23599999999999999</v>
      </c>
      <c r="D16" s="19">
        <f t="shared" si="0"/>
        <v>0.20250000000000001</v>
      </c>
      <c r="E16" s="16">
        <f t="shared" si="1"/>
        <v>1</v>
      </c>
      <c r="F16" s="19">
        <f t="shared" si="2"/>
        <v>0.20250000000000001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3"/>
      <c r="O16" s="23"/>
      <c r="P16" s="23"/>
      <c r="Q16" s="22"/>
      <c r="R16" s="21"/>
    </row>
    <row r="17" spans="1:19" x14ac:dyDescent="0.2">
      <c r="B17" s="2">
        <v>14</v>
      </c>
      <c r="C17" s="3">
        <v>0.24099999999999999</v>
      </c>
      <c r="D17" s="19">
        <f t="shared" si="0"/>
        <v>0.23849999999999999</v>
      </c>
      <c r="E17" s="16">
        <f t="shared" si="1"/>
        <v>1</v>
      </c>
      <c r="F17" s="19">
        <f t="shared" si="2"/>
        <v>0.23849999999999999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16</v>
      </c>
      <c r="N17" s="20"/>
      <c r="O17" s="20"/>
      <c r="P17" s="20"/>
      <c r="R17" s="21"/>
    </row>
    <row r="18" spans="1:19" x14ac:dyDescent="0.2">
      <c r="B18" s="2">
        <v>16</v>
      </c>
      <c r="C18" s="3">
        <v>0.14099999999999999</v>
      </c>
      <c r="D18" s="19">
        <f t="shared" si="0"/>
        <v>0.191</v>
      </c>
      <c r="E18" s="16">
        <f t="shared" si="1"/>
        <v>2</v>
      </c>
      <c r="F18" s="19">
        <f t="shared" si="2"/>
        <v>0.38200000000000001</v>
      </c>
      <c r="G18" s="1"/>
      <c r="H18" s="2">
        <v>50</v>
      </c>
      <c r="I18" s="25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18</v>
      </c>
      <c r="C19" s="3">
        <v>0.14099999999999999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">
      <c r="B20" s="2">
        <v>20</v>
      </c>
      <c r="C20" s="3">
        <v>0.18</v>
      </c>
      <c r="D20" s="19"/>
      <c r="E20" s="16"/>
      <c r="F20" s="19"/>
      <c r="G20" s="1"/>
      <c r="H20" s="17"/>
      <c r="I20" s="17"/>
      <c r="J20" s="19"/>
      <c r="K20" s="16"/>
      <c r="L20" s="19"/>
      <c r="M20" s="19" t="s">
        <v>30</v>
      </c>
      <c r="N20" s="20"/>
      <c r="O20" s="20"/>
      <c r="P20" s="20"/>
      <c r="R20" s="21"/>
    </row>
    <row r="21" spans="1:19" x14ac:dyDescent="0.2">
      <c r="B21" s="17"/>
      <c r="C21" s="38"/>
      <c r="D21" s="19"/>
      <c r="E21" s="16"/>
      <c r="F21" s="19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9" x14ac:dyDescent="0.2">
      <c r="B22" s="17"/>
      <c r="C22" s="19"/>
      <c r="D22" s="19"/>
      <c r="E22" s="16"/>
      <c r="F22" s="19"/>
      <c r="H22" s="17"/>
      <c r="I22" s="17"/>
      <c r="J22" s="19"/>
      <c r="K22" s="16"/>
      <c r="L22" s="19"/>
      <c r="N22" s="20"/>
      <c r="O22" s="20"/>
      <c r="P22" s="20"/>
      <c r="R22" s="21"/>
    </row>
    <row r="23" spans="1:19" x14ac:dyDescent="0.2">
      <c r="B23" s="17"/>
      <c r="C23" s="38"/>
      <c r="D23" s="19"/>
      <c r="E23" s="16"/>
      <c r="F23" s="19"/>
      <c r="H23" s="17"/>
      <c r="I23" s="17"/>
      <c r="J23" s="19"/>
      <c r="K23" s="16"/>
      <c r="L23" s="19"/>
      <c r="M23" s="19"/>
      <c r="O23" s="23"/>
      <c r="P23" s="23"/>
    </row>
    <row r="24" spans="1:19" ht="15" x14ac:dyDescent="0.25">
      <c r="A24" s="190" t="s">
        <v>38</v>
      </c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</row>
    <row r="25" spans="1:19" ht="15" x14ac:dyDescent="0.25">
      <c r="A25" s="24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</row>
    <row r="26" spans="1:19" x14ac:dyDescent="0.2">
      <c r="B26" s="2">
        <v>0</v>
      </c>
      <c r="C26" s="3">
        <v>2.4470000000000001</v>
      </c>
      <c r="D26" s="16"/>
      <c r="E26" s="16"/>
      <c r="F26" s="16"/>
      <c r="G26" s="16"/>
      <c r="H26" s="17"/>
      <c r="I26" s="18"/>
      <c r="J26" s="19"/>
      <c r="K26" s="16"/>
      <c r="L26" s="19"/>
      <c r="M26" s="19" t="s">
        <v>35</v>
      </c>
      <c r="N26" s="20"/>
      <c r="O26" s="20"/>
      <c r="P26" s="20"/>
      <c r="R26" s="21"/>
    </row>
    <row r="27" spans="1:19" x14ac:dyDescent="0.2">
      <c r="B27" s="2">
        <v>3</v>
      </c>
      <c r="C27" s="3">
        <v>2.4409999999999998</v>
      </c>
      <c r="D27" s="19">
        <f>(C26+C27)/2</f>
        <v>2.444</v>
      </c>
      <c r="E27" s="16">
        <f>B27-B26</f>
        <v>3</v>
      </c>
      <c r="F27" s="19">
        <f>D27*E27</f>
        <v>7.3319999999999999</v>
      </c>
      <c r="G27" s="16"/>
      <c r="H27" s="2">
        <v>0</v>
      </c>
      <c r="I27" s="2">
        <v>1.8839999999999999</v>
      </c>
      <c r="J27" s="19"/>
      <c r="K27" s="16"/>
      <c r="L27" s="19"/>
      <c r="M27" s="19" t="s">
        <v>18</v>
      </c>
      <c r="N27" s="20"/>
      <c r="O27" s="20"/>
      <c r="P27" s="20"/>
      <c r="Q27" s="22"/>
      <c r="R27" s="21"/>
    </row>
    <row r="28" spans="1:19" x14ac:dyDescent="0.2">
      <c r="B28" s="2">
        <v>4</v>
      </c>
      <c r="C28" s="3">
        <v>0.83099999999999996</v>
      </c>
      <c r="D28" s="19">
        <f t="shared" ref="D28:D39" si="8">(C27+C28)/2</f>
        <v>1.6359999999999999</v>
      </c>
      <c r="E28" s="16">
        <f t="shared" ref="E28:E39" si="9">B28-B27</f>
        <v>1</v>
      </c>
      <c r="F28" s="19">
        <f t="shared" ref="F28:F40" si="10">D28*E28</f>
        <v>1.6359999999999999</v>
      </c>
      <c r="G28" s="16"/>
      <c r="H28" s="2">
        <v>5</v>
      </c>
      <c r="I28" s="2">
        <v>1.861</v>
      </c>
      <c r="J28" s="19">
        <f t="shared" ref="J28:J33" si="11">AVERAGE(I27,I28)</f>
        <v>1.8725000000000001</v>
      </c>
      <c r="K28" s="16">
        <f t="shared" ref="K28:K33" si="12">H28-H27</f>
        <v>5</v>
      </c>
      <c r="L28" s="19">
        <f t="shared" ref="L28:L40" si="13">K28*J28</f>
        <v>9.3625000000000007</v>
      </c>
      <c r="N28" s="20"/>
      <c r="O28" s="20"/>
      <c r="P28" s="20"/>
      <c r="Q28" s="22"/>
      <c r="R28" s="21"/>
    </row>
    <row r="29" spans="1:19" x14ac:dyDescent="0.2">
      <c r="B29" s="2">
        <v>5</v>
      </c>
      <c r="C29" s="3">
        <v>0.48599999999999999</v>
      </c>
      <c r="D29" s="19">
        <f t="shared" si="8"/>
        <v>0.65849999999999997</v>
      </c>
      <c r="E29" s="16">
        <f t="shared" si="9"/>
        <v>1</v>
      </c>
      <c r="F29" s="19">
        <f t="shared" si="10"/>
        <v>0.65849999999999997</v>
      </c>
      <c r="G29" s="16"/>
      <c r="H29" s="2">
        <v>10</v>
      </c>
      <c r="I29" s="2">
        <v>1.8089999999999999</v>
      </c>
      <c r="J29" s="19">
        <f t="shared" si="11"/>
        <v>1.835</v>
      </c>
      <c r="K29" s="16">
        <f t="shared" si="12"/>
        <v>5</v>
      </c>
      <c r="L29" s="19">
        <f t="shared" si="13"/>
        <v>9.1750000000000007</v>
      </c>
      <c r="N29" s="20"/>
      <c r="O29" s="20"/>
      <c r="P29" s="20"/>
      <c r="Q29" s="22"/>
      <c r="R29" s="21"/>
    </row>
    <row r="30" spans="1:19" x14ac:dyDescent="0.2">
      <c r="B30" s="2">
        <v>6</v>
      </c>
      <c r="C30" s="3">
        <v>0.40100000000000002</v>
      </c>
      <c r="D30" s="19">
        <f t="shared" si="8"/>
        <v>0.44350000000000001</v>
      </c>
      <c r="E30" s="16">
        <f t="shared" si="9"/>
        <v>1</v>
      </c>
      <c r="F30" s="19">
        <f t="shared" si="10"/>
        <v>0.44350000000000001</v>
      </c>
      <c r="G30" s="16"/>
      <c r="H30" s="2">
        <v>12</v>
      </c>
      <c r="I30" s="2">
        <v>1.129</v>
      </c>
      <c r="J30" s="19">
        <f t="shared" si="11"/>
        <v>1.4689999999999999</v>
      </c>
      <c r="K30" s="16">
        <f t="shared" si="12"/>
        <v>2</v>
      </c>
      <c r="L30" s="19">
        <f t="shared" si="13"/>
        <v>2.9379999999999997</v>
      </c>
      <c r="M30" s="19"/>
      <c r="N30" s="20"/>
      <c r="O30" s="20"/>
      <c r="P30" s="20"/>
      <c r="Q30" s="22"/>
      <c r="R30" s="21"/>
    </row>
    <row r="31" spans="1:19" x14ac:dyDescent="0.2">
      <c r="B31" s="2">
        <v>6.5</v>
      </c>
      <c r="C31" s="3">
        <v>0.36699999999999999</v>
      </c>
      <c r="D31" s="19">
        <f t="shared" si="8"/>
        <v>0.38400000000000001</v>
      </c>
      <c r="E31" s="16">
        <f t="shared" si="9"/>
        <v>0.5</v>
      </c>
      <c r="F31" s="19">
        <f t="shared" si="10"/>
        <v>0.192</v>
      </c>
      <c r="G31" s="16"/>
      <c r="H31" s="2">
        <v>15</v>
      </c>
      <c r="I31" s="2">
        <v>0.308</v>
      </c>
      <c r="J31" s="19">
        <f t="shared" si="11"/>
        <v>0.71850000000000003</v>
      </c>
      <c r="K31" s="16">
        <f t="shared" si="12"/>
        <v>3</v>
      </c>
      <c r="L31" s="19">
        <f t="shared" si="13"/>
        <v>2.1555</v>
      </c>
      <c r="M31" s="19" t="s">
        <v>17</v>
      </c>
      <c r="N31" s="20"/>
      <c r="O31" s="20"/>
      <c r="P31" s="20"/>
      <c r="Q31" s="22"/>
      <c r="R31" s="21"/>
    </row>
    <row r="32" spans="1:19" x14ac:dyDescent="0.2">
      <c r="B32" s="2">
        <v>7</v>
      </c>
      <c r="C32" s="3">
        <v>0.40300000000000002</v>
      </c>
      <c r="D32" s="19">
        <f t="shared" si="8"/>
        <v>0.38500000000000001</v>
      </c>
      <c r="E32" s="16">
        <f t="shared" si="9"/>
        <v>0.5</v>
      </c>
      <c r="F32" s="19">
        <f t="shared" si="10"/>
        <v>0.1925</v>
      </c>
      <c r="G32" s="16"/>
      <c r="H32" s="2">
        <v>20</v>
      </c>
      <c r="I32" s="2">
        <v>-0.28100000000000003</v>
      </c>
      <c r="J32" s="19">
        <f t="shared" si="11"/>
        <v>1.3499999999999984E-2</v>
      </c>
      <c r="K32" s="16">
        <f t="shared" si="12"/>
        <v>5</v>
      </c>
      <c r="L32" s="19">
        <f t="shared" si="13"/>
        <v>6.7499999999999921E-2</v>
      </c>
      <c r="M32" s="19"/>
      <c r="N32" s="20"/>
      <c r="O32" s="20"/>
      <c r="P32" s="20"/>
      <c r="Q32" s="22"/>
      <c r="R32" s="21"/>
    </row>
    <row r="33" spans="1:19" x14ac:dyDescent="0.2">
      <c r="B33" s="2">
        <v>8</v>
      </c>
      <c r="C33" s="3">
        <v>0.49099999999999999</v>
      </c>
      <c r="D33" s="19">
        <f t="shared" si="8"/>
        <v>0.44700000000000001</v>
      </c>
      <c r="E33" s="16">
        <f t="shared" si="9"/>
        <v>1</v>
      </c>
      <c r="F33" s="19">
        <f t="shared" si="10"/>
        <v>0.44700000000000001</v>
      </c>
      <c r="G33" s="16"/>
      <c r="H33" s="2">
        <v>25</v>
      </c>
      <c r="I33" s="2">
        <v>-0.95099999999999996</v>
      </c>
      <c r="J33" s="19">
        <f t="shared" si="11"/>
        <v>-0.61599999999999999</v>
      </c>
      <c r="K33" s="16">
        <f t="shared" si="12"/>
        <v>5</v>
      </c>
      <c r="L33" s="19">
        <f t="shared" si="13"/>
        <v>-3.08</v>
      </c>
      <c r="N33" s="20"/>
      <c r="O33" s="20"/>
      <c r="P33" s="20"/>
      <c r="Q33" s="22"/>
      <c r="R33" s="21"/>
    </row>
    <row r="34" spans="1:19" x14ac:dyDescent="0.2">
      <c r="B34" s="2">
        <v>9</v>
      </c>
      <c r="C34" s="3">
        <v>0.80300000000000005</v>
      </c>
      <c r="D34" s="19">
        <f t="shared" si="8"/>
        <v>0.64700000000000002</v>
      </c>
      <c r="E34" s="16">
        <f t="shared" si="9"/>
        <v>1</v>
      </c>
      <c r="F34" s="19">
        <f t="shared" si="10"/>
        <v>0.64700000000000002</v>
      </c>
      <c r="G34" s="16"/>
      <c r="H34" s="16">
        <f>H35-(I34-I35)*2</f>
        <v>25.22</v>
      </c>
      <c r="I34" s="16">
        <v>-1.1000000000000001</v>
      </c>
      <c r="J34" s="19">
        <f>AVERAGE(I33,I34)</f>
        <v>-1.0255000000000001</v>
      </c>
      <c r="K34" s="16">
        <f>H34-H33</f>
        <v>0.21999999999999886</v>
      </c>
      <c r="L34" s="19">
        <f t="shared" si="13"/>
        <v>-0.22560999999999884</v>
      </c>
      <c r="M34" s="19"/>
      <c r="N34" s="23"/>
      <c r="O34" s="23"/>
      <c r="P34" s="23"/>
      <c r="Q34" s="22"/>
      <c r="R34" s="21"/>
    </row>
    <row r="35" spans="1:19" x14ac:dyDescent="0.2">
      <c r="B35" s="2">
        <v>10</v>
      </c>
      <c r="C35" s="3">
        <v>2.7309999999999999</v>
      </c>
      <c r="D35" s="19">
        <f t="shared" si="8"/>
        <v>1.7669999999999999</v>
      </c>
      <c r="E35" s="16">
        <f t="shared" si="9"/>
        <v>1</v>
      </c>
      <c r="F35" s="19">
        <f t="shared" si="10"/>
        <v>1.7669999999999999</v>
      </c>
      <c r="G35" s="16"/>
      <c r="H35" s="21">
        <f>H36-9</f>
        <v>29</v>
      </c>
      <c r="I35" s="21">
        <f>I36</f>
        <v>-2.99</v>
      </c>
      <c r="J35" s="19">
        <f t="shared" ref="J35:J39" si="14">AVERAGE(I34,I35)</f>
        <v>-2.0449999999999999</v>
      </c>
      <c r="K35" s="16">
        <f t="shared" ref="K35:K39" si="15">H35-H34</f>
        <v>3.7800000000000011</v>
      </c>
      <c r="L35" s="19">
        <f t="shared" si="13"/>
        <v>-7.730100000000002</v>
      </c>
      <c r="M35" s="19" t="s">
        <v>16</v>
      </c>
      <c r="N35" s="20"/>
      <c r="O35" s="20"/>
      <c r="P35" s="20"/>
      <c r="Q35" s="22"/>
      <c r="R35" s="21"/>
    </row>
    <row r="36" spans="1:19" x14ac:dyDescent="0.2">
      <c r="B36" s="2">
        <v>15</v>
      </c>
      <c r="C36" s="3">
        <v>2.7360000000000002</v>
      </c>
      <c r="D36" s="19">
        <f t="shared" si="8"/>
        <v>2.7335000000000003</v>
      </c>
      <c r="E36" s="16">
        <f t="shared" si="9"/>
        <v>5</v>
      </c>
      <c r="F36" s="19">
        <f t="shared" si="10"/>
        <v>13.6675</v>
      </c>
      <c r="G36" s="1"/>
      <c r="H36" s="21">
        <v>38</v>
      </c>
      <c r="I36" s="21"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N36" s="23"/>
      <c r="O36" s="23"/>
      <c r="P36" s="23"/>
      <c r="Q36" s="22"/>
      <c r="R36" s="21"/>
    </row>
    <row r="37" spans="1:19" x14ac:dyDescent="0.2">
      <c r="B37" s="2">
        <v>20</v>
      </c>
      <c r="C37" s="3">
        <v>2.7509999999999999</v>
      </c>
      <c r="D37" s="19">
        <f t="shared" si="8"/>
        <v>2.7435</v>
      </c>
      <c r="E37" s="16">
        <f t="shared" si="9"/>
        <v>5</v>
      </c>
      <c r="F37" s="19">
        <f t="shared" si="10"/>
        <v>13.717500000000001</v>
      </c>
      <c r="G37" s="1"/>
      <c r="H37" s="16">
        <f>H36+9</f>
        <v>47</v>
      </c>
      <c r="I37" s="16">
        <f>I36</f>
        <v>-2.99</v>
      </c>
      <c r="J37" s="19">
        <f t="shared" si="14"/>
        <v>-2.99</v>
      </c>
      <c r="K37" s="16">
        <f t="shared" si="15"/>
        <v>9</v>
      </c>
      <c r="L37" s="19">
        <f t="shared" si="13"/>
        <v>-26.910000000000004</v>
      </c>
      <c r="M37" s="5" t="s">
        <v>22</v>
      </c>
      <c r="N37" s="23"/>
      <c r="O37" s="23"/>
      <c r="P37" s="23"/>
      <c r="Q37" s="22"/>
      <c r="R37" s="21"/>
    </row>
    <row r="38" spans="1:19" x14ac:dyDescent="0.2">
      <c r="B38" s="17"/>
      <c r="C38" s="38"/>
      <c r="D38" s="19" t="e">
        <f>(#REF!+C38)/2</f>
        <v>#REF!</v>
      </c>
      <c r="E38" s="16" t="e">
        <f>B38-#REF!</f>
        <v>#REF!</v>
      </c>
      <c r="F38" s="19" t="e">
        <f t="shared" si="10"/>
        <v>#REF!</v>
      </c>
      <c r="H38" s="17">
        <v>60</v>
      </c>
      <c r="I38" s="17">
        <v>0.70099999999999996</v>
      </c>
      <c r="J38" s="19" t="e">
        <f>AVERAGE(#REF!,I38)</f>
        <v>#REF!</v>
      </c>
      <c r="K38" s="16" t="e">
        <f>H38-#REF!</f>
        <v>#REF!</v>
      </c>
      <c r="L38" s="19" t="e">
        <f t="shared" si="13"/>
        <v>#REF!</v>
      </c>
      <c r="M38" s="19"/>
      <c r="N38" s="20"/>
      <c r="O38" s="20"/>
      <c r="P38" s="20"/>
      <c r="R38" s="21"/>
    </row>
    <row r="39" spans="1:19" x14ac:dyDescent="0.2">
      <c r="B39" s="17"/>
      <c r="C39" s="38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3"/>
      <c r="P39" s="23"/>
    </row>
    <row r="40" spans="1:19" x14ac:dyDescent="0.2">
      <c r="B40" s="17"/>
      <c r="C40" s="38"/>
      <c r="D40" s="19">
        <f>(C39+C40)/2</f>
        <v>0</v>
      </c>
      <c r="E40" s="16">
        <f>B40-B39</f>
        <v>0</v>
      </c>
      <c r="F40" s="19">
        <f t="shared" si="10"/>
        <v>0</v>
      </c>
      <c r="H40" s="17">
        <v>65</v>
      </c>
      <c r="I40" s="17">
        <v>1.45</v>
      </c>
      <c r="J40" s="19">
        <f>AVERAGE(I39,I40)</f>
        <v>1.4544999999999999</v>
      </c>
      <c r="K40" s="16">
        <f>H40-H39</f>
        <v>3</v>
      </c>
      <c r="L40" s="19">
        <f t="shared" si="13"/>
        <v>4.3635000000000002</v>
      </c>
      <c r="M40" s="19"/>
      <c r="O40" s="14"/>
      <c r="P40" s="14"/>
    </row>
    <row r="41" spans="1:19" ht="15" x14ac:dyDescent="0.25">
      <c r="A41" s="190" t="s">
        <v>36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</row>
    <row r="42" spans="1:19" ht="15" x14ac:dyDescent="0.2">
      <c r="B42" s="13"/>
      <c r="C42" s="26"/>
      <c r="D42" s="13"/>
      <c r="E42" s="1" t="s">
        <v>7</v>
      </c>
      <c r="F42" s="1"/>
      <c r="G42" s="192">
        <v>0.2</v>
      </c>
      <c r="H42" s="192"/>
      <c r="I42" s="13"/>
      <c r="J42" s="13"/>
      <c r="K42" s="13"/>
      <c r="L42" s="13"/>
      <c r="M42" s="13"/>
      <c r="N42" s="14"/>
      <c r="O42" s="14"/>
      <c r="P42" s="27"/>
    </row>
    <row r="43" spans="1:19" x14ac:dyDescent="0.2">
      <c r="B43" s="190" t="s">
        <v>8</v>
      </c>
      <c r="C43" s="190"/>
      <c r="D43" s="190"/>
      <c r="E43" s="190"/>
      <c r="F43" s="190"/>
      <c r="G43" s="5" t="s">
        <v>5</v>
      </c>
      <c r="H43" s="190" t="s">
        <v>9</v>
      </c>
      <c r="I43" s="190"/>
      <c r="J43" s="190"/>
      <c r="K43" s="190"/>
      <c r="L43" s="190"/>
      <c r="M43" s="24"/>
      <c r="N43" s="15"/>
      <c r="O43" s="15"/>
      <c r="P43" s="15"/>
    </row>
    <row r="44" spans="1:19" x14ac:dyDescent="0.2">
      <c r="B44" s="2">
        <v>0</v>
      </c>
      <c r="C44" s="3">
        <v>0.441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20</v>
      </c>
      <c r="N44" s="20"/>
      <c r="O44" s="20"/>
      <c r="P44" s="20"/>
      <c r="R44" s="21"/>
    </row>
    <row r="45" spans="1:19" x14ac:dyDescent="0.2">
      <c r="B45" s="2">
        <v>2</v>
      </c>
      <c r="C45" s="3">
        <v>0.56599999999999995</v>
      </c>
      <c r="D45" s="19">
        <f>(C44+C45)/2</f>
        <v>0.50349999999999995</v>
      </c>
      <c r="E45" s="16">
        <f>B45-B44</f>
        <v>2</v>
      </c>
      <c r="F45" s="19">
        <f>D45*E45</f>
        <v>1.0069999999999999</v>
      </c>
      <c r="G45" s="16"/>
      <c r="H45" s="2"/>
      <c r="I45" s="2"/>
      <c r="J45" s="19"/>
      <c r="K45" s="16"/>
      <c r="L45" s="19"/>
      <c r="N45" s="20"/>
      <c r="O45" s="20"/>
      <c r="P45" s="20"/>
      <c r="Q45" s="22"/>
      <c r="R45" s="21"/>
    </row>
    <row r="46" spans="1:19" x14ac:dyDescent="0.2">
      <c r="B46" s="2">
        <v>4</v>
      </c>
      <c r="C46" s="3">
        <v>0.84099999999999997</v>
      </c>
      <c r="D46" s="19">
        <f t="shared" ref="D46:D56" si="16">(C45+C46)/2</f>
        <v>0.70350000000000001</v>
      </c>
      <c r="E46" s="16">
        <f t="shared" ref="E46:E56" si="17">B46-B45</f>
        <v>2</v>
      </c>
      <c r="F46" s="19">
        <f t="shared" ref="F46:F56" si="18">D46*E46</f>
        <v>1.407</v>
      </c>
      <c r="G46" s="16"/>
      <c r="H46" s="2"/>
      <c r="I46" s="2"/>
      <c r="J46" s="19"/>
      <c r="K46" s="16"/>
      <c r="L46" s="19"/>
      <c r="N46" s="20"/>
      <c r="O46" s="20"/>
      <c r="P46" s="20"/>
      <c r="Q46" s="22"/>
      <c r="R46" s="21"/>
    </row>
    <row r="47" spans="1:19" x14ac:dyDescent="0.2">
      <c r="B47" s="2">
        <v>5</v>
      </c>
      <c r="C47" s="3">
        <v>1.6359999999999999</v>
      </c>
      <c r="D47" s="19">
        <f t="shared" si="16"/>
        <v>1.2384999999999999</v>
      </c>
      <c r="E47" s="16">
        <f t="shared" si="17"/>
        <v>1</v>
      </c>
      <c r="F47" s="19">
        <f t="shared" si="18"/>
        <v>1.2384999999999999</v>
      </c>
      <c r="G47" s="16"/>
      <c r="H47" s="2"/>
      <c r="I47" s="2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">
      <c r="B48" s="2">
        <v>6</v>
      </c>
      <c r="C48" s="3">
        <v>1.631</v>
      </c>
      <c r="D48" s="19">
        <f t="shared" si="16"/>
        <v>1.6335</v>
      </c>
      <c r="E48" s="16">
        <f t="shared" si="17"/>
        <v>1</v>
      </c>
      <c r="F48" s="19">
        <f t="shared" si="18"/>
        <v>1.6335</v>
      </c>
      <c r="G48" s="16"/>
      <c r="H48" s="2"/>
      <c r="I48" s="2"/>
      <c r="J48" s="19"/>
      <c r="K48" s="16"/>
      <c r="L48" s="19"/>
      <c r="M48" s="19" t="s">
        <v>16</v>
      </c>
      <c r="N48" s="20"/>
      <c r="O48" s="20"/>
      <c r="P48" s="20"/>
      <c r="Q48" s="22"/>
      <c r="R48" s="21"/>
    </row>
    <row r="49" spans="2:18" x14ac:dyDescent="0.2">
      <c r="B49" s="2">
        <v>8</v>
      </c>
      <c r="C49" s="3">
        <v>0.53100000000000003</v>
      </c>
      <c r="D49" s="19">
        <f t="shared" si="16"/>
        <v>1.081</v>
      </c>
      <c r="E49" s="16">
        <f t="shared" si="17"/>
        <v>2</v>
      </c>
      <c r="F49" s="19">
        <f t="shared" si="18"/>
        <v>2.1619999999999999</v>
      </c>
      <c r="G49" s="16"/>
      <c r="H49" s="2"/>
      <c r="I49" s="2"/>
      <c r="J49" s="19"/>
      <c r="K49" s="16"/>
      <c r="L49" s="19"/>
      <c r="N49" s="20"/>
      <c r="O49" s="20"/>
      <c r="P49" s="20"/>
      <c r="Q49" s="22"/>
      <c r="R49" s="21"/>
    </row>
    <row r="50" spans="2:18" x14ac:dyDescent="0.2">
      <c r="B50" s="2">
        <v>10</v>
      </c>
      <c r="C50" s="3">
        <v>0.247</v>
      </c>
      <c r="D50" s="19">
        <f t="shared" si="16"/>
        <v>0.38900000000000001</v>
      </c>
      <c r="E50" s="16">
        <f t="shared" si="17"/>
        <v>2</v>
      </c>
      <c r="F50" s="19">
        <f t="shared" si="18"/>
        <v>0.77800000000000002</v>
      </c>
      <c r="G50" s="16"/>
      <c r="H50" s="2">
        <v>0</v>
      </c>
      <c r="I50" s="2">
        <v>1.925</v>
      </c>
      <c r="J50" s="19"/>
      <c r="K50" s="16"/>
      <c r="L50" s="19"/>
      <c r="M50" s="19"/>
      <c r="N50" s="20"/>
      <c r="O50" s="20"/>
      <c r="P50" s="20"/>
      <c r="Q50" s="22"/>
      <c r="R50" s="21"/>
    </row>
    <row r="51" spans="2:18" x14ac:dyDescent="0.2">
      <c r="B51" s="2">
        <v>12</v>
      </c>
      <c r="C51" s="3">
        <v>3.5999999999999997E-2</v>
      </c>
      <c r="D51" s="19">
        <f t="shared" si="16"/>
        <v>0.14149999999999999</v>
      </c>
      <c r="E51" s="16">
        <f t="shared" si="17"/>
        <v>2</v>
      </c>
      <c r="F51" s="19">
        <f t="shared" si="18"/>
        <v>0.28299999999999997</v>
      </c>
      <c r="G51" s="16"/>
      <c r="H51" s="2">
        <v>5</v>
      </c>
      <c r="I51" s="2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/>
      <c r="N51" s="20"/>
      <c r="O51" s="20"/>
      <c r="P51" s="20"/>
      <c r="Q51" s="22"/>
      <c r="R51" s="21"/>
    </row>
    <row r="52" spans="2:18" x14ac:dyDescent="0.2">
      <c r="B52" s="2">
        <v>14</v>
      </c>
      <c r="C52" s="3">
        <v>-0.129</v>
      </c>
      <c r="D52" s="19">
        <f t="shared" si="16"/>
        <v>-4.65E-2</v>
      </c>
      <c r="E52" s="16">
        <f t="shared" si="17"/>
        <v>2</v>
      </c>
      <c r="F52" s="19">
        <f t="shared" si="18"/>
        <v>-9.2999999999999999E-2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/>
      <c r="N52" s="23"/>
      <c r="O52" s="23"/>
      <c r="P52" s="23"/>
      <c r="Q52" s="22"/>
      <c r="R52" s="21"/>
    </row>
    <row r="53" spans="2:18" x14ac:dyDescent="0.2">
      <c r="B53" s="2">
        <v>15</v>
      </c>
      <c r="C53" s="3">
        <v>-0.17299999999999999</v>
      </c>
      <c r="D53" s="19">
        <f t="shared" si="16"/>
        <v>-0.151</v>
      </c>
      <c r="E53" s="16">
        <f t="shared" si="17"/>
        <v>1</v>
      </c>
      <c r="F53" s="19">
        <f t="shared" si="18"/>
        <v>-0.151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 t="s">
        <v>17</v>
      </c>
      <c r="N53" s="20"/>
      <c r="O53" s="20"/>
      <c r="P53" s="20"/>
      <c r="Q53" s="22"/>
      <c r="R53" s="21"/>
    </row>
    <row r="54" spans="2:18" x14ac:dyDescent="0.2">
      <c r="B54" s="2">
        <v>16</v>
      </c>
      <c r="C54" s="3">
        <v>-0.12</v>
      </c>
      <c r="D54" s="19">
        <f t="shared" si="16"/>
        <v>-0.14649999999999999</v>
      </c>
      <c r="E54" s="16">
        <f t="shared" si="17"/>
        <v>1</v>
      </c>
      <c r="F54" s="19">
        <f t="shared" si="18"/>
        <v>-0.14649999999999999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/>
      <c r="N54" s="23"/>
      <c r="O54" s="23"/>
      <c r="P54" s="23"/>
      <c r="Q54" s="22"/>
      <c r="R54" s="21"/>
    </row>
    <row r="55" spans="2:18" x14ac:dyDescent="0.2">
      <c r="B55" s="2">
        <v>18</v>
      </c>
      <c r="C55" s="3">
        <v>4.7E-2</v>
      </c>
      <c r="D55" s="19">
        <f t="shared" si="16"/>
        <v>-3.6499999999999998E-2</v>
      </c>
      <c r="E55" s="16">
        <f t="shared" si="17"/>
        <v>2</v>
      </c>
      <c r="F55" s="19">
        <f t="shared" si="18"/>
        <v>-7.2999999999999995E-2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N55" s="23"/>
      <c r="O55" s="23"/>
      <c r="P55" s="23"/>
      <c r="Q55" s="22"/>
      <c r="R55" s="21"/>
    </row>
    <row r="56" spans="2:18" x14ac:dyDescent="0.2">
      <c r="B56" s="2">
        <v>20</v>
      </c>
      <c r="C56" s="3">
        <v>0.23100000000000001</v>
      </c>
      <c r="D56" s="19">
        <f t="shared" si="16"/>
        <v>0.13900000000000001</v>
      </c>
      <c r="E56" s="16">
        <f t="shared" si="17"/>
        <v>2</v>
      </c>
      <c r="F56" s="19">
        <f t="shared" si="18"/>
        <v>0.27800000000000002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N56" s="20"/>
      <c r="O56" s="20"/>
      <c r="P56" s="20"/>
      <c r="R56" s="21"/>
    </row>
    <row r="57" spans="2:18" x14ac:dyDescent="0.2">
      <c r="B57" s="2">
        <v>22</v>
      </c>
      <c r="C57" s="3">
        <v>0.53600000000000003</v>
      </c>
      <c r="D57" s="19"/>
      <c r="E57" s="16"/>
      <c r="F57" s="19"/>
      <c r="G57" s="1"/>
      <c r="H57" s="2">
        <v>45</v>
      </c>
      <c r="I57" s="25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 t="s">
        <v>18</v>
      </c>
      <c r="N57" s="20"/>
      <c r="O57" s="20"/>
      <c r="P57" s="20"/>
      <c r="R57" s="21"/>
    </row>
    <row r="58" spans="2:18" x14ac:dyDescent="0.2">
      <c r="B58" s="2">
        <v>24</v>
      </c>
      <c r="C58" s="3">
        <v>2.2309999999999999</v>
      </c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/>
      <c r="N58" s="20"/>
      <c r="O58" s="20"/>
      <c r="P58" s="20"/>
      <c r="R58" s="21"/>
    </row>
    <row r="59" spans="2:18" x14ac:dyDescent="0.2">
      <c r="B59" s="2">
        <v>30</v>
      </c>
      <c r="C59" s="3">
        <v>2.2469999999999999</v>
      </c>
      <c r="D59" s="19"/>
      <c r="E59" s="16"/>
      <c r="F59" s="19"/>
      <c r="H59" s="17"/>
      <c r="I59" s="17"/>
      <c r="J59" s="19"/>
      <c r="K59" s="16"/>
      <c r="L59" s="19"/>
      <c r="M59" s="19" t="s">
        <v>22</v>
      </c>
      <c r="N59" s="20"/>
      <c r="O59" s="20"/>
      <c r="P59" s="20"/>
      <c r="R59" s="21"/>
    </row>
    <row r="60" spans="2:18" x14ac:dyDescent="0.2">
      <c r="B60" s="2"/>
      <c r="C60" s="3"/>
      <c r="D60" s="19"/>
      <c r="E60" s="16"/>
      <c r="F60" s="19"/>
      <c r="H60" s="17"/>
      <c r="I60" s="17"/>
      <c r="J60" s="19"/>
      <c r="K60" s="16"/>
      <c r="L60" s="19"/>
      <c r="M60" s="19"/>
      <c r="O60" s="23"/>
      <c r="P60" s="23"/>
    </row>
    <row r="61" spans="2:18" x14ac:dyDescent="0.2">
      <c r="B61" s="2"/>
      <c r="C61" s="3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  <row r="62" spans="2:18" x14ac:dyDescent="0.2">
      <c r="B62" s="2"/>
      <c r="C62" s="3"/>
    </row>
    <row r="63" spans="2:18" x14ac:dyDescent="0.2">
      <c r="B63" s="2"/>
      <c r="C63" s="3"/>
    </row>
    <row r="64" spans="2:18" x14ac:dyDescent="0.2">
      <c r="B64" s="2"/>
      <c r="C64" s="3"/>
    </row>
    <row r="65" spans="2:13" x14ac:dyDescent="0.2">
      <c r="B65" s="2"/>
      <c r="C65" s="3"/>
    </row>
    <row r="66" spans="2:13" x14ac:dyDescent="0.2">
      <c r="B66" s="2"/>
      <c r="C66" s="3"/>
    </row>
    <row r="67" spans="2:13" x14ac:dyDescent="0.2">
      <c r="B67" s="2"/>
      <c r="C67" s="3"/>
    </row>
    <row r="68" spans="2:13" x14ac:dyDescent="0.2">
      <c r="B68" s="2"/>
      <c r="C68" s="3"/>
      <c r="M68" s="19"/>
    </row>
  </sheetData>
  <mergeCells count="9">
    <mergeCell ref="A1:T1"/>
    <mergeCell ref="A3:Q3"/>
    <mergeCell ref="A24:S24"/>
    <mergeCell ref="G42:H42"/>
    <mergeCell ref="B43:F43"/>
    <mergeCell ref="H43:L43"/>
    <mergeCell ref="A41:S41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Hiron Middle para khal (2)</vt:lpstr>
      <vt:lpstr>Hiron Middle para khal</vt:lpstr>
      <vt:lpstr>Abstract of earth</vt:lpstr>
      <vt:lpstr>Offtake khal</vt:lpstr>
      <vt:lpstr>Outfall khal</vt:lpstr>
      <vt:lpstr>'Hiron Middle para khal'!Print_Area</vt:lpstr>
      <vt:lpstr>'Hiron Middle para khal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2024-12-10T06:53:07Z</dcterms:modified>
</cp:coreProperties>
</file>