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004AB25E-5AB9-4053-A54A-953C23D53EE6}"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7" i="2" l="1"/>
  <c r="K167" i="2"/>
  <c r="L166" i="2"/>
  <c r="K166" i="2"/>
  <c r="L165" i="2"/>
  <c r="K165" i="2"/>
  <c r="L164" i="2"/>
  <c r="K164" i="2"/>
  <c r="L163" i="2"/>
  <c r="K163" i="2"/>
  <c r="L162" i="2"/>
  <c r="K162" i="2"/>
  <c r="F162" i="2"/>
  <c r="E162" i="2"/>
  <c r="G162" i="2" s="1"/>
  <c r="K161" i="2"/>
  <c r="F161" i="2"/>
  <c r="E161" i="2"/>
  <c r="F160" i="2"/>
  <c r="E160" i="2"/>
  <c r="J159" i="2"/>
  <c r="K159" i="2" s="1"/>
  <c r="I159" i="2"/>
  <c r="L159" i="2" s="1"/>
  <c r="F159" i="2"/>
  <c r="E159" i="2"/>
  <c r="F158" i="2"/>
  <c r="E158" i="2"/>
  <c r="J157" i="2"/>
  <c r="K157" i="2" s="1"/>
  <c r="I157" i="2"/>
  <c r="L158" i="2" s="1"/>
  <c r="F157" i="2"/>
  <c r="E157" i="2"/>
  <c r="K156" i="2"/>
  <c r="F156" i="2"/>
  <c r="E156" i="2"/>
  <c r="G156" i="2" s="1"/>
  <c r="L155" i="2"/>
  <c r="K155" i="2"/>
  <c r="F155" i="2"/>
  <c r="E155" i="2"/>
  <c r="G155" i="2" s="1"/>
  <c r="L154" i="2"/>
  <c r="K154" i="2"/>
  <c r="F154" i="2"/>
  <c r="E154" i="2"/>
  <c r="L153" i="2"/>
  <c r="K153" i="2"/>
  <c r="F153" i="2"/>
  <c r="E153" i="2"/>
  <c r="G153" i="2" s="1"/>
  <c r="F152" i="2"/>
  <c r="E152" i="2"/>
  <c r="G152" i="2" s="1"/>
  <c r="F151" i="2"/>
  <c r="E151" i="2"/>
  <c r="G151" i="2" s="1"/>
  <c r="F150" i="2"/>
  <c r="E150" i="2"/>
  <c r="F149" i="2"/>
  <c r="E149" i="2"/>
  <c r="F142" i="2"/>
  <c r="E142" i="2"/>
  <c r="F141" i="2"/>
  <c r="E141" i="2"/>
  <c r="L140" i="2"/>
  <c r="K140" i="2"/>
  <c r="F140" i="2"/>
  <c r="E140" i="2"/>
  <c r="G140" i="2" s="1"/>
  <c r="L139" i="2"/>
  <c r="K139" i="2"/>
  <c r="F139" i="2"/>
  <c r="E139" i="2"/>
  <c r="K138" i="2"/>
  <c r="F138" i="2"/>
  <c r="E138" i="2"/>
  <c r="F137" i="2"/>
  <c r="E137" i="2"/>
  <c r="G137" i="2" s="1"/>
  <c r="J136" i="2"/>
  <c r="K136" i="2" s="1"/>
  <c r="I136" i="2"/>
  <c r="F136" i="2"/>
  <c r="E136" i="2"/>
  <c r="F135" i="2"/>
  <c r="E135" i="2"/>
  <c r="J134" i="2"/>
  <c r="K134" i="2" s="1"/>
  <c r="I134" i="2"/>
  <c r="L135" i="2" s="1"/>
  <c r="F134" i="2"/>
  <c r="E134" i="2"/>
  <c r="K133" i="2"/>
  <c r="I133" i="2"/>
  <c r="L134" i="2" s="1"/>
  <c r="M134" i="2" s="1"/>
  <c r="F133" i="2"/>
  <c r="E133" i="2"/>
  <c r="L132" i="2"/>
  <c r="K132" i="2"/>
  <c r="F132" i="2"/>
  <c r="E132" i="2"/>
  <c r="F131" i="2"/>
  <c r="E131" i="2"/>
  <c r="G131" i="2" s="1"/>
  <c r="F130" i="2"/>
  <c r="E130" i="2"/>
  <c r="F129" i="2"/>
  <c r="E129" i="2"/>
  <c r="G129" i="2" s="1"/>
  <c r="L120" i="2"/>
  <c r="K120" i="2"/>
  <c r="F120" i="2"/>
  <c r="E120" i="2"/>
  <c r="L119" i="2"/>
  <c r="K119" i="2"/>
  <c r="F119" i="2"/>
  <c r="E119" i="2"/>
  <c r="G119" i="2" s="1"/>
  <c r="L118" i="2"/>
  <c r="K118" i="2"/>
  <c r="F118" i="2"/>
  <c r="E118" i="2"/>
  <c r="G118" i="2" s="1"/>
  <c r="K117" i="2"/>
  <c r="F117" i="2"/>
  <c r="E117" i="2"/>
  <c r="G117" i="2" s="1"/>
  <c r="F116" i="2"/>
  <c r="E116" i="2"/>
  <c r="G116" i="2" s="1"/>
  <c r="J115" i="2"/>
  <c r="K116" i="2" s="1"/>
  <c r="I115" i="2"/>
  <c r="L115" i="2" s="1"/>
  <c r="F115" i="2"/>
  <c r="E115" i="2"/>
  <c r="G115" i="2" s="1"/>
  <c r="F114" i="2"/>
  <c r="E114" i="2"/>
  <c r="J113" i="2"/>
  <c r="K114" i="2" s="1"/>
  <c r="I113" i="2"/>
  <c r="L114" i="2" s="1"/>
  <c r="M114" i="2" s="1"/>
  <c r="F113" i="2"/>
  <c r="E113" i="2"/>
  <c r="G113" i="2" s="1"/>
  <c r="K112" i="2"/>
  <c r="F112" i="2"/>
  <c r="E112" i="2"/>
  <c r="L111" i="2"/>
  <c r="K111" i="2"/>
  <c r="F111" i="2"/>
  <c r="E111" i="2"/>
  <c r="G111" i="2" s="1"/>
  <c r="L110" i="2"/>
  <c r="K110" i="2"/>
  <c r="F110" i="2"/>
  <c r="E110" i="2"/>
  <c r="G110" i="2" s="1"/>
  <c r="F109" i="2"/>
  <c r="E109" i="2"/>
  <c r="G109" i="2" s="1"/>
  <c r="F108" i="2"/>
  <c r="E108" i="2"/>
  <c r="F107" i="2"/>
  <c r="E107" i="2"/>
  <c r="G107" i="2" s="1"/>
  <c r="F106" i="2"/>
  <c r="E106" i="2"/>
  <c r="F105" i="2"/>
  <c r="E105" i="2"/>
  <c r="G105" i="2" s="1"/>
  <c r="F98" i="2"/>
  <c r="E98" i="2"/>
  <c r="G98" i="2" s="1"/>
  <c r="L97" i="2"/>
  <c r="K97" i="2"/>
  <c r="F97" i="2"/>
  <c r="E97" i="2"/>
  <c r="K96" i="2"/>
  <c r="F96" i="2"/>
  <c r="E96" i="2"/>
  <c r="F95" i="2"/>
  <c r="E95" i="2"/>
  <c r="G95" i="2" s="1"/>
  <c r="J94" i="2"/>
  <c r="K95" i="2" s="1"/>
  <c r="I94" i="2"/>
  <c r="I95" i="2" s="1"/>
  <c r="L96" i="2" s="1"/>
  <c r="M96" i="2" s="1"/>
  <c r="F94" i="2"/>
  <c r="E94" i="2"/>
  <c r="F93" i="2"/>
  <c r="E93" i="2"/>
  <c r="G93" i="2" s="1"/>
  <c r="J92" i="2"/>
  <c r="I92" i="2"/>
  <c r="L93" i="2" s="1"/>
  <c r="F92" i="2"/>
  <c r="E92" i="2"/>
  <c r="K91" i="2"/>
  <c r="F91" i="2"/>
  <c r="E91" i="2"/>
  <c r="G91" i="2" s="1"/>
  <c r="L90" i="2"/>
  <c r="K90" i="2"/>
  <c r="F90" i="2"/>
  <c r="E90" i="2"/>
  <c r="G90" i="2" s="1"/>
  <c r="L89" i="2"/>
  <c r="K89" i="2"/>
  <c r="F89" i="2"/>
  <c r="E89" i="2"/>
  <c r="G89" i="2" s="1"/>
  <c r="F88" i="2"/>
  <c r="E88" i="2"/>
  <c r="G88" i="2" s="1"/>
  <c r="F87" i="2"/>
  <c r="E87" i="2"/>
  <c r="G87" i="2" s="1"/>
  <c r="F86" i="2"/>
  <c r="E86" i="2"/>
  <c r="G86" i="2" s="1"/>
  <c r="F85" i="2"/>
  <c r="E85" i="2"/>
  <c r="G85" i="2" s="1"/>
  <c r="F77" i="2"/>
  <c r="E77" i="2"/>
  <c r="F76" i="2"/>
  <c r="E76" i="2"/>
  <c r="G76" i="2" s="1"/>
  <c r="L75" i="2"/>
  <c r="K75" i="2"/>
  <c r="F75" i="2"/>
  <c r="E75" i="2"/>
  <c r="G75" i="2" s="1"/>
  <c r="L74" i="2"/>
  <c r="K74" i="2"/>
  <c r="F74" i="2"/>
  <c r="E74" i="2"/>
  <c r="G74" i="2" s="1"/>
  <c r="K73" i="2"/>
  <c r="F73" i="2"/>
  <c r="E73" i="2"/>
  <c r="F72" i="2"/>
  <c r="E72" i="2"/>
  <c r="J71" i="2"/>
  <c r="K71" i="2" s="1"/>
  <c r="I71" i="2"/>
  <c r="F71" i="2"/>
  <c r="E71" i="2"/>
  <c r="G71" i="2" s="1"/>
  <c r="F70" i="2"/>
  <c r="E70" i="2"/>
  <c r="J69" i="2"/>
  <c r="K69" i="2" s="1"/>
  <c r="I69" i="2"/>
  <c r="I68" i="2" s="1"/>
  <c r="L68" i="2" s="1"/>
  <c r="F69" i="2"/>
  <c r="E69" i="2"/>
  <c r="K68" i="2"/>
  <c r="F68" i="2"/>
  <c r="E68" i="2"/>
  <c r="G68" i="2" s="1"/>
  <c r="F67" i="2"/>
  <c r="E67" i="2"/>
  <c r="G67" i="2" s="1"/>
  <c r="F66" i="2"/>
  <c r="E66" i="2"/>
  <c r="G66" i="2" s="1"/>
  <c r="F65" i="2"/>
  <c r="E65" i="2"/>
  <c r="G65" i="2" s="1"/>
  <c r="F58" i="2"/>
  <c r="E58" i="2"/>
  <c r="F57" i="2"/>
  <c r="E57" i="2"/>
  <c r="G57" i="2" s="1"/>
  <c r="L56" i="2"/>
  <c r="K56" i="2"/>
  <c r="F56" i="2"/>
  <c r="E56" i="2"/>
  <c r="G56" i="2" s="1"/>
  <c r="K55" i="2"/>
  <c r="F55" i="2"/>
  <c r="E55" i="2"/>
  <c r="F54" i="2"/>
  <c r="E54" i="2"/>
  <c r="G54" i="2" s="1"/>
  <c r="J53" i="2"/>
  <c r="K53" i="2" s="1"/>
  <c r="I53" i="2"/>
  <c r="L53" i="2" s="1"/>
  <c r="M53" i="2" s="1"/>
  <c r="F53" i="2"/>
  <c r="E53" i="2"/>
  <c r="F52" i="2"/>
  <c r="E52" i="2"/>
  <c r="G52" i="2" s="1"/>
  <c r="J51" i="2"/>
  <c r="I51" i="2"/>
  <c r="L52" i="2" s="1"/>
  <c r="F51" i="2"/>
  <c r="E51" i="2"/>
  <c r="K50" i="2"/>
  <c r="F50" i="2"/>
  <c r="E50" i="2"/>
  <c r="F49" i="2"/>
  <c r="E49" i="2"/>
  <c r="G49" i="2" s="1"/>
  <c r="F48" i="2"/>
  <c r="E48" i="2"/>
  <c r="K40" i="2"/>
  <c r="J38" i="2"/>
  <c r="K39" i="2" s="1"/>
  <c r="I38" i="2"/>
  <c r="I39" i="2" s="1"/>
  <c r="L40" i="2" s="1"/>
  <c r="M40" i="2" s="1"/>
  <c r="F38" i="2"/>
  <c r="E38" i="2"/>
  <c r="F37" i="2"/>
  <c r="E37" i="2"/>
  <c r="G37" i="2" s="1"/>
  <c r="J36" i="2"/>
  <c r="K36" i="2" s="1"/>
  <c r="I36" i="2"/>
  <c r="L37" i="2" s="1"/>
  <c r="F36" i="2"/>
  <c r="E36" i="2"/>
  <c r="K35" i="2"/>
  <c r="I35" i="2"/>
  <c r="L35" i="2" s="1"/>
  <c r="M35" i="2" s="1"/>
  <c r="F35" i="2"/>
  <c r="E35" i="2"/>
  <c r="L34" i="2"/>
  <c r="K34" i="2"/>
  <c r="F34" i="2"/>
  <c r="E34" i="2"/>
  <c r="F33" i="2"/>
  <c r="E33" i="2"/>
  <c r="G33" i="2" s="1"/>
  <c r="F32" i="2"/>
  <c r="E32" i="2"/>
  <c r="F31" i="2"/>
  <c r="E31" i="2"/>
  <c r="G31" i="2" s="1"/>
  <c r="F30" i="2"/>
  <c r="E30" i="2"/>
  <c r="G30" i="2" s="1"/>
  <c r="F29" i="2"/>
  <c r="E29" i="2"/>
  <c r="F28" i="2"/>
  <c r="E28" i="2"/>
  <c r="G28" i="2" s="1"/>
  <c r="L20" i="2"/>
  <c r="K20" i="2"/>
  <c r="F20" i="2"/>
  <c r="E20" i="2"/>
  <c r="L19" i="2"/>
  <c r="K19" i="2"/>
  <c r="F19" i="2"/>
  <c r="E19" i="2"/>
  <c r="K18" i="2"/>
  <c r="F18" i="2"/>
  <c r="E18" i="2"/>
  <c r="G18" i="2" s="1"/>
  <c r="F17" i="2"/>
  <c r="E17" i="2"/>
  <c r="J16" i="2"/>
  <c r="K16" i="2" s="1"/>
  <c r="I16" i="2"/>
  <c r="L16" i="2" s="1"/>
  <c r="F16" i="2"/>
  <c r="E16" i="2"/>
  <c r="F15" i="2"/>
  <c r="E15" i="2"/>
  <c r="G15" i="2" s="1"/>
  <c r="J14" i="2"/>
  <c r="K14" i="2" s="1"/>
  <c r="I14" i="2"/>
  <c r="L15" i="2" s="1"/>
  <c r="F14" i="2"/>
  <c r="E14" i="2"/>
  <c r="G14" i="2" s="1"/>
  <c r="K13" i="2"/>
  <c r="F13" i="2"/>
  <c r="E13" i="2"/>
  <c r="G13" i="2" s="1"/>
  <c r="L12" i="2"/>
  <c r="K12" i="2"/>
  <c r="F12" i="2"/>
  <c r="E12" i="2"/>
  <c r="G12" i="2" s="1"/>
  <c r="L11" i="2"/>
  <c r="K11" i="2"/>
  <c r="F11" i="2"/>
  <c r="E11" i="2"/>
  <c r="L10" i="2"/>
  <c r="K10" i="2"/>
  <c r="F10" i="2"/>
  <c r="E10" i="2"/>
  <c r="G10" i="2" s="1"/>
  <c r="F9" i="2"/>
  <c r="E9" i="2"/>
  <c r="F8" i="2"/>
  <c r="E8" i="2"/>
  <c r="G8" i="2" s="1"/>
  <c r="F7" i="2"/>
  <c r="E7" i="2"/>
  <c r="G7" i="2" s="1"/>
  <c r="F6" i="2"/>
  <c r="E6" i="2"/>
  <c r="G133" i="2" l="1"/>
  <c r="I137" i="2"/>
  <c r="G159" i="2"/>
  <c r="M159" i="2"/>
  <c r="G9" i="2"/>
  <c r="G20" i="2"/>
  <c r="G32" i="2"/>
  <c r="G53" i="2"/>
  <c r="G72" i="2"/>
  <c r="G92" i="2"/>
  <c r="G130" i="2"/>
  <c r="G144" i="2" s="1"/>
  <c r="J145" i="2" s="1"/>
  <c r="G134" i="2"/>
  <c r="G138" i="2"/>
  <c r="G160" i="2"/>
  <c r="G157" i="2"/>
  <c r="G50" i="2"/>
  <c r="G77" i="2"/>
  <c r="G97" i="2"/>
  <c r="G112" i="2"/>
  <c r="G139" i="2"/>
  <c r="G154" i="2"/>
  <c r="I112" i="2"/>
  <c r="L112" i="2" s="1"/>
  <c r="M112" i="2" s="1"/>
  <c r="G6" i="2"/>
  <c r="G11" i="2"/>
  <c r="G29" i="2"/>
  <c r="G51" i="2"/>
  <c r="G70" i="2"/>
  <c r="G94" i="2"/>
  <c r="G158" i="2"/>
  <c r="M119" i="2"/>
  <c r="G35" i="2"/>
  <c r="G161" i="2"/>
  <c r="G17" i="2"/>
  <c r="K158" i="2"/>
  <c r="M158" i="2" s="1"/>
  <c r="G135" i="2"/>
  <c r="M10" i="2"/>
  <c r="F144" i="2"/>
  <c r="M155" i="2"/>
  <c r="G38" i="2"/>
  <c r="G132" i="2"/>
  <c r="G136" i="2"/>
  <c r="G120" i="2"/>
  <c r="G19" i="2"/>
  <c r="M19" i="2"/>
  <c r="I156" i="2"/>
  <c r="L156" i="2" s="1"/>
  <c r="M156" i="2" s="1"/>
  <c r="M56" i="2"/>
  <c r="M132" i="2"/>
  <c r="I13" i="2"/>
  <c r="L14" i="2" s="1"/>
  <c r="M14" i="2" s="1"/>
  <c r="G48" i="2"/>
  <c r="G58" i="2"/>
  <c r="G108" i="2"/>
  <c r="G142" i="2"/>
  <c r="L138" i="2"/>
  <c r="M138" i="2" s="1"/>
  <c r="L137" i="2"/>
  <c r="K17" i="2"/>
  <c r="G73" i="2"/>
  <c r="G114" i="2"/>
  <c r="K137" i="2"/>
  <c r="M90" i="2"/>
  <c r="F124" i="2"/>
  <c r="I160" i="2"/>
  <c r="L161" i="2" s="1"/>
  <c r="M161" i="2" s="1"/>
  <c r="G36" i="2"/>
  <c r="F79" i="2"/>
  <c r="M74" i="2"/>
  <c r="G106" i="2"/>
  <c r="K160" i="2"/>
  <c r="F59" i="2"/>
  <c r="F23" i="2"/>
  <c r="M163" i="2"/>
  <c r="L136" i="2"/>
  <c r="M136" i="2" s="1"/>
  <c r="G34" i="2"/>
  <c r="M154" i="2"/>
  <c r="M75" i="2"/>
  <c r="K37" i="2"/>
  <c r="M37" i="2" s="1"/>
  <c r="M140" i="2"/>
  <c r="K94" i="2"/>
  <c r="M110" i="2"/>
  <c r="M164" i="2"/>
  <c r="L94" i="2"/>
  <c r="M94" i="2" s="1"/>
  <c r="G141" i="2"/>
  <c r="K15" i="2"/>
  <c r="M15" i="2" s="1"/>
  <c r="I54" i="2"/>
  <c r="L55" i="2" s="1"/>
  <c r="M55" i="2" s="1"/>
  <c r="M165" i="2"/>
  <c r="K38" i="2"/>
  <c r="K54" i="2"/>
  <c r="K70" i="2"/>
  <c r="K135" i="2"/>
  <c r="M135" i="2" s="1"/>
  <c r="G16" i="2"/>
  <c r="L38" i="2"/>
  <c r="G55" i="2"/>
  <c r="L70" i="2"/>
  <c r="M111" i="2"/>
  <c r="G149" i="2"/>
  <c r="M166" i="2"/>
  <c r="M120" i="2"/>
  <c r="I17" i="2"/>
  <c r="L17" i="2" s="1"/>
  <c r="M12" i="2"/>
  <c r="I91" i="2"/>
  <c r="L91" i="2" s="1"/>
  <c r="M91" i="2" s="1"/>
  <c r="L36" i="2"/>
  <c r="M36" i="2" s="1"/>
  <c r="M20" i="2"/>
  <c r="M162" i="2"/>
  <c r="G69" i="2"/>
  <c r="F163" i="2"/>
  <c r="G96" i="2"/>
  <c r="G150" i="2"/>
  <c r="M167" i="2"/>
  <c r="G100" i="2"/>
  <c r="J101" i="2" s="1"/>
  <c r="M68" i="2"/>
  <c r="M16" i="2"/>
  <c r="K52" i="2"/>
  <c r="M52" i="2" s="1"/>
  <c r="K51" i="2"/>
  <c r="K92" i="2"/>
  <c r="K115" i="2"/>
  <c r="M115" i="2" s="1"/>
  <c r="L133" i="2"/>
  <c r="M34" i="2"/>
  <c r="M97" i="2"/>
  <c r="L39" i="2"/>
  <c r="M39" i="2" s="1"/>
  <c r="L69" i="2"/>
  <c r="M69" i="2" s="1"/>
  <c r="M11" i="2"/>
  <c r="K93" i="2"/>
  <c r="M93" i="2" s="1"/>
  <c r="I116" i="2"/>
  <c r="F43" i="2"/>
  <c r="M139" i="2"/>
  <c r="I72" i="2"/>
  <c r="L71" i="2"/>
  <c r="M71" i="2" s="1"/>
  <c r="M153" i="2"/>
  <c r="K113" i="2"/>
  <c r="I50" i="2"/>
  <c r="L50" i="2" s="1"/>
  <c r="K72" i="2"/>
  <c r="L95" i="2"/>
  <c r="M95" i="2" s="1"/>
  <c r="L113" i="2"/>
  <c r="M113" i="2" s="1"/>
  <c r="M118" i="2"/>
  <c r="F100" i="2"/>
  <c r="M89" i="2"/>
  <c r="L51" i="2" l="1"/>
  <c r="L57" i="2" s="1"/>
  <c r="G43" i="2"/>
  <c r="J44" i="2" s="1"/>
  <c r="L160" i="2"/>
  <c r="G124" i="2"/>
  <c r="J125" i="2" s="1"/>
  <c r="L54" i="2"/>
  <c r="M54" i="2" s="1"/>
  <c r="L157" i="2"/>
  <c r="M157" i="2" s="1"/>
  <c r="M168" i="2" s="1"/>
  <c r="G79" i="2"/>
  <c r="J80" i="2" s="1"/>
  <c r="M38" i="2"/>
  <c r="M41" i="2" s="1"/>
  <c r="L44" i="2" s="1"/>
  <c r="M44" i="2" s="1"/>
  <c r="L13" i="2"/>
  <c r="M13" i="2" s="1"/>
  <c r="M17" i="2"/>
  <c r="G163" i="2"/>
  <c r="M70" i="2"/>
  <c r="M78" i="2" s="1"/>
  <c r="L80" i="2" s="1"/>
  <c r="M80" i="2" s="1"/>
  <c r="G59" i="2"/>
  <c r="J60" i="2" s="1"/>
  <c r="G23" i="2"/>
  <c r="J24" i="2" s="1"/>
  <c r="L41" i="2"/>
  <c r="L18" i="2"/>
  <c r="M18" i="2" s="1"/>
  <c r="M23" i="2"/>
  <c r="L24" i="2" s="1"/>
  <c r="L92" i="2"/>
  <c r="M92" i="2" s="1"/>
  <c r="M99" i="2" s="1"/>
  <c r="L101" i="2" s="1"/>
  <c r="M101" i="2" s="1"/>
  <c r="M160" i="2"/>
  <c r="M137" i="2"/>
  <c r="L143" i="2"/>
  <c r="M133" i="2"/>
  <c r="M50" i="2"/>
  <c r="L73" i="2"/>
  <c r="M73" i="2" s="1"/>
  <c r="L72" i="2"/>
  <c r="M72" i="2" s="1"/>
  <c r="L117" i="2"/>
  <c r="M117" i="2" s="1"/>
  <c r="L116" i="2"/>
  <c r="M116" i="2" s="1"/>
  <c r="M122" i="2" s="1"/>
  <c r="L125" i="2" s="1"/>
  <c r="M125" i="2" s="1"/>
  <c r="L122" i="2"/>
  <c r="M51" i="2" l="1"/>
  <c r="M57" i="2" s="1"/>
  <c r="L60" i="2" s="1"/>
  <c r="M60" i="2" s="1"/>
  <c r="M24" i="2"/>
  <c r="M143" i="2"/>
  <c r="L145" i="2" s="1"/>
  <c r="M145" i="2" s="1"/>
  <c r="L78" i="2"/>
  <c r="L168" i="2"/>
  <c r="L23" i="2"/>
  <c r="L99" i="2"/>
</calcChain>
</file>

<file path=xl/sharedStrings.xml><?xml version="1.0" encoding="utf-8"?>
<sst xmlns="http://schemas.openxmlformats.org/spreadsheetml/2006/main" count="218" uniqueCount="130">
  <si>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</si>
  <si>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</si>
  <si>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</si>
  <si>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</si>
  <si>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</si>
  <si>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</si>
  <si>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</si>
  <si>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</si>
  <si>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</si>
  <si>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</si>
  <si>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</si>
  <si>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</si>
  <si>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</si>
  <si>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</si>
  <si>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</si>
  <si>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</si>
  <si>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</si>
  <si>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</si>
  <si>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</si>
  <si>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</si>
  <si>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</si>
  <si>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</si>
  <si>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</si>
  <si>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</si>
  <si>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</si>
  <si>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</si>
  <si>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</si>
  <si>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</si>
  <si>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</si>
  <si>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</si>
  <si>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</si>
  <si>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</si>
  <si>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</si>
  <si>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</si>
  <si>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</si>
  <si>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</si>
  <si>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</si>
  <si>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</si>
  <si>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</si>
  <si>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</si>
  <si>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</si>
  <si>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</si>
  <si>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</si>
  <si>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</si>
  <si>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</si>
  <si>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</si>
  <si>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</si>
  <si>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</si>
  <si>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</si>
  <si>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</si>
  <si>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</si>
  <si>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</si>
  <si>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</si>
  <si>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</si>
  <si>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</si>
  <si>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</si>
  <si>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</si>
  <si>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</si>
  <si>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</si>
  <si>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</si>
  <si>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</si>
  <si>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</si>
  <si>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</si>
  <si>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</si>
  <si>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</si>
  <si>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</si>
  <si>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</si>
  <si>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</si>
  <si>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</si>
  <si>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</si>
  <si>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</si>
  <si>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</si>
  <si>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</si>
  <si>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</si>
  <si>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</si>
  <si>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</si>
  <si>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</si>
  <si>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</si>
  <si>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</si>
  <si>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</si>
  <si>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</si>
  <si>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</si>
  <si>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</si>
  <si>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</si>
  <si>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</si>
  <si>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</si>
  <si>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</si>
  <si>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</si>
  <si>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</si>
  <si>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</si>
  <si>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</si>
  <si>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</si>
  <si>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</si>
  <si>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</si>
  <si>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</si>
  <si>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</si>
  <si>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</si>
  <si>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</si>
  <si>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</si>
  <si>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</si>
  <si>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</si>
  <si>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</si>
  <si>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</si>
  <si>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</si>
  <si>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</si>
  <si>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</si>
  <si>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</si>
  <si>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</si>
  <si>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</si>
  <si>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</si>
  <si>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</si>
  <si>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Garden</t>
  </si>
  <si>
    <t>House area</t>
  </si>
  <si>
    <t>Pond</t>
  </si>
  <si>
    <t xml:space="preserve"> Cross Section of Re-excavation of Hiron Middelparakhal from km. 0.000 to km. 0.714 in polder -2  in c/w Tarail-Pachuria Sub-Project under CRISP-WRM under Specialized Division. BWDB, Gopalganj during the year 2024-2025.</t>
  </si>
  <si>
    <t>Low land</t>
  </si>
  <si>
    <t>Tolite</t>
  </si>
  <si>
    <t>Open land</t>
  </si>
  <si>
    <t>HMP0</t>
  </si>
  <si>
    <t>HMP1</t>
  </si>
  <si>
    <t>HMP2</t>
  </si>
  <si>
    <t>HMP3</t>
  </si>
  <si>
    <t>HMP4</t>
  </si>
  <si>
    <t>HMP5</t>
  </si>
  <si>
    <t>HMP6</t>
  </si>
  <si>
    <t>HMP7</t>
  </si>
  <si>
    <t>Hiron Middlepara khal</t>
  </si>
  <si>
    <t>HMP</t>
  </si>
  <si>
    <t>Re-excavation of Hiron Middlepara  khal from km. 0.000 to km. 0.714 in polder -2  in c/w Tarail-Pachuria Sub-Project under CRISP-WRM under Specialized Division. BWDB, Gopalganj during the year 2024-2025</t>
  </si>
  <si>
    <t>TP_KEX10_02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</si>
</sst>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Times New Roman"/>
      <family val="1"/>
    </font>
    <font>
      <sz val="8"/>
      <name val="Times New Roman"/>
      <family val="1"/>
    </font>
    <font>
      <b/>
      <sz val="1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9">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8" fillId="0" borderId="0" xfId="9" applyFont="1"/>
    <xf numFmtId="0" fontId="10" fillId="0" borderId="0" xfId="9" applyFont="1" applyAlignment="1">
      <alignment horizontal="center" vertical="justify"/>
    </xf>
    <xf numFmtId="164" fontId="10" fillId="0" borderId="0" xfId="9" applyNumberFormat="1" applyFont="1" applyAlignment="1">
      <alignment horizontal="center" vertical="justify"/>
    </xf>
    <xf numFmtId="0" fontId="8" fillId="0" borderId="0" xfId="14" applyFont="1"/>
    <xf numFmtId="164" fontId="8" fillId="0" borderId="0" xfId="14" applyNumberFormat="1" applyFont="1" applyAlignment="1">
      <alignment horizontal="center"/>
    </xf>
    <xf numFmtId="0" fontId="8" fillId="0" borderId="0" xfId="9" applyFont="1" applyAlignment="1">
      <alignment vertical="justify"/>
    </xf>
    <xf numFmtId="0" fontId="8" fillId="0" borderId="0" xfId="9" applyFont="1" applyAlignment="1">
      <alignment horizontal="center"/>
    </xf>
    <xf numFmtId="0" fontId="11" fillId="0" borderId="0" xfId="9" applyFont="1" applyAlignment="1">
      <alignment horizontal="center"/>
    </xf>
    <xf numFmtId="2" fontId="8" fillId="0" borderId="0" xfId="14" applyNumberFormat="1" applyFont="1" applyAlignment="1">
      <alignment horizontal="center"/>
    </xf>
    <xf numFmtId="2" fontId="8" fillId="0" borderId="0" xfId="14" applyNumberFormat="1" applyFont="1" applyAlignment="1">
      <alignment horizontal="center" vertical="center"/>
    </xf>
    <xf numFmtId="2" fontId="8" fillId="0" borderId="0" xfId="9" applyNumberFormat="1" applyFont="1" applyAlignment="1">
      <alignment horizontal="center" vertical="center"/>
    </xf>
    <xf numFmtId="2" fontId="11" fillId="0" borderId="0" xfId="9" applyNumberFormat="1" applyFont="1" applyAlignment="1">
      <alignment horizontal="center"/>
    </xf>
    <xf numFmtId="2" fontId="8" fillId="0" borderId="0" xfId="9" applyNumberFormat="1" applyFont="1" applyAlignment="1">
      <alignment horizontal="center"/>
    </xf>
    <xf numFmtId="2" fontId="8" fillId="0" borderId="0" xfId="9" applyNumberFormat="1" applyFont="1"/>
    <xf numFmtId="164" fontId="8" fillId="0" borderId="0" xfId="9" applyNumberFormat="1" applyFont="1"/>
    <xf numFmtId="0" fontId="11" fillId="0" borderId="0" xfId="9" applyFont="1"/>
    <xf numFmtId="2" fontId="12" fillId="0" borderId="0" xfId="14" applyNumberFormat="1" applyFont="1" applyAlignment="1">
      <alignment horizontal="center"/>
    </xf>
    <xf numFmtId="164" fontId="8" fillId="0" borderId="0" xfId="14" applyNumberFormat="1" applyFont="1" applyAlignment="1">
      <alignment horizontal="center" vertical="center"/>
    </xf>
    <xf numFmtId="2" fontId="8" fillId="0" borderId="0" xfId="14" applyNumberFormat="1" applyFont="1"/>
    <xf numFmtId="164" fontId="8" fillId="0" borderId="0" xfId="14" applyNumberFormat="1" applyFont="1"/>
    <xf numFmtId="2" fontId="8" fillId="0" borderId="0" xfId="9" applyNumberFormat="1" applyFont="1" applyAlignment="1">
      <alignment horizontal="center" vertical="justify"/>
    </xf>
    <xf numFmtId="2" fontId="10" fillId="0" borderId="0" xfId="9" applyNumberFormat="1" applyFont="1" applyAlignment="1">
      <alignment horizontal="center" vertical="justify"/>
    </xf>
    <xf numFmtId="2" fontId="8" fillId="0" borderId="0" xfId="9" applyNumberFormat="1" applyFont="1" applyAlignment="1">
      <alignment vertical="justify"/>
    </xf>
    <xf numFmtId="164" fontId="8" fillId="0" borderId="0" xfId="9" applyNumberFormat="1" applyFont="1" applyAlignment="1">
      <alignment horizontal="center"/>
    </xf>
    <xf numFmtId="164" fontId="8" fillId="0" borderId="0" xfId="14" applyNumberFormat="1" applyFont="1" applyAlignment="1">
      <alignment horizontal="center"/>
    </xf>
    <xf numFmtId="0" fontId="8" fillId="0" borderId="0" xfId="9" applyFont="1" applyAlignment="1">
      <alignment horizontal="center"/>
    </xf>
    <xf numFmtId="2" fontId="8" fillId="0" borderId="0" xfId="14" applyNumberFormat="1" applyFont="1" applyAlignment="1">
      <alignment horizontal="center"/>
    </xf>
    <xf numFmtId="0" fontId="8"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866240"/>
        <c:axId val="243872128"/>
      </c:scatterChart>
      <c:valAx>
        <c:axId val="243866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72128"/>
        <c:crosses val="autoZero"/>
        <c:crossBetween val="midCat"/>
      </c:valAx>
      <c:valAx>
        <c:axId val="24387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66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(DATA)'!$B$64:$B$78</c:f>
              <c:numCache>
                <c:formatCode>General</c:formatCode>
                <c:ptCount val="15"/>
                <c:pt idx="0">
                  <c:v>0</c:v>
                </c:pt>
                <c:pt idx="1">
                  <c:v>2</c:v>
                </c:pt>
                <c:pt idx="2">
                  <c:v>4</c:v>
                </c:pt>
                <c:pt idx="3">
                  <c:v>6</c:v>
                </c:pt>
                <c:pt idx="4">
                  <c:v>8</c:v>
                </c:pt>
                <c:pt idx="5">
                  <c:v>9</c:v>
                </c:pt>
                <c:pt idx="6">
                  <c:v>10</c:v>
                </c:pt>
                <c:pt idx="7">
                  <c:v>11</c:v>
                </c:pt>
                <c:pt idx="8">
                  <c:v>13</c:v>
                </c:pt>
                <c:pt idx="9">
                  <c:v>14</c:v>
                </c:pt>
                <c:pt idx="10">
                  <c:v>15</c:v>
                </c:pt>
                <c:pt idx="11">
                  <c:v>16</c:v>
                </c:pt>
                <c:pt idx="12">
                  <c:v>18</c:v>
                </c:pt>
                <c:pt idx="13">
                  <c:v>20</c:v>
                </c:pt>
                <c:pt idx="14">
                  <c:v>25</c:v>
                </c:pt>
              </c:numCache>
            </c:numRef>
          </c:xVal>
          <c:yVal>
            <c:numRef>
              <c:f>'[2]Hiron branch khal (DATA)'!$C$64:$C$78</c:f>
              <c:numCache>
                <c:formatCode>General</c:formatCode>
                <c:ptCount val="15"/>
                <c:pt idx="0">
                  <c:v>0.35499999999999998</c:v>
                </c:pt>
                <c:pt idx="1">
                  <c:v>0.37</c:v>
                </c:pt>
                <c:pt idx="2">
                  <c:v>0.52300000000000002</c:v>
                </c:pt>
                <c:pt idx="3">
                  <c:v>0.68</c:v>
                </c:pt>
                <c:pt idx="4">
                  <c:v>0.77500000000000002</c:v>
                </c:pt>
                <c:pt idx="5">
                  <c:v>1.37</c:v>
                </c:pt>
                <c:pt idx="6">
                  <c:v>1.375</c:v>
                </c:pt>
                <c:pt idx="7">
                  <c:v>0.67500000000000004</c:v>
                </c:pt>
                <c:pt idx="8">
                  <c:v>0.45</c:v>
                </c:pt>
                <c:pt idx="9">
                  <c:v>0.27</c:v>
                </c:pt>
                <c:pt idx="10">
                  <c:v>0.222</c:v>
                </c:pt>
                <c:pt idx="11">
                  <c:v>0.28000000000000003</c:v>
                </c:pt>
                <c:pt idx="12">
                  <c:v>0.45500000000000002</c:v>
                </c:pt>
                <c:pt idx="13">
                  <c:v>2.4750000000000001</c:v>
                </c:pt>
                <c:pt idx="14">
                  <c:v>2.48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'[2]Hiron branch khal (DATA)'!$I$64:$I$78</c:f>
              <c:numCache>
                <c:formatCode>General</c:formatCode>
                <c:ptCount val="15"/>
                <c:pt idx="6">
                  <c:v>0</c:v>
                </c:pt>
                <c:pt idx="7">
                  <c:v>2</c:v>
                </c:pt>
                <c:pt idx="8">
                  <c:v>4</c:v>
                </c:pt>
                <c:pt idx="9">
                  <c:v>6</c:v>
                </c:pt>
                <c:pt idx="10">
                  <c:v>8</c:v>
                </c:pt>
                <c:pt idx="11">
                  <c:v>10.6625</c:v>
                </c:pt>
                <c:pt idx="12">
                  <c:v>13.1625</c:v>
                </c:pt>
                <c:pt idx="13">
                  <c:v>15.6625</c:v>
                </c:pt>
                <c:pt idx="14">
                  <c:v>17.762499999999999</c:v>
                </c:pt>
              </c:numCache>
            </c:numRef>
          </c:xVal>
          <c:yVal>
            <c:numRef>
              <c:f>'[2]Hiron branch khal (DATA)'!$J$64:$J$78</c:f>
              <c:numCache>
                <c:formatCode>General</c:formatCode>
                <c:ptCount val="15"/>
                <c:pt idx="6">
                  <c:v>0.35499999999999998</c:v>
                </c:pt>
                <c:pt idx="7">
                  <c:v>0.37</c:v>
                </c:pt>
                <c:pt idx="8">
                  <c:v>0.52300000000000002</c:v>
                </c:pt>
                <c:pt idx="9">
                  <c:v>0.68</c:v>
                </c:pt>
                <c:pt idx="10">
                  <c:v>0.77500000000000002</c:v>
                </c:pt>
                <c:pt idx="11">
                  <c:v>-1</c:v>
                </c:pt>
                <c:pt idx="12">
                  <c:v>-1</c:v>
                </c:pt>
                <c:pt idx="13">
                  <c:v>-1</c:v>
                </c:pt>
                <c:pt idx="14">
                  <c:v>0.4</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8138752"/>
        <c:axId val="248152832"/>
      </c:scatterChart>
      <c:valAx>
        <c:axId val="248138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52832"/>
        <c:crosses val="autoZero"/>
        <c:crossBetween val="midCat"/>
      </c:valAx>
      <c:valAx>
        <c:axId val="24815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38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(DATA)'!$B$81:$B$93</c:f>
              <c:numCache>
                <c:formatCode>General</c:formatCode>
                <c:ptCount val="13"/>
                <c:pt idx="0">
                  <c:v>0</c:v>
                </c:pt>
                <c:pt idx="1">
                  <c:v>5</c:v>
                </c:pt>
                <c:pt idx="2">
                  <c:v>10</c:v>
                </c:pt>
                <c:pt idx="3">
                  <c:v>12</c:v>
                </c:pt>
                <c:pt idx="4">
                  <c:v>13</c:v>
                </c:pt>
                <c:pt idx="5">
                  <c:v>14</c:v>
                </c:pt>
                <c:pt idx="6">
                  <c:v>15</c:v>
                </c:pt>
                <c:pt idx="7">
                  <c:v>16</c:v>
                </c:pt>
                <c:pt idx="8">
                  <c:v>17</c:v>
                </c:pt>
                <c:pt idx="9">
                  <c:v>18</c:v>
                </c:pt>
                <c:pt idx="10">
                  <c:v>20</c:v>
                </c:pt>
                <c:pt idx="11">
                  <c:v>25</c:v>
                </c:pt>
              </c:numCache>
            </c:numRef>
          </c:xVal>
          <c:yVal>
            <c:numRef>
              <c:f>'[2]Hiron branch khal (DATA)'!$C$81:$C$93</c:f>
              <c:numCache>
                <c:formatCode>General</c:formatCode>
                <c:ptCount val="13"/>
                <c:pt idx="0">
                  <c:v>2.54</c:v>
                </c:pt>
                <c:pt idx="1">
                  <c:v>2.5379999999999998</c:v>
                </c:pt>
                <c:pt idx="2">
                  <c:v>2.528</c:v>
                </c:pt>
                <c:pt idx="3">
                  <c:v>0.76300000000000001</c:v>
                </c:pt>
                <c:pt idx="4">
                  <c:v>0.52800000000000002</c:v>
                </c:pt>
                <c:pt idx="5">
                  <c:v>0.38</c:v>
                </c:pt>
                <c:pt idx="6">
                  <c:v>0.33800000000000002</c:v>
                </c:pt>
                <c:pt idx="7">
                  <c:v>0.377</c:v>
                </c:pt>
                <c:pt idx="8">
                  <c:v>0.53700000000000003</c:v>
                </c:pt>
                <c:pt idx="9">
                  <c:v>0.77700000000000002</c:v>
                </c:pt>
                <c:pt idx="10">
                  <c:v>3.528</c:v>
                </c:pt>
                <c:pt idx="11">
                  <c:v>3.5329999999999999</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'[2]Hiron branch khal (DATA)'!$I$82:$I$93</c:f>
              <c:numCache>
                <c:formatCode>General</c:formatCode>
                <c:ptCount val="12"/>
                <c:pt idx="0">
                  <c:v>5</c:v>
                </c:pt>
                <c:pt idx="1">
                  <c:v>6</c:v>
                </c:pt>
                <c:pt idx="2">
                  <c:v>11.292</c:v>
                </c:pt>
                <c:pt idx="3">
                  <c:v>13.792</c:v>
                </c:pt>
                <c:pt idx="4">
                  <c:v>16.292000000000002</c:v>
                </c:pt>
                <c:pt idx="5">
                  <c:v>23.0915</c:v>
                </c:pt>
                <c:pt idx="6">
                  <c:v>25</c:v>
                </c:pt>
              </c:numCache>
            </c:numRef>
          </c:xVal>
          <c:yVal>
            <c:numRef>
              <c:f>'[2]Hiron branch khal (DATA)'!$J$82:$J$93</c:f>
              <c:numCache>
                <c:formatCode>General</c:formatCode>
                <c:ptCount val="12"/>
                <c:pt idx="0">
                  <c:v>2.5379999999999998</c:v>
                </c:pt>
                <c:pt idx="1">
                  <c:v>2.528</c:v>
                </c:pt>
                <c:pt idx="2">
                  <c:v>-1</c:v>
                </c:pt>
                <c:pt idx="3">
                  <c:v>-1</c:v>
                </c:pt>
                <c:pt idx="4">
                  <c:v>-1</c:v>
                </c:pt>
                <c:pt idx="5">
                  <c:v>3.5329999999999999</c:v>
                </c:pt>
                <c:pt idx="6">
                  <c:v>3.5329999999999999</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8182272"/>
        <c:axId val="248183808"/>
      </c:scatterChart>
      <c:valAx>
        <c:axId val="248182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83808"/>
        <c:crosses val="autoZero"/>
        <c:crossBetween val="midCat"/>
      </c:valAx>
      <c:valAx>
        <c:axId val="24818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82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(DATA)'!$B$95:$B$108</c:f>
              <c:numCache>
                <c:formatCode>General</c:formatCode>
                <c:ptCount val="14"/>
                <c:pt idx="0">
                  <c:v>0</c:v>
                </c:pt>
                <c:pt idx="1">
                  <c:v>5</c:v>
                </c:pt>
                <c:pt idx="2">
                  <c:v>6</c:v>
                </c:pt>
                <c:pt idx="3">
                  <c:v>10</c:v>
                </c:pt>
                <c:pt idx="4">
                  <c:v>11</c:v>
                </c:pt>
                <c:pt idx="5">
                  <c:v>13</c:v>
                </c:pt>
                <c:pt idx="6">
                  <c:v>14</c:v>
                </c:pt>
                <c:pt idx="7">
                  <c:v>15</c:v>
                </c:pt>
                <c:pt idx="8">
                  <c:v>16</c:v>
                </c:pt>
                <c:pt idx="9">
                  <c:v>18</c:v>
                </c:pt>
                <c:pt idx="10">
                  <c:v>19</c:v>
                </c:pt>
                <c:pt idx="11">
                  <c:v>20</c:v>
                </c:pt>
                <c:pt idx="12">
                  <c:v>25</c:v>
                </c:pt>
                <c:pt idx="13">
                  <c:v>30</c:v>
                </c:pt>
              </c:numCache>
            </c:numRef>
          </c:xVal>
          <c:yVal>
            <c:numRef>
              <c:f>'[2]Hiron branch khal (DATA)'!$C$95:$C$108</c:f>
              <c:numCache>
                <c:formatCode>General</c:formatCode>
                <c:ptCount val="14"/>
                <c:pt idx="0">
                  <c:v>2.8980000000000001</c:v>
                </c:pt>
                <c:pt idx="1">
                  <c:v>2.8929999999999998</c:v>
                </c:pt>
                <c:pt idx="2">
                  <c:v>1.2729999999999999</c:v>
                </c:pt>
                <c:pt idx="3">
                  <c:v>1.268</c:v>
                </c:pt>
                <c:pt idx="4">
                  <c:v>0.63800000000000001</c:v>
                </c:pt>
                <c:pt idx="5">
                  <c:v>0.42299999999999999</c:v>
                </c:pt>
                <c:pt idx="6">
                  <c:v>0.27300000000000002</c:v>
                </c:pt>
                <c:pt idx="7">
                  <c:v>0.222</c:v>
                </c:pt>
                <c:pt idx="8">
                  <c:v>0.27700000000000002</c:v>
                </c:pt>
                <c:pt idx="9">
                  <c:v>0.42299999999999999</c:v>
                </c:pt>
                <c:pt idx="10">
                  <c:v>0.72799999999999998</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'[2]Hiron branch khal (DATA)'!$I$95:$I$108</c:f>
              <c:numCache>
                <c:formatCode>General</c:formatCode>
                <c:ptCount val="14"/>
                <c:pt idx="4">
                  <c:v>0</c:v>
                </c:pt>
                <c:pt idx="5">
                  <c:v>5</c:v>
                </c:pt>
                <c:pt idx="6">
                  <c:v>6</c:v>
                </c:pt>
                <c:pt idx="7">
                  <c:v>9</c:v>
                </c:pt>
                <c:pt idx="8">
                  <c:v>12.401999999999999</c:v>
                </c:pt>
                <c:pt idx="9">
                  <c:v>14.901999999999999</c:v>
                </c:pt>
                <c:pt idx="10">
                  <c:v>17.402000000000001</c:v>
                </c:pt>
                <c:pt idx="11">
                  <c:v>20.249000000000002</c:v>
                </c:pt>
                <c:pt idx="12">
                  <c:v>25</c:v>
                </c:pt>
                <c:pt idx="13">
                  <c:v>30</c:v>
                </c:pt>
              </c:numCache>
            </c:numRef>
          </c:xVal>
          <c:yVal>
            <c:numRef>
              <c:f>'[2]Hiron branch khal (DATA)'!$J$95:$J$108</c:f>
              <c:numCache>
                <c:formatCode>General</c:formatCode>
                <c:ptCount val="14"/>
                <c:pt idx="4">
                  <c:v>2.8980000000000001</c:v>
                </c:pt>
                <c:pt idx="5">
                  <c:v>2.8929999999999998</c:v>
                </c:pt>
                <c:pt idx="6">
                  <c:v>1.2729999999999999</c:v>
                </c:pt>
                <c:pt idx="7">
                  <c:v>1.268</c:v>
                </c:pt>
                <c:pt idx="8">
                  <c:v>-1</c:v>
                </c:pt>
                <c:pt idx="9">
                  <c:v>-1</c:v>
                </c:pt>
                <c:pt idx="10">
                  <c:v>-1</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8279040"/>
        <c:axId val="248280576"/>
      </c:scatterChart>
      <c:valAx>
        <c:axId val="248279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80576"/>
        <c:crosses val="autoZero"/>
        <c:crossBetween val="midCat"/>
      </c:valAx>
      <c:valAx>
        <c:axId val="248280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79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(DATA)'!$B$111:$B$126</c:f>
              <c:numCache>
                <c:formatCode>General</c:formatCode>
                <c:ptCount val="16"/>
                <c:pt idx="0">
                  <c:v>0</c:v>
                </c:pt>
                <c:pt idx="1">
                  <c:v>5</c:v>
                </c:pt>
                <c:pt idx="2">
                  <c:v>8</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'[2]Hiron branch khal (DATA)'!$C$111:$C$126</c:f>
              <c:numCache>
                <c:formatCode>General</c:formatCode>
                <c:ptCount val="16"/>
                <c:pt idx="0">
                  <c:v>2.5409999999999999</c:v>
                </c:pt>
                <c:pt idx="1">
                  <c:v>2.536</c:v>
                </c:pt>
                <c:pt idx="2">
                  <c:v>2.5259999999999998</c:v>
                </c:pt>
                <c:pt idx="3">
                  <c:v>1.2110000000000001</c:v>
                </c:pt>
                <c:pt idx="4">
                  <c:v>1.216</c:v>
                </c:pt>
                <c:pt idx="5">
                  <c:v>0.72099999999999997</c:v>
                </c:pt>
                <c:pt idx="6">
                  <c:v>0.67100000000000004</c:v>
                </c:pt>
                <c:pt idx="7">
                  <c:v>0.54600000000000004</c:v>
                </c:pt>
                <c:pt idx="8">
                  <c:v>0.52200000000000002</c:v>
                </c:pt>
                <c:pt idx="9">
                  <c:v>0.55300000000000005</c:v>
                </c:pt>
                <c:pt idx="10">
                  <c:v>0.61099999999999999</c:v>
                </c:pt>
                <c:pt idx="11">
                  <c:v>0.71099999999999997</c:v>
                </c:pt>
                <c:pt idx="12">
                  <c:v>0.81599999999999995</c:v>
                </c:pt>
                <c:pt idx="13">
                  <c:v>0.82099999999999995</c:v>
                </c:pt>
                <c:pt idx="14">
                  <c:v>0.83599999999999997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'[2]Hiron branch khal (DATA)'!$I$112:$I$126</c:f>
              <c:numCache>
                <c:formatCode>General</c:formatCode>
                <c:ptCount val="15"/>
                <c:pt idx="0">
                  <c:v>5</c:v>
                </c:pt>
                <c:pt idx="1">
                  <c:v>8</c:v>
                </c:pt>
                <c:pt idx="2">
                  <c:v>9</c:v>
                </c:pt>
                <c:pt idx="3">
                  <c:v>12.316500000000001</c:v>
                </c:pt>
                <c:pt idx="4">
                  <c:v>14.816500000000001</c:v>
                </c:pt>
                <c:pt idx="5">
                  <c:v>17.316500000000001</c:v>
                </c:pt>
                <c:pt idx="6">
                  <c:v>19.941500000000001</c:v>
                </c:pt>
                <c:pt idx="7">
                  <c:v>20</c:v>
                </c:pt>
                <c:pt idx="8">
                  <c:v>25</c:v>
                </c:pt>
              </c:numCache>
            </c:numRef>
          </c:xVal>
          <c:yVal>
            <c:numRef>
              <c:f>'[2]Hiron branch khal (DATA)'!$J$112:$J$126</c:f>
              <c:numCache>
                <c:formatCode>General</c:formatCode>
                <c:ptCount val="15"/>
                <c:pt idx="0">
                  <c:v>2.536</c:v>
                </c:pt>
                <c:pt idx="1">
                  <c:v>2.5259999999999998</c:v>
                </c:pt>
                <c:pt idx="2">
                  <c:v>1.2110000000000001</c:v>
                </c:pt>
                <c:pt idx="3">
                  <c:v>-1</c:v>
                </c:pt>
                <c:pt idx="4">
                  <c:v>-1</c:v>
                </c:pt>
                <c:pt idx="5">
                  <c:v>-1</c:v>
                </c:pt>
                <c:pt idx="6">
                  <c:v>0.75</c:v>
                </c:pt>
                <c:pt idx="7">
                  <c:v>0.82099999999999995</c:v>
                </c:pt>
                <c:pt idx="8">
                  <c:v>0.83599999999999997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8314112"/>
        <c:axId val="248320000"/>
      </c:scatterChart>
      <c:valAx>
        <c:axId val="24831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20000"/>
        <c:crosses val="autoZero"/>
        <c:crossBetween val="midCat"/>
      </c:valAx>
      <c:valAx>
        <c:axId val="248320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1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(DATA)'!$B$130:$B$151</c:f>
              <c:numCache>
                <c:formatCode>General</c:formatCode>
                <c:ptCount val="22"/>
                <c:pt idx="0">
                  <c:v>0</c:v>
                </c:pt>
                <c:pt idx="1">
                  <c:v>2</c:v>
                </c:pt>
                <c:pt idx="2">
                  <c:v>4</c:v>
                </c:pt>
                <c:pt idx="3">
                  <c:v>6</c:v>
                </c:pt>
                <c:pt idx="4">
                  <c:v>8</c:v>
                </c:pt>
                <c:pt idx="5">
                  <c:v>9</c:v>
                </c:pt>
                <c:pt idx="6">
                  <c:v>10</c:v>
                </c:pt>
                <c:pt idx="7">
                  <c:v>10.5</c:v>
                </c:pt>
                <c:pt idx="8">
                  <c:v>11</c:v>
                </c:pt>
                <c:pt idx="9">
                  <c:v>11.5</c:v>
                </c:pt>
                <c:pt idx="10">
                  <c:v>12</c:v>
                </c:pt>
                <c:pt idx="11">
                  <c:v>12.5</c:v>
                </c:pt>
                <c:pt idx="12">
                  <c:v>13</c:v>
                </c:pt>
                <c:pt idx="13">
                  <c:v>20</c:v>
                </c:pt>
                <c:pt idx="14">
                  <c:v>25</c:v>
                </c:pt>
              </c:numCache>
            </c:numRef>
          </c:xVal>
          <c:yVal>
            <c:numRef>
              <c:f>'[2]Hiron branch khal (DATA)'!$C$130:$C$151</c:f>
              <c:numCache>
                <c:formatCode>General</c:formatCode>
                <c:ptCount val="22"/>
                <c:pt idx="0">
                  <c:v>0.16500000000000001</c:v>
                </c:pt>
                <c:pt idx="1">
                  <c:v>0.42599999999999999</c:v>
                </c:pt>
                <c:pt idx="2">
                  <c:v>0.71599999999999997</c:v>
                </c:pt>
                <c:pt idx="3">
                  <c:v>2.3460000000000001</c:v>
                </c:pt>
                <c:pt idx="4">
                  <c:v>2.3359999999999999</c:v>
                </c:pt>
                <c:pt idx="5">
                  <c:v>1.236</c:v>
                </c:pt>
                <c:pt idx="6">
                  <c:v>1.2210000000000001</c:v>
                </c:pt>
                <c:pt idx="7">
                  <c:v>0.98799999999999999</c:v>
                </c:pt>
                <c:pt idx="8">
                  <c:v>0.86499999999999999</c:v>
                </c:pt>
                <c:pt idx="9">
                  <c:v>0.83599999999999997</c:v>
                </c:pt>
                <c:pt idx="10">
                  <c:v>0.85099999999999998</c:v>
                </c:pt>
                <c:pt idx="11">
                  <c:v>0.91600000000000004</c:v>
                </c:pt>
                <c:pt idx="12">
                  <c:v>0.99099999999999999</c:v>
                </c:pt>
                <c:pt idx="13">
                  <c:v>0.996</c:v>
                </c:pt>
                <c:pt idx="14">
                  <c:v>1.0009999999999999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'[2]Hiron branch khal (DATA)'!$I$130:$I$151</c:f>
              <c:numCache>
                <c:formatCode>General</c:formatCode>
                <c:ptCount val="22"/>
                <c:pt idx="6">
                  <c:v>0</c:v>
                </c:pt>
                <c:pt idx="7">
                  <c:v>2</c:v>
                </c:pt>
                <c:pt idx="8">
                  <c:v>4</c:v>
                </c:pt>
                <c:pt idx="9">
                  <c:v>6</c:v>
                </c:pt>
                <c:pt idx="10">
                  <c:v>8</c:v>
                </c:pt>
                <c:pt idx="11">
                  <c:v>9</c:v>
                </c:pt>
                <c:pt idx="12">
                  <c:v>12.353999999999999</c:v>
                </c:pt>
                <c:pt idx="13">
                  <c:v>14.853999999999999</c:v>
                </c:pt>
                <c:pt idx="14">
                  <c:v>17.353999999999999</c:v>
                </c:pt>
                <c:pt idx="15">
                  <c:v>19.978999999999999</c:v>
                </c:pt>
                <c:pt idx="16">
                  <c:v>20</c:v>
                </c:pt>
                <c:pt idx="17">
                  <c:v>25</c:v>
                </c:pt>
              </c:numCache>
            </c:numRef>
          </c:xVal>
          <c:yVal>
            <c:numRef>
              <c:f>'[2]Hiron branch khal (DATA)'!$J$130:$J$151</c:f>
              <c:numCache>
                <c:formatCode>General</c:formatCode>
                <c:ptCount val="22"/>
                <c:pt idx="6">
                  <c:v>0.16500000000000001</c:v>
                </c:pt>
                <c:pt idx="7">
                  <c:v>0.42599999999999999</c:v>
                </c:pt>
                <c:pt idx="8">
                  <c:v>0.71599999999999997</c:v>
                </c:pt>
                <c:pt idx="9">
                  <c:v>2.3460000000000001</c:v>
                </c:pt>
                <c:pt idx="10">
                  <c:v>2.3359999999999999</c:v>
                </c:pt>
                <c:pt idx="11">
                  <c:v>1.236</c:v>
                </c:pt>
                <c:pt idx="12">
                  <c:v>-1</c:v>
                </c:pt>
                <c:pt idx="13">
                  <c:v>-1</c:v>
                </c:pt>
                <c:pt idx="14">
                  <c:v>-1</c:v>
                </c:pt>
                <c:pt idx="15">
                  <c:v>0.75</c:v>
                </c:pt>
                <c:pt idx="16">
                  <c:v>0.996</c:v>
                </c:pt>
                <c:pt idx="17">
                  <c:v>1.0009999999999999</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8346112"/>
        <c:axId val="248347648"/>
      </c:scatterChart>
      <c:valAx>
        <c:axId val="248346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47648"/>
        <c:crosses val="autoZero"/>
        <c:crossBetween val="midCat"/>
      </c:valAx>
      <c:valAx>
        <c:axId val="248347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46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khal'!$B$5:$B$22</c:f>
              <c:numCache>
                <c:formatCode>General</c:formatCode>
                <c:ptCount val="18"/>
                <c:pt idx="0">
                  <c:v>0</c:v>
                </c:pt>
                <c:pt idx="1">
                  <c:v>2</c:v>
                </c:pt>
                <c:pt idx="2">
                  <c:v>4</c:v>
                </c:pt>
                <c:pt idx="3">
                  <c:v>5</c:v>
                </c:pt>
                <c:pt idx="4">
                  <c:v>6</c:v>
                </c:pt>
                <c:pt idx="5">
                  <c:v>8</c:v>
                </c:pt>
                <c:pt idx="6">
                  <c:v>10</c:v>
                </c:pt>
                <c:pt idx="7">
                  <c:v>11</c:v>
                </c:pt>
                <c:pt idx="8">
                  <c:v>12</c:v>
                </c:pt>
                <c:pt idx="9">
                  <c:v>13</c:v>
                </c:pt>
                <c:pt idx="10">
                  <c:v>14</c:v>
                </c:pt>
                <c:pt idx="11">
                  <c:v>16</c:v>
                </c:pt>
                <c:pt idx="12">
                  <c:v>18</c:v>
                </c:pt>
                <c:pt idx="13">
                  <c:v>20</c:v>
                </c:pt>
                <c:pt idx="14">
                  <c:v>21</c:v>
                </c:pt>
                <c:pt idx="15">
                  <c:v>25</c:v>
                </c:pt>
              </c:numCache>
            </c:numRef>
          </c:xVal>
          <c:yVal>
            <c:numRef>
              <c:f>'[3]Hiron Middle para khal'!$C$5:$C$22</c:f>
              <c:numCache>
                <c:formatCode>General</c:formatCode>
                <c:ptCount val="18"/>
                <c:pt idx="0">
                  <c:v>-0.4</c:v>
                </c:pt>
                <c:pt idx="1">
                  <c:v>3.9E-2</c:v>
                </c:pt>
                <c:pt idx="2">
                  <c:v>0.7</c:v>
                </c:pt>
                <c:pt idx="3">
                  <c:v>2.032</c:v>
                </c:pt>
                <c:pt idx="4">
                  <c:v>2.0390000000000001</c:v>
                </c:pt>
                <c:pt idx="5">
                  <c:v>8.5000000000000006E-2</c:v>
                </c:pt>
                <c:pt idx="6">
                  <c:v>-5.5E-2</c:v>
                </c:pt>
                <c:pt idx="7">
                  <c:v>-0.11799999999999999</c:v>
                </c:pt>
                <c:pt idx="8">
                  <c:v>-0.16900000000000001</c:v>
                </c:pt>
                <c:pt idx="9">
                  <c:v>-0.115</c:v>
                </c:pt>
                <c:pt idx="10">
                  <c:v>-3.5000000000000003E-2</c:v>
                </c:pt>
                <c:pt idx="11">
                  <c:v>0.19500000000000001</c:v>
                </c:pt>
                <c:pt idx="12">
                  <c:v>2.1</c:v>
                </c:pt>
                <c:pt idx="13">
                  <c:v>2.0950000000000002</c:v>
                </c:pt>
                <c:pt idx="14">
                  <c:v>1.69</c:v>
                </c:pt>
                <c:pt idx="15">
                  <c:v>1.6850000000000001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'[3]Hiron Middle para khal'!$I$5:$I$22</c:f>
              <c:numCache>
                <c:formatCode>General</c:formatCode>
                <c:ptCount val="18"/>
                <c:pt idx="4">
                  <c:v>0</c:v>
                </c:pt>
                <c:pt idx="5">
                  <c:v>2</c:v>
                </c:pt>
                <c:pt idx="6">
                  <c:v>4</c:v>
                </c:pt>
                <c:pt idx="7">
                  <c:v>5</c:v>
                </c:pt>
                <c:pt idx="8">
                  <c:v>5.4550000000000001</c:v>
                </c:pt>
                <c:pt idx="9">
                  <c:v>10</c:v>
                </c:pt>
                <c:pt idx="10">
                  <c:v>12</c:v>
                </c:pt>
                <c:pt idx="11">
                  <c:v>14</c:v>
                </c:pt>
                <c:pt idx="12">
                  <c:v>18.649999999999999</c:v>
                </c:pt>
                <c:pt idx="13">
                  <c:v>20</c:v>
                </c:pt>
                <c:pt idx="14">
                  <c:v>21</c:v>
                </c:pt>
                <c:pt idx="15">
                  <c:v>25</c:v>
                </c:pt>
              </c:numCache>
            </c:numRef>
          </c:xVal>
          <c:yVal>
            <c:numRef>
              <c:f>'[3]Hiron Middle para khal'!$J$5:$J$22</c:f>
              <c:numCache>
                <c:formatCode>General</c:formatCode>
                <c:ptCount val="18"/>
                <c:pt idx="4">
                  <c:v>-0.4</c:v>
                </c:pt>
                <c:pt idx="5">
                  <c:v>3.9E-2</c:v>
                </c:pt>
                <c:pt idx="6">
                  <c:v>0.7</c:v>
                </c:pt>
                <c:pt idx="7">
                  <c:v>2.032</c:v>
                </c:pt>
                <c:pt idx="8">
                  <c:v>2.0299999999999998</c:v>
                </c:pt>
                <c:pt idx="9">
                  <c:v>-1</c:v>
                </c:pt>
                <c:pt idx="10">
                  <c:v>-1</c:v>
                </c:pt>
                <c:pt idx="11">
                  <c:v>-1</c:v>
                </c:pt>
                <c:pt idx="12">
                  <c:v>2.1</c:v>
                </c:pt>
                <c:pt idx="13">
                  <c:v>2.0950000000000002</c:v>
                </c:pt>
                <c:pt idx="14">
                  <c:v>1.69</c:v>
                </c:pt>
                <c:pt idx="15">
                  <c:v>1.6850000000000001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6171392"/>
        <c:axId val="146172928"/>
      </c:scatterChart>
      <c:valAx>
        <c:axId val="146171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72928"/>
        <c:crosses val="autoZero"/>
        <c:crossBetween val="midCat"/>
      </c:valAx>
      <c:valAx>
        <c:axId val="146172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71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khal'!$B$27:$B$42</c:f>
              <c:numCache>
                <c:formatCode>General</c:formatCode>
                <c:ptCount val="16"/>
                <c:pt idx="0">
                  <c:v>0</c:v>
                </c:pt>
                <c:pt idx="1">
                  <c:v>5</c:v>
                </c:pt>
                <c:pt idx="2">
                  <c:v>10</c:v>
                </c:pt>
                <c:pt idx="3">
                  <c:v>12</c:v>
                </c:pt>
                <c:pt idx="4">
                  <c:v>14</c:v>
                </c:pt>
                <c:pt idx="5">
                  <c:v>15</c:v>
                </c:pt>
                <c:pt idx="6">
                  <c:v>16</c:v>
                </c:pt>
                <c:pt idx="7">
                  <c:v>17</c:v>
                </c:pt>
                <c:pt idx="8">
                  <c:v>18</c:v>
                </c:pt>
                <c:pt idx="9">
                  <c:v>20</c:v>
                </c:pt>
                <c:pt idx="10">
                  <c:v>22</c:v>
                </c:pt>
                <c:pt idx="11">
                  <c:v>24</c:v>
                </c:pt>
              </c:numCache>
            </c:numRef>
          </c:xVal>
          <c:yVal>
            <c:numRef>
              <c:f>'[3]Hiron Middle para khal'!$C$27:$C$42</c:f>
              <c:numCache>
                <c:formatCode>General</c:formatCode>
                <c:ptCount val="16"/>
                <c:pt idx="0">
                  <c:v>2.1219999999999999</c:v>
                </c:pt>
                <c:pt idx="1">
                  <c:v>2.117</c:v>
                </c:pt>
                <c:pt idx="2">
                  <c:v>2.1120000000000001</c:v>
                </c:pt>
                <c:pt idx="3">
                  <c:v>0.36799999999999999</c:v>
                </c:pt>
                <c:pt idx="4">
                  <c:v>0.16300000000000001</c:v>
                </c:pt>
                <c:pt idx="5">
                  <c:v>-1.4999999999999999E-2</c:v>
                </c:pt>
                <c:pt idx="6">
                  <c:v>-7.0999999999999994E-2</c:v>
                </c:pt>
                <c:pt idx="7">
                  <c:v>1E-3</c:v>
                </c:pt>
                <c:pt idx="8">
                  <c:v>0.16800000000000001</c:v>
                </c:pt>
                <c:pt idx="9">
                  <c:v>0.36299999999999999</c:v>
                </c:pt>
                <c:pt idx="10">
                  <c:v>2.3119999999999998</c:v>
                </c:pt>
                <c:pt idx="11">
                  <c:v>2.3180000000000001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'[3]Hiron Middle para khal'!$I$28:$I$43</c:f>
              <c:numCache>
                <c:formatCode>General</c:formatCode>
                <c:ptCount val="16"/>
                <c:pt idx="5">
                  <c:v>0</c:v>
                </c:pt>
                <c:pt idx="6">
                  <c:v>5</c:v>
                </c:pt>
                <c:pt idx="7">
                  <c:v>9.3350000000000009</c:v>
                </c:pt>
                <c:pt idx="8">
                  <c:v>14</c:v>
                </c:pt>
                <c:pt idx="9">
                  <c:v>16</c:v>
                </c:pt>
                <c:pt idx="10">
                  <c:v>18</c:v>
                </c:pt>
                <c:pt idx="11">
                  <c:v>22.995000000000001</c:v>
                </c:pt>
                <c:pt idx="12">
                  <c:v>24</c:v>
                </c:pt>
              </c:numCache>
            </c:numRef>
          </c:xVal>
          <c:yVal>
            <c:numRef>
              <c:f>'[3]Hiron Middle para khal'!$J$28:$J$43</c:f>
              <c:numCache>
                <c:formatCode>General</c:formatCode>
                <c:ptCount val="16"/>
                <c:pt idx="5">
                  <c:v>2.1219999999999999</c:v>
                </c:pt>
                <c:pt idx="6">
                  <c:v>2.117</c:v>
                </c:pt>
                <c:pt idx="7">
                  <c:v>2.11</c:v>
                </c:pt>
                <c:pt idx="8">
                  <c:v>-1</c:v>
                </c:pt>
                <c:pt idx="9">
                  <c:v>-1</c:v>
                </c:pt>
                <c:pt idx="10">
                  <c:v>-1</c:v>
                </c:pt>
                <c:pt idx="11">
                  <c:v>2.33</c:v>
                </c:pt>
                <c:pt idx="12">
                  <c:v>2.3180000000000001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6354944"/>
        <c:axId val="146356480"/>
      </c:scatterChart>
      <c:valAx>
        <c:axId val="146354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56480"/>
        <c:crosses val="autoZero"/>
        <c:crossBetween val="midCat"/>
      </c:valAx>
      <c:valAx>
        <c:axId val="146356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54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khal'!$B$47:$B$58</c:f>
              <c:numCache>
                <c:formatCode>General</c:formatCode>
                <c:ptCount val="12"/>
                <c:pt idx="0">
                  <c:v>0</c:v>
                </c:pt>
                <c:pt idx="1">
                  <c:v>2</c:v>
                </c:pt>
                <c:pt idx="2">
                  <c:v>4</c:v>
                </c:pt>
                <c:pt idx="3">
                  <c:v>6</c:v>
                </c:pt>
                <c:pt idx="4">
                  <c:v>7</c:v>
                </c:pt>
                <c:pt idx="5">
                  <c:v>8</c:v>
                </c:pt>
                <c:pt idx="6">
                  <c:v>9</c:v>
                </c:pt>
                <c:pt idx="7">
                  <c:v>10</c:v>
                </c:pt>
                <c:pt idx="8">
                  <c:v>12</c:v>
                </c:pt>
                <c:pt idx="9">
                  <c:v>14</c:v>
                </c:pt>
                <c:pt idx="10">
                  <c:v>20</c:v>
                </c:pt>
                <c:pt idx="11">
                  <c:v>25</c:v>
                </c:pt>
              </c:numCache>
            </c:numRef>
          </c:xVal>
          <c:yVal>
            <c:numRef>
              <c:f>'[3]Hiron Middle para khal'!$C$47:$C$58</c:f>
              <c:numCache>
                <c:formatCode>General</c:formatCode>
                <c:ptCount val="12"/>
                <c:pt idx="0">
                  <c:v>2.258</c:v>
                </c:pt>
                <c:pt idx="1">
                  <c:v>2.2480000000000002</c:v>
                </c:pt>
                <c:pt idx="2">
                  <c:v>0.33300000000000002</c:v>
                </c:pt>
                <c:pt idx="3">
                  <c:v>0.248</c:v>
                </c:pt>
                <c:pt idx="4">
                  <c:v>8.3000000000000004E-2</c:v>
                </c:pt>
                <c:pt idx="5">
                  <c:v>2.9000000000000001E-2</c:v>
                </c:pt>
                <c:pt idx="6">
                  <c:v>8.6999999999999994E-2</c:v>
                </c:pt>
                <c:pt idx="7">
                  <c:v>3.7999999999999999E-2</c:v>
                </c:pt>
                <c:pt idx="8">
                  <c:v>0.34300000000000003</c:v>
                </c:pt>
                <c:pt idx="9">
                  <c:v>2.8380000000000001</c:v>
                </c:pt>
                <c:pt idx="10">
                  <c:v>2.843</c:v>
                </c:pt>
                <c:pt idx="11">
                  <c:v>2.8479999999999999</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'[3]Hiron Middle para khal'!$I$47:$I$58</c:f>
              <c:numCache>
                <c:formatCode>General</c:formatCode>
                <c:ptCount val="12"/>
                <c:pt idx="2">
                  <c:v>0</c:v>
                </c:pt>
                <c:pt idx="3">
                  <c:v>1.125</c:v>
                </c:pt>
                <c:pt idx="4">
                  <c:v>6</c:v>
                </c:pt>
                <c:pt idx="5">
                  <c:v>8</c:v>
                </c:pt>
                <c:pt idx="6">
                  <c:v>10</c:v>
                </c:pt>
                <c:pt idx="7">
                  <c:v>15.745000000000001</c:v>
                </c:pt>
                <c:pt idx="8">
                  <c:v>20</c:v>
                </c:pt>
                <c:pt idx="9">
                  <c:v>25</c:v>
                </c:pt>
              </c:numCache>
            </c:numRef>
          </c:xVal>
          <c:yVal>
            <c:numRef>
              <c:f>'[3]Hiron Middle para khal'!$J$47:$J$58</c:f>
              <c:numCache>
                <c:formatCode>General</c:formatCode>
                <c:ptCount val="12"/>
                <c:pt idx="2">
                  <c:v>2.258</c:v>
                </c:pt>
                <c:pt idx="3">
                  <c:v>2.25</c:v>
                </c:pt>
                <c:pt idx="4">
                  <c:v>-1</c:v>
                </c:pt>
                <c:pt idx="5">
                  <c:v>-1</c:v>
                </c:pt>
                <c:pt idx="6">
                  <c:v>-1</c:v>
                </c:pt>
                <c:pt idx="7">
                  <c:v>2.83</c:v>
                </c:pt>
                <c:pt idx="8">
                  <c:v>2.843</c:v>
                </c:pt>
                <c:pt idx="9">
                  <c:v>2.8479999999999999</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6042240"/>
        <c:axId val="146064512"/>
      </c:scatterChart>
      <c:valAx>
        <c:axId val="146042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064512"/>
        <c:crosses val="autoZero"/>
        <c:crossBetween val="midCat"/>
      </c:valAx>
      <c:valAx>
        <c:axId val="146064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04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khal'!$B$64:$B$78</c:f>
              <c:numCache>
                <c:formatCode>General</c:formatCode>
                <c:ptCount val="15"/>
                <c:pt idx="0">
                  <c:v>0</c:v>
                </c:pt>
                <c:pt idx="1">
                  <c:v>4</c:v>
                </c:pt>
                <c:pt idx="2">
                  <c:v>6</c:v>
                </c:pt>
                <c:pt idx="3">
                  <c:v>7</c:v>
                </c:pt>
                <c:pt idx="4">
                  <c:v>8</c:v>
                </c:pt>
                <c:pt idx="5">
                  <c:v>9</c:v>
                </c:pt>
                <c:pt idx="6">
                  <c:v>10</c:v>
                </c:pt>
                <c:pt idx="7">
                  <c:v>11</c:v>
                </c:pt>
                <c:pt idx="8">
                  <c:v>12</c:v>
                </c:pt>
                <c:pt idx="9">
                  <c:v>14</c:v>
                </c:pt>
                <c:pt idx="10">
                  <c:v>15</c:v>
                </c:pt>
                <c:pt idx="11">
                  <c:v>17</c:v>
                </c:pt>
                <c:pt idx="12">
                  <c:v>20</c:v>
                </c:pt>
                <c:pt idx="13">
                  <c:v>22</c:v>
                </c:pt>
              </c:numCache>
            </c:numRef>
          </c:xVal>
          <c:yVal>
            <c:numRef>
              <c:f>'[3]Hiron Middle para khal'!$C$64:$C$78</c:f>
              <c:numCache>
                <c:formatCode>General</c:formatCode>
                <c:ptCount val="15"/>
                <c:pt idx="0">
                  <c:v>2.6320000000000001</c:v>
                </c:pt>
                <c:pt idx="1">
                  <c:v>2.625</c:v>
                </c:pt>
                <c:pt idx="2">
                  <c:v>0.86699999999999999</c:v>
                </c:pt>
                <c:pt idx="3">
                  <c:v>0.41799999999999998</c:v>
                </c:pt>
                <c:pt idx="4">
                  <c:v>0.19600000000000001</c:v>
                </c:pt>
                <c:pt idx="5">
                  <c:v>0.129</c:v>
                </c:pt>
                <c:pt idx="6">
                  <c:v>0.19700000000000001</c:v>
                </c:pt>
                <c:pt idx="7">
                  <c:v>0.42699999999999999</c:v>
                </c:pt>
                <c:pt idx="8">
                  <c:v>0.79700000000000004</c:v>
                </c:pt>
                <c:pt idx="9">
                  <c:v>2.0419999999999998</c:v>
                </c:pt>
                <c:pt idx="10">
                  <c:v>2.0369999999999999</c:v>
                </c:pt>
                <c:pt idx="11">
                  <c:v>1.002</c:v>
                </c:pt>
                <c:pt idx="12">
                  <c:v>0.45100000000000001</c:v>
                </c:pt>
                <c:pt idx="13">
                  <c:v>0.312</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'[3]Hiron Middle para khal'!$I$64:$I$78</c:f>
              <c:numCache>
                <c:formatCode>General</c:formatCode>
                <c:ptCount val="15"/>
                <c:pt idx="3">
                  <c:v>0</c:v>
                </c:pt>
                <c:pt idx="4">
                  <c:v>3.5700000000000003</c:v>
                </c:pt>
                <c:pt idx="5">
                  <c:v>9</c:v>
                </c:pt>
                <c:pt idx="6">
                  <c:v>11</c:v>
                </c:pt>
                <c:pt idx="7">
                  <c:v>13</c:v>
                </c:pt>
                <c:pt idx="8">
                  <c:v>16.420000000000002</c:v>
                </c:pt>
                <c:pt idx="9">
                  <c:v>17</c:v>
                </c:pt>
                <c:pt idx="10">
                  <c:v>20</c:v>
                </c:pt>
                <c:pt idx="11">
                  <c:v>22</c:v>
                </c:pt>
              </c:numCache>
            </c:numRef>
          </c:xVal>
          <c:yVal>
            <c:numRef>
              <c:f>'[3]Hiron Middle para khal'!$J$64:$J$78</c:f>
              <c:numCache>
                <c:formatCode>General</c:formatCode>
                <c:ptCount val="15"/>
                <c:pt idx="3">
                  <c:v>2.6320000000000001</c:v>
                </c:pt>
                <c:pt idx="4">
                  <c:v>2.62</c:v>
                </c:pt>
                <c:pt idx="5">
                  <c:v>-1</c:v>
                </c:pt>
                <c:pt idx="6">
                  <c:v>-1</c:v>
                </c:pt>
                <c:pt idx="7">
                  <c:v>-1</c:v>
                </c:pt>
                <c:pt idx="8">
                  <c:v>1.28</c:v>
                </c:pt>
                <c:pt idx="9">
                  <c:v>1.002</c:v>
                </c:pt>
                <c:pt idx="10">
                  <c:v>0.45100000000000001</c:v>
                </c:pt>
                <c:pt idx="11">
                  <c:v>0.312</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6032896"/>
        <c:axId val="146378752"/>
      </c:scatterChart>
      <c:valAx>
        <c:axId val="146032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78752"/>
        <c:crosses val="autoZero"/>
        <c:crossBetween val="midCat"/>
      </c:valAx>
      <c:valAx>
        <c:axId val="146378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032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khal'!$B$84:$B$99</c:f>
              <c:numCache>
                <c:formatCode>General</c:formatCode>
                <c:ptCount val="16"/>
                <c:pt idx="0">
                  <c:v>0</c:v>
                </c:pt>
                <c:pt idx="1">
                  <c:v>7</c:v>
                </c:pt>
                <c:pt idx="2">
                  <c:v>8</c:v>
                </c:pt>
                <c:pt idx="3">
                  <c:v>10</c:v>
                </c:pt>
                <c:pt idx="4">
                  <c:v>11</c:v>
                </c:pt>
                <c:pt idx="5">
                  <c:v>12</c:v>
                </c:pt>
                <c:pt idx="6">
                  <c:v>13</c:v>
                </c:pt>
                <c:pt idx="7">
                  <c:v>14</c:v>
                </c:pt>
                <c:pt idx="8">
                  <c:v>15</c:v>
                </c:pt>
                <c:pt idx="9">
                  <c:v>16</c:v>
                </c:pt>
                <c:pt idx="10">
                  <c:v>17</c:v>
                </c:pt>
                <c:pt idx="11">
                  <c:v>18</c:v>
                </c:pt>
                <c:pt idx="12">
                  <c:v>19</c:v>
                </c:pt>
                <c:pt idx="13">
                  <c:v>20</c:v>
                </c:pt>
                <c:pt idx="14">
                  <c:v>25</c:v>
                </c:pt>
              </c:numCache>
            </c:numRef>
          </c:xVal>
          <c:yVal>
            <c:numRef>
              <c:f>'[3]Hiron Middle para khal'!$C$84:$C$99</c:f>
              <c:numCache>
                <c:formatCode>General</c:formatCode>
                <c:ptCount val="16"/>
                <c:pt idx="0">
                  <c:v>0.97</c:v>
                </c:pt>
                <c:pt idx="1">
                  <c:v>0.96499999999999997</c:v>
                </c:pt>
                <c:pt idx="2">
                  <c:v>1.5449999999999999</c:v>
                </c:pt>
                <c:pt idx="3">
                  <c:v>1.55</c:v>
                </c:pt>
                <c:pt idx="4">
                  <c:v>0.46</c:v>
                </c:pt>
                <c:pt idx="5">
                  <c:v>0.26</c:v>
                </c:pt>
                <c:pt idx="6">
                  <c:v>0.09</c:v>
                </c:pt>
                <c:pt idx="7">
                  <c:v>0.03</c:v>
                </c:pt>
                <c:pt idx="8">
                  <c:v>8.7999999999999995E-2</c:v>
                </c:pt>
                <c:pt idx="9">
                  <c:v>0.245</c:v>
                </c:pt>
                <c:pt idx="10">
                  <c:v>0.46899999999999997</c:v>
                </c:pt>
                <c:pt idx="11">
                  <c:v>1.46</c:v>
                </c:pt>
                <c:pt idx="12">
                  <c:v>1.4550000000000001</c:v>
                </c:pt>
                <c:pt idx="13">
                  <c:v>1.0449999999999999</c:v>
                </c:pt>
                <c:pt idx="14">
                  <c:v>1.05</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'[3]Hiron Middle para khal'!$I$85:$I$100</c:f>
              <c:numCache>
                <c:formatCode>General</c:formatCode>
                <c:ptCount val="16"/>
                <c:pt idx="3">
                  <c:v>0</c:v>
                </c:pt>
                <c:pt idx="4">
                  <c:v>7</c:v>
                </c:pt>
                <c:pt idx="5">
                  <c:v>8</c:v>
                </c:pt>
                <c:pt idx="6">
                  <c:v>8.19</c:v>
                </c:pt>
                <c:pt idx="7">
                  <c:v>12</c:v>
                </c:pt>
                <c:pt idx="8">
                  <c:v>14</c:v>
                </c:pt>
                <c:pt idx="9">
                  <c:v>16</c:v>
                </c:pt>
                <c:pt idx="10">
                  <c:v>19.420000000000002</c:v>
                </c:pt>
                <c:pt idx="11">
                  <c:v>20</c:v>
                </c:pt>
                <c:pt idx="12">
                  <c:v>25</c:v>
                </c:pt>
              </c:numCache>
            </c:numRef>
          </c:xVal>
          <c:yVal>
            <c:numRef>
              <c:f>'[3]Hiron Middle para khal'!$J$85:$J$100</c:f>
              <c:numCache>
                <c:formatCode>General</c:formatCode>
                <c:ptCount val="16"/>
                <c:pt idx="3">
                  <c:v>0.97</c:v>
                </c:pt>
                <c:pt idx="4">
                  <c:v>0.96499999999999997</c:v>
                </c:pt>
                <c:pt idx="5">
                  <c:v>1.5449999999999999</c:v>
                </c:pt>
                <c:pt idx="6">
                  <c:v>1.54</c:v>
                </c:pt>
                <c:pt idx="7">
                  <c:v>-1</c:v>
                </c:pt>
                <c:pt idx="8">
                  <c:v>-1</c:v>
                </c:pt>
                <c:pt idx="9">
                  <c:v>-1</c:v>
                </c:pt>
                <c:pt idx="10">
                  <c:v>1.28</c:v>
                </c:pt>
                <c:pt idx="11">
                  <c:v>1.0449999999999999</c:v>
                </c:pt>
                <c:pt idx="12">
                  <c:v>1.05</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10044032"/>
        <c:axId val="210045568"/>
      </c:scatterChart>
      <c:valAx>
        <c:axId val="210044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5568"/>
        <c:crosses val="autoZero"/>
        <c:crossBetween val="midCat"/>
      </c:valAx>
      <c:valAx>
        <c:axId val="210045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901568"/>
        <c:axId val="243903104"/>
      </c:scatterChart>
      <c:valAx>
        <c:axId val="24390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03104"/>
        <c:crosses val="autoZero"/>
        <c:crossBetween val="midCat"/>
      </c:valAx>
      <c:valAx>
        <c:axId val="24390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0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khal'!$B$104:$B$123</c:f>
              <c:numCache>
                <c:formatCode>General</c:formatCode>
                <c:ptCount val="20"/>
                <c:pt idx="0">
                  <c:v>0</c:v>
                </c:pt>
                <c:pt idx="1">
                  <c:v>5</c:v>
                </c:pt>
                <c:pt idx="2">
                  <c:v>8</c:v>
                </c:pt>
                <c:pt idx="3">
                  <c:v>9</c:v>
                </c:pt>
                <c:pt idx="4">
                  <c:v>10</c:v>
                </c:pt>
                <c:pt idx="5">
                  <c:v>12</c:v>
                </c:pt>
                <c:pt idx="6">
                  <c:v>13</c:v>
                </c:pt>
                <c:pt idx="7">
                  <c:v>14</c:v>
                </c:pt>
                <c:pt idx="8">
                  <c:v>15</c:v>
                </c:pt>
                <c:pt idx="9">
                  <c:v>16</c:v>
                </c:pt>
                <c:pt idx="10">
                  <c:v>17</c:v>
                </c:pt>
                <c:pt idx="11">
                  <c:v>18</c:v>
                </c:pt>
                <c:pt idx="12">
                  <c:v>20</c:v>
                </c:pt>
                <c:pt idx="13">
                  <c:v>25</c:v>
                </c:pt>
                <c:pt idx="14">
                  <c:v>27</c:v>
                </c:pt>
                <c:pt idx="15">
                  <c:v>30</c:v>
                </c:pt>
                <c:pt idx="16">
                  <c:v>32</c:v>
                </c:pt>
              </c:numCache>
            </c:numRef>
          </c:xVal>
          <c:yVal>
            <c:numRef>
              <c:f>'[3]Hiron Middle para khal'!$C$104:$C$123</c:f>
              <c:numCache>
                <c:formatCode>General</c:formatCode>
                <c:ptCount val="20"/>
                <c:pt idx="0">
                  <c:v>0.91900000000000004</c:v>
                </c:pt>
                <c:pt idx="1">
                  <c:v>0.91500000000000004</c:v>
                </c:pt>
                <c:pt idx="2">
                  <c:v>0.91</c:v>
                </c:pt>
                <c:pt idx="3">
                  <c:v>1.7749999999999999</c:v>
                </c:pt>
                <c:pt idx="4">
                  <c:v>1.7649999999999999</c:v>
                </c:pt>
                <c:pt idx="5">
                  <c:v>0.435</c:v>
                </c:pt>
                <c:pt idx="6">
                  <c:v>0.16</c:v>
                </c:pt>
                <c:pt idx="7">
                  <c:v>8.2000000000000003E-2</c:v>
                </c:pt>
                <c:pt idx="8">
                  <c:v>2.9000000000000001E-2</c:v>
                </c:pt>
                <c:pt idx="9">
                  <c:v>7.5999999999999998E-2</c:v>
                </c:pt>
                <c:pt idx="10">
                  <c:v>0.16500000000000001</c:v>
                </c:pt>
                <c:pt idx="11">
                  <c:v>0.45500000000000002</c:v>
                </c:pt>
                <c:pt idx="12">
                  <c:v>1.885</c:v>
                </c:pt>
                <c:pt idx="13">
                  <c:v>1.88</c:v>
                </c:pt>
                <c:pt idx="14">
                  <c:v>0.17</c:v>
                </c:pt>
                <c:pt idx="15">
                  <c:v>-0.23599999999999999</c:v>
                </c:pt>
                <c:pt idx="16">
                  <c:v>-0.28499999999999998</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'[3]Hiron Middle para khal'!$I$104:$I$123</c:f>
              <c:numCache>
                <c:formatCode>General</c:formatCode>
                <c:ptCount val="20"/>
                <c:pt idx="5">
                  <c:v>0</c:v>
                </c:pt>
                <c:pt idx="6">
                  <c:v>5</c:v>
                </c:pt>
                <c:pt idx="7">
                  <c:v>8</c:v>
                </c:pt>
                <c:pt idx="8">
                  <c:v>8.92</c:v>
                </c:pt>
                <c:pt idx="9">
                  <c:v>13</c:v>
                </c:pt>
                <c:pt idx="10">
                  <c:v>15</c:v>
                </c:pt>
                <c:pt idx="11">
                  <c:v>17</c:v>
                </c:pt>
                <c:pt idx="12">
                  <c:v>21.32</c:v>
                </c:pt>
                <c:pt idx="13">
                  <c:v>25</c:v>
                </c:pt>
                <c:pt idx="14">
                  <c:v>27</c:v>
                </c:pt>
                <c:pt idx="15">
                  <c:v>30</c:v>
                </c:pt>
                <c:pt idx="16">
                  <c:v>32</c:v>
                </c:pt>
              </c:numCache>
            </c:numRef>
          </c:xVal>
          <c:yVal>
            <c:numRef>
              <c:f>'[3]Hiron Middle para khal'!$J$104:$J$123</c:f>
              <c:numCache>
                <c:formatCode>General</c:formatCode>
                <c:ptCount val="20"/>
                <c:pt idx="5">
                  <c:v>0.91900000000000004</c:v>
                </c:pt>
                <c:pt idx="6">
                  <c:v>0.91500000000000004</c:v>
                </c:pt>
                <c:pt idx="7">
                  <c:v>0.91</c:v>
                </c:pt>
                <c:pt idx="8">
                  <c:v>1.72</c:v>
                </c:pt>
                <c:pt idx="9">
                  <c:v>-1</c:v>
                </c:pt>
                <c:pt idx="10">
                  <c:v>-1</c:v>
                </c:pt>
                <c:pt idx="11">
                  <c:v>-1</c:v>
                </c:pt>
                <c:pt idx="12">
                  <c:v>1.88</c:v>
                </c:pt>
                <c:pt idx="13">
                  <c:v>1.88</c:v>
                </c:pt>
                <c:pt idx="14">
                  <c:v>0.17</c:v>
                </c:pt>
                <c:pt idx="15">
                  <c:v>-0.23599999999999999</c:v>
                </c:pt>
                <c:pt idx="16">
                  <c:v>-0.28499999999999998</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6337792"/>
        <c:axId val="146339328"/>
      </c:scatterChart>
      <c:valAx>
        <c:axId val="146337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39328"/>
        <c:crosses val="autoZero"/>
        <c:crossBetween val="midCat"/>
      </c:valAx>
      <c:valAx>
        <c:axId val="146339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37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khal'!$B$128:$B$143</c:f>
              <c:numCache>
                <c:formatCode>General</c:formatCode>
                <c:ptCount val="16"/>
                <c:pt idx="0">
                  <c:v>0</c:v>
                </c:pt>
                <c:pt idx="1">
                  <c:v>5</c:v>
                </c:pt>
                <c:pt idx="2">
                  <c:v>10</c:v>
                </c:pt>
                <c:pt idx="3">
                  <c:v>12</c:v>
                </c:pt>
                <c:pt idx="4">
                  <c:v>13</c:v>
                </c:pt>
                <c:pt idx="5">
                  <c:v>14</c:v>
                </c:pt>
                <c:pt idx="6">
                  <c:v>15</c:v>
                </c:pt>
                <c:pt idx="7">
                  <c:v>16</c:v>
                </c:pt>
                <c:pt idx="8">
                  <c:v>17</c:v>
                </c:pt>
                <c:pt idx="9">
                  <c:v>18</c:v>
                </c:pt>
                <c:pt idx="10">
                  <c:v>20</c:v>
                </c:pt>
                <c:pt idx="11">
                  <c:v>21</c:v>
                </c:pt>
                <c:pt idx="12">
                  <c:v>23</c:v>
                </c:pt>
                <c:pt idx="13">
                  <c:v>25</c:v>
                </c:pt>
                <c:pt idx="14">
                  <c:v>27</c:v>
                </c:pt>
              </c:numCache>
            </c:numRef>
          </c:xVal>
          <c:yVal>
            <c:numRef>
              <c:f>'[3]Hiron Middle para khal'!$C$128:$C$143</c:f>
              <c:numCache>
                <c:formatCode>General</c:formatCode>
                <c:ptCount val="16"/>
                <c:pt idx="0">
                  <c:v>2.59</c:v>
                </c:pt>
                <c:pt idx="1">
                  <c:v>2.585</c:v>
                </c:pt>
                <c:pt idx="2">
                  <c:v>2.5750000000000002</c:v>
                </c:pt>
                <c:pt idx="3">
                  <c:v>0.85299999999999998</c:v>
                </c:pt>
                <c:pt idx="4">
                  <c:v>0.51</c:v>
                </c:pt>
                <c:pt idx="5">
                  <c:v>0.28499999999999998</c:v>
                </c:pt>
                <c:pt idx="6">
                  <c:v>0.22900000000000001</c:v>
                </c:pt>
                <c:pt idx="7">
                  <c:v>0.28399999999999997</c:v>
                </c:pt>
                <c:pt idx="8">
                  <c:v>0.52</c:v>
                </c:pt>
                <c:pt idx="9">
                  <c:v>0.85</c:v>
                </c:pt>
                <c:pt idx="10">
                  <c:v>2.4249999999999998</c:v>
                </c:pt>
                <c:pt idx="11">
                  <c:v>2.415</c:v>
                </c:pt>
                <c:pt idx="12">
                  <c:v>0.92500000000000004</c:v>
                </c:pt>
                <c:pt idx="13">
                  <c:v>0.65900000000000003</c:v>
                </c:pt>
                <c:pt idx="14">
                  <c:v>0.51500000000000001</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'[3]Hiron Middle para khal'!$I$129:$I$144</c:f>
              <c:numCache>
                <c:formatCode>General</c:formatCode>
                <c:ptCount val="16"/>
                <c:pt idx="2">
                  <c:v>0</c:v>
                </c:pt>
                <c:pt idx="3">
                  <c:v>5</c:v>
                </c:pt>
                <c:pt idx="4">
                  <c:v>7.63</c:v>
                </c:pt>
                <c:pt idx="5">
                  <c:v>13</c:v>
                </c:pt>
                <c:pt idx="6">
                  <c:v>15</c:v>
                </c:pt>
                <c:pt idx="7">
                  <c:v>17</c:v>
                </c:pt>
                <c:pt idx="8">
                  <c:v>21.5</c:v>
                </c:pt>
                <c:pt idx="9">
                  <c:v>23</c:v>
                </c:pt>
                <c:pt idx="10">
                  <c:v>25</c:v>
                </c:pt>
                <c:pt idx="11">
                  <c:v>27</c:v>
                </c:pt>
              </c:numCache>
            </c:numRef>
          </c:xVal>
          <c:yVal>
            <c:numRef>
              <c:f>'[3]Hiron Middle para khal'!$J$129:$J$144</c:f>
              <c:numCache>
                <c:formatCode>General</c:formatCode>
                <c:ptCount val="16"/>
                <c:pt idx="2">
                  <c:v>2.59</c:v>
                </c:pt>
                <c:pt idx="3">
                  <c:v>2.585</c:v>
                </c:pt>
                <c:pt idx="4">
                  <c:v>2.58</c:v>
                </c:pt>
                <c:pt idx="5">
                  <c:v>-1</c:v>
                </c:pt>
                <c:pt idx="6">
                  <c:v>-1</c:v>
                </c:pt>
                <c:pt idx="7">
                  <c:v>-1</c:v>
                </c:pt>
                <c:pt idx="8">
                  <c:v>2</c:v>
                </c:pt>
                <c:pt idx="9">
                  <c:v>0.92500000000000004</c:v>
                </c:pt>
                <c:pt idx="10">
                  <c:v>0.65900000000000003</c:v>
                </c:pt>
                <c:pt idx="11">
                  <c:v>0.51500000000000001</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10090624"/>
        <c:axId val="244072832"/>
      </c:scatterChart>
      <c:valAx>
        <c:axId val="210090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72832"/>
        <c:crosses val="autoZero"/>
        <c:crossBetween val="midCat"/>
      </c:valAx>
      <c:valAx>
        <c:axId val="24407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khal'!$B$148:$B$169</c:f>
              <c:numCache>
                <c:formatCode>General</c:formatCode>
                <c:ptCount val="22"/>
                <c:pt idx="0">
                  <c:v>0</c:v>
                </c:pt>
                <c:pt idx="1">
                  <c:v>2</c:v>
                </c:pt>
                <c:pt idx="2">
                  <c:v>4</c:v>
                </c:pt>
                <c:pt idx="3">
                  <c:v>6</c:v>
                </c:pt>
                <c:pt idx="4">
                  <c:v>8</c:v>
                </c:pt>
                <c:pt idx="5">
                  <c:v>10</c:v>
                </c:pt>
                <c:pt idx="6">
                  <c:v>12</c:v>
                </c:pt>
                <c:pt idx="7">
                  <c:v>14</c:v>
                </c:pt>
                <c:pt idx="8">
                  <c:v>16</c:v>
                </c:pt>
                <c:pt idx="9">
                  <c:v>18</c:v>
                </c:pt>
                <c:pt idx="10">
                  <c:v>20</c:v>
                </c:pt>
                <c:pt idx="11">
                  <c:v>21</c:v>
                </c:pt>
                <c:pt idx="12">
                  <c:v>22</c:v>
                </c:pt>
                <c:pt idx="13">
                  <c:v>25</c:v>
                </c:pt>
                <c:pt idx="14">
                  <c:v>30</c:v>
                </c:pt>
              </c:numCache>
            </c:numRef>
          </c:xVal>
          <c:yVal>
            <c:numRef>
              <c:f>'[3]Hiron Middle para khal'!$C$148:$C$169</c:f>
              <c:numCache>
                <c:formatCode>General</c:formatCode>
                <c:ptCount val="22"/>
                <c:pt idx="0">
                  <c:v>3.3359999999999999</c:v>
                </c:pt>
                <c:pt idx="1">
                  <c:v>3.331</c:v>
                </c:pt>
                <c:pt idx="2">
                  <c:v>0.94099999999999995</c:v>
                </c:pt>
                <c:pt idx="3">
                  <c:v>0.74099999999999999</c:v>
                </c:pt>
                <c:pt idx="4">
                  <c:v>0.42599999999999999</c:v>
                </c:pt>
                <c:pt idx="5">
                  <c:v>0.18</c:v>
                </c:pt>
                <c:pt idx="6">
                  <c:v>0.127</c:v>
                </c:pt>
                <c:pt idx="7">
                  <c:v>0.183</c:v>
                </c:pt>
                <c:pt idx="8">
                  <c:v>0.25800000000000001</c:v>
                </c:pt>
                <c:pt idx="9">
                  <c:v>0.311</c:v>
                </c:pt>
                <c:pt idx="10">
                  <c:v>0.39100000000000001</c:v>
                </c:pt>
                <c:pt idx="11">
                  <c:v>0.41099999999999998</c:v>
                </c:pt>
                <c:pt idx="12">
                  <c:v>0.626</c:v>
                </c:pt>
                <c:pt idx="13">
                  <c:v>0.64500000000000002</c:v>
                </c:pt>
                <c:pt idx="14">
                  <c:v>0.65600000000000003</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'[3]Hiron Middle para khal'!$I$148:$I$169</c:f>
              <c:numCache>
                <c:formatCode>General</c:formatCode>
                <c:ptCount val="22"/>
                <c:pt idx="4">
                  <c:v>0</c:v>
                </c:pt>
                <c:pt idx="5">
                  <c:v>2</c:v>
                </c:pt>
                <c:pt idx="6">
                  <c:v>4</c:v>
                </c:pt>
                <c:pt idx="7">
                  <c:v>6</c:v>
                </c:pt>
                <c:pt idx="8">
                  <c:v>7.9</c:v>
                </c:pt>
                <c:pt idx="9">
                  <c:v>10</c:v>
                </c:pt>
                <c:pt idx="10">
                  <c:v>12</c:v>
                </c:pt>
                <c:pt idx="11">
                  <c:v>14</c:v>
                </c:pt>
                <c:pt idx="12">
                  <c:v>15.95</c:v>
                </c:pt>
                <c:pt idx="13">
                  <c:v>16</c:v>
                </c:pt>
                <c:pt idx="14">
                  <c:v>18</c:v>
                </c:pt>
                <c:pt idx="15">
                  <c:v>20</c:v>
                </c:pt>
                <c:pt idx="16">
                  <c:v>21</c:v>
                </c:pt>
                <c:pt idx="17">
                  <c:v>22</c:v>
                </c:pt>
                <c:pt idx="18">
                  <c:v>25</c:v>
                </c:pt>
                <c:pt idx="19">
                  <c:v>30</c:v>
                </c:pt>
              </c:numCache>
            </c:numRef>
          </c:xVal>
          <c:yVal>
            <c:numRef>
              <c:f>'[3]Hiron Middle para khal'!$J$148:$J$169</c:f>
              <c:numCache>
                <c:formatCode>General</c:formatCode>
                <c:ptCount val="22"/>
                <c:pt idx="4">
                  <c:v>3.3359999999999999</c:v>
                </c:pt>
                <c:pt idx="5">
                  <c:v>3.331</c:v>
                </c:pt>
                <c:pt idx="6">
                  <c:v>0.94099999999999995</c:v>
                </c:pt>
                <c:pt idx="7">
                  <c:v>0.74099999999999999</c:v>
                </c:pt>
                <c:pt idx="8">
                  <c:v>0.4</c:v>
                </c:pt>
                <c:pt idx="9">
                  <c:v>-1</c:v>
                </c:pt>
                <c:pt idx="10">
                  <c:v>-1</c:v>
                </c:pt>
                <c:pt idx="11">
                  <c:v>-1</c:v>
                </c:pt>
                <c:pt idx="12">
                  <c:v>0.3</c:v>
                </c:pt>
                <c:pt idx="13">
                  <c:v>0.25800000000000001</c:v>
                </c:pt>
                <c:pt idx="14">
                  <c:v>0.311</c:v>
                </c:pt>
                <c:pt idx="15">
                  <c:v>0.39100000000000001</c:v>
                </c:pt>
                <c:pt idx="16">
                  <c:v>0.41099999999999998</c:v>
                </c:pt>
                <c:pt idx="17">
                  <c:v>0.626</c:v>
                </c:pt>
                <c:pt idx="18">
                  <c:v>0.64500000000000002</c:v>
                </c:pt>
                <c:pt idx="19">
                  <c:v>0.65600000000000003</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0106624"/>
        <c:axId val="210268160"/>
      </c:scatterChart>
      <c:valAx>
        <c:axId val="21010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68160"/>
        <c:crosses val="autoZero"/>
        <c:crossBetween val="midCat"/>
      </c:valAx>
      <c:valAx>
        <c:axId val="210268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10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6361088"/>
        <c:axId val="246366976"/>
      </c:scatterChart>
      <c:valAx>
        <c:axId val="246361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6976"/>
        <c:crosses val="autoZero"/>
        <c:crossBetween val="midCat"/>
      </c:valAx>
      <c:valAx>
        <c:axId val="246366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6400512"/>
        <c:axId val="246402048"/>
      </c:scatterChart>
      <c:valAx>
        <c:axId val="246400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02048"/>
        <c:crosses val="autoZero"/>
        <c:crossBetween val="midCat"/>
      </c:valAx>
      <c:valAx>
        <c:axId val="246402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00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6439936"/>
        <c:axId val="246441472"/>
      </c:scatterChart>
      <c:valAx>
        <c:axId val="246439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41472"/>
        <c:crosses val="autoZero"/>
        <c:crossBetween val="midCat"/>
      </c:valAx>
      <c:valAx>
        <c:axId val="246441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39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470912"/>
        <c:axId val="246476800"/>
      </c:scatterChart>
      <c:valAx>
        <c:axId val="24647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76800"/>
        <c:crosses val="autoZero"/>
        <c:crossBetween val="midCat"/>
      </c:valAx>
      <c:valAx>
        <c:axId val="246476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7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(DATA)'!$B$5:$B$17</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'[2]Hiron branch khal (DATA)'!$C$5:$C$17</c:f>
              <c:numCache>
                <c:formatCode>General</c:formatCode>
                <c:ptCount val="13"/>
                <c:pt idx="0">
                  <c:v>2.6309999999999998</c:v>
                </c:pt>
                <c:pt idx="1">
                  <c:v>2.6269999999999998</c:v>
                </c:pt>
                <c:pt idx="2">
                  <c:v>2.621</c:v>
                </c:pt>
                <c:pt idx="3">
                  <c:v>1.006</c:v>
                </c:pt>
                <c:pt idx="4">
                  <c:v>0.72699999999999998</c:v>
                </c:pt>
                <c:pt idx="5">
                  <c:v>0.47599999999999998</c:v>
                </c:pt>
                <c:pt idx="6">
                  <c:v>0.42099999999999999</c:v>
                </c:pt>
                <c:pt idx="7">
                  <c:v>0.47</c:v>
                </c:pt>
                <c:pt idx="8">
                  <c:v>0.71099999999999997</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'[2]Hiron branch khal (DATA)'!$I$5:$I$17</c:f>
              <c:numCache>
                <c:formatCode>General</c:formatCode>
                <c:ptCount val="13"/>
                <c:pt idx="1">
                  <c:v>0</c:v>
                </c:pt>
                <c:pt idx="2">
                  <c:v>5</c:v>
                </c:pt>
                <c:pt idx="3">
                  <c:v>10</c:v>
                </c:pt>
                <c:pt idx="4">
                  <c:v>12</c:v>
                </c:pt>
                <c:pt idx="5">
                  <c:v>15.009</c:v>
                </c:pt>
                <c:pt idx="6">
                  <c:v>17.509</c:v>
                </c:pt>
                <c:pt idx="7">
                  <c:v>20.009</c:v>
                </c:pt>
                <c:pt idx="8">
                  <c:v>22.709</c:v>
                </c:pt>
                <c:pt idx="9">
                  <c:v>24</c:v>
                </c:pt>
                <c:pt idx="10">
                  <c:v>26</c:v>
                </c:pt>
                <c:pt idx="11">
                  <c:v>30</c:v>
                </c:pt>
                <c:pt idx="12">
                  <c:v>35</c:v>
                </c:pt>
              </c:numCache>
            </c:numRef>
          </c:xVal>
          <c:yVal>
            <c:numRef>
              <c:f>'[2]Hiron branch khal (DATA)'!$J$5:$J$17</c:f>
              <c:numCache>
                <c:formatCode>General</c:formatCode>
                <c:ptCount val="13"/>
                <c:pt idx="1">
                  <c:v>2.6309999999999998</c:v>
                </c:pt>
                <c:pt idx="2">
                  <c:v>2.6269999999999998</c:v>
                </c:pt>
                <c:pt idx="3">
                  <c:v>2.621</c:v>
                </c:pt>
                <c:pt idx="4">
                  <c:v>1.006</c:v>
                </c:pt>
                <c:pt idx="5">
                  <c:v>-1</c:v>
                </c:pt>
                <c:pt idx="6">
                  <c:v>-1</c:v>
                </c:pt>
                <c:pt idx="7">
                  <c:v>-1</c:v>
                </c:pt>
                <c:pt idx="8">
                  <c:v>0.8</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8033280"/>
        <c:axId val="248034816"/>
      </c:scatterChart>
      <c:valAx>
        <c:axId val="24803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34816"/>
        <c:crosses val="autoZero"/>
        <c:crossBetween val="midCat"/>
      </c:valAx>
      <c:valAx>
        <c:axId val="248034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3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(DATA)'!$B$21:$B$34</c:f>
              <c:numCache>
                <c:formatCode>General</c:formatCode>
                <c:ptCount val="14"/>
                <c:pt idx="0">
                  <c:v>0</c:v>
                </c:pt>
                <c:pt idx="1">
                  <c:v>2</c:v>
                </c:pt>
                <c:pt idx="2">
                  <c:v>4</c:v>
                </c:pt>
                <c:pt idx="3">
                  <c:v>6</c:v>
                </c:pt>
                <c:pt idx="4">
                  <c:v>8</c:v>
                </c:pt>
                <c:pt idx="5">
                  <c:v>9</c:v>
                </c:pt>
                <c:pt idx="6">
                  <c:v>10</c:v>
                </c:pt>
                <c:pt idx="7">
                  <c:v>12</c:v>
                </c:pt>
                <c:pt idx="8">
                  <c:v>13</c:v>
                </c:pt>
                <c:pt idx="9">
                  <c:v>14</c:v>
                </c:pt>
                <c:pt idx="10">
                  <c:v>15</c:v>
                </c:pt>
                <c:pt idx="11">
                  <c:v>17</c:v>
                </c:pt>
                <c:pt idx="12">
                  <c:v>18</c:v>
                </c:pt>
                <c:pt idx="13">
                  <c:v>23</c:v>
                </c:pt>
              </c:numCache>
            </c:numRef>
          </c:xVal>
          <c:yVal>
            <c:numRef>
              <c:f>'[2]Hiron branch khal (DATA)'!$C$21:$C$34</c:f>
              <c:numCache>
                <c:formatCode>General</c:formatCode>
                <c:ptCount val="14"/>
                <c:pt idx="0">
                  <c:v>0.19600000000000001</c:v>
                </c:pt>
                <c:pt idx="1">
                  <c:v>0.20899999999999999</c:v>
                </c:pt>
                <c:pt idx="2">
                  <c:v>0.309</c:v>
                </c:pt>
                <c:pt idx="3">
                  <c:v>0.89900000000000002</c:v>
                </c:pt>
                <c:pt idx="4">
                  <c:v>0.89400000000000002</c:v>
                </c:pt>
                <c:pt idx="5">
                  <c:v>0.67400000000000004</c:v>
                </c:pt>
                <c:pt idx="6">
                  <c:v>0.19400000000000001</c:v>
                </c:pt>
                <c:pt idx="7">
                  <c:v>0.14399999999999999</c:v>
                </c:pt>
                <c:pt idx="8">
                  <c:v>9.4E-2</c:v>
                </c:pt>
                <c:pt idx="9">
                  <c:v>0.14799999999999999</c:v>
                </c:pt>
                <c:pt idx="10">
                  <c:v>0.19900000000000001</c:v>
                </c:pt>
                <c:pt idx="11">
                  <c:v>0.64800000000000002</c:v>
                </c:pt>
                <c:pt idx="12">
                  <c:v>2.5990000000000002</c:v>
                </c:pt>
                <c:pt idx="13">
                  <c:v>2.609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'[2]Hiron branch khal (DATA)'!$I$22:$I$34</c:f>
              <c:numCache>
                <c:formatCode>General</c:formatCode>
                <c:ptCount val="13"/>
                <c:pt idx="0">
                  <c:v>0</c:v>
                </c:pt>
                <c:pt idx="1">
                  <c:v>2</c:v>
                </c:pt>
                <c:pt idx="2">
                  <c:v>4</c:v>
                </c:pt>
                <c:pt idx="3">
                  <c:v>6</c:v>
                </c:pt>
                <c:pt idx="4">
                  <c:v>6.5</c:v>
                </c:pt>
                <c:pt idx="5">
                  <c:v>9.3410000000000011</c:v>
                </c:pt>
                <c:pt idx="6">
                  <c:v>11.841000000000001</c:v>
                </c:pt>
                <c:pt idx="7">
                  <c:v>14.341000000000001</c:v>
                </c:pt>
                <c:pt idx="8">
                  <c:v>16.813000000000002</c:v>
                </c:pt>
                <c:pt idx="9">
                  <c:v>17</c:v>
                </c:pt>
                <c:pt idx="10">
                  <c:v>18</c:v>
                </c:pt>
                <c:pt idx="11">
                  <c:v>23</c:v>
                </c:pt>
              </c:numCache>
            </c:numRef>
          </c:xVal>
          <c:yVal>
            <c:numRef>
              <c:f>'[2]Hiron branch khal (DATA)'!$J$22:$J$34</c:f>
              <c:numCache>
                <c:formatCode>General</c:formatCode>
                <c:ptCount val="13"/>
                <c:pt idx="0">
                  <c:v>0.19600000000000001</c:v>
                </c:pt>
                <c:pt idx="1">
                  <c:v>0.20899999999999999</c:v>
                </c:pt>
                <c:pt idx="2">
                  <c:v>0.309</c:v>
                </c:pt>
                <c:pt idx="3">
                  <c:v>0.89900000000000002</c:v>
                </c:pt>
                <c:pt idx="4">
                  <c:v>0.89400000000000002</c:v>
                </c:pt>
                <c:pt idx="5">
                  <c:v>-1</c:v>
                </c:pt>
                <c:pt idx="6">
                  <c:v>-1</c:v>
                </c:pt>
                <c:pt idx="7">
                  <c:v>-1</c:v>
                </c:pt>
                <c:pt idx="8">
                  <c:v>0.64800000000000002</c:v>
                </c:pt>
                <c:pt idx="9">
                  <c:v>0.64800000000000002</c:v>
                </c:pt>
                <c:pt idx="10">
                  <c:v>2.5990000000000002</c:v>
                </c:pt>
                <c:pt idx="11">
                  <c:v>2.609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8076544"/>
        <c:axId val="248082432"/>
      </c:scatterChart>
      <c:valAx>
        <c:axId val="248076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82432"/>
        <c:crosses val="autoZero"/>
        <c:crossBetween val="midCat"/>
      </c:valAx>
      <c:valAx>
        <c:axId val="248082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76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(DATA)'!$B$38:$B$59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21</c:v>
                </c:pt>
              </c:numCache>
            </c:numRef>
          </c:xVal>
          <c:yVal>
            <c:numRef>
              <c:f>'[2]Hiron branch khal (DATA)'!$C$38:$C$59</c:f>
              <c:numCache>
                <c:formatCode>General</c:formatCode>
                <c:ptCount val="22"/>
                <c:pt idx="0">
                  <c:v>1.581</c:v>
                </c:pt>
                <c:pt idx="1">
                  <c:v>1.5760000000000001</c:v>
                </c:pt>
                <c:pt idx="2">
                  <c:v>1.5609999999999999</c:v>
                </c:pt>
                <c:pt idx="3">
                  <c:v>0.496</c:v>
                </c:pt>
                <c:pt idx="4">
                  <c:v>0.311</c:v>
                </c:pt>
                <c:pt idx="5">
                  <c:v>6.6000000000000003E-2</c:v>
                </c:pt>
                <c:pt idx="6">
                  <c:v>2.1999999999999999E-2</c:v>
                </c:pt>
                <c:pt idx="7">
                  <c:v>0.06</c:v>
                </c:pt>
                <c:pt idx="8">
                  <c:v>0.27300000000000002</c:v>
                </c:pt>
                <c:pt idx="9">
                  <c:v>0.51600000000000001</c:v>
                </c:pt>
                <c:pt idx="10">
                  <c:v>2.0499999999999998</c:v>
                </c:pt>
                <c:pt idx="11">
                  <c:v>2.0510000000000002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'[2]Hiron branch khal (DATA)'!$I$38:$I$59</c:f>
              <c:numCache>
                <c:formatCode>General</c:formatCode>
                <c:ptCount val="22"/>
                <c:pt idx="6">
                  <c:v>0</c:v>
                </c:pt>
                <c:pt idx="7">
                  <c:v>5</c:v>
                </c:pt>
                <c:pt idx="8">
                  <c:v>7.5</c:v>
                </c:pt>
                <c:pt idx="9">
                  <c:v>11.3415</c:v>
                </c:pt>
                <c:pt idx="10">
                  <c:v>13.8415</c:v>
                </c:pt>
                <c:pt idx="11">
                  <c:v>16.3415</c:v>
                </c:pt>
                <c:pt idx="12">
                  <c:v>20.916499999999999</c:v>
                </c:pt>
                <c:pt idx="13">
                  <c:v>21</c:v>
                </c:pt>
              </c:numCache>
            </c:numRef>
          </c:xVal>
          <c:yVal>
            <c:numRef>
              <c:f>'[2]Hiron branch khal (DATA)'!$J$38:$J$59</c:f>
              <c:numCache>
                <c:formatCode>General</c:formatCode>
                <c:ptCount val="22"/>
                <c:pt idx="6">
                  <c:v>1.581</c:v>
                </c:pt>
                <c:pt idx="7">
                  <c:v>1.5760000000000001</c:v>
                </c:pt>
                <c:pt idx="8">
                  <c:v>1.5609999999999999</c:v>
                </c:pt>
                <c:pt idx="9">
                  <c:v>-1</c:v>
                </c:pt>
                <c:pt idx="10">
                  <c:v>-1</c:v>
                </c:pt>
                <c:pt idx="11">
                  <c:v>-1</c:v>
                </c:pt>
                <c:pt idx="12">
                  <c:v>2.0499999999999998</c:v>
                </c:pt>
                <c:pt idx="13">
                  <c:v>2.0510000000000002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8120832"/>
        <c:axId val="248122368"/>
      </c:scatterChart>
      <c:valAx>
        <c:axId val="248120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22368"/>
        <c:crosses val="autoZero"/>
        <c:crossBetween val="midCat"/>
      </c:valAx>
      <c:valAx>
        <c:axId val="248122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20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182496</xdr:colOff>
      <xdr:row>2</xdr:row>
      <xdr:rowOff>183392</xdr:rowOff>
    </xdr:from>
    <xdr:to>
      <xdr:col>19</xdr:col>
      <xdr:colOff>129955</xdr:colOff>
      <xdr:row>16</xdr:row>
      <xdr:rowOff>119063</xdr:rowOff>
    </xdr:to>
    <xdr:graphicFrame macro="">
      <xdr:nvGraphicFramePr>
        <xdr:cNvPr id="3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182496</xdr:colOff>
      <xdr:row>19</xdr:row>
      <xdr:rowOff>115358</xdr:rowOff>
    </xdr:from>
    <xdr:to>
      <xdr:col>19</xdr:col>
      <xdr:colOff>129955</xdr:colOff>
      <xdr:row>33</xdr:row>
      <xdr:rowOff>76541</xdr:rowOff>
    </xdr:to>
    <xdr:graphicFrame macro="">
      <xdr:nvGraphicFramePr>
        <xdr:cNvPr id="3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199505</xdr:colOff>
      <xdr:row>36</xdr:row>
      <xdr:rowOff>21808</xdr:rowOff>
    </xdr:from>
    <xdr:to>
      <xdr:col>19</xdr:col>
      <xdr:colOff>146964</xdr:colOff>
      <xdr:row>49</xdr:row>
      <xdr:rowOff>144575</xdr:rowOff>
    </xdr:to>
    <xdr:graphicFrame macro="">
      <xdr:nvGraphicFramePr>
        <xdr:cNvPr id="32"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33"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81</xdr:row>
      <xdr:rowOff>38817</xdr:rowOff>
    </xdr:from>
    <xdr:to>
      <xdr:col>19</xdr:col>
      <xdr:colOff>163973</xdr:colOff>
      <xdr:row>93</xdr:row>
      <xdr:rowOff>0</xdr:rowOff>
    </xdr:to>
    <xdr:graphicFrame macro="">
      <xdr:nvGraphicFramePr>
        <xdr:cNvPr id="34"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95</xdr:row>
      <xdr:rowOff>38817</xdr:rowOff>
    </xdr:from>
    <xdr:to>
      <xdr:col>19</xdr:col>
      <xdr:colOff>163973</xdr:colOff>
      <xdr:row>108</xdr:row>
      <xdr:rowOff>0</xdr:rowOff>
    </xdr:to>
    <xdr:graphicFrame macro="">
      <xdr:nvGraphicFramePr>
        <xdr:cNvPr id="35"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64"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65"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32364</xdr:colOff>
      <xdr:row>3</xdr:row>
      <xdr:rowOff>134067</xdr:rowOff>
    </xdr:from>
    <xdr:to>
      <xdr:col>19</xdr:col>
      <xdr:colOff>195723</xdr:colOff>
      <xdr:row>17</xdr:row>
      <xdr:rowOff>95250</xdr:rowOff>
    </xdr:to>
    <xdr:graphicFrame macro="">
      <xdr:nvGraphicFramePr>
        <xdr:cNvPr id="6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27</xdr:row>
      <xdr:rowOff>38817</xdr:rowOff>
    </xdr:from>
    <xdr:to>
      <xdr:col>19</xdr:col>
      <xdr:colOff>163973</xdr:colOff>
      <xdr:row>40</xdr:row>
      <xdr:rowOff>0</xdr:rowOff>
    </xdr:to>
    <xdr:graphicFrame macro="">
      <xdr:nvGraphicFramePr>
        <xdr:cNvPr id="6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47</xdr:row>
      <xdr:rowOff>38817</xdr:rowOff>
    </xdr:from>
    <xdr:to>
      <xdr:col>19</xdr:col>
      <xdr:colOff>163973</xdr:colOff>
      <xdr:row>58</xdr:row>
      <xdr:rowOff>0</xdr:rowOff>
    </xdr:to>
    <xdr:graphicFrame macro="">
      <xdr:nvGraphicFramePr>
        <xdr:cNvPr id="6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6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84</xdr:row>
      <xdr:rowOff>38817</xdr:rowOff>
    </xdr:from>
    <xdr:to>
      <xdr:col>19</xdr:col>
      <xdr:colOff>163973</xdr:colOff>
      <xdr:row>98</xdr:row>
      <xdr:rowOff>0</xdr:rowOff>
    </xdr:to>
    <xdr:graphicFrame macro="">
      <xdr:nvGraphicFramePr>
        <xdr:cNvPr id="7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104</xdr:row>
      <xdr:rowOff>38817</xdr:rowOff>
    </xdr:from>
    <xdr:to>
      <xdr:col>19</xdr:col>
      <xdr:colOff>163973</xdr:colOff>
      <xdr:row>118</xdr:row>
      <xdr:rowOff>0</xdr:rowOff>
    </xdr:to>
    <xdr:graphicFrame macro="">
      <xdr:nvGraphicFramePr>
        <xdr:cNvPr id="7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128</xdr:row>
      <xdr:rowOff>38817</xdr:rowOff>
    </xdr:from>
    <xdr:to>
      <xdr:col>19</xdr:col>
      <xdr:colOff>163973</xdr:colOff>
      <xdr:row>142</xdr:row>
      <xdr:rowOff>0</xdr:rowOff>
    </xdr:to>
    <xdr:graphicFrame macro="">
      <xdr:nvGraphicFramePr>
        <xdr:cNvPr id="72"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148</xdr:row>
      <xdr:rowOff>38817</xdr:rowOff>
    </xdr:from>
    <xdr:to>
      <xdr:col>19</xdr:col>
      <xdr:colOff>163973</xdr:colOff>
      <xdr:row>162</xdr:row>
      <xdr:rowOff>0</xdr:rowOff>
    </xdr:to>
    <xdr:graphicFrame macro="">
      <xdr:nvGraphicFramePr>
        <xdr:cNvPr id="73"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Hiron%20Middle%20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on Middle para khal (2)"/>
      <sheetName val="Hiron Middle para khal"/>
      <sheetName val="Abstract of earth"/>
      <sheetName val="Offtake khal"/>
      <sheetName val="Outfall khal"/>
    </sheetNames>
    <sheetDataSet>
      <sheetData sheetId="0"/>
      <sheetData sheetId="1">
        <row r="5">
          <cell r="B5">
            <v>0</v>
          </cell>
          <cell r="C5">
            <v>-0.4</v>
          </cell>
        </row>
        <row r="6">
          <cell r="B6">
            <v>2</v>
          </cell>
          <cell r="C6">
            <v>3.9E-2</v>
          </cell>
        </row>
        <row r="7">
          <cell r="B7">
            <v>4</v>
          </cell>
          <cell r="C7">
            <v>0.7</v>
          </cell>
        </row>
        <row r="8">
          <cell r="B8">
            <v>5</v>
          </cell>
          <cell r="C8">
            <v>2.032</v>
          </cell>
        </row>
        <row r="9">
          <cell r="B9">
            <v>6</v>
          </cell>
          <cell r="C9">
            <v>2.0390000000000001</v>
          </cell>
          <cell r="I9">
            <v>0</v>
          </cell>
          <cell r="J9">
            <v>-0.4</v>
          </cell>
        </row>
        <row r="10">
          <cell r="B10">
            <v>8</v>
          </cell>
          <cell r="C10">
            <v>8.5000000000000006E-2</v>
          </cell>
          <cell r="I10">
            <v>2</v>
          </cell>
          <cell r="J10">
            <v>3.9E-2</v>
          </cell>
        </row>
        <row r="11">
          <cell r="B11">
            <v>10</v>
          </cell>
          <cell r="C11">
            <v>-5.5E-2</v>
          </cell>
          <cell r="I11">
            <v>4</v>
          </cell>
          <cell r="J11">
            <v>0.7</v>
          </cell>
        </row>
        <row r="12">
          <cell r="B12">
            <v>11</v>
          </cell>
          <cell r="C12">
            <v>-0.11799999999999999</v>
          </cell>
          <cell r="I12">
            <v>5</v>
          </cell>
          <cell r="J12">
            <v>2.032</v>
          </cell>
        </row>
        <row r="13">
          <cell r="B13">
            <v>12</v>
          </cell>
          <cell r="C13">
            <v>-0.16900000000000001</v>
          </cell>
          <cell r="I13">
            <v>5.4550000000000001</v>
          </cell>
          <cell r="J13">
            <v>2.0299999999999998</v>
          </cell>
        </row>
        <row r="14">
          <cell r="B14">
            <v>13</v>
          </cell>
          <cell r="C14">
            <v>-0.115</v>
          </cell>
          <cell r="I14">
            <v>10</v>
          </cell>
          <cell r="J14">
            <v>-1</v>
          </cell>
        </row>
        <row r="15">
          <cell r="B15">
            <v>14</v>
          </cell>
          <cell r="C15">
            <v>-3.5000000000000003E-2</v>
          </cell>
          <cell r="I15">
            <v>12</v>
          </cell>
          <cell r="J15">
            <v>-1</v>
          </cell>
        </row>
        <row r="16">
          <cell r="B16">
            <v>16</v>
          </cell>
          <cell r="C16">
            <v>0.19500000000000001</v>
          </cell>
          <cell r="I16">
            <v>14</v>
          </cell>
          <cell r="J16">
            <v>-1</v>
          </cell>
        </row>
        <row r="17">
          <cell r="B17">
            <v>18</v>
          </cell>
          <cell r="C17">
            <v>2.1</v>
          </cell>
          <cell r="I17">
            <v>18.649999999999999</v>
          </cell>
          <cell r="J17">
            <v>2.1</v>
          </cell>
        </row>
        <row r="18">
          <cell r="B18">
            <v>20</v>
          </cell>
          <cell r="C18">
            <v>2.0950000000000002</v>
          </cell>
          <cell r="I18">
            <v>20</v>
          </cell>
          <cell r="J18">
            <v>2.0950000000000002</v>
          </cell>
        </row>
        <row r="19">
          <cell r="B19">
            <v>21</v>
          </cell>
          <cell r="C19">
            <v>1.69</v>
          </cell>
          <cell r="I19">
            <v>21</v>
          </cell>
          <cell r="J19">
            <v>1.69</v>
          </cell>
        </row>
        <row r="20">
          <cell r="B20">
            <v>25</v>
          </cell>
          <cell r="C20">
            <v>1.6850000000000001</v>
          </cell>
          <cell r="I20">
            <v>25</v>
          </cell>
          <cell r="J20">
            <v>1.6850000000000001</v>
          </cell>
        </row>
        <row r="27">
          <cell r="B27">
            <v>0</v>
          </cell>
          <cell r="C27">
            <v>2.1219999999999999</v>
          </cell>
        </row>
        <row r="28">
          <cell r="B28">
            <v>5</v>
          </cell>
          <cell r="C28">
            <v>2.117</v>
          </cell>
        </row>
        <row r="29">
          <cell r="B29">
            <v>10</v>
          </cell>
          <cell r="C29">
            <v>2.1120000000000001</v>
          </cell>
        </row>
        <row r="30">
          <cell r="B30">
            <v>12</v>
          </cell>
          <cell r="C30">
            <v>0.36799999999999999</v>
          </cell>
        </row>
        <row r="31">
          <cell r="B31">
            <v>14</v>
          </cell>
          <cell r="C31">
            <v>0.16300000000000001</v>
          </cell>
        </row>
        <row r="32">
          <cell r="B32">
            <v>15</v>
          </cell>
          <cell r="C32">
            <v>-1.4999999999999999E-2</v>
          </cell>
        </row>
        <row r="33">
          <cell r="B33">
            <v>16</v>
          </cell>
          <cell r="C33">
            <v>-7.0999999999999994E-2</v>
          </cell>
          <cell r="I33">
            <v>0</v>
          </cell>
          <cell r="J33">
            <v>2.1219999999999999</v>
          </cell>
        </row>
        <row r="34">
          <cell r="B34">
            <v>17</v>
          </cell>
          <cell r="C34">
            <v>1E-3</v>
          </cell>
          <cell r="I34">
            <v>5</v>
          </cell>
          <cell r="J34">
            <v>2.117</v>
          </cell>
        </row>
        <row r="35">
          <cell r="B35">
            <v>18</v>
          </cell>
          <cell r="C35">
            <v>0.16800000000000001</v>
          </cell>
          <cell r="I35">
            <v>9.3350000000000009</v>
          </cell>
          <cell r="J35">
            <v>2.11</v>
          </cell>
        </row>
        <row r="36">
          <cell r="B36">
            <v>20</v>
          </cell>
          <cell r="C36">
            <v>0.36299999999999999</v>
          </cell>
          <cell r="I36">
            <v>14</v>
          </cell>
          <cell r="J36">
            <v>-1</v>
          </cell>
        </row>
        <row r="37">
          <cell r="B37">
            <v>22</v>
          </cell>
          <cell r="C37">
            <v>2.3119999999999998</v>
          </cell>
          <cell r="I37">
            <v>16</v>
          </cell>
          <cell r="J37">
            <v>-1</v>
          </cell>
        </row>
        <row r="38">
          <cell r="B38">
            <v>24</v>
          </cell>
          <cell r="C38">
            <v>2.3180000000000001</v>
          </cell>
          <cell r="I38">
            <v>18</v>
          </cell>
          <cell r="J38">
            <v>-1</v>
          </cell>
        </row>
        <row r="39">
          <cell r="I39">
            <v>22.995000000000001</v>
          </cell>
          <cell r="J39">
            <v>2.33</v>
          </cell>
        </row>
        <row r="40">
          <cell r="I40">
            <v>24</v>
          </cell>
          <cell r="J40">
            <v>2.3180000000000001</v>
          </cell>
        </row>
        <row r="47">
          <cell r="B47">
            <v>0</v>
          </cell>
          <cell r="C47">
            <v>2.258</v>
          </cell>
        </row>
        <row r="48">
          <cell r="B48">
            <v>2</v>
          </cell>
          <cell r="C48">
            <v>2.2480000000000002</v>
          </cell>
        </row>
        <row r="49">
          <cell r="B49">
            <v>4</v>
          </cell>
          <cell r="C49">
            <v>0.33300000000000002</v>
          </cell>
          <cell r="I49">
            <v>0</v>
          </cell>
          <cell r="J49">
            <v>2.258</v>
          </cell>
        </row>
        <row r="50">
          <cell r="B50">
            <v>6</v>
          </cell>
          <cell r="C50">
            <v>0.248</v>
          </cell>
          <cell r="I50">
            <v>1.125</v>
          </cell>
          <cell r="J50">
            <v>2.25</v>
          </cell>
        </row>
        <row r="51">
          <cell r="B51">
            <v>7</v>
          </cell>
          <cell r="C51">
            <v>8.3000000000000004E-2</v>
          </cell>
          <cell r="I51">
            <v>6</v>
          </cell>
          <cell r="J51">
            <v>-1</v>
          </cell>
        </row>
        <row r="52">
          <cell r="B52">
            <v>8</v>
          </cell>
          <cell r="C52">
            <v>2.9000000000000001E-2</v>
          </cell>
          <cell r="I52">
            <v>8</v>
          </cell>
          <cell r="J52">
            <v>-1</v>
          </cell>
        </row>
        <row r="53">
          <cell r="B53">
            <v>9</v>
          </cell>
          <cell r="C53">
            <v>8.6999999999999994E-2</v>
          </cell>
          <cell r="I53">
            <v>10</v>
          </cell>
          <cell r="J53">
            <v>-1</v>
          </cell>
        </row>
        <row r="54">
          <cell r="B54">
            <v>10</v>
          </cell>
          <cell r="C54">
            <v>3.7999999999999999E-2</v>
          </cell>
          <cell r="I54">
            <v>15.745000000000001</v>
          </cell>
          <cell r="J54">
            <v>2.83</v>
          </cell>
        </row>
        <row r="55">
          <cell r="B55">
            <v>12</v>
          </cell>
          <cell r="C55">
            <v>0.34300000000000003</v>
          </cell>
          <cell r="I55">
            <v>20</v>
          </cell>
          <cell r="J55">
            <v>2.843</v>
          </cell>
        </row>
        <row r="56">
          <cell r="B56">
            <v>14</v>
          </cell>
          <cell r="C56">
            <v>2.8380000000000001</v>
          </cell>
          <cell r="I56">
            <v>25</v>
          </cell>
          <cell r="J56">
            <v>2.8479999999999999</v>
          </cell>
        </row>
        <row r="57">
          <cell r="B57">
            <v>20</v>
          </cell>
          <cell r="C57">
            <v>2.843</v>
          </cell>
        </row>
        <row r="58">
          <cell r="B58">
            <v>25</v>
          </cell>
          <cell r="C58">
            <v>2.8479999999999999</v>
          </cell>
        </row>
        <row r="64">
          <cell r="B64">
            <v>0</v>
          </cell>
          <cell r="C64">
            <v>2.6320000000000001</v>
          </cell>
        </row>
        <row r="65">
          <cell r="B65">
            <v>4</v>
          </cell>
          <cell r="C65">
            <v>2.625</v>
          </cell>
        </row>
        <row r="66">
          <cell r="B66">
            <v>6</v>
          </cell>
          <cell r="C66">
            <v>0.86699999999999999</v>
          </cell>
        </row>
        <row r="67">
          <cell r="B67">
            <v>7</v>
          </cell>
          <cell r="C67">
            <v>0.41799999999999998</v>
          </cell>
          <cell r="I67">
            <v>0</v>
          </cell>
          <cell r="J67">
            <v>2.6320000000000001</v>
          </cell>
        </row>
        <row r="68">
          <cell r="B68">
            <v>8</v>
          </cell>
          <cell r="C68">
            <v>0.19600000000000001</v>
          </cell>
          <cell r="I68">
            <v>3.5700000000000003</v>
          </cell>
          <cell r="J68">
            <v>2.62</v>
          </cell>
        </row>
        <row r="69">
          <cell r="B69">
            <v>9</v>
          </cell>
          <cell r="C69">
            <v>0.129</v>
          </cell>
          <cell r="I69">
            <v>9</v>
          </cell>
          <cell r="J69">
            <v>-1</v>
          </cell>
        </row>
        <row r="70">
          <cell r="B70">
            <v>10</v>
          </cell>
          <cell r="C70">
            <v>0.19700000000000001</v>
          </cell>
          <cell r="I70">
            <v>11</v>
          </cell>
          <cell r="J70">
            <v>-1</v>
          </cell>
        </row>
        <row r="71">
          <cell r="B71">
            <v>11</v>
          </cell>
          <cell r="C71">
            <v>0.42699999999999999</v>
          </cell>
          <cell r="I71">
            <v>13</v>
          </cell>
          <cell r="J71">
            <v>-1</v>
          </cell>
        </row>
        <row r="72">
          <cell r="B72">
            <v>12</v>
          </cell>
          <cell r="C72">
            <v>0.79700000000000004</v>
          </cell>
          <cell r="I72">
            <v>16.420000000000002</v>
          </cell>
          <cell r="J72">
            <v>1.28</v>
          </cell>
        </row>
        <row r="73">
          <cell r="B73">
            <v>14</v>
          </cell>
          <cell r="C73">
            <v>2.0419999999999998</v>
          </cell>
          <cell r="I73">
            <v>17</v>
          </cell>
          <cell r="J73">
            <v>1.002</v>
          </cell>
        </row>
        <row r="74">
          <cell r="B74">
            <v>15</v>
          </cell>
          <cell r="C74">
            <v>2.0369999999999999</v>
          </cell>
          <cell r="I74">
            <v>20</v>
          </cell>
          <cell r="J74">
            <v>0.45100000000000001</v>
          </cell>
        </row>
        <row r="75">
          <cell r="B75">
            <v>17</v>
          </cell>
          <cell r="C75">
            <v>1.002</v>
          </cell>
          <cell r="I75">
            <v>22</v>
          </cell>
          <cell r="J75">
            <v>0.312</v>
          </cell>
        </row>
        <row r="76">
          <cell r="B76">
            <v>20</v>
          </cell>
          <cell r="C76">
            <v>0.45100000000000001</v>
          </cell>
        </row>
        <row r="77">
          <cell r="B77">
            <v>22</v>
          </cell>
          <cell r="C77">
            <v>0.312</v>
          </cell>
        </row>
        <row r="84">
          <cell r="B84">
            <v>0</v>
          </cell>
          <cell r="C84">
            <v>0.97</v>
          </cell>
        </row>
        <row r="85">
          <cell r="B85">
            <v>7</v>
          </cell>
          <cell r="C85">
            <v>0.96499999999999997</v>
          </cell>
        </row>
        <row r="86">
          <cell r="B86">
            <v>8</v>
          </cell>
          <cell r="C86">
            <v>1.5449999999999999</v>
          </cell>
        </row>
        <row r="87">
          <cell r="B87">
            <v>10</v>
          </cell>
          <cell r="C87">
            <v>1.55</v>
          </cell>
        </row>
        <row r="88">
          <cell r="B88">
            <v>11</v>
          </cell>
          <cell r="C88">
            <v>0.46</v>
          </cell>
          <cell r="I88">
            <v>0</v>
          </cell>
          <cell r="J88">
            <v>0.97</v>
          </cell>
        </row>
        <row r="89">
          <cell r="B89">
            <v>12</v>
          </cell>
          <cell r="C89">
            <v>0.26</v>
          </cell>
          <cell r="I89">
            <v>7</v>
          </cell>
          <cell r="J89">
            <v>0.96499999999999997</v>
          </cell>
        </row>
        <row r="90">
          <cell r="B90">
            <v>13</v>
          </cell>
          <cell r="C90">
            <v>0.09</v>
          </cell>
          <cell r="I90">
            <v>8</v>
          </cell>
          <cell r="J90">
            <v>1.5449999999999999</v>
          </cell>
        </row>
        <row r="91">
          <cell r="B91">
            <v>14</v>
          </cell>
          <cell r="C91">
            <v>0.03</v>
          </cell>
          <cell r="I91">
            <v>8.19</v>
          </cell>
          <cell r="J91">
            <v>1.54</v>
          </cell>
        </row>
        <row r="92">
          <cell r="B92">
            <v>15</v>
          </cell>
          <cell r="C92">
            <v>8.7999999999999995E-2</v>
          </cell>
          <cell r="I92">
            <v>12</v>
          </cell>
          <cell r="J92">
            <v>-1</v>
          </cell>
        </row>
        <row r="93">
          <cell r="B93">
            <v>16</v>
          </cell>
          <cell r="C93">
            <v>0.245</v>
          </cell>
          <cell r="I93">
            <v>14</v>
          </cell>
          <cell r="J93">
            <v>-1</v>
          </cell>
        </row>
        <row r="94">
          <cell r="B94">
            <v>17</v>
          </cell>
          <cell r="C94">
            <v>0.46899999999999997</v>
          </cell>
          <cell r="I94">
            <v>16</v>
          </cell>
          <cell r="J94">
            <v>-1</v>
          </cell>
        </row>
        <row r="95">
          <cell r="B95">
            <v>18</v>
          </cell>
          <cell r="C95">
            <v>1.46</v>
          </cell>
          <cell r="I95">
            <v>19.420000000000002</v>
          </cell>
          <cell r="J95">
            <v>1.28</v>
          </cell>
        </row>
        <row r="96">
          <cell r="B96">
            <v>19</v>
          </cell>
          <cell r="C96">
            <v>1.4550000000000001</v>
          </cell>
          <cell r="I96">
            <v>20</v>
          </cell>
          <cell r="J96">
            <v>1.0449999999999999</v>
          </cell>
        </row>
        <row r="97">
          <cell r="B97">
            <v>20</v>
          </cell>
          <cell r="C97">
            <v>1.0449999999999999</v>
          </cell>
          <cell r="I97">
            <v>25</v>
          </cell>
          <cell r="J97">
            <v>1.05</v>
          </cell>
        </row>
        <row r="98">
          <cell r="B98">
            <v>25</v>
          </cell>
          <cell r="C98">
            <v>1.05</v>
          </cell>
        </row>
        <row r="104">
          <cell r="B104">
            <v>0</v>
          </cell>
          <cell r="C104">
            <v>0.91900000000000004</v>
          </cell>
        </row>
        <row r="105">
          <cell r="B105">
            <v>5</v>
          </cell>
          <cell r="C105">
            <v>0.91500000000000004</v>
          </cell>
        </row>
        <row r="106">
          <cell r="B106">
            <v>8</v>
          </cell>
          <cell r="C106">
            <v>0.91</v>
          </cell>
        </row>
        <row r="107">
          <cell r="B107">
            <v>9</v>
          </cell>
          <cell r="C107">
            <v>1.7749999999999999</v>
          </cell>
        </row>
        <row r="108">
          <cell r="B108">
            <v>10</v>
          </cell>
          <cell r="C108">
            <v>1.7649999999999999</v>
          </cell>
        </row>
        <row r="109">
          <cell r="B109">
            <v>12</v>
          </cell>
          <cell r="C109">
            <v>0.435</v>
          </cell>
          <cell r="I109">
            <v>0</v>
          </cell>
          <cell r="J109">
            <v>0.91900000000000004</v>
          </cell>
        </row>
        <row r="110">
          <cell r="B110">
            <v>13</v>
          </cell>
          <cell r="C110">
            <v>0.16</v>
          </cell>
          <cell r="I110">
            <v>5</v>
          </cell>
          <cell r="J110">
            <v>0.91500000000000004</v>
          </cell>
        </row>
        <row r="111">
          <cell r="B111">
            <v>14</v>
          </cell>
          <cell r="C111">
            <v>8.2000000000000003E-2</v>
          </cell>
          <cell r="I111">
            <v>8</v>
          </cell>
          <cell r="J111">
            <v>0.91</v>
          </cell>
        </row>
        <row r="112">
          <cell r="B112">
            <v>15</v>
          </cell>
          <cell r="C112">
            <v>2.9000000000000001E-2</v>
          </cell>
          <cell r="I112">
            <v>8.92</v>
          </cell>
          <cell r="J112">
            <v>1.72</v>
          </cell>
        </row>
        <row r="113">
          <cell r="B113">
            <v>16</v>
          </cell>
          <cell r="C113">
            <v>7.5999999999999998E-2</v>
          </cell>
          <cell r="I113">
            <v>13</v>
          </cell>
          <cell r="J113">
            <v>-1</v>
          </cell>
        </row>
        <row r="114">
          <cell r="B114">
            <v>17</v>
          </cell>
          <cell r="C114">
            <v>0.16500000000000001</v>
          </cell>
          <cell r="I114">
            <v>15</v>
          </cell>
          <cell r="J114">
            <v>-1</v>
          </cell>
        </row>
        <row r="115">
          <cell r="B115">
            <v>18</v>
          </cell>
          <cell r="C115">
            <v>0.45500000000000002</v>
          </cell>
          <cell r="I115">
            <v>17</v>
          </cell>
          <cell r="J115">
            <v>-1</v>
          </cell>
        </row>
        <row r="116">
          <cell r="B116">
            <v>20</v>
          </cell>
          <cell r="C116">
            <v>1.885</v>
          </cell>
          <cell r="I116">
            <v>21.32</v>
          </cell>
          <cell r="J116">
            <v>1.88</v>
          </cell>
        </row>
        <row r="117">
          <cell r="B117">
            <v>25</v>
          </cell>
          <cell r="C117">
            <v>1.88</v>
          </cell>
          <cell r="I117">
            <v>25</v>
          </cell>
          <cell r="J117">
            <v>1.88</v>
          </cell>
        </row>
        <row r="118">
          <cell r="B118">
            <v>27</v>
          </cell>
          <cell r="C118">
            <v>0.17</v>
          </cell>
          <cell r="I118">
            <v>27</v>
          </cell>
          <cell r="J118">
            <v>0.17</v>
          </cell>
        </row>
        <row r="119">
          <cell r="B119">
            <v>30</v>
          </cell>
          <cell r="C119">
            <v>-0.23599999999999999</v>
          </cell>
          <cell r="I119">
            <v>30</v>
          </cell>
          <cell r="J119">
            <v>-0.23599999999999999</v>
          </cell>
        </row>
        <row r="120">
          <cell r="B120">
            <v>32</v>
          </cell>
          <cell r="C120">
            <v>-0.28499999999999998</v>
          </cell>
          <cell r="I120">
            <v>32</v>
          </cell>
          <cell r="J120">
            <v>-0.28499999999999998</v>
          </cell>
        </row>
        <row r="128">
          <cell r="B128">
            <v>0</v>
          </cell>
          <cell r="C128">
            <v>2.59</v>
          </cell>
        </row>
        <row r="129">
          <cell r="B129">
            <v>5</v>
          </cell>
          <cell r="C129">
            <v>2.585</v>
          </cell>
        </row>
        <row r="130">
          <cell r="B130">
            <v>10</v>
          </cell>
          <cell r="C130">
            <v>2.5750000000000002</v>
          </cell>
        </row>
        <row r="131">
          <cell r="B131">
            <v>12</v>
          </cell>
          <cell r="C131">
            <v>0.85299999999999998</v>
          </cell>
          <cell r="I131">
            <v>0</v>
          </cell>
          <cell r="J131">
            <v>2.59</v>
          </cell>
        </row>
        <row r="132">
          <cell r="B132">
            <v>13</v>
          </cell>
          <cell r="C132">
            <v>0.51</v>
          </cell>
          <cell r="I132">
            <v>5</v>
          </cell>
          <cell r="J132">
            <v>2.585</v>
          </cell>
        </row>
        <row r="133">
          <cell r="B133">
            <v>14</v>
          </cell>
          <cell r="C133">
            <v>0.28499999999999998</v>
          </cell>
          <cell r="I133">
            <v>7.63</v>
          </cell>
          <cell r="J133">
            <v>2.58</v>
          </cell>
        </row>
        <row r="134">
          <cell r="B134">
            <v>15</v>
          </cell>
          <cell r="C134">
            <v>0.22900000000000001</v>
          </cell>
          <cell r="I134">
            <v>13</v>
          </cell>
          <cell r="J134">
            <v>-1</v>
          </cell>
        </row>
        <row r="135">
          <cell r="B135">
            <v>16</v>
          </cell>
          <cell r="C135">
            <v>0.28399999999999997</v>
          </cell>
          <cell r="I135">
            <v>15</v>
          </cell>
          <cell r="J135">
            <v>-1</v>
          </cell>
        </row>
        <row r="136">
          <cell r="B136">
            <v>17</v>
          </cell>
          <cell r="C136">
            <v>0.52</v>
          </cell>
          <cell r="I136">
            <v>17</v>
          </cell>
          <cell r="J136">
            <v>-1</v>
          </cell>
        </row>
        <row r="137">
          <cell r="B137">
            <v>18</v>
          </cell>
          <cell r="C137">
            <v>0.85</v>
          </cell>
          <cell r="I137">
            <v>21.5</v>
          </cell>
          <cell r="J137">
            <v>2</v>
          </cell>
        </row>
        <row r="138">
          <cell r="B138">
            <v>20</v>
          </cell>
          <cell r="C138">
            <v>2.4249999999999998</v>
          </cell>
          <cell r="I138">
            <v>23</v>
          </cell>
          <cell r="J138">
            <v>0.92500000000000004</v>
          </cell>
        </row>
        <row r="139">
          <cell r="B139">
            <v>21</v>
          </cell>
          <cell r="C139">
            <v>2.415</v>
          </cell>
          <cell r="I139">
            <v>25</v>
          </cell>
          <cell r="J139">
            <v>0.65900000000000003</v>
          </cell>
        </row>
        <row r="140">
          <cell r="B140">
            <v>23</v>
          </cell>
          <cell r="C140">
            <v>0.92500000000000004</v>
          </cell>
          <cell r="I140">
            <v>27</v>
          </cell>
          <cell r="J140">
            <v>0.51500000000000001</v>
          </cell>
        </row>
        <row r="141">
          <cell r="B141">
            <v>25</v>
          </cell>
          <cell r="C141">
            <v>0.65900000000000003</v>
          </cell>
        </row>
        <row r="142">
          <cell r="B142">
            <v>27</v>
          </cell>
          <cell r="C142">
            <v>0.51500000000000001</v>
          </cell>
        </row>
        <row r="148">
          <cell r="B148">
            <v>0</v>
          </cell>
          <cell r="C148">
            <v>3.3359999999999999</v>
          </cell>
        </row>
        <row r="149">
          <cell r="B149">
            <v>2</v>
          </cell>
          <cell r="C149">
            <v>3.331</v>
          </cell>
        </row>
        <row r="150">
          <cell r="B150">
            <v>4</v>
          </cell>
          <cell r="C150">
            <v>0.94099999999999995</v>
          </cell>
        </row>
        <row r="151">
          <cell r="B151">
            <v>6</v>
          </cell>
          <cell r="C151">
            <v>0.74099999999999999</v>
          </cell>
        </row>
        <row r="152">
          <cell r="B152">
            <v>8</v>
          </cell>
          <cell r="C152">
            <v>0.42599999999999999</v>
          </cell>
          <cell r="I152">
            <v>0</v>
          </cell>
          <cell r="J152">
            <v>3.3359999999999999</v>
          </cell>
        </row>
        <row r="153">
          <cell r="B153">
            <v>10</v>
          </cell>
          <cell r="C153">
            <v>0.18</v>
          </cell>
          <cell r="I153">
            <v>2</v>
          </cell>
          <cell r="J153">
            <v>3.331</v>
          </cell>
        </row>
        <row r="154">
          <cell r="B154">
            <v>12</v>
          </cell>
          <cell r="C154">
            <v>0.127</v>
          </cell>
          <cell r="I154">
            <v>4</v>
          </cell>
          <cell r="J154">
            <v>0.94099999999999995</v>
          </cell>
        </row>
        <row r="155">
          <cell r="B155">
            <v>14</v>
          </cell>
          <cell r="C155">
            <v>0.183</v>
          </cell>
          <cell r="I155">
            <v>6</v>
          </cell>
          <cell r="J155">
            <v>0.74099999999999999</v>
          </cell>
        </row>
        <row r="156">
          <cell r="B156">
            <v>16</v>
          </cell>
          <cell r="C156">
            <v>0.25800000000000001</v>
          </cell>
          <cell r="I156">
            <v>7.9</v>
          </cell>
          <cell r="J156">
            <v>0.4</v>
          </cell>
        </row>
        <row r="157">
          <cell r="B157">
            <v>18</v>
          </cell>
          <cell r="C157">
            <v>0.311</v>
          </cell>
          <cell r="I157">
            <v>10</v>
          </cell>
          <cell r="J157">
            <v>-1</v>
          </cell>
        </row>
        <row r="158">
          <cell r="B158">
            <v>20</v>
          </cell>
          <cell r="C158">
            <v>0.39100000000000001</v>
          </cell>
          <cell r="I158">
            <v>12</v>
          </cell>
          <cell r="J158">
            <v>-1</v>
          </cell>
        </row>
        <row r="159">
          <cell r="B159">
            <v>21</v>
          </cell>
          <cell r="C159">
            <v>0.41099999999999998</v>
          </cell>
          <cell r="I159">
            <v>14</v>
          </cell>
          <cell r="J159">
            <v>-1</v>
          </cell>
        </row>
        <row r="160">
          <cell r="B160">
            <v>22</v>
          </cell>
          <cell r="C160">
            <v>0.626</v>
          </cell>
          <cell r="I160">
            <v>15.95</v>
          </cell>
          <cell r="J160">
            <v>0.3</v>
          </cell>
        </row>
        <row r="161">
          <cell r="B161">
            <v>25</v>
          </cell>
          <cell r="C161">
            <v>0.64500000000000002</v>
          </cell>
          <cell r="I161">
            <v>16</v>
          </cell>
          <cell r="J161">
            <v>0.25800000000000001</v>
          </cell>
        </row>
        <row r="162">
          <cell r="B162">
            <v>30</v>
          </cell>
          <cell r="C162">
            <v>0.65600000000000003</v>
          </cell>
          <cell r="I162">
            <v>18</v>
          </cell>
          <cell r="J162">
            <v>0.311</v>
          </cell>
        </row>
        <row r="163">
          <cell r="I163">
            <v>20</v>
          </cell>
          <cell r="J163">
            <v>0.39100000000000001</v>
          </cell>
        </row>
        <row r="164">
          <cell r="I164">
            <v>21</v>
          </cell>
          <cell r="J164">
            <v>0.41099999999999998</v>
          </cell>
        </row>
        <row r="165">
          <cell r="I165">
            <v>22</v>
          </cell>
          <cell r="J165">
            <v>0.626</v>
          </cell>
        </row>
        <row r="166">
          <cell r="I166">
            <v>25</v>
          </cell>
          <cell r="J166">
            <v>0.64500000000000002</v>
          </cell>
        </row>
        <row r="167">
          <cell r="I167">
            <v>30</v>
          </cell>
          <cell r="J167">
            <v>0.65600000000000003</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139" zoomScaleNormal="100" zoomScaleSheetLayoutView="70" workbookViewId="0">
      <selection activeCell="V167" sqref="V167"/>
    </sheetView>
  </sheetViews>
  <sheetFormatPr defaultRowHeight="13.2" x14ac:dyDescent="0.25"/>
  <cols>
    <col min="1" max="1" width="2" style="21" customWidth="1"/>
    <col min="2" max="2" width="6.5546875" style="34" customWidth="1"/>
    <col min="3" max="3" width="7.5546875" style="35" customWidth="1"/>
    <col min="4" max="4" width="9.109375" style="35" customWidth="1"/>
    <col min="5" max="7" width="6.5546875" style="21" hidden="1" customWidth="1"/>
    <col min="8" max="8" width="4.88671875" style="21" hidden="1" customWidth="1"/>
    <col min="9" max="9" width="6.6640625" style="21" hidden="1" customWidth="1"/>
    <col min="10" max="10" width="6.6640625" style="27" hidden="1" customWidth="1"/>
    <col min="11" max="13" width="6.6640625" style="21" hidden="1" customWidth="1"/>
    <col min="14" max="14" width="1.6640625" style="21" customWidth="1"/>
    <col min="15" max="16" width="10.109375" style="21" customWidth="1"/>
    <col min="17" max="17" width="8.6640625" style="21" customWidth="1"/>
    <col min="18" max="18" width="9.109375" style="21"/>
    <col min="19" max="19" width="24.88671875" style="21" customWidth="1"/>
    <col min="20"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48" t="s">
        <v>114</v>
      </c>
      <c r="B1" s="48"/>
      <c r="C1" s="48"/>
      <c r="D1" s="48"/>
      <c r="E1" s="48"/>
      <c r="F1" s="48"/>
      <c r="G1" s="48"/>
      <c r="H1" s="48"/>
      <c r="I1" s="48"/>
      <c r="J1" s="48"/>
      <c r="K1" s="48"/>
      <c r="L1" s="48"/>
      <c r="M1" s="48"/>
      <c r="N1" s="48"/>
      <c r="O1" s="48"/>
      <c r="P1" s="48"/>
      <c r="Q1" s="48"/>
      <c r="R1" s="48"/>
      <c r="S1" s="48"/>
      <c r="T1" s="48"/>
      <c r="U1" s="20"/>
      <c r="V1" s="20"/>
    </row>
    <row r="2" spans="1:22" ht="15.6" x14ac:dyDescent="0.25">
      <c r="B2" s="22"/>
      <c r="C2" s="23"/>
      <c r="D2" s="23"/>
      <c r="E2" s="22"/>
      <c r="F2" s="22"/>
      <c r="G2" s="22"/>
      <c r="H2" s="22"/>
      <c r="I2" s="22"/>
      <c r="J2" s="22"/>
      <c r="K2" s="22"/>
      <c r="L2" s="22"/>
      <c r="M2" s="22"/>
      <c r="N2" s="22"/>
      <c r="O2" s="22"/>
      <c r="P2" s="22"/>
      <c r="Q2" s="22"/>
      <c r="R2" s="22"/>
      <c r="S2" s="22"/>
      <c r="T2" s="20"/>
      <c r="U2" s="20"/>
      <c r="V2" s="20"/>
    </row>
    <row r="3" spans="1:22" ht="15.6" x14ac:dyDescent="0.25">
      <c r="B3" s="24" t="s">
        <v>73</v>
      </c>
      <c r="C3" s="24"/>
      <c r="D3" s="45">
        <v>0</v>
      </c>
      <c r="E3" s="45"/>
      <c r="J3" s="22"/>
      <c r="K3" s="22"/>
      <c r="L3" s="22"/>
      <c r="M3" s="22"/>
      <c r="N3" s="26"/>
      <c r="O3" s="26"/>
      <c r="P3" s="26"/>
    </row>
    <row r="4" spans="1:22" x14ac:dyDescent="0.25">
      <c r="B4" s="46"/>
      <c r="C4" s="46"/>
      <c r="D4" s="46"/>
      <c r="E4" s="46"/>
      <c r="F4" s="46"/>
      <c r="G4" s="46"/>
      <c r="I4" s="46" t="s">
        <v>74</v>
      </c>
      <c r="J4" s="46"/>
      <c r="K4" s="46"/>
      <c r="L4" s="46"/>
      <c r="M4" s="46"/>
      <c r="N4" s="28"/>
      <c r="O4" s="28"/>
      <c r="P4" s="28"/>
    </row>
    <row r="5" spans="1:22" x14ac:dyDescent="0.25">
      <c r="B5" s="29">
        <v>0</v>
      </c>
      <c r="C5" s="25">
        <v>-0.4</v>
      </c>
      <c r="D5" s="25" t="s">
        <v>113</v>
      </c>
      <c r="E5" s="29"/>
      <c r="F5" s="29"/>
      <c r="G5" s="29"/>
      <c r="H5" s="29"/>
      <c r="I5" s="30"/>
      <c r="J5" s="31"/>
      <c r="K5" s="25"/>
      <c r="L5" s="29"/>
      <c r="M5" s="25"/>
      <c r="N5" s="32"/>
      <c r="O5" s="32"/>
      <c r="P5" s="32"/>
      <c r="R5" s="33"/>
    </row>
    <row r="6" spans="1:22" x14ac:dyDescent="0.25">
      <c r="B6" s="29">
        <v>2</v>
      </c>
      <c r="C6" s="25">
        <v>3.9E-2</v>
      </c>
      <c r="D6" s="25"/>
      <c r="E6" s="25">
        <f>(C5+C6)/2</f>
        <v>-0.18050000000000002</v>
      </c>
      <c r="F6" s="29">
        <f>B6-B5</f>
        <v>2</v>
      </c>
      <c r="G6" s="25">
        <f>E6*F6</f>
        <v>-0.36100000000000004</v>
      </c>
      <c r="H6" s="29"/>
      <c r="I6" s="29"/>
      <c r="J6" s="29"/>
      <c r="K6" s="25"/>
      <c r="L6" s="29"/>
      <c r="M6" s="25"/>
      <c r="N6" s="32"/>
      <c r="O6" s="32"/>
      <c r="P6" s="32"/>
      <c r="Q6" s="34"/>
      <c r="R6" s="33"/>
    </row>
    <row r="7" spans="1:22" x14ac:dyDescent="0.25">
      <c r="B7" s="29">
        <v>4</v>
      </c>
      <c r="C7" s="25">
        <v>0.7</v>
      </c>
      <c r="E7" s="25">
        <f t="shared" ref="E7:E20" si="0">(C6+C7)/2</f>
        <v>0.3695</v>
      </c>
      <c r="F7" s="29">
        <f t="shared" ref="F7:F20" si="1">B7-B6</f>
        <v>2</v>
      </c>
      <c r="G7" s="25">
        <f t="shared" ref="G7:G20" si="2">E7*F7</f>
        <v>0.73899999999999999</v>
      </c>
      <c r="H7" s="29"/>
      <c r="I7" s="29"/>
      <c r="J7" s="29"/>
      <c r="K7" s="25"/>
      <c r="L7" s="29"/>
      <c r="M7" s="25"/>
      <c r="N7" s="32"/>
      <c r="O7" s="32"/>
      <c r="P7" s="32"/>
      <c r="Q7" s="34"/>
      <c r="R7" s="33"/>
    </row>
    <row r="8" spans="1:22" x14ac:dyDescent="0.25">
      <c r="B8" s="29">
        <v>5</v>
      </c>
      <c r="C8" s="25">
        <v>2.032</v>
      </c>
      <c r="E8" s="25">
        <f t="shared" si="0"/>
        <v>1.3660000000000001</v>
      </c>
      <c r="F8" s="29">
        <f t="shared" si="1"/>
        <v>1</v>
      </c>
      <c r="G8" s="25">
        <f t="shared" si="2"/>
        <v>1.3660000000000001</v>
      </c>
      <c r="H8" s="29"/>
      <c r="I8" s="29"/>
      <c r="J8" s="29"/>
      <c r="K8" s="25"/>
      <c r="L8" s="29"/>
      <c r="M8" s="25"/>
      <c r="N8" s="32"/>
      <c r="O8" s="32"/>
      <c r="P8" s="32"/>
      <c r="Q8" s="34"/>
      <c r="R8" s="33"/>
    </row>
    <row r="9" spans="1:22" x14ac:dyDescent="0.25">
      <c r="B9" s="29">
        <v>6</v>
      </c>
      <c r="C9" s="25">
        <v>2.0390000000000001</v>
      </c>
      <c r="D9" s="25" t="s">
        <v>24</v>
      </c>
      <c r="E9" s="25">
        <f t="shared" si="0"/>
        <v>2.0354999999999999</v>
      </c>
      <c r="F9" s="29">
        <f t="shared" si="1"/>
        <v>1</v>
      </c>
      <c r="G9" s="25">
        <f t="shared" si="2"/>
        <v>2.0354999999999999</v>
      </c>
      <c r="H9" s="29"/>
      <c r="I9" s="29">
        <v>0</v>
      </c>
      <c r="J9" s="29">
        <v>-0.4</v>
      </c>
      <c r="K9" s="25"/>
      <c r="L9" s="29"/>
      <c r="M9" s="25"/>
      <c r="N9" s="32"/>
      <c r="O9" s="32"/>
      <c r="P9" s="32"/>
      <c r="Q9" s="34"/>
      <c r="R9" s="33"/>
    </row>
    <row r="10" spans="1:22" x14ac:dyDescent="0.25">
      <c r="B10" s="29">
        <v>8</v>
      </c>
      <c r="C10" s="25">
        <v>8.5000000000000006E-2</v>
      </c>
      <c r="D10" s="25"/>
      <c r="E10" s="25">
        <f t="shared" si="0"/>
        <v>1.0620000000000001</v>
      </c>
      <c r="F10" s="29">
        <f t="shared" si="1"/>
        <v>2</v>
      </c>
      <c r="G10" s="25">
        <f t="shared" si="2"/>
        <v>2.1240000000000001</v>
      </c>
      <c r="H10" s="29"/>
      <c r="I10" s="29">
        <v>2</v>
      </c>
      <c r="J10" s="29">
        <v>3.9E-2</v>
      </c>
      <c r="K10" s="25">
        <f t="shared" ref="K10:K12" si="3">AVERAGE(J9,J10)</f>
        <v>-0.18050000000000002</v>
      </c>
      <c r="L10" s="29">
        <f t="shared" ref="L10:L12" si="4">I10-I9</f>
        <v>2</v>
      </c>
      <c r="M10" s="25">
        <f t="shared" ref="M10:M20" si="5">L10*K10</f>
        <v>-0.36100000000000004</v>
      </c>
      <c r="N10" s="32"/>
      <c r="O10" s="32"/>
      <c r="P10" s="32"/>
      <c r="Q10" s="34"/>
      <c r="R10" s="33"/>
    </row>
    <row r="11" spans="1:22" x14ac:dyDescent="0.25">
      <c r="B11" s="29">
        <v>10</v>
      </c>
      <c r="C11" s="25">
        <v>-5.5E-2</v>
      </c>
      <c r="E11" s="25">
        <f t="shared" si="0"/>
        <v>1.5000000000000003E-2</v>
      </c>
      <c r="F11" s="29">
        <f t="shared" si="1"/>
        <v>2</v>
      </c>
      <c r="G11" s="25">
        <f t="shared" si="2"/>
        <v>3.0000000000000006E-2</v>
      </c>
      <c r="H11" s="29"/>
      <c r="I11" s="29">
        <v>4</v>
      </c>
      <c r="J11" s="29">
        <v>0.7</v>
      </c>
      <c r="K11" s="25">
        <f t="shared" si="3"/>
        <v>0.3695</v>
      </c>
      <c r="L11" s="29">
        <f t="shared" si="4"/>
        <v>2</v>
      </c>
      <c r="M11" s="25">
        <f t="shared" si="5"/>
        <v>0.73899999999999999</v>
      </c>
      <c r="N11" s="32"/>
      <c r="O11" s="32"/>
      <c r="P11" s="32"/>
      <c r="Q11" s="34"/>
      <c r="R11" s="33"/>
    </row>
    <row r="12" spans="1:22" x14ac:dyDescent="0.25">
      <c r="B12" s="29">
        <v>11</v>
      </c>
      <c r="C12" s="25">
        <v>-0.11799999999999999</v>
      </c>
      <c r="E12" s="25">
        <f t="shared" si="0"/>
        <v>-8.6499999999999994E-2</v>
      </c>
      <c r="F12" s="29">
        <f t="shared" si="1"/>
        <v>1</v>
      </c>
      <c r="G12" s="25">
        <f t="shared" si="2"/>
        <v>-8.6499999999999994E-2</v>
      </c>
      <c r="H12" s="29"/>
      <c r="I12" s="29">
        <v>5</v>
      </c>
      <c r="J12" s="29">
        <v>2.032</v>
      </c>
      <c r="K12" s="25">
        <f t="shared" si="3"/>
        <v>1.3660000000000001</v>
      </c>
      <c r="L12" s="29">
        <f t="shared" si="4"/>
        <v>1</v>
      </c>
      <c r="M12" s="25">
        <f t="shared" si="5"/>
        <v>1.3660000000000001</v>
      </c>
      <c r="N12" s="32"/>
      <c r="O12" s="32"/>
      <c r="P12" s="32"/>
      <c r="Q12" s="34"/>
      <c r="R12" s="33"/>
    </row>
    <row r="13" spans="1:22" x14ac:dyDescent="0.25">
      <c r="B13" s="29">
        <v>12</v>
      </c>
      <c r="C13" s="25">
        <v>-0.16900000000000001</v>
      </c>
      <c r="D13" s="25" t="s">
        <v>23</v>
      </c>
      <c r="E13" s="25">
        <f t="shared" si="0"/>
        <v>-0.14350000000000002</v>
      </c>
      <c r="F13" s="29">
        <f t="shared" si="1"/>
        <v>1</v>
      </c>
      <c r="G13" s="25">
        <f t="shared" si="2"/>
        <v>-0.14350000000000002</v>
      </c>
      <c r="H13" s="29"/>
      <c r="I13" s="29">
        <f>I14-(J13-J14)*1.5</f>
        <v>5.4550000000000001</v>
      </c>
      <c r="J13" s="29">
        <v>2.0299999999999998</v>
      </c>
      <c r="K13" s="25">
        <f>AVERAGE(J12,J13)</f>
        <v>2.0309999999999997</v>
      </c>
      <c r="L13" s="29">
        <f>I13-I12</f>
        <v>0.45500000000000007</v>
      </c>
      <c r="M13" s="25">
        <f t="shared" si="5"/>
        <v>0.92410499999999995</v>
      </c>
      <c r="N13" s="36"/>
      <c r="O13" s="36"/>
      <c r="P13" s="36"/>
      <c r="Q13" s="34"/>
      <c r="R13" s="33"/>
    </row>
    <row r="14" spans="1:22" x14ac:dyDescent="0.25">
      <c r="B14" s="29">
        <v>13</v>
      </c>
      <c r="C14" s="25">
        <v>-0.115</v>
      </c>
      <c r="D14" s="25"/>
      <c r="E14" s="25">
        <f t="shared" si="0"/>
        <v>-0.14200000000000002</v>
      </c>
      <c r="F14" s="29">
        <f t="shared" si="1"/>
        <v>1</v>
      </c>
      <c r="G14" s="25">
        <f t="shared" si="2"/>
        <v>-0.14200000000000002</v>
      </c>
      <c r="H14" s="29"/>
      <c r="I14" s="33">
        <f>I15-2</f>
        <v>10</v>
      </c>
      <c r="J14" s="33">
        <f>J15</f>
        <v>-1</v>
      </c>
      <c r="K14" s="25">
        <f t="shared" ref="K14:K20" si="6">AVERAGE(J13,J14)</f>
        <v>0.5149999999999999</v>
      </c>
      <c r="L14" s="29">
        <f t="shared" ref="L14:L20" si="7">I14-I13</f>
        <v>4.5449999999999999</v>
      </c>
      <c r="M14" s="25">
        <f t="shared" si="5"/>
        <v>2.3406749999999996</v>
      </c>
      <c r="N14" s="32"/>
      <c r="O14" s="32"/>
      <c r="P14" s="32"/>
      <c r="Q14" s="34"/>
      <c r="R14" s="33"/>
    </row>
    <row r="15" spans="1:22" x14ac:dyDescent="0.25">
      <c r="B15" s="29">
        <v>14</v>
      </c>
      <c r="C15" s="25">
        <v>-3.5000000000000003E-2</v>
      </c>
      <c r="E15" s="25">
        <f t="shared" si="0"/>
        <v>-7.5000000000000011E-2</v>
      </c>
      <c r="F15" s="29">
        <f t="shared" si="1"/>
        <v>1</v>
      </c>
      <c r="G15" s="25">
        <f t="shared" si="2"/>
        <v>-7.5000000000000011E-2</v>
      </c>
      <c r="H15" s="24"/>
      <c r="I15" s="33">
        <v>12</v>
      </c>
      <c r="J15" s="33">
        <v>-1</v>
      </c>
      <c r="K15" s="25">
        <f t="shared" si="6"/>
        <v>-1</v>
      </c>
      <c r="L15" s="29">
        <f t="shared" si="7"/>
        <v>2</v>
      </c>
      <c r="M15" s="25">
        <f t="shared" si="5"/>
        <v>-2</v>
      </c>
      <c r="N15" s="36"/>
      <c r="O15" s="36"/>
      <c r="P15" s="36"/>
      <c r="Q15" s="34"/>
      <c r="R15" s="33"/>
    </row>
    <row r="16" spans="1:22" x14ac:dyDescent="0.25">
      <c r="B16" s="29">
        <v>16</v>
      </c>
      <c r="C16" s="25">
        <v>0.19500000000000001</v>
      </c>
      <c r="E16" s="25">
        <f t="shared" si="0"/>
        <v>0.08</v>
      </c>
      <c r="F16" s="29">
        <f t="shared" si="1"/>
        <v>2</v>
      </c>
      <c r="G16" s="25">
        <f t="shared" si="2"/>
        <v>0.16</v>
      </c>
      <c r="H16" s="24"/>
      <c r="I16" s="29">
        <f>I15+2</f>
        <v>14</v>
      </c>
      <c r="J16" s="29">
        <f>J15</f>
        <v>-1</v>
      </c>
      <c r="K16" s="25">
        <f t="shared" si="6"/>
        <v>-1</v>
      </c>
      <c r="L16" s="29">
        <f t="shared" si="7"/>
        <v>2</v>
      </c>
      <c r="M16" s="25">
        <f t="shared" si="5"/>
        <v>-2</v>
      </c>
      <c r="N16" s="36"/>
      <c r="O16" s="36"/>
      <c r="P16" s="36"/>
      <c r="Q16" s="34"/>
      <c r="R16" s="33"/>
    </row>
    <row r="17" spans="2:18" x14ac:dyDescent="0.25">
      <c r="B17" s="29">
        <v>18</v>
      </c>
      <c r="C17" s="25">
        <v>2.1</v>
      </c>
      <c r="D17" s="25" t="s">
        <v>22</v>
      </c>
      <c r="E17" s="25">
        <f t="shared" si="0"/>
        <v>1.1475</v>
      </c>
      <c r="F17" s="29">
        <f t="shared" si="1"/>
        <v>2</v>
      </c>
      <c r="G17" s="25">
        <f t="shared" si="2"/>
        <v>2.2949999999999999</v>
      </c>
      <c r="H17" s="24"/>
      <c r="I17" s="29">
        <f>I16+(J17-J16)*1.5</f>
        <v>18.649999999999999</v>
      </c>
      <c r="J17" s="29">
        <v>2.1</v>
      </c>
      <c r="K17" s="25">
        <f t="shared" si="6"/>
        <v>0.55000000000000004</v>
      </c>
      <c r="L17" s="29">
        <f t="shared" si="7"/>
        <v>4.6499999999999986</v>
      </c>
      <c r="M17" s="25">
        <f t="shared" si="5"/>
        <v>2.5574999999999992</v>
      </c>
      <c r="N17" s="32"/>
      <c r="O17" s="32"/>
      <c r="P17" s="32"/>
      <c r="R17" s="33"/>
    </row>
    <row r="18" spans="2:18" x14ac:dyDescent="0.25">
      <c r="B18" s="29">
        <v>20</v>
      </c>
      <c r="C18" s="25">
        <v>2.0950000000000002</v>
      </c>
      <c r="D18" s="25"/>
      <c r="E18" s="25">
        <f t="shared" si="0"/>
        <v>2.0975000000000001</v>
      </c>
      <c r="F18" s="29">
        <f t="shared" si="1"/>
        <v>2</v>
      </c>
      <c r="G18" s="25">
        <f t="shared" si="2"/>
        <v>4.1950000000000003</v>
      </c>
      <c r="H18" s="24"/>
      <c r="I18" s="29">
        <v>20</v>
      </c>
      <c r="J18" s="37">
        <v>2.0950000000000002</v>
      </c>
      <c r="K18" s="25">
        <f t="shared" si="6"/>
        <v>2.0975000000000001</v>
      </c>
      <c r="L18" s="29">
        <f t="shared" si="7"/>
        <v>1.3500000000000014</v>
      </c>
      <c r="M18" s="25">
        <f t="shared" si="5"/>
        <v>2.8316250000000034</v>
      </c>
      <c r="N18" s="32"/>
      <c r="O18" s="32"/>
      <c r="P18" s="32"/>
      <c r="R18" s="33"/>
    </row>
    <row r="19" spans="2:18" x14ac:dyDescent="0.25">
      <c r="B19" s="29">
        <v>21</v>
      </c>
      <c r="C19" s="25">
        <v>1.69</v>
      </c>
      <c r="D19" s="35" t="s">
        <v>75</v>
      </c>
      <c r="E19" s="25">
        <f t="shared" si="0"/>
        <v>1.8925000000000001</v>
      </c>
      <c r="F19" s="29">
        <f t="shared" si="1"/>
        <v>1</v>
      </c>
      <c r="G19" s="25">
        <f t="shared" si="2"/>
        <v>1.8925000000000001</v>
      </c>
      <c r="H19" s="24"/>
      <c r="I19" s="30">
        <v>21</v>
      </c>
      <c r="J19" s="30">
        <v>1.69</v>
      </c>
      <c r="K19" s="25">
        <f t="shared" si="6"/>
        <v>1.8925000000000001</v>
      </c>
      <c r="L19" s="29">
        <f t="shared" si="7"/>
        <v>1</v>
      </c>
      <c r="M19" s="25">
        <f t="shared" si="5"/>
        <v>1.8925000000000001</v>
      </c>
      <c r="N19" s="32"/>
      <c r="O19" s="32"/>
      <c r="P19" s="32"/>
      <c r="R19" s="33"/>
    </row>
    <row r="20" spans="2:18" x14ac:dyDescent="0.25">
      <c r="B20" s="30">
        <v>25</v>
      </c>
      <c r="C20" s="38">
        <v>1.6850000000000001</v>
      </c>
      <c r="D20" s="38" t="s">
        <v>112</v>
      </c>
      <c r="E20" s="25">
        <f t="shared" si="0"/>
        <v>1.6875</v>
      </c>
      <c r="F20" s="29">
        <f t="shared" si="1"/>
        <v>4</v>
      </c>
      <c r="G20" s="25">
        <f t="shared" si="2"/>
        <v>6.75</v>
      </c>
      <c r="I20" s="30">
        <v>25</v>
      </c>
      <c r="J20" s="30">
        <v>1.6850000000000001</v>
      </c>
      <c r="K20" s="25">
        <f t="shared" si="6"/>
        <v>1.6875</v>
      </c>
      <c r="L20" s="29">
        <f t="shared" si="7"/>
        <v>4</v>
      </c>
      <c r="M20" s="25">
        <f t="shared" si="5"/>
        <v>6.75</v>
      </c>
      <c r="N20" s="32"/>
      <c r="O20" s="32"/>
      <c r="P20" s="32"/>
      <c r="R20" s="33"/>
    </row>
    <row r="21" spans="2:18" x14ac:dyDescent="0.25">
      <c r="B21" s="30"/>
      <c r="C21" s="38"/>
      <c r="D21" s="38"/>
      <c r="E21" s="25"/>
      <c r="F21" s="29"/>
      <c r="G21" s="25"/>
      <c r="I21" s="30"/>
      <c r="J21" s="30"/>
      <c r="K21" s="25"/>
      <c r="L21" s="29"/>
      <c r="M21" s="25"/>
      <c r="O21" s="36"/>
      <c r="P21" s="36"/>
    </row>
    <row r="22" spans="2:18" x14ac:dyDescent="0.25">
      <c r="B22" s="30"/>
      <c r="C22" s="38"/>
      <c r="D22" s="38"/>
      <c r="E22" s="25"/>
      <c r="F22" s="29"/>
      <c r="G22" s="25"/>
      <c r="H22" s="25"/>
      <c r="I22" s="30"/>
      <c r="J22" s="30"/>
      <c r="K22" s="25"/>
      <c r="L22" s="29"/>
      <c r="M22" s="25"/>
      <c r="N22" s="26"/>
      <c r="O22" s="26"/>
      <c r="P22" s="26"/>
    </row>
    <row r="23" spans="2:18" ht="15.6" x14ac:dyDescent="0.25">
      <c r="B23" s="22"/>
      <c r="C23" s="23"/>
      <c r="D23" s="23"/>
      <c r="E23" s="22"/>
      <c r="F23" s="39">
        <f>SUM(F6:F22)</f>
        <v>25</v>
      </c>
      <c r="G23" s="40">
        <f>SUM(G6:G22)</f>
        <v>20.778999999999996</v>
      </c>
      <c r="H23" s="25"/>
      <c r="I23" s="25"/>
      <c r="J23" s="22"/>
      <c r="K23" s="22"/>
      <c r="L23" s="41">
        <f>SUM(L7:L22)</f>
        <v>25</v>
      </c>
      <c r="M23" s="41">
        <f>SUM(M7:M22)</f>
        <v>15.040405000000003</v>
      </c>
      <c r="N23" s="26"/>
      <c r="O23" s="26"/>
      <c r="P23" s="26"/>
    </row>
    <row r="24" spans="2:18" ht="15.6" x14ac:dyDescent="0.25">
      <c r="B24" s="22"/>
      <c r="C24" s="23"/>
      <c r="D24" s="23"/>
      <c r="E24" s="22"/>
      <c r="F24" s="29"/>
      <c r="G24" s="25"/>
      <c r="H24" s="47" t="s">
        <v>76</v>
      </c>
      <c r="I24" s="47"/>
      <c r="J24" s="25">
        <f>G23</f>
        <v>20.778999999999996</v>
      </c>
      <c r="K24" s="25" t="s">
        <v>77</v>
      </c>
      <c r="L24" s="29">
        <f>M23</f>
        <v>15.040405000000003</v>
      </c>
      <c r="M24" s="25">
        <f>J24-L24</f>
        <v>5.738594999999993</v>
      </c>
      <c r="N24" s="36"/>
      <c r="O24" s="26"/>
      <c r="P24" s="26"/>
    </row>
    <row r="25" spans="2:18" ht="15.6" x14ac:dyDescent="0.25">
      <c r="B25" s="24" t="s">
        <v>73</v>
      </c>
      <c r="C25" s="24"/>
      <c r="D25" s="45">
        <v>0.1</v>
      </c>
      <c r="E25" s="45"/>
      <c r="J25" s="22"/>
      <c r="K25" s="22"/>
      <c r="L25" s="22"/>
      <c r="M25" s="22"/>
      <c r="N25" s="26"/>
      <c r="O25" s="26"/>
      <c r="P25" s="26"/>
    </row>
    <row r="26" spans="2:18" x14ac:dyDescent="0.25">
      <c r="B26" s="46"/>
      <c r="C26" s="46"/>
      <c r="D26" s="46"/>
      <c r="E26" s="46"/>
      <c r="F26" s="46"/>
      <c r="G26" s="46"/>
      <c r="H26" s="21" t="s">
        <v>78</v>
      </c>
      <c r="I26" s="46" t="s">
        <v>74</v>
      </c>
      <c r="J26" s="46"/>
      <c r="K26" s="46"/>
      <c r="L26" s="46"/>
      <c r="M26" s="46"/>
      <c r="N26" s="28"/>
      <c r="O26" s="28"/>
      <c r="P26" s="28"/>
    </row>
    <row r="27" spans="2:18" x14ac:dyDescent="0.25">
      <c r="B27" s="29">
        <v>0</v>
      </c>
      <c r="C27" s="25">
        <v>2.1219999999999999</v>
      </c>
      <c r="D27" s="25" t="s">
        <v>112</v>
      </c>
      <c r="E27" s="29"/>
      <c r="F27" s="29"/>
      <c r="G27" s="29"/>
      <c r="H27" s="29"/>
      <c r="I27" s="30"/>
      <c r="J27" s="31"/>
      <c r="K27" s="25"/>
      <c r="L27" s="29"/>
      <c r="M27" s="25"/>
      <c r="N27" s="32"/>
      <c r="O27" s="32"/>
      <c r="P27" s="32"/>
      <c r="R27" s="33"/>
    </row>
    <row r="28" spans="2:18" x14ac:dyDescent="0.25">
      <c r="B28" s="29">
        <v>5</v>
      </c>
      <c r="C28" s="25">
        <v>2.117</v>
      </c>
      <c r="D28" s="25"/>
      <c r="E28" s="25">
        <f>(C27+C28)/2</f>
        <v>2.1194999999999999</v>
      </c>
      <c r="F28" s="29">
        <f>B28-B27</f>
        <v>5</v>
      </c>
      <c r="G28" s="25">
        <f>E28*F28</f>
        <v>10.5975</v>
      </c>
      <c r="H28" s="29"/>
      <c r="I28" s="29"/>
      <c r="J28" s="29"/>
      <c r="K28" s="25"/>
      <c r="L28" s="29"/>
      <c r="M28" s="25"/>
      <c r="N28" s="32"/>
      <c r="O28" s="32"/>
      <c r="P28" s="32"/>
      <c r="Q28" s="34"/>
      <c r="R28" s="33"/>
    </row>
    <row r="29" spans="2:18" x14ac:dyDescent="0.25">
      <c r="B29" s="29">
        <v>10</v>
      </c>
      <c r="C29" s="25">
        <v>2.1120000000000001</v>
      </c>
      <c r="D29" s="25" t="s">
        <v>24</v>
      </c>
      <c r="E29" s="25">
        <f t="shared" ref="E29:E38" si="8">(C28+C29)/2</f>
        <v>2.1145</v>
      </c>
      <c r="F29" s="29">
        <f t="shared" ref="F29:F38" si="9">B29-B28</f>
        <v>5</v>
      </c>
      <c r="G29" s="25">
        <f t="shared" ref="G29:G38" si="10">E29*F29</f>
        <v>10.5725</v>
      </c>
      <c r="H29" s="29"/>
      <c r="I29" s="29"/>
      <c r="J29" s="29"/>
      <c r="K29" s="25"/>
      <c r="L29" s="29"/>
      <c r="M29" s="25"/>
      <c r="N29" s="32"/>
      <c r="O29" s="32"/>
      <c r="P29" s="32"/>
      <c r="Q29" s="34"/>
      <c r="R29" s="33"/>
    </row>
    <row r="30" spans="2:18" x14ac:dyDescent="0.25">
      <c r="B30" s="29">
        <v>12</v>
      </c>
      <c r="C30" s="25">
        <v>0.36799999999999999</v>
      </c>
      <c r="E30" s="25">
        <f t="shared" si="8"/>
        <v>1.24</v>
      </c>
      <c r="F30" s="29">
        <f t="shared" si="9"/>
        <v>2</v>
      </c>
      <c r="G30" s="25">
        <f t="shared" si="10"/>
        <v>2.48</v>
      </c>
      <c r="H30" s="29"/>
      <c r="I30" s="29"/>
      <c r="J30" s="29"/>
      <c r="K30" s="25"/>
      <c r="L30" s="29"/>
      <c r="M30" s="25"/>
      <c r="N30" s="32"/>
      <c r="O30" s="32"/>
      <c r="P30" s="32"/>
      <c r="Q30" s="34"/>
      <c r="R30" s="33"/>
    </row>
    <row r="31" spans="2:18" x14ac:dyDescent="0.25">
      <c r="B31" s="29">
        <v>14</v>
      </c>
      <c r="C31" s="25">
        <v>0.16300000000000001</v>
      </c>
      <c r="E31" s="25">
        <f t="shared" si="8"/>
        <v>0.26550000000000001</v>
      </c>
      <c r="F31" s="29">
        <f t="shared" si="9"/>
        <v>2</v>
      </c>
      <c r="G31" s="25">
        <f t="shared" si="10"/>
        <v>0.53100000000000003</v>
      </c>
      <c r="H31" s="29"/>
      <c r="I31" s="29"/>
      <c r="J31" s="29"/>
      <c r="K31" s="25"/>
      <c r="L31" s="29"/>
      <c r="M31" s="25"/>
      <c r="N31" s="32"/>
      <c r="O31" s="32"/>
      <c r="P31" s="32"/>
      <c r="Q31" s="34"/>
      <c r="R31" s="33"/>
    </row>
    <row r="32" spans="2:18" x14ac:dyDescent="0.25">
      <c r="B32" s="29">
        <v>15</v>
      </c>
      <c r="C32" s="25">
        <v>-1.4999999999999999E-2</v>
      </c>
      <c r="D32" s="25"/>
      <c r="E32" s="25">
        <f t="shared" si="8"/>
        <v>7.400000000000001E-2</v>
      </c>
      <c r="F32" s="29">
        <f t="shared" si="9"/>
        <v>1</v>
      </c>
      <c r="G32" s="25">
        <f t="shared" si="10"/>
        <v>7.400000000000001E-2</v>
      </c>
      <c r="H32" s="29"/>
      <c r="I32" s="29"/>
      <c r="J32" s="29"/>
      <c r="K32" s="25"/>
      <c r="L32" s="29"/>
      <c r="M32" s="25"/>
      <c r="N32" s="32"/>
      <c r="O32" s="32"/>
      <c r="P32" s="32"/>
      <c r="Q32" s="34"/>
      <c r="R32" s="33"/>
    </row>
    <row r="33" spans="2:18" x14ac:dyDescent="0.25">
      <c r="B33" s="29">
        <v>16</v>
      </c>
      <c r="C33" s="25">
        <v>-7.0999999999999994E-2</v>
      </c>
      <c r="D33" s="25" t="s">
        <v>23</v>
      </c>
      <c r="E33" s="25">
        <f t="shared" si="8"/>
        <v>-4.2999999999999997E-2</v>
      </c>
      <c r="F33" s="29">
        <f t="shared" si="9"/>
        <v>1</v>
      </c>
      <c r="G33" s="25">
        <f t="shared" si="10"/>
        <v>-4.2999999999999997E-2</v>
      </c>
      <c r="H33" s="29"/>
      <c r="I33" s="29">
        <v>0</v>
      </c>
      <c r="J33" s="29">
        <v>2.1219999999999999</v>
      </c>
      <c r="K33" s="25"/>
      <c r="L33" s="29"/>
      <c r="M33" s="25"/>
      <c r="N33" s="32"/>
      <c r="O33" s="32"/>
      <c r="P33" s="32"/>
      <c r="Q33" s="34"/>
      <c r="R33" s="33"/>
    </row>
    <row r="34" spans="2:18" x14ac:dyDescent="0.25">
      <c r="B34" s="29">
        <v>17</v>
      </c>
      <c r="C34" s="25">
        <v>1E-3</v>
      </c>
      <c r="E34" s="25">
        <f t="shared" si="8"/>
        <v>-3.4999999999999996E-2</v>
      </c>
      <c r="F34" s="29">
        <f t="shared" si="9"/>
        <v>1</v>
      </c>
      <c r="G34" s="25">
        <f t="shared" si="10"/>
        <v>-3.4999999999999996E-2</v>
      </c>
      <c r="H34" s="29"/>
      <c r="I34" s="29">
        <v>5</v>
      </c>
      <c r="J34" s="29">
        <v>2.117</v>
      </c>
      <c r="K34" s="25">
        <f t="shared" ref="K34" si="11">AVERAGE(J33,J34)</f>
        <v>2.1194999999999999</v>
      </c>
      <c r="L34" s="29">
        <f t="shared" ref="L34" si="12">I34-I33</f>
        <v>5</v>
      </c>
      <c r="M34" s="25">
        <f t="shared" ref="M34:M40" si="13">L34*K34</f>
        <v>10.5975</v>
      </c>
      <c r="N34" s="32"/>
      <c r="O34" s="32"/>
      <c r="P34" s="32"/>
      <c r="Q34" s="34"/>
      <c r="R34" s="33"/>
    </row>
    <row r="35" spans="2:18" x14ac:dyDescent="0.25">
      <c r="B35" s="29">
        <v>18</v>
      </c>
      <c r="C35" s="25">
        <v>0.16800000000000001</v>
      </c>
      <c r="E35" s="25">
        <f t="shared" si="8"/>
        <v>8.4500000000000006E-2</v>
      </c>
      <c r="F35" s="29">
        <f t="shared" si="9"/>
        <v>1</v>
      </c>
      <c r="G35" s="25">
        <f t="shared" si="10"/>
        <v>8.4500000000000006E-2</v>
      </c>
      <c r="H35" s="29"/>
      <c r="I35" s="29">
        <f>I36-(J35-J36)*1.5</f>
        <v>9.3350000000000009</v>
      </c>
      <c r="J35" s="29">
        <v>2.11</v>
      </c>
      <c r="K35" s="25">
        <f>AVERAGE(J34,J35)</f>
        <v>2.1135000000000002</v>
      </c>
      <c r="L35" s="29">
        <f>I35-I34</f>
        <v>4.3350000000000009</v>
      </c>
      <c r="M35" s="25">
        <f t="shared" si="13"/>
        <v>9.1620225000000026</v>
      </c>
      <c r="N35" s="36"/>
      <c r="O35" s="36"/>
      <c r="P35" s="36"/>
      <c r="Q35" s="34"/>
      <c r="R35" s="33"/>
    </row>
    <row r="36" spans="2:18" x14ac:dyDescent="0.25">
      <c r="B36" s="29">
        <v>20</v>
      </c>
      <c r="C36" s="25">
        <v>0.36299999999999999</v>
      </c>
      <c r="D36" s="25"/>
      <c r="E36" s="25">
        <f t="shared" si="8"/>
        <v>0.26550000000000001</v>
      </c>
      <c r="F36" s="29">
        <f t="shared" si="9"/>
        <v>2</v>
      </c>
      <c r="G36" s="25">
        <f t="shared" si="10"/>
        <v>0.53100000000000003</v>
      </c>
      <c r="H36" s="29"/>
      <c r="I36" s="33">
        <f>I37-2</f>
        <v>14</v>
      </c>
      <c r="J36" s="33">
        <f>J37</f>
        <v>-1</v>
      </c>
      <c r="K36" s="25">
        <f t="shared" ref="K36:K40" si="14">AVERAGE(J35,J36)</f>
        <v>0.55499999999999994</v>
      </c>
      <c r="L36" s="29">
        <f t="shared" ref="L36:L40" si="15">I36-I35</f>
        <v>4.6649999999999991</v>
      </c>
      <c r="M36" s="25">
        <f t="shared" si="13"/>
        <v>2.5890749999999993</v>
      </c>
      <c r="N36" s="32"/>
      <c r="O36" s="32"/>
      <c r="P36" s="32"/>
      <c r="Q36" s="34"/>
      <c r="R36" s="33"/>
    </row>
    <row r="37" spans="2:18" x14ac:dyDescent="0.25">
      <c r="B37" s="29">
        <v>22</v>
      </c>
      <c r="C37" s="25">
        <v>2.3119999999999998</v>
      </c>
      <c r="D37" s="25" t="s">
        <v>22</v>
      </c>
      <c r="E37" s="25">
        <f t="shared" si="8"/>
        <v>1.3374999999999999</v>
      </c>
      <c r="F37" s="29">
        <f t="shared" si="9"/>
        <v>2</v>
      </c>
      <c r="G37" s="25">
        <f t="shared" si="10"/>
        <v>2.6749999999999998</v>
      </c>
      <c r="H37" s="24"/>
      <c r="I37" s="33">
        <v>16</v>
      </c>
      <c r="J37" s="33">
        <v>-1</v>
      </c>
      <c r="K37" s="25">
        <f t="shared" si="14"/>
        <v>-1</v>
      </c>
      <c r="L37" s="29">
        <f t="shared" si="15"/>
        <v>2</v>
      </c>
      <c r="M37" s="25">
        <f t="shared" si="13"/>
        <v>-2</v>
      </c>
      <c r="N37" s="36"/>
      <c r="O37" s="36"/>
      <c r="P37" s="36"/>
      <c r="Q37" s="34"/>
      <c r="R37" s="33"/>
    </row>
    <row r="38" spans="2:18" x14ac:dyDescent="0.25">
      <c r="B38" s="29">
        <v>24</v>
      </c>
      <c r="C38" s="25">
        <v>2.3180000000000001</v>
      </c>
      <c r="D38" s="25" t="s">
        <v>110</v>
      </c>
      <c r="E38" s="25">
        <f t="shared" si="8"/>
        <v>2.3149999999999999</v>
      </c>
      <c r="F38" s="29">
        <f t="shared" si="9"/>
        <v>2</v>
      </c>
      <c r="G38" s="25">
        <f t="shared" si="10"/>
        <v>4.63</v>
      </c>
      <c r="H38" s="24"/>
      <c r="I38" s="29">
        <f>I37+2</f>
        <v>18</v>
      </c>
      <c r="J38" s="29">
        <f>J37</f>
        <v>-1</v>
      </c>
      <c r="K38" s="25">
        <f t="shared" si="14"/>
        <v>-1</v>
      </c>
      <c r="L38" s="29">
        <f t="shared" si="15"/>
        <v>2</v>
      </c>
      <c r="M38" s="25">
        <f t="shared" si="13"/>
        <v>-2</v>
      </c>
      <c r="N38" s="36"/>
      <c r="O38" s="36"/>
      <c r="P38" s="36"/>
      <c r="Q38" s="34"/>
      <c r="R38" s="33"/>
    </row>
    <row r="39" spans="2:18" x14ac:dyDescent="0.25">
      <c r="B39" s="29"/>
      <c r="C39" s="25"/>
      <c r="D39" s="25"/>
      <c r="E39" s="25"/>
      <c r="F39" s="29"/>
      <c r="G39" s="25"/>
      <c r="H39" s="24"/>
      <c r="I39" s="29">
        <f>I38+(J39-J38)*1.5</f>
        <v>22.995000000000001</v>
      </c>
      <c r="J39" s="29">
        <v>2.33</v>
      </c>
      <c r="K39" s="25">
        <f t="shared" si="14"/>
        <v>0.66500000000000004</v>
      </c>
      <c r="L39" s="29">
        <f t="shared" si="15"/>
        <v>4.995000000000001</v>
      </c>
      <c r="M39" s="25">
        <f t="shared" si="13"/>
        <v>3.3216750000000008</v>
      </c>
      <c r="N39" s="32"/>
      <c r="O39" s="32"/>
      <c r="P39" s="32"/>
      <c r="R39" s="33"/>
    </row>
    <row r="40" spans="2:18" x14ac:dyDescent="0.25">
      <c r="B40" s="29"/>
      <c r="C40" s="29"/>
      <c r="D40" s="25"/>
      <c r="E40" s="25"/>
      <c r="F40" s="29"/>
      <c r="G40" s="25"/>
      <c r="H40" s="24"/>
      <c r="I40" s="29">
        <v>24</v>
      </c>
      <c r="J40" s="37">
        <v>2.3180000000000001</v>
      </c>
      <c r="K40" s="25">
        <f t="shared" si="14"/>
        <v>2.3239999999999998</v>
      </c>
      <c r="L40" s="29">
        <f t="shared" si="15"/>
        <v>1.004999999999999</v>
      </c>
      <c r="M40" s="25">
        <f t="shared" si="13"/>
        <v>2.3356199999999974</v>
      </c>
      <c r="N40" s="32"/>
      <c r="O40" s="32"/>
      <c r="P40" s="32"/>
      <c r="R40" s="33"/>
    </row>
    <row r="41" spans="2:18" x14ac:dyDescent="0.25">
      <c r="B41" s="30"/>
      <c r="C41" s="38"/>
      <c r="D41" s="38"/>
      <c r="E41" s="25"/>
      <c r="F41" s="29"/>
      <c r="G41" s="25"/>
      <c r="H41" s="25"/>
      <c r="I41" s="30"/>
      <c r="J41" s="30"/>
      <c r="K41" s="25"/>
      <c r="L41" s="29">
        <f>SUM(L29:L40)</f>
        <v>24</v>
      </c>
      <c r="M41" s="25">
        <f>SUM(M29:M40)</f>
        <v>24.005892500000002</v>
      </c>
      <c r="N41" s="26"/>
      <c r="O41" s="26"/>
      <c r="P41" s="26"/>
    </row>
    <row r="42" spans="2:18" x14ac:dyDescent="0.25">
      <c r="B42" s="30"/>
      <c r="C42" s="38"/>
      <c r="D42" s="38"/>
      <c r="E42" s="25"/>
      <c r="F42" s="29"/>
      <c r="G42" s="25"/>
      <c r="H42" s="25"/>
      <c r="I42" s="30"/>
      <c r="J42" s="30"/>
      <c r="K42" s="25"/>
      <c r="L42" s="29"/>
      <c r="M42" s="25"/>
      <c r="N42" s="26"/>
      <c r="O42" s="26"/>
      <c r="P42" s="26"/>
    </row>
    <row r="43" spans="2:18" ht="15.6" x14ac:dyDescent="0.25">
      <c r="B43" s="30"/>
      <c r="C43" s="23"/>
      <c r="D43" s="23"/>
      <c r="E43" s="22"/>
      <c r="F43" s="39">
        <f>SUM(F28:F42)</f>
        <v>24</v>
      </c>
      <c r="G43" s="40">
        <f>SUM(G28:G42)</f>
        <v>32.097500000000004</v>
      </c>
      <c r="H43" s="25"/>
      <c r="I43" s="25"/>
      <c r="J43" s="22"/>
      <c r="K43" s="22"/>
      <c r="L43" s="42"/>
      <c r="M43" s="23"/>
      <c r="N43" s="26"/>
      <c r="O43" s="26"/>
      <c r="P43" s="26"/>
    </row>
    <row r="44" spans="2:18" ht="15.6" x14ac:dyDescent="0.25">
      <c r="B44" s="22"/>
      <c r="C44" s="23"/>
      <c r="D44" s="23"/>
      <c r="E44" s="22"/>
      <c r="F44" s="29"/>
      <c r="G44" s="25"/>
      <c r="H44" s="47" t="s">
        <v>76</v>
      </c>
      <c r="I44" s="47"/>
      <c r="J44" s="25">
        <f>G43</f>
        <v>32.097500000000004</v>
      </c>
      <c r="K44" s="25" t="s">
        <v>77</v>
      </c>
      <c r="L44" s="29">
        <f>M41</f>
        <v>24.005892500000002</v>
      </c>
      <c r="M44" s="25">
        <f>J44-L44</f>
        <v>8.0916075000000021</v>
      </c>
      <c r="N44" s="36"/>
      <c r="O44" s="26"/>
      <c r="P44" s="26"/>
    </row>
    <row r="45" spans="2:18" ht="15.6" x14ac:dyDescent="0.25">
      <c r="B45" s="24" t="s">
        <v>73</v>
      </c>
      <c r="C45" s="24"/>
      <c r="D45" s="45">
        <v>0.2</v>
      </c>
      <c r="E45" s="45"/>
      <c r="J45" s="22"/>
      <c r="K45" s="22"/>
      <c r="L45" s="22"/>
      <c r="M45" s="22"/>
      <c r="N45" s="26"/>
      <c r="O45" s="26"/>
      <c r="P45" s="43"/>
    </row>
    <row r="46" spans="2:18" x14ac:dyDescent="0.25">
      <c r="B46" s="46"/>
      <c r="C46" s="46"/>
      <c r="D46" s="46"/>
      <c r="E46" s="46"/>
      <c r="F46" s="46"/>
      <c r="G46" s="46"/>
      <c r="H46" s="21" t="s">
        <v>78</v>
      </c>
      <c r="I46" s="46" t="s">
        <v>74</v>
      </c>
      <c r="J46" s="46"/>
      <c r="K46" s="46"/>
      <c r="L46" s="46"/>
      <c r="M46" s="46"/>
      <c r="N46" s="28"/>
      <c r="O46" s="28"/>
      <c r="P46" s="28"/>
    </row>
    <row r="47" spans="2:18" x14ac:dyDescent="0.25">
      <c r="B47" s="29">
        <v>0</v>
      </c>
      <c r="C47" s="25">
        <v>2.258</v>
      </c>
      <c r="D47" s="25" t="s">
        <v>110</v>
      </c>
      <c r="E47" s="29"/>
      <c r="F47" s="29"/>
      <c r="G47" s="29"/>
      <c r="H47" s="29"/>
      <c r="I47" s="30"/>
      <c r="J47" s="31"/>
      <c r="K47" s="25"/>
      <c r="L47" s="29"/>
      <c r="M47" s="25"/>
      <c r="N47" s="32"/>
      <c r="O47" s="32"/>
      <c r="P47" s="32"/>
      <c r="R47" s="33"/>
    </row>
    <row r="48" spans="2:18" x14ac:dyDescent="0.25">
      <c r="B48" s="29">
        <v>2</v>
      </c>
      <c r="C48" s="25">
        <v>2.2480000000000002</v>
      </c>
      <c r="D48" s="25" t="s">
        <v>24</v>
      </c>
      <c r="E48" s="25">
        <f>(C47+C48)/2</f>
        <v>2.2530000000000001</v>
      </c>
      <c r="F48" s="29">
        <f>B48-B47</f>
        <v>2</v>
      </c>
      <c r="G48" s="25">
        <f>E48*F48</f>
        <v>4.5060000000000002</v>
      </c>
      <c r="H48" s="29"/>
      <c r="I48" s="29"/>
      <c r="J48" s="29"/>
      <c r="K48" s="25"/>
      <c r="L48" s="29"/>
      <c r="M48" s="25"/>
      <c r="N48" s="32"/>
      <c r="O48" s="32"/>
      <c r="P48" s="32"/>
      <c r="Q48" s="34"/>
      <c r="R48" s="33"/>
    </row>
    <row r="49" spans="2:18" x14ac:dyDescent="0.25">
      <c r="B49" s="29">
        <v>4</v>
      </c>
      <c r="C49" s="25">
        <v>0.33300000000000002</v>
      </c>
      <c r="E49" s="25">
        <f t="shared" ref="E49:E58" si="16">(C48+C49)/2</f>
        <v>1.2905000000000002</v>
      </c>
      <c r="F49" s="29">
        <f t="shared" ref="F49:F58" si="17">B49-B48</f>
        <v>2</v>
      </c>
      <c r="G49" s="25">
        <f t="shared" ref="G49:G58" si="18">E49*F49</f>
        <v>2.5810000000000004</v>
      </c>
      <c r="H49" s="29"/>
      <c r="I49" s="29">
        <v>0</v>
      </c>
      <c r="J49" s="29">
        <v>2.258</v>
      </c>
      <c r="K49" s="25"/>
      <c r="L49" s="29"/>
      <c r="M49" s="25"/>
      <c r="N49" s="32"/>
      <c r="O49" s="32"/>
      <c r="P49" s="32"/>
      <c r="Q49" s="34"/>
      <c r="R49" s="33"/>
    </row>
    <row r="50" spans="2:18" x14ac:dyDescent="0.25">
      <c r="B50" s="29">
        <v>6</v>
      </c>
      <c r="C50" s="25">
        <v>0.248</v>
      </c>
      <c r="D50" s="25"/>
      <c r="E50" s="25">
        <f t="shared" si="16"/>
        <v>0.29049999999999998</v>
      </c>
      <c r="F50" s="29">
        <f t="shared" si="17"/>
        <v>2</v>
      </c>
      <c r="G50" s="25">
        <f t="shared" si="18"/>
        <v>0.58099999999999996</v>
      </c>
      <c r="H50" s="29"/>
      <c r="I50" s="29">
        <f>I51-(J50-J51)*1.5</f>
        <v>1.125</v>
      </c>
      <c r="J50" s="29">
        <v>2.25</v>
      </c>
      <c r="K50" s="25">
        <f>AVERAGE(J49,J50)</f>
        <v>2.254</v>
      </c>
      <c r="L50" s="29">
        <f>I50-I49</f>
        <v>1.125</v>
      </c>
      <c r="M50" s="25">
        <f t="shared" ref="M50:M56" si="19">L50*K50</f>
        <v>2.5357500000000002</v>
      </c>
      <c r="N50" s="32"/>
      <c r="O50" s="32"/>
      <c r="P50" s="32"/>
      <c r="Q50" s="34"/>
      <c r="R50" s="33"/>
    </row>
    <row r="51" spans="2:18" x14ac:dyDescent="0.25">
      <c r="B51" s="29">
        <v>7</v>
      </c>
      <c r="C51" s="25">
        <v>8.3000000000000004E-2</v>
      </c>
      <c r="D51" s="25"/>
      <c r="E51" s="25">
        <f t="shared" si="16"/>
        <v>0.16550000000000001</v>
      </c>
      <c r="F51" s="29">
        <f t="shared" si="17"/>
        <v>1</v>
      </c>
      <c r="G51" s="25">
        <f t="shared" si="18"/>
        <v>0.16550000000000001</v>
      </c>
      <c r="H51" s="29"/>
      <c r="I51" s="33">
        <f>I52-2</f>
        <v>6</v>
      </c>
      <c r="J51" s="33">
        <f>J52</f>
        <v>-1</v>
      </c>
      <c r="K51" s="25">
        <f t="shared" ref="K51:K56" si="20">AVERAGE(J50,J51)</f>
        <v>0.625</v>
      </c>
      <c r="L51" s="29">
        <f t="shared" ref="L51:L56" si="21">I51-I50</f>
        <v>4.875</v>
      </c>
      <c r="M51" s="25">
        <f t="shared" si="19"/>
        <v>3.046875</v>
      </c>
      <c r="N51" s="32"/>
      <c r="O51" s="32"/>
      <c r="P51" s="32"/>
      <c r="Q51" s="34"/>
      <c r="R51" s="33"/>
    </row>
    <row r="52" spans="2:18" x14ac:dyDescent="0.25">
      <c r="B52" s="29">
        <v>8</v>
      </c>
      <c r="C52" s="25">
        <v>2.9000000000000001E-2</v>
      </c>
      <c r="D52" s="25" t="s">
        <v>23</v>
      </c>
      <c r="E52" s="25">
        <f t="shared" si="16"/>
        <v>5.6000000000000001E-2</v>
      </c>
      <c r="F52" s="29">
        <f t="shared" si="17"/>
        <v>1</v>
      </c>
      <c r="G52" s="25">
        <f t="shared" si="18"/>
        <v>5.6000000000000001E-2</v>
      </c>
      <c r="H52" s="29"/>
      <c r="I52" s="33">
        <v>8</v>
      </c>
      <c r="J52" s="33">
        <v>-1</v>
      </c>
      <c r="K52" s="25">
        <f t="shared" si="20"/>
        <v>-1</v>
      </c>
      <c r="L52" s="29">
        <f t="shared" si="21"/>
        <v>2</v>
      </c>
      <c r="M52" s="25">
        <f t="shared" si="19"/>
        <v>-2</v>
      </c>
      <c r="N52" s="32"/>
      <c r="O52" s="32"/>
      <c r="P52" s="32"/>
      <c r="Q52" s="34"/>
      <c r="R52" s="33"/>
    </row>
    <row r="53" spans="2:18" x14ac:dyDescent="0.25">
      <c r="B53" s="29">
        <v>9</v>
      </c>
      <c r="C53" s="25">
        <v>8.6999999999999994E-2</v>
      </c>
      <c r="E53" s="25">
        <f t="shared" si="16"/>
        <v>5.7999999999999996E-2</v>
      </c>
      <c r="F53" s="29">
        <f t="shared" si="17"/>
        <v>1</v>
      </c>
      <c r="G53" s="25">
        <f t="shared" si="18"/>
        <v>5.7999999999999996E-2</v>
      </c>
      <c r="H53" s="29"/>
      <c r="I53" s="29">
        <f>I52+2</f>
        <v>10</v>
      </c>
      <c r="J53" s="29">
        <f>J52</f>
        <v>-1</v>
      </c>
      <c r="K53" s="25">
        <f t="shared" si="20"/>
        <v>-1</v>
      </c>
      <c r="L53" s="29">
        <f t="shared" si="21"/>
        <v>2</v>
      </c>
      <c r="M53" s="25">
        <f t="shared" si="19"/>
        <v>-2</v>
      </c>
      <c r="N53" s="32"/>
      <c r="O53" s="32"/>
      <c r="P53" s="32"/>
      <c r="Q53" s="34"/>
      <c r="R53" s="33"/>
    </row>
    <row r="54" spans="2:18" x14ac:dyDescent="0.25">
      <c r="B54" s="29">
        <v>10</v>
      </c>
      <c r="C54" s="25">
        <v>3.7999999999999999E-2</v>
      </c>
      <c r="D54" s="25"/>
      <c r="E54" s="25">
        <f t="shared" si="16"/>
        <v>6.25E-2</v>
      </c>
      <c r="F54" s="29">
        <f t="shared" si="17"/>
        <v>1</v>
      </c>
      <c r="G54" s="25">
        <f t="shared" si="18"/>
        <v>6.25E-2</v>
      </c>
      <c r="H54" s="29"/>
      <c r="I54" s="29">
        <f>I53+(J54-J53)*1.5</f>
        <v>15.745000000000001</v>
      </c>
      <c r="J54" s="29">
        <v>2.83</v>
      </c>
      <c r="K54" s="25">
        <f t="shared" si="20"/>
        <v>0.91500000000000004</v>
      </c>
      <c r="L54" s="29">
        <f t="shared" si="21"/>
        <v>5.745000000000001</v>
      </c>
      <c r="M54" s="25">
        <f t="shared" si="19"/>
        <v>5.2566750000000013</v>
      </c>
      <c r="N54" s="32"/>
      <c r="O54" s="32"/>
      <c r="P54" s="32"/>
      <c r="Q54" s="34"/>
      <c r="R54" s="33"/>
    </row>
    <row r="55" spans="2:18" x14ac:dyDescent="0.25">
      <c r="B55" s="29">
        <v>12</v>
      </c>
      <c r="C55" s="25">
        <v>0.34300000000000003</v>
      </c>
      <c r="D55" s="25"/>
      <c r="E55" s="25">
        <f t="shared" si="16"/>
        <v>0.1905</v>
      </c>
      <c r="F55" s="29">
        <f t="shared" si="17"/>
        <v>2</v>
      </c>
      <c r="G55" s="25">
        <f t="shared" si="18"/>
        <v>0.38100000000000001</v>
      </c>
      <c r="H55" s="29"/>
      <c r="I55" s="29">
        <v>20</v>
      </c>
      <c r="J55" s="37">
        <v>2.843</v>
      </c>
      <c r="K55" s="25">
        <f t="shared" si="20"/>
        <v>2.8365</v>
      </c>
      <c r="L55" s="29">
        <f t="shared" si="21"/>
        <v>4.254999999999999</v>
      </c>
      <c r="M55" s="25">
        <f t="shared" si="19"/>
        <v>12.069307499999997</v>
      </c>
      <c r="N55" s="36"/>
      <c r="O55" s="36"/>
      <c r="P55" s="36"/>
      <c r="Q55" s="34"/>
      <c r="R55" s="33"/>
    </row>
    <row r="56" spans="2:18" x14ac:dyDescent="0.25">
      <c r="B56" s="29">
        <v>14</v>
      </c>
      <c r="C56" s="25">
        <v>2.8380000000000001</v>
      </c>
      <c r="D56" s="25" t="s">
        <v>22</v>
      </c>
      <c r="E56" s="25">
        <f t="shared" si="16"/>
        <v>1.5905</v>
      </c>
      <c r="F56" s="29">
        <f t="shared" si="17"/>
        <v>2</v>
      </c>
      <c r="G56" s="25">
        <f t="shared" si="18"/>
        <v>3.181</v>
      </c>
      <c r="H56" s="29"/>
      <c r="I56" s="30">
        <v>25</v>
      </c>
      <c r="J56" s="30">
        <v>2.8479999999999999</v>
      </c>
      <c r="K56" s="25">
        <f t="shared" si="20"/>
        <v>2.8454999999999999</v>
      </c>
      <c r="L56" s="29">
        <f t="shared" si="21"/>
        <v>5</v>
      </c>
      <c r="M56" s="25">
        <f t="shared" si="19"/>
        <v>14.227499999999999</v>
      </c>
      <c r="N56" s="32"/>
      <c r="O56" s="32"/>
      <c r="P56" s="32"/>
      <c r="Q56" s="34"/>
      <c r="R56" s="33"/>
    </row>
    <row r="57" spans="2:18" x14ac:dyDescent="0.25">
      <c r="B57" s="29">
        <v>20</v>
      </c>
      <c r="C57" s="25">
        <v>2.843</v>
      </c>
      <c r="E57" s="25">
        <f t="shared" si="16"/>
        <v>2.8405</v>
      </c>
      <c r="F57" s="29">
        <f t="shared" si="17"/>
        <v>6</v>
      </c>
      <c r="G57" s="25">
        <f t="shared" si="18"/>
        <v>17.042999999999999</v>
      </c>
      <c r="H57" s="24"/>
      <c r="I57" s="30"/>
      <c r="J57" s="30"/>
      <c r="K57" s="25"/>
      <c r="L57" s="29">
        <f>SUM(L49:L56)</f>
        <v>25</v>
      </c>
      <c r="M57" s="25">
        <f>SUM(M49:M56)</f>
        <v>33.136107499999994</v>
      </c>
      <c r="N57" s="36"/>
      <c r="O57" s="36"/>
      <c r="P57" s="36"/>
      <c r="Q57" s="34"/>
      <c r="R57" s="33"/>
    </row>
    <row r="58" spans="2:18" x14ac:dyDescent="0.25">
      <c r="B58" s="29">
        <v>25</v>
      </c>
      <c r="C58" s="25">
        <v>2.8479999999999999</v>
      </c>
      <c r="D58" s="35" t="s">
        <v>112</v>
      </c>
      <c r="E58" s="25">
        <f t="shared" si="16"/>
        <v>2.8454999999999999</v>
      </c>
      <c r="F58" s="29">
        <f t="shared" si="17"/>
        <v>5</v>
      </c>
      <c r="G58" s="25">
        <f t="shared" si="18"/>
        <v>14.227499999999999</v>
      </c>
      <c r="H58" s="24"/>
      <c r="J58" s="21"/>
      <c r="N58" s="36"/>
      <c r="O58" s="36"/>
      <c r="P58" s="36"/>
      <c r="Q58" s="34"/>
      <c r="R58" s="33"/>
    </row>
    <row r="59" spans="2:18" ht="15.6" x14ac:dyDescent="0.25">
      <c r="B59" s="22"/>
      <c r="C59" s="23"/>
      <c r="D59" s="23"/>
      <c r="E59" s="22"/>
      <c r="F59" s="39">
        <f>SUM(F48:F58)</f>
        <v>25</v>
      </c>
      <c r="G59" s="40">
        <f>SUM(G48:G58)</f>
        <v>42.842500000000001</v>
      </c>
      <c r="H59" s="25"/>
      <c r="I59" s="25"/>
      <c r="J59" s="22"/>
      <c r="K59" s="22"/>
      <c r="L59" s="42"/>
      <c r="M59" s="23"/>
      <c r="N59" s="26"/>
      <c r="O59" s="26"/>
      <c r="P59" s="26"/>
    </row>
    <row r="60" spans="2:18" ht="15.6" x14ac:dyDescent="0.25">
      <c r="B60" s="22"/>
      <c r="C60" s="23"/>
      <c r="D60" s="23"/>
      <c r="E60" s="22"/>
      <c r="F60" s="29"/>
      <c r="G60" s="25"/>
      <c r="H60" s="47" t="s">
        <v>76</v>
      </c>
      <c r="I60" s="47"/>
      <c r="J60" s="25">
        <f>G59</f>
        <v>42.842500000000001</v>
      </c>
      <c r="K60" s="25" t="s">
        <v>77</v>
      </c>
      <c r="L60" s="29">
        <f>M57</f>
        <v>33.136107499999994</v>
      </c>
      <c r="M60" s="25">
        <f>J60-L60</f>
        <v>9.7063925000000069</v>
      </c>
      <c r="N60" s="36"/>
      <c r="O60" s="26"/>
      <c r="P60" s="26"/>
    </row>
    <row r="61" spans="2:18" x14ac:dyDescent="0.25">
      <c r="B61" s="29"/>
      <c r="C61" s="25"/>
      <c r="D61" s="25"/>
      <c r="E61" s="25"/>
      <c r="F61" s="29"/>
      <c r="G61" s="25"/>
      <c r="H61" s="29"/>
      <c r="I61" s="29"/>
      <c r="J61" s="29"/>
      <c r="K61" s="25"/>
      <c r="L61" s="29"/>
      <c r="M61" s="25"/>
      <c r="N61" s="36"/>
      <c r="O61" s="36"/>
      <c r="P61" s="36"/>
      <c r="Q61" s="34"/>
      <c r="R61" s="33"/>
    </row>
    <row r="62" spans="2:18" ht="15.6" x14ac:dyDescent="0.25">
      <c r="B62" s="24" t="s">
        <v>73</v>
      </c>
      <c r="C62" s="24"/>
      <c r="D62" s="45">
        <v>0.3</v>
      </c>
      <c r="E62" s="45"/>
      <c r="J62" s="22"/>
      <c r="K62" s="22"/>
      <c r="L62" s="22"/>
      <c r="M62" s="22"/>
      <c r="N62" s="26"/>
      <c r="O62" s="26"/>
      <c r="P62" s="43"/>
    </row>
    <row r="63" spans="2:18" x14ac:dyDescent="0.25">
      <c r="B63" s="46"/>
      <c r="C63" s="46"/>
      <c r="D63" s="46"/>
      <c r="E63" s="46"/>
      <c r="F63" s="46"/>
      <c r="G63" s="46"/>
      <c r="H63" s="21" t="s">
        <v>78</v>
      </c>
      <c r="I63" s="46" t="s">
        <v>74</v>
      </c>
      <c r="J63" s="46"/>
      <c r="K63" s="46"/>
      <c r="L63" s="46"/>
      <c r="M63" s="46"/>
      <c r="N63" s="28"/>
      <c r="O63" s="28"/>
      <c r="P63" s="28"/>
    </row>
    <row r="64" spans="2:18" x14ac:dyDescent="0.25">
      <c r="B64" s="29">
        <v>0</v>
      </c>
      <c r="C64" s="25">
        <v>2.6320000000000001</v>
      </c>
      <c r="D64" s="25" t="s">
        <v>75</v>
      </c>
      <c r="E64" s="29"/>
      <c r="F64" s="29"/>
      <c r="G64" s="29"/>
      <c r="H64" s="29"/>
      <c r="I64" s="30"/>
      <c r="J64" s="31"/>
      <c r="K64" s="25"/>
      <c r="L64" s="29"/>
      <c r="M64" s="25"/>
      <c r="N64" s="32"/>
      <c r="O64" s="32"/>
      <c r="P64" s="32"/>
      <c r="R64" s="33"/>
    </row>
    <row r="65" spans="2:18" x14ac:dyDescent="0.25">
      <c r="B65" s="29">
        <v>4</v>
      </c>
      <c r="C65" s="25">
        <v>2.625</v>
      </c>
      <c r="D65" s="25" t="s">
        <v>24</v>
      </c>
      <c r="E65" s="25">
        <f>(C64+C65)/2</f>
        <v>2.6284999999999998</v>
      </c>
      <c r="F65" s="29">
        <f>B65-B64</f>
        <v>4</v>
      </c>
      <c r="G65" s="25">
        <f>E65*F65</f>
        <v>10.513999999999999</v>
      </c>
      <c r="H65" s="29"/>
      <c r="I65" s="29"/>
      <c r="J65" s="29"/>
      <c r="K65" s="25"/>
      <c r="L65" s="29"/>
      <c r="M65" s="25"/>
      <c r="N65" s="32"/>
      <c r="O65" s="32"/>
      <c r="P65" s="32"/>
      <c r="Q65" s="34"/>
      <c r="R65" s="33"/>
    </row>
    <row r="66" spans="2:18" x14ac:dyDescent="0.25">
      <c r="B66" s="29">
        <v>6</v>
      </c>
      <c r="C66" s="25">
        <v>0.86699999999999999</v>
      </c>
      <c r="E66" s="25">
        <f t="shared" ref="E66:E77" si="22">(C65+C66)/2</f>
        <v>1.746</v>
      </c>
      <c r="F66" s="29">
        <f t="shared" ref="F66:F77" si="23">B66-B65</f>
        <v>2</v>
      </c>
      <c r="G66" s="25">
        <f t="shared" ref="G66:G77" si="24">E66*F66</f>
        <v>3.492</v>
      </c>
      <c r="H66" s="29"/>
      <c r="I66" s="29"/>
      <c r="J66" s="29"/>
      <c r="K66" s="25"/>
      <c r="L66" s="29"/>
      <c r="M66" s="25"/>
      <c r="N66" s="32"/>
      <c r="O66" s="32"/>
      <c r="P66" s="32"/>
      <c r="Q66" s="34"/>
      <c r="R66" s="33"/>
    </row>
    <row r="67" spans="2:18" x14ac:dyDescent="0.25">
      <c r="B67" s="29">
        <v>7</v>
      </c>
      <c r="C67" s="25">
        <v>0.41799999999999998</v>
      </c>
      <c r="E67" s="25">
        <f t="shared" si="22"/>
        <v>0.64249999999999996</v>
      </c>
      <c r="F67" s="29">
        <f t="shared" si="23"/>
        <v>1</v>
      </c>
      <c r="G67" s="25">
        <f t="shared" si="24"/>
        <v>0.64249999999999996</v>
      </c>
      <c r="H67" s="29"/>
      <c r="I67" s="29">
        <v>0</v>
      </c>
      <c r="J67" s="29">
        <v>2.6320000000000001</v>
      </c>
      <c r="K67" s="25"/>
      <c r="L67" s="29"/>
      <c r="M67" s="25"/>
      <c r="N67" s="32"/>
      <c r="O67" s="32"/>
      <c r="P67" s="32"/>
      <c r="Q67" s="34"/>
      <c r="R67" s="33"/>
    </row>
    <row r="68" spans="2:18" x14ac:dyDescent="0.25">
      <c r="B68" s="29">
        <v>8</v>
      </c>
      <c r="C68" s="25">
        <v>0.19600000000000001</v>
      </c>
      <c r="D68" s="25"/>
      <c r="E68" s="25">
        <f t="shared" si="22"/>
        <v>0.307</v>
      </c>
      <c r="F68" s="29">
        <f t="shared" si="23"/>
        <v>1</v>
      </c>
      <c r="G68" s="25">
        <f t="shared" si="24"/>
        <v>0.307</v>
      </c>
      <c r="H68" s="29"/>
      <c r="I68" s="29">
        <f>I69-(J68-J69)*1.5</f>
        <v>3.5700000000000003</v>
      </c>
      <c r="J68" s="29">
        <v>2.62</v>
      </c>
      <c r="K68" s="25">
        <f>AVERAGE(J67,J68)</f>
        <v>2.6260000000000003</v>
      </c>
      <c r="L68" s="29">
        <f>I68-I67</f>
        <v>3.5700000000000003</v>
      </c>
      <c r="M68" s="25">
        <f t="shared" ref="M68:M75" si="25">L68*K68</f>
        <v>9.3748200000000015</v>
      </c>
      <c r="N68" s="32"/>
      <c r="O68" s="32"/>
      <c r="P68" s="32"/>
      <c r="Q68" s="34"/>
      <c r="R68" s="33"/>
    </row>
    <row r="69" spans="2:18" x14ac:dyDescent="0.25">
      <c r="B69" s="29">
        <v>9</v>
      </c>
      <c r="C69" s="25">
        <v>0.129</v>
      </c>
      <c r="D69" s="25" t="s">
        <v>23</v>
      </c>
      <c r="E69" s="25">
        <f t="shared" si="22"/>
        <v>0.16250000000000001</v>
      </c>
      <c r="F69" s="29">
        <f t="shared" si="23"/>
        <v>1</v>
      </c>
      <c r="G69" s="25">
        <f t="shared" si="24"/>
        <v>0.16250000000000001</v>
      </c>
      <c r="H69" s="29"/>
      <c r="I69" s="33">
        <f>I70-2</f>
        <v>9</v>
      </c>
      <c r="J69" s="33">
        <f>J70</f>
        <v>-1</v>
      </c>
      <c r="K69" s="25">
        <f t="shared" ref="K69:K75" si="26">AVERAGE(J68,J69)</f>
        <v>0.81</v>
      </c>
      <c r="L69" s="29">
        <f t="shared" ref="L69:L75" si="27">I69-I68</f>
        <v>5.43</v>
      </c>
      <c r="M69" s="25">
        <f t="shared" si="25"/>
        <v>4.3982999999999999</v>
      </c>
      <c r="N69" s="32"/>
      <c r="O69" s="32"/>
      <c r="P69" s="32"/>
      <c r="Q69" s="34"/>
      <c r="R69" s="33"/>
    </row>
    <row r="70" spans="2:18" x14ac:dyDescent="0.25">
      <c r="B70" s="29">
        <v>10</v>
      </c>
      <c r="C70" s="25">
        <v>0.19700000000000001</v>
      </c>
      <c r="D70" s="25"/>
      <c r="E70" s="25">
        <f t="shared" si="22"/>
        <v>0.16300000000000001</v>
      </c>
      <c r="F70" s="29">
        <f t="shared" si="23"/>
        <v>1</v>
      </c>
      <c r="G70" s="25">
        <f t="shared" si="24"/>
        <v>0.16300000000000001</v>
      </c>
      <c r="H70" s="29"/>
      <c r="I70" s="33">
        <v>11</v>
      </c>
      <c r="J70" s="33">
        <v>-1</v>
      </c>
      <c r="K70" s="25">
        <f t="shared" si="26"/>
        <v>-1</v>
      </c>
      <c r="L70" s="29">
        <f t="shared" si="27"/>
        <v>2</v>
      </c>
      <c r="M70" s="25">
        <f t="shared" si="25"/>
        <v>-2</v>
      </c>
      <c r="N70" s="32"/>
      <c r="O70" s="32"/>
      <c r="P70" s="32"/>
      <c r="Q70" s="34"/>
      <c r="R70" s="33"/>
    </row>
    <row r="71" spans="2:18" x14ac:dyDescent="0.25">
      <c r="B71" s="29">
        <v>11</v>
      </c>
      <c r="C71" s="25">
        <v>0.42699999999999999</v>
      </c>
      <c r="E71" s="25">
        <f t="shared" si="22"/>
        <v>0.312</v>
      </c>
      <c r="F71" s="29">
        <f t="shared" si="23"/>
        <v>1</v>
      </c>
      <c r="G71" s="25">
        <f t="shared" si="24"/>
        <v>0.312</v>
      </c>
      <c r="H71" s="29"/>
      <c r="I71" s="29">
        <f>I70+2</f>
        <v>13</v>
      </c>
      <c r="J71" s="29">
        <f>J70</f>
        <v>-1</v>
      </c>
      <c r="K71" s="25">
        <f t="shared" si="26"/>
        <v>-1</v>
      </c>
      <c r="L71" s="29">
        <f t="shared" si="27"/>
        <v>2</v>
      </c>
      <c r="M71" s="25">
        <f t="shared" si="25"/>
        <v>-2</v>
      </c>
      <c r="N71" s="32"/>
      <c r="O71" s="32"/>
      <c r="P71" s="32"/>
      <c r="Q71" s="34"/>
      <c r="R71" s="33"/>
    </row>
    <row r="72" spans="2:18" x14ac:dyDescent="0.25">
      <c r="B72" s="29">
        <v>12</v>
      </c>
      <c r="C72" s="25">
        <v>0.79700000000000004</v>
      </c>
      <c r="E72" s="25">
        <f t="shared" si="22"/>
        <v>0.61199999999999999</v>
      </c>
      <c r="F72" s="29">
        <f t="shared" si="23"/>
        <v>1</v>
      </c>
      <c r="G72" s="25">
        <f t="shared" si="24"/>
        <v>0.61199999999999999</v>
      </c>
      <c r="H72" s="29"/>
      <c r="I72" s="29">
        <f>I71+(J72-J71)*1.5</f>
        <v>16.420000000000002</v>
      </c>
      <c r="J72" s="29">
        <v>1.28</v>
      </c>
      <c r="K72" s="25">
        <f t="shared" si="26"/>
        <v>0.14000000000000001</v>
      </c>
      <c r="L72" s="29">
        <f t="shared" si="27"/>
        <v>3.4200000000000017</v>
      </c>
      <c r="M72" s="25">
        <f t="shared" si="25"/>
        <v>0.47880000000000028</v>
      </c>
      <c r="N72" s="36"/>
      <c r="O72" s="36"/>
      <c r="P72" s="36"/>
      <c r="Q72" s="34"/>
      <c r="R72" s="33"/>
    </row>
    <row r="73" spans="2:18" x14ac:dyDescent="0.25">
      <c r="B73" s="29">
        <v>14</v>
      </c>
      <c r="C73" s="25">
        <v>2.0419999999999998</v>
      </c>
      <c r="D73" s="25" t="s">
        <v>22</v>
      </c>
      <c r="E73" s="25">
        <f t="shared" si="22"/>
        <v>1.4195</v>
      </c>
      <c r="F73" s="29">
        <f t="shared" si="23"/>
        <v>2</v>
      </c>
      <c r="G73" s="25">
        <f t="shared" si="24"/>
        <v>2.839</v>
      </c>
      <c r="H73" s="29"/>
      <c r="I73" s="29">
        <v>17</v>
      </c>
      <c r="J73" s="37">
        <v>1.002</v>
      </c>
      <c r="K73" s="25">
        <f t="shared" si="26"/>
        <v>1.141</v>
      </c>
      <c r="L73" s="29">
        <f t="shared" si="27"/>
        <v>0.57999999999999829</v>
      </c>
      <c r="M73" s="25">
        <f t="shared" si="25"/>
        <v>0.66177999999999804</v>
      </c>
      <c r="N73" s="32"/>
      <c r="O73" s="32"/>
      <c r="P73" s="32"/>
      <c r="Q73" s="34"/>
      <c r="R73" s="33"/>
    </row>
    <row r="74" spans="2:18" x14ac:dyDescent="0.25">
      <c r="B74" s="29">
        <v>15</v>
      </c>
      <c r="C74" s="25">
        <v>2.0369999999999999</v>
      </c>
      <c r="D74" s="25"/>
      <c r="E74" s="25">
        <f t="shared" si="22"/>
        <v>2.0394999999999999</v>
      </c>
      <c r="F74" s="29">
        <f t="shared" si="23"/>
        <v>1</v>
      </c>
      <c r="G74" s="25">
        <f t="shared" si="24"/>
        <v>2.0394999999999999</v>
      </c>
      <c r="H74" s="24"/>
      <c r="I74" s="30">
        <v>20</v>
      </c>
      <c r="J74" s="30">
        <v>0.45100000000000001</v>
      </c>
      <c r="K74" s="25">
        <f t="shared" si="26"/>
        <v>0.72650000000000003</v>
      </c>
      <c r="L74" s="29">
        <f t="shared" si="27"/>
        <v>3</v>
      </c>
      <c r="M74" s="25">
        <f t="shared" si="25"/>
        <v>2.1795</v>
      </c>
      <c r="N74" s="36"/>
      <c r="O74" s="36"/>
      <c r="P74" s="36"/>
      <c r="Q74" s="34"/>
      <c r="R74" s="33"/>
    </row>
    <row r="75" spans="2:18" x14ac:dyDescent="0.25">
      <c r="B75" s="29">
        <v>17</v>
      </c>
      <c r="C75" s="25">
        <v>1.002</v>
      </c>
      <c r="E75" s="25">
        <f t="shared" si="22"/>
        <v>1.5194999999999999</v>
      </c>
      <c r="F75" s="29">
        <f t="shared" si="23"/>
        <v>2</v>
      </c>
      <c r="G75" s="25">
        <f t="shared" si="24"/>
        <v>3.0389999999999997</v>
      </c>
      <c r="H75" s="24"/>
      <c r="I75" s="30">
        <v>22</v>
      </c>
      <c r="J75" s="30">
        <v>0.312</v>
      </c>
      <c r="K75" s="25">
        <f t="shared" si="26"/>
        <v>0.38150000000000001</v>
      </c>
      <c r="L75" s="29">
        <f t="shared" si="27"/>
        <v>2</v>
      </c>
      <c r="M75" s="25">
        <f t="shared" si="25"/>
        <v>0.76300000000000001</v>
      </c>
      <c r="N75" s="36"/>
      <c r="O75" s="36"/>
      <c r="P75" s="36"/>
      <c r="Q75" s="34"/>
      <c r="R75" s="33"/>
    </row>
    <row r="76" spans="2:18" x14ac:dyDescent="0.25">
      <c r="B76" s="29">
        <v>20</v>
      </c>
      <c r="C76" s="25">
        <v>0.45100000000000001</v>
      </c>
      <c r="D76" s="44"/>
      <c r="E76" s="25">
        <f t="shared" si="22"/>
        <v>0.72650000000000003</v>
      </c>
      <c r="F76" s="29">
        <f t="shared" si="23"/>
        <v>3</v>
      </c>
      <c r="G76" s="25">
        <f t="shared" si="24"/>
        <v>2.1795</v>
      </c>
      <c r="H76" s="24"/>
      <c r="J76" s="21"/>
      <c r="N76" s="32"/>
      <c r="O76" s="32"/>
      <c r="P76" s="32"/>
      <c r="R76" s="33"/>
    </row>
    <row r="77" spans="2:18" x14ac:dyDescent="0.25">
      <c r="B77" s="29">
        <v>22</v>
      </c>
      <c r="C77" s="25">
        <v>0.312</v>
      </c>
      <c r="D77" s="44" t="s">
        <v>25</v>
      </c>
      <c r="E77" s="25">
        <f t="shared" si="22"/>
        <v>0.38150000000000001</v>
      </c>
      <c r="F77" s="29">
        <f t="shared" si="23"/>
        <v>2</v>
      </c>
      <c r="G77" s="25">
        <f t="shared" si="24"/>
        <v>0.76300000000000001</v>
      </c>
      <c r="H77" s="24"/>
      <c r="J77" s="21"/>
      <c r="N77" s="32"/>
      <c r="O77" s="32"/>
      <c r="P77" s="32"/>
      <c r="R77" s="33"/>
    </row>
    <row r="78" spans="2:18" x14ac:dyDescent="0.25">
      <c r="B78" s="30"/>
      <c r="C78" s="38"/>
      <c r="D78" s="38"/>
      <c r="E78" s="25"/>
      <c r="F78" s="29"/>
      <c r="G78" s="25"/>
      <c r="H78" s="25"/>
      <c r="I78" s="30"/>
      <c r="J78" s="30"/>
      <c r="K78" s="25"/>
      <c r="L78" s="29">
        <f>SUM(L66:L77)</f>
        <v>22</v>
      </c>
      <c r="M78" s="25">
        <f>SUM(M66:M77)</f>
        <v>13.856199999999999</v>
      </c>
      <c r="N78" s="26"/>
      <c r="O78" s="26"/>
      <c r="P78" s="26"/>
    </row>
    <row r="79" spans="2:18" ht="15.6" x14ac:dyDescent="0.25">
      <c r="B79" s="22"/>
      <c r="C79" s="23"/>
      <c r="D79" s="23"/>
      <c r="E79" s="22"/>
      <c r="F79" s="39">
        <f>SUM(F65:F78)</f>
        <v>22</v>
      </c>
      <c r="G79" s="40">
        <f>SUM(G65:G78)</f>
        <v>27.064999999999998</v>
      </c>
      <c r="H79" s="25"/>
      <c r="I79" s="25"/>
      <c r="J79" s="22"/>
      <c r="K79" s="22"/>
      <c r="L79" s="42"/>
      <c r="M79" s="23"/>
      <c r="N79" s="26"/>
      <c r="O79" s="26"/>
      <c r="P79" s="26"/>
    </row>
    <row r="80" spans="2:18" ht="15.6" x14ac:dyDescent="0.25">
      <c r="B80" s="22"/>
      <c r="C80" s="23"/>
      <c r="D80" s="23"/>
      <c r="E80" s="22"/>
      <c r="F80" s="29"/>
      <c r="G80" s="25"/>
      <c r="H80" s="47" t="s">
        <v>76</v>
      </c>
      <c r="I80" s="47"/>
      <c r="J80" s="25">
        <f>G79</f>
        <v>27.064999999999998</v>
      </c>
      <c r="K80" s="25" t="s">
        <v>77</v>
      </c>
      <c r="L80" s="29">
        <f>M78</f>
        <v>13.856199999999999</v>
      </c>
      <c r="M80" s="25">
        <f>J80-L80</f>
        <v>13.208799999999998</v>
      </c>
      <c r="N80" s="36"/>
      <c r="O80" s="26"/>
      <c r="P80" s="26"/>
    </row>
    <row r="81" spans="2:18" x14ac:dyDescent="0.25">
      <c r="B81" s="29"/>
      <c r="C81" s="25"/>
      <c r="D81" s="25"/>
      <c r="E81" s="25"/>
      <c r="F81" s="29"/>
      <c r="G81" s="25"/>
      <c r="H81" s="29"/>
      <c r="I81" s="29"/>
      <c r="J81" s="29"/>
      <c r="K81" s="25"/>
      <c r="L81" s="29"/>
      <c r="M81" s="25"/>
      <c r="N81" s="36"/>
      <c r="O81" s="36"/>
      <c r="P81" s="36"/>
      <c r="Q81" s="34"/>
      <c r="R81" s="33"/>
    </row>
    <row r="82" spans="2:18" ht="15.6" x14ac:dyDescent="0.25">
      <c r="B82" s="24" t="s">
        <v>73</v>
      </c>
      <c r="C82" s="24"/>
      <c r="D82" s="45">
        <v>0.4</v>
      </c>
      <c r="E82" s="45"/>
      <c r="F82" s="22"/>
      <c r="K82" s="22"/>
      <c r="L82" s="22"/>
      <c r="M82" s="22"/>
      <c r="N82" s="26"/>
      <c r="O82" s="26"/>
      <c r="P82" s="26"/>
    </row>
    <row r="83" spans="2:18" x14ac:dyDescent="0.25">
      <c r="B83" s="46"/>
      <c r="C83" s="46"/>
      <c r="D83" s="46"/>
      <c r="E83" s="46"/>
      <c r="F83" s="46"/>
      <c r="G83" s="46"/>
      <c r="H83" s="21" t="s">
        <v>78</v>
      </c>
      <c r="I83" s="46" t="s">
        <v>74</v>
      </c>
      <c r="J83" s="46"/>
      <c r="K83" s="46"/>
      <c r="L83" s="46"/>
      <c r="M83" s="46"/>
      <c r="N83" s="28"/>
      <c r="O83" s="28"/>
      <c r="P83" s="32"/>
    </row>
    <row r="84" spans="2:18" x14ac:dyDescent="0.25">
      <c r="B84" s="29">
        <v>0</v>
      </c>
      <c r="C84" s="25">
        <v>0.97</v>
      </c>
      <c r="D84" s="25" t="s">
        <v>79</v>
      </c>
      <c r="E84" s="29"/>
      <c r="F84" s="29"/>
      <c r="G84" s="29"/>
      <c r="H84" s="29"/>
      <c r="I84" s="30"/>
      <c r="J84" s="31"/>
      <c r="K84" s="25"/>
      <c r="L84" s="29"/>
      <c r="M84" s="25"/>
      <c r="N84" s="32"/>
      <c r="O84" s="32"/>
      <c r="P84" s="32"/>
      <c r="R84" s="33"/>
    </row>
    <row r="85" spans="2:18" x14ac:dyDescent="0.25">
      <c r="B85" s="29">
        <v>7</v>
      </c>
      <c r="C85" s="25">
        <v>0.96499999999999997</v>
      </c>
      <c r="E85" s="25">
        <f>(C84+C85)/2</f>
        <v>0.96750000000000003</v>
      </c>
      <c r="F85" s="29">
        <f>B85-B84</f>
        <v>7</v>
      </c>
      <c r="G85" s="25">
        <f>E85*F85</f>
        <v>6.7725</v>
      </c>
      <c r="H85" s="29"/>
      <c r="I85" s="29"/>
      <c r="J85" s="29"/>
      <c r="K85" s="25"/>
      <c r="L85" s="29"/>
      <c r="M85" s="25"/>
      <c r="N85" s="32"/>
      <c r="O85" s="32"/>
      <c r="P85" s="32"/>
      <c r="Q85" s="34"/>
      <c r="R85" s="33"/>
    </row>
    <row r="86" spans="2:18" x14ac:dyDescent="0.25">
      <c r="B86" s="29">
        <v>8</v>
      </c>
      <c r="C86" s="25">
        <v>1.5449999999999999</v>
      </c>
      <c r="D86" s="25"/>
      <c r="E86" s="25">
        <f t="shared" ref="E86:E98" si="28">(C85+C86)/2</f>
        <v>1.2549999999999999</v>
      </c>
      <c r="F86" s="29">
        <f t="shared" ref="F86:F98" si="29">B86-B85</f>
        <v>1</v>
      </c>
      <c r="G86" s="25">
        <f t="shared" ref="G86:G98" si="30">E86*F86</f>
        <v>1.2549999999999999</v>
      </c>
      <c r="H86" s="29"/>
      <c r="I86" s="29"/>
      <c r="J86" s="29"/>
      <c r="K86" s="25"/>
      <c r="L86" s="29"/>
      <c r="M86" s="25"/>
      <c r="N86" s="32"/>
      <c r="O86" s="32"/>
      <c r="P86" s="32"/>
      <c r="Q86" s="34"/>
      <c r="R86" s="33"/>
    </row>
    <row r="87" spans="2:18" x14ac:dyDescent="0.25">
      <c r="B87" s="29">
        <v>10</v>
      </c>
      <c r="C87" s="25">
        <v>1.55</v>
      </c>
      <c r="D87" s="25" t="s">
        <v>24</v>
      </c>
      <c r="E87" s="25">
        <f t="shared" si="28"/>
        <v>1.5474999999999999</v>
      </c>
      <c r="F87" s="29">
        <f t="shared" si="29"/>
        <v>2</v>
      </c>
      <c r="G87" s="25">
        <f t="shared" si="30"/>
        <v>3.0949999999999998</v>
      </c>
      <c r="H87" s="29"/>
      <c r="I87" s="29"/>
      <c r="J87" s="29"/>
      <c r="K87" s="25"/>
      <c r="L87" s="29"/>
      <c r="M87" s="25"/>
      <c r="N87" s="32"/>
      <c r="O87" s="32"/>
      <c r="P87" s="32"/>
      <c r="Q87" s="34"/>
      <c r="R87" s="33"/>
    </row>
    <row r="88" spans="2:18" x14ac:dyDescent="0.25">
      <c r="B88" s="29">
        <v>11</v>
      </c>
      <c r="C88" s="25">
        <v>0.46</v>
      </c>
      <c r="E88" s="25">
        <f t="shared" si="28"/>
        <v>1.0050000000000001</v>
      </c>
      <c r="F88" s="29">
        <f t="shared" si="29"/>
        <v>1</v>
      </c>
      <c r="G88" s="25">
        <f t="shared" si="30"/>
        <v>1.0050000000000001</v>
      </c>
      <c r="H88" s="29"/>
      <c r="I88" s="29">
        <v>0</v>
      </c>
      <c r="J88" s="29">
        <v>0.97</v>
      </c>
      <c r="K88" s="25"/>
      <c r="L88" s="29"/>
      <c r="M88" s="25"/>
      <c r="N88" s="32"/>
      <c r="O88" s="32"/>
      <c r="P88" s="32"/>
      <c r="Q88" s="34"/>
      <c r="R88" s="33"/>
    </row>
    <row r="89" spans="2:18" x14ac:dyDescent="0.25">
      <c r="B89" s="29">
        <v>12</v>
      </c>
      <c r="C89" s="25">
        <v>0.26</v>
      </c>
      <c r="E89" s="25">
        <f t="shared" si="28"/>
        <v>0.36</v>
      </c>
      <c r="F89" s="29">
        <f t="shared" si="29"/>
        <v>1</v>
      </c>
      <c r="G89" s="25">
        <f t="shared" si="30"/>
        <v>0.36</v>
      </c>
      <c r="H89" s="29"/>
      <c r="I89" s="29">
        <v>7</v>
      </c>
      <c r="J89" s="29">
        <v>0.96499999999999997</v>
      </c>
      <c r="K89" s="25">
        <f t="shared" ref="K89:K91" si="31">AVERAGE(J88,J89)</f>
        <v>0.96750000000000003</v>
      </c>
      <c r="L89" s="29">
        <f t="shared" ref="L89:L91" si="32">I89-I88</f>
        <v>7</v>
      </c>
      <c r="M89" s="25">
        <f t="shared" ref="M89:M97" si="33">L89*K89</f>
        <v>6.7725</v>
      </c>
      <c r="N89" s="32"/>
      <c r="O89" s="32"/>
      <c r="P89" s="32"/>
      <c r="Q89" s="34"/>
      <c r="R89" s="33"/>
    </row>
    <row r="90" spans="2:18" x14ac:dyDescent="0.25">
      <c r="B90" s="29">
        <v>13</v>
      </c>
      <c r="C90" s="25">
        <v>0.09</v>
      </c>
      <c r="E90" s="25">
        <f t="shared" si="28"/>
        <v>0.17499999999999999</v>
      </c>
      <c r="F90" s="29">
        <f t="shared" si="29"/>
        <v>1</v>
      </c>
      <c r="G90" s="25">
        <f t="shared" si="30"/>
        <v>0.17499999999999999</v>
      </c>
      <c r="H90" s="29"/>
      <c r="I90" s="29">
        <v>8</v>
      </c>
      <c r="J90" s="29">
        <v>1.5449999999999999</v>
      </c>
      <c r="K90" s="25">
        <f t="shared" si="31"/>
        <v>1.2549999999999999</v>
      </c>
      <c r="L90" s="29">
        <f t="shared" si="32"/>
        <v>1</v>
      </c>
      <c r="M90" s="25">
        <f t="shared" si="33"/>
        <v>1.2549999999999999</v>
      </c>
      <c r="N90" s="32"/>
      <c r="O90" s="32"/>
      <c r="P90" s="32"/>
      <c r="Q90" s="34"/>
      <c r="R90" s="33"/>
    </row>
    <row r="91" spans="2:18" x14ac:dyDescent="0.25">
      <c r="B91" s="29">
        <v>14</v>
      </c>
      <c r="C91" s="25">
        <v>0.03</v>
      </c>
      <c r="D91" s="25" t="s">
        <v>23</v>
      </c>
      <c r="E91" s="25">
        <f t="shared" si="28"/>
        <v>0.06</v>
      </c>
      <c r="F91" s="29">
        <f t="shared" si="29"/>
        <v>1</v>
      </c>
      <c r="G91" s="25">
        <f t="shared" si="30"/>
        <v>0.06</v>
      </c>
      <c r="H91" s="29"/>
      <c r="I91" s="29">
        <f>I92-(J91-J92)*1.5</f>
        <v>8.19</v>
      </c>
      <c r="J91" s="29">
        <v>1.54</v>
      </c>
      <c r="K91" s="25">
        <f t="shared" si="31"/>
        <v>1.5425</v>
      </c>
      <c r="L91" s="29">
        <f t="shared" si="32"/>
        <v>0.1899999999999995</v>
      </c>
      <c r="M91" s="25">
        <f t="shared" si="33"/>
        <v>0.29307499999999925</v>
      </c>
      <c r="N91" s="32"/>
      <c r="O91" s="32"/>
      <c r="P91" s="32"/>
      <c r="Q91" s="34"/>
      <c r="R91" s="33"/>
    </row>
    <row r="92" spans="2:18" x14ac:dyDescent="0.25">
      <c r="B92" s="29">
        <v>15</v>
      </c>
      <c r="C92" s="25">
        <v>8.7999999999999995E-2</v>
      </c>
      <c r="E92" s="25">
        <f t="shared" si="28"/>
        <v>5.8999999999999997E-2</v>
      </c>
      <c r="F92" s="29">
        <f t="shared" si="29"/>
        <v>1</v>
      </c>
      <c r="G92" s="25">
        <f t="shared" si="30"/>
        <v>5.8999999999999997E-2</v>
      </c>
      <c r="H92" s="29"/>
      <c r="I92" s="33">
        <f>I93-2</f>
        <v>12</v>
      </c>
      <c r="J92" s="33">
        <f>J93</f>
        <v>-1</v>
      </c>
      <c r="K92" s="25">
        <f>AVERAGE(J91,J92)</f>
        <v>0.27</v>
      </c>
      <c r="L92" s="29">
        <f>I92-I91</f>
        <v>3.8100000000000005</v>
      </c>
      <c r="M92" s="25">
        <f t="shared" si="33"/>
        <v>1.0287000000000002</v>
      </c>
      <c r="N92" s="36"/>
      <c r="O92" s="36"/>
      <c r="P92" s="36"/>
      <c r="Q92" s="34"/>
      <c r="R92" s="33"/>
    </row>
    <row r="93" spans="2:18" x14ac:dyDescent="0.25">
      <c r="B93" s="29">
        <v>16</v>
      </c>
      <c r="C93" s="25">
        <v>0.245</v>
      </c>
      <c r="D93" s="25"/>
      <c r="E93" s="25">
        <f t="shared" si="28"/>
        <v>0.16649999999999998</v>
      </c>
      <c r="F93" s="29">
        <f t="shared" si="29"/>
        <v>1</v>
      </c>
      <c r="G93" s="25">
        <f t="shared" si="30"/>
        <v>0.16649999999999998</v>
      </c>
      <c r="H93" s="29"/>
      <c r="I93" s="33">
        <v>14</v>
      </c>
      <c r="J93" s="33">
        <v>-1</v>
      </c>
      <c r="K93" s="25">
        <f t="shared" ref="K93:K97" si="34">AVERAGE(J92,J93)</f>
        <v>-1</v>
      </c>
      <c r="L93" s="29">
        <f t="shared" ref="L93:L97" si="35">I93-I92</f>
        <v>2</v>
      </c>
      <c r="M93" s="25">
        <f t="shared" si="33"/>
        <v>-2</v>
      </c>
      <c r="N93" s="32"/>
      <c r="O93" s="32"/>
      <c r="P93" s="32"/>
      <c r="Q93" s="34"/>
      <c r="R93" s="33"/>
    </row>
    <row r="94" spans="2:18" x14ac:dyDescent="0.25">
      <c r="B94" s="29">
        <v>17</v>
      </c>
      <c r="C94" s="25">
        <v>0.46899999999999997</v>
      </c>
      <c r="D94" s="25"/>
      <c r="E94" s="25">
        <f t="shared" si="28"/>
        <v>0.35699999999999998</v>
      </c>
      <c r="F94" s="29">
        <f t="shared" si="29"/>
        <v>1</v>
      </c>
      <c r="G94" s="25">
        <f t="shared" si="30"/>
        <v>0.35699999999999998</v>
      </c>
      <c r="H94" s="24"/>
      <c r="I94" s="29">
        <f>I93+2</f>
        <v>16</v>
      </c>
      <c r="J94" s="29">
        <f>J93</f>
        <v>-1</v>
      </c>
      <c r="K94" s="25">
        <f t="shared" si="34"/>
        <v>-1</v>
      </c>
      <c r="L94" s="29">
        <f t="shared" si="35"/>
        <v>2</v>
      </c>
      <c r="M94" s="25">
        <f t="shared" si="33"/>
        <v>-2</v>
      </c>
      <c r="N94" s="36"/>
      <c r="O94" s="36"/>
      <c r="P94" s="36"/>
      <c r="Q94" s="34"/>
      <c r="R94" s="33"/>
    </row>
    <row r="95" spans="2:18" x14ac:dyDescent="0.25">
      <c r="B95" s="29">
        <v>18</v>
      </c>
      <c r="C95" s="25">
        <v>1.46</v>
      </c>
      <c r="D95" s="25" t="s">
        <v>22</v>
      </c>
      <c r="E95" s="25">
        <f t="shared" si="28"/>
        <v>0.96449999999999991</v>
      </c>
      <c r="F95" s="29">
        <f t="shared" si="29"/>
        <v>1</v>
      </c>
      <c r="G95" s="25">
        <f t="shared" si="30"/>
        <v>0.96449999999999991</v>
      </c>
      <c r="H95" s="24"/>
      <c r="I95" s="29">
        <f>I94+(J95-J94)*1.5</f>
        <v>19.420000000000002</v>
      </c>
      <c r="J95" s="29">
        <v>1.28</v>
      </c>
      <c r="K95" s="25">
        <f t="shared" si="34"/>
        <v>0.14000000000000001</v>
      </c>
      <c r="L95" s="29">
        <f t="shared" si="35"/>
        <v>3.4200000000000017</v>
      </c>
      <c r="M95" s="25">
        <f t="shared" si="33"/>
        <v>0.47880000000000028</v>
      </c>
      <c r="N95" s="36"/>
      <c r="O95" s="36"/>
      <c r="P95" s="36"/>
      <c r="Q95" s="34"/>
      <c r="R95" s="33"/>
    </row>
    <row r="96" spans="2:18" x14ac:dyDescent="0.25">
      <c r="B96" s="29">
        <v>19</v>
      </c>
      <c r="C96" s="25">
        <v>1.4550000000000001</v>
      </c>
      <c r="E96" s="25">
        <f t="shared" si="28"/>
        <v>1.4575</v>
      </c>
      <c r="F96" s="29">
        <f t="shared" si="29"/>
        <v>1</v>
      </c>
      <c r="G96" s="25">
        <f t="shared" si="30"/>
        <v>1.4575</v>
      </c>
      <c r="H96" s="24"/>
      <c r="I96" s="29">
        <v>20</v>
      </c>
      <c r="J96" s="29">
        <v>1.0449999999999999</v>
      </c>
      <c r="K96" s="25">
        <f t="shared" si="34"/>
        <v>1.1625000000000001</v>
      </c>
      <c r="L96" s="29">
        <f t="shared" si="35"/>
        <v>0.57999999999999829</v>
      </c>
      <c r="M96" s="25">
        <f t="shared" si="33"/>
        <v>0.67424999999999802</v>
      </c>
      <c r="N96" s="32"/>
      <c r="O96" s="32"/>
      <c r="P96" s="32"/>
      <c r="R96" s="33"/>
    </row>
    <row r="97" spans="2:18" x14ac:dyDescent="0.25">
      <c r="B97" s="29">
        <v>20</v>
      </c>
      <c r="C97" s="25">
        <v>1.0449999999999999</v>
      </c>
      <c r="D97" s="25"/>
      <c r="E97" s="25">
        <f t="shared" si="28"/>
        <v>1.25</v>
      </c>
      <c r="F97" s="29">
        <f t="shared" si="29"/>
        <v>1</v>
      </c>
      <c r="G97" s="25">
        <f t="shared" si="30"/>
        <v>1.25</v>
      </c>
      <c r="H97" s="24"/>
      <c r="I97" s="29">
        <v>25</v>
      </c>
      <c r="J97" s="37">
        <v>1.05</v>
      </c>
      <c r="K97" s="25">
        <f t="shared" si="34"/>
        <v>1.0474999999999999</v>
      </c>
      <c r="L97" s="29">
        <f t="shared" si="35"/>
        <v>5</v>
      </c>
      <c r="M97" s="25">
        <f t="shared" si="33"/>
        <v>5.2374999999999989</v>
      </c>
      <c r="N97" s="32"/>
      <c r="O97" s="32"/>
      <c r="P97" s="32"/>
      <c r="R97" s="33"/>
    </row>
    <row r="98" spans="2:18" x14ac:dyDescent="0.25">
      <c r="B98" s="29">
        <v>25</v>
      </c>
      <c r="C98" s="25">
        <v>1.05</v>
      </c>
      <c r="D98" s="25" t="s">
        <v>79</v>
      </c>
      <c r="E98" s="25">
        <f t="shared" si="28"/>
        <v>1.0474999999999999</v>
      </c>
      <c r="F98" s="29">
        <f t="shared" si="29"/>
        <v>5</v>
      </c>
      <c r="G98" s="25">
        <f t="shared" si="30"/>
        <v>5.2374999999999989</v>
      </c>
      <c r="H98" s="24"/>
      <c r="I98" s="30"/>
      <c r="J98" s="30"/>
      <c r="K98" s="25"/>
      <c r="L98" s="29"/>
      <c r="M98" s="25"/>
      <c r="N98" s="32"/>
      <c r="O98" s="32"/>
      <c r="P98" s="32"/>
      <c r="R98" s="33"/>
    </row>
    <row r="99" spans="2:18" x14ac:dyDescent="0.25">
      <c r="B99" s="30"/>
      <c r="C99" s="38"/>
      <c r="D99" s="38"/>
      <c r="E99" s="25"/>
      <c r="F99" s="29"/>
      <c r="G99" s="25"/>
      <c r="H99" s="25"/>
      <c r="I99" s="30"/>
      <c r="J99" s="30"/>
      <c r="K99" s="25"/>
      <c r="L99" s="29">
        <f>SUM(L85:L98)</f>
        <v>25</v>
      </c>
      <c r="M99" s="25">
        <f>SUM(M85:M98)</f>
        <v>11.739824999999998</v>
      </c>
      <c r="N99" s="26"/>
      <c r="O99" s="26"/>
      <c r="P99" s="26"/>
    </row>
    <row r="100" spans="2:18" ht="15.6" x14ac:dyDescent="0.25">
      <c r="B100" s="22"/>
      <c r="C100" s="23"/>
      <c r="D100" s="23"/>
      <c r="E100" s="22"/>
      <c r="F100" s="39">
        <f>SUM(F85:F99)</f>
        <v>25</v>
      </c>
      <c r="G100" s="40">
        <f>SUM(G85:G99)</f>
        <v>22.214499999999994</v>
      </c>
      <c r="H100" s="25"/>
      <c r="I100" s="25"/>
      <c r="J100" s="22"/>
      <c r="K100" s="22"/>
      <c r="L100" s="42"/>
      <c r="M100" s="23"/>
      <c r="N100" s="26"/>
      <c r="O100" s="26"/>
      <c r="P100" s="26"/>
    </row>
    <row r="101" spans="2:18" ht="15.6" x14ac:dyDescent="0.25">
      <c r="B101" s="22"/>
      <c r="C101" s="23"/>
      <c r="D101" s="23"/>
      <c r="E101" s="22"/>
      <c r="F101" s="29"/>
      <c r="G101" s="25"/>
      <c r="H101" s="47" t="s">
        <v>76</v>
      </c>
      <c r="I101" s="47"/>
      <c r="J101" s="25">
        <f>G100</f>
        <v>22.214499999999994</v>
      </c>
      <c r="K101" s="25" t="s">
        <v>77</v>
      </c>
      <c r="L101" s="29">
        <f>M99</f>
        <v>11.739824999999998</v>
      </c>
      <c r="M101" s="25">
        <f>J101-L101</f>
        <v>10.474674999999996</v>
      </c>
      <c r="N101" s="36"/>
      <c r="O101" s="26"/>
      <c r="P101" s="26"/>
    </row>
    <row r="102" spans="2:18" ht="15.6" x14ac:dyDescent="0.25">
      <c r="B102" s="24" t="s">
        <v>73</v>
      </c>
      <c r="C102" s="24"/>
      <c r="D102" s="45">
        <v>0.5</v>
      </c>
      <c r="E102" s="45"/>
      <c r="J102" s="22"/>
      <c r="K102" s="22"/>
      <c r="L102" s="22"/>
      <c r="M102" s="22"/>
      <c r="N102" s="26"/>
      <c r="O102" s="26"/>
      <c r="P102" s="26"/>
    </row>
    <row r="103" spans="2:18" x14ac:dyDescent="0.25">
      <c r="B103" s="46"/>
      <c r="C103" s="46"/>
      <c r="D103" s="46"/>
      <c r="E103" s="46"/>
      <c r="F103" s="46"/>
      <c r="G103" s="46"/>
      <c r="H103" s="21" t="s">
        <v>78</v>
      </c>
      <c r="I103" s="46" t="s">
        <v>74</v>
      </c>
      <c r="J103" s="46"/>
      <c r="K103" s="46"/>
      <c r="L103" s="46"/>
      <c r="M103" s="46"/>
      <c r="N103" s="28"/>
      <c r="O103" s="28"/>
      <c r="P103" s="32"/>
    </row>
    <row r="104" spans="2:18" x14ac:dyDescent="0.25">
      <c r="B104" s="29">
        <v>0</v>
      </c>
      <c r="C104" s="25">
        <v>0.91900000000000004</v>
      </c>
      <c r="D104" s="25" t="s">
        <v>79</v>
      </c>
      <c r="E104" s="29"/>
      <c r="F104" s="29"/>
      <c r="G104" s="29"/>
      <c r="H104" s="29"/>
      <c r="I104" s="30"/>
      <c r="J104" s="31"/>
      <c r="K104" s="25"/>
      <c r="L104" s="29"/>
      <c r="M104" s="25"/>
      <c r="N104" s="32"/>
      <c r="O104" s="32"/>
      <c r="P104" s="32"/>
      <c r="R104" s="33"/>
    </row>
    <row r="105" spans="2:18" x14ac:dyDescent="0.25">
      <c r="B105" s="29">
        <v>5</v>
      </c>
      <c r="C105" s="25">
        <v>0.91500000000000004</v>
      </c>
      <c r="E105" s="25">
        <f>(C104+C105)/2</f>
        <v>0.91700000000000004</v>
      </c>
      <c r="F105" s="29">
        <f>B105-B104</f>
        <v>5</v>
      </c>
      <c r="G105" s="25">
        <f>E105*F105</f>
        <v>4.585</v>
      </c>
      <c r="H105" s="29"/>
      <c r="I105" s="29"/>
      <c r="J105" s="29"/>
      <c r="K105" s="25"/>
      <c r="L105" s="29"/>
      <c r="M105" s="25"/>
      <c r="N105" s="32"/>
      <c r="O105" s="32"/>
      <c r="P105" s="32"/>
      <c r="Q105" s="34"/>
      <c r="R105" s="33"/>
    </row>
    <row r="106" spans="2:18" x14ac:dyDescent="0.25">
      <c r="B106" s="29">
        <v>8</v>
      </c>
      <c r="C106" s="25">
        <v>0.91</v>
      </c>
      <c r="E106" s="25">
        <f t="shared" ref="E106:E120" si="36">(C105+C106)/2</f>
        <v>0.91250000000000009</v>
      </c>
      <c r="F106" s="29">
        <f t="shared" ref="F106:F120" si="37">B106-B105</f>
        <v>3</v>
      </c>
      <c r="G106" s="25">
        <f t="shared" ref="G106:G120" si="38">E106*F106</f>
        <v>2.7375000000000003</v>
      </c>
      <c r="H106" s="29"/>
      <c r="I106" s="29"/>
      <c r="J106" s="29"/>
      <c r="K106" s="25"/>
      <c r="L106" s="29"/>
      <c r="M106" s="25"/>
      <c r="N106" s="32"/>
      <c r="O106" s="32"/>
      <c r="P106" s="32"/>
      <c r="Q106" s="34"/>
      <c r="R106" s="33"/>
    </row>
    <row r="107" spans="2:18" x14ac:dyDescent="0.25">
      <c r="B107" s="29">
        <v>9</v>
      </c>
      <c r="C107" s="25">
        <v>1.7749999999999999</v>
      </c>
      <c r="D107" s="25"/>
      <c r="E107" s="25">
        <f t="shared" si="36"/>
        <v>1.3425</v>
      </c>
      <c r="F107" s="29">
        <f t="shared" si="37"/>
        <v>1</v>
      </c>
      <c r="G107" s="25">
        <f t="shared" si="38"/>
        <v>1.3425</v>
      </c>
      <c r="H107" s="29"/>
      <c r="I107" s="29"/>
      <c r="J107" s="29"/>
      <c r="K107" s="25"/>
      <c r="L107" s="29"/>
      <c r="M107" s="25"/>
      <c r="N107" s="32"/>
      <c r="O107" s="32"/>
      <c r="P107" s="32"/>
      <c r="Q107" s="34"/>
      <c r="R107" s="33"/>
    </row>
    <row r="108" spans="2:18" x14ac:dyDescent="0.25">
      <c r="B108" s="29">
        <v>10</v>
      </c>
      <c r="C108" s="25">
        <v>1.7649999999999999</v>
      </c>
      <c r="D108" s="25" t="s">
        <v>24</v>
      </c>
      <c r="E108" s="25">
        <f t="shared" si="36"/>
        <v>1.77</v>
      </c>
      <c r="F108" s="29">
        <f t="shared" si="37"/>
        <v>1</v>
      </c>
      <c r="G108" s="25">
        <f t="shared" si="38"/>
        <v>1.77</v>
      </c>
      <c r="H108" s="29"/>
      <c r="I108" s="29"/>
      <c r="J108" s="29"/>
      <c r="K108" s="25"/>
      <c r="L108" s="29"/>
      <c r="M108" s="25"/>
      <c r="N108" s="32"/>
      <c r="O108" s="32"/>
      <c r="P108" s="32"/>
      <c r="Q108" s="34"/>
      <c r="R108" s="33"/>
    </row>
    <row r="109" spans="2:18" x14ac:dyDescent="0.25">
      <c r="B109" s="29">
        <v>12</v>
      </c>
      <c r="C109" s="25">
        <v>0.435</v>
      </c>
      <c r="D109" s="25"/>
      <c r="E109" s="25">
        <f t="shared" si="36"/>
        <v>1.0999999999999999</v>
      </c>
      <c r="F109" s="29">
        <f t="shared" si="37"/>
        <v>2</v>
      </c>
      <c r="G109" s="25">
        <f t="shared" si="38"/>
        <v>2.1999999999999997</v>
      </c>
      <c r="H109" s="29"/>
      <c r="I109" s="29">
        <v>0</v>
      </c>
      <c r="J109" s="29">
        <v>0.91900000000000004</v>
      </c>
      <c r="K109" s="25"/>
      <c r="L109" s="29"/>
      <c r="M109" s="25"/>
      <c r="N109" s="32"/>
      <c r="O109" s="32"/>
      <c r="P109" s="32"/>
      <c r="Q109" s="34"/>
      <c r="R109" s="33"/>
    </row>
    <row r="110" spans="2:18" x14ac:dyDescent="0.25">
      <c r="B110" s="29">
        <v>13</v>
      </c>
      <c r="C110" s="25">
        <v>0.16</v>
      </c>
      <c r="E110" s="25">
        <f t="shared" si="36"/>
        <v>0.29749999999999999</v>
      </c>
      <c r="F110" s="29">
        <f t="shared" si="37"/>
        <v>1</v>
      </c>
      <c r="G110" s="25">
        <f t="shared" si="38"/>
        <v>0.29749999999999999</v>
      </c>
      <c r="H110" s="29"/>
      <c r="I110" s="29">
        <v>5</v>
      </c>
      <c r="J110" s="29">
        <v>0.91500000000000004</v>
      </c>
      <c r="K110" s="25">
        <f t="shared" ref="K110:K111" si="39">AVERAGE(J109,J110)</f>
        <v>0.91700000000000004</v>
      </c>
      <c r="L110" s="29">
        <f t="shared" ref="L110:L111" si="40">I110-I109</f>
        <v>5</v>
      </c>
      <c r="M110" s="25">
        <f t="shared" ref="M110:M120" si="41">L110*K110</f>
        <v>4.585</v>
      </c>
      <c r="N110" s="32"/>
      <c r="O110" s="32"/>
      <c r="P110" s="32"/>
      <c r="Q110" s="34"/>
      <c r="R110" s="33"/>
    </row>
    <row r="111" spans="2:18" x14ac:dyDescent="0.25">
      <c r="B111" s="29">
        <v>14</v>
      </c>
      <c r="C111" s="25">
        <v>8.2000000000000003E-2</v>
      </c>
      <c r="E111" s="25">
        <f t="shared" si="36"/>
        <v>0.121</v>
      </c>
      <c r="F111" s="29">
        <f t="shared" si="37"/>
        <v>1</v>
      </c>
      <c r="G111" s="25">
        <f t="shared" si="38"/>
        <v>0.121</v>
      </c>
      <c r="H111" s="29"/>
      <c r="I111" s="29">
        <v>8</v>
      </c>
      <c r="J111" s="29">
        <v>0.91</v>
      </c>
      <c r="K111" s="25">
        <f t="shared" si="39"/>
        <v>0.91250000000000009</v>
      </c>
      <c r="L111" s="29">
        <f t="shared" si="40"/>
        <v>3</v>
      </c>
      <c r="M111" s="25">
        <f t="shared" si="41"/>
        <v>2.7375000000000003</v>
      </c>
      <c r="N111" s="32"/>
      <c r="O111" s="32"/>
      <c r="P111" s="32"/>
      <c r="Q111" s="34"/>
      <c r="R111" s="33"/>
    </row>
    <row r="112" spans="2:18" x14ac:dyDescent="0.25">
      <c r="B112" s="29">
        <v>15</v>
      </c>
      <c r="C112" s="25">
        <v>2.9000000000000001E-2</v>
      </c>
      <c r="D112" s="25" t="s">
        <v>23</v>
      </c>
      <c r="E112" s="25">
        <f t="shared" si="36"/>
        <v>5.5500000000000001E-2</v>
      </c>
      <c r="F112" s="29">
        <f t="shared" si="37"/>
        <v>1</v>
      </c>
      <c r="G112" s="25">
        <f t="shared" si="38"/>
        <v>5.5500000000000001E-2</v>
      </c>
      <c r="H112" s="29"/>
      <c r="I112" s="29">
        <f>I113-(J112-J113)*1.5</f>
        <v>8.92</v>
      </c>
      <c r="J112" s="29">
        <v>1.72</v>
      </c>
      <c r="K112" s="25">
        <f>AVERAGE(J111,J112)</f>
        <v>1.3149999999999999</v>
      </c>
      <c r="L112" s="29">
        <f>I112-I111</f>
        <v>0.91999999999999993</v>
      </c>
      <c r="M112" s="25">
        <f t="shared" si="41"/>
        <v>1.2097999999999998</v>
      </c>
      <c r="N112" s="36"/>
      <c r="O112" s="36"/>
      <c r="P112" s="36"/>
      <c r="Q112" s="34"/>
      <c r="R112" s="33"/>
    </row>
    <row r="113" spans="2:18" x14ac:dyDescent="0.25">
      <c r="B113" s="29">
        <v>16</v>
      </c>
      <c r="C113" s="25">
        <v>7.5999999999999998E-2</v>
      </c>
      <c r="D113" s="25"/>
      <c r="E113" s="25">
        <f t="shared" si="36"/>
        <v>5.2499999999999998E-2</v>
      </c>
      <c r="F113" s="29">
        <f t="shared" si="37"/>
        <v>1</v>
      </c>
      <c r="G113" s="25">
        <f t="shared" si="38"/>
        <v>5.2499999999999998E-2</v>
      </c>
      <c r="H113" s="29"/>
      <c r="I113" s="33">
        <f>I114-2</f>
        <v>13</v>
      </c>
      <c r="J113" s="33">
        <f>J114</f>
        <v>-1</v>
      </c>
      <c r="K113" s="25">
        <f t="shared" ref="K113:K120" si="42">AVERAGE(J112,J113)</f>
        <v>0.36</v>
      </c>
      <c r="L113" s="29">
        <f t="shared" ref="L113:L120" si="43">I113-I112</f>
        <v>4.08</v>
      </c>
      <c r="M113" s="25">
        <f t="shared" si="41"/>
        <v>1.4687999999999999</v>
      </c>
      <c r="N113" s="32"/>
      <c r="O113" s="32"/>
      <c r="P113" s="32"/>
      <c r="Q113" s="34"/>
      <c r="R113" s="33"/>
    </row>
    <row r="114" spans="2:18" x14ac:dyDescent="0.25">
      <c r="B114" s="29">
        <v>17</v>
      </c>
      <c r="C114" s="25">
        <v>0.16500000000000001</v>
      </c>
      <c r="E114" s="25">
        <f t="shared" si="36"/>
        <v>0.1205</v>
      </c>
      <c r="F114" s="29">
        <f t="shared" si="37"/>
        <v>1</v>
      </c>
      <c r="G114" s="25">
        <f t="shared" si="38"/>
        <v>0.1205</v>
      </c>
      <c r="H114" s="24"/>
      <c r="I114" s="33">
        <v>15</v>
      </c>
      <c r="J114" s="33">
        <v>-1</v>
      </c>
      <c r="K114" s="25">
        <f t="shared" si="42"/>
        <v>-1</v>
      </c>
      <c r="L114" s="29">
        <f t="shared" si="43"/>
        <v>2</v>
      </c>
      <c r="M114" s="25">
        <f t="shared" si="41"/>
        <v>-2</v>
      </c>
      <c r="N114" s="36"/>
      <c r="O114" s="36"/>
      <c r="P114" s="36"/>
      <c r="Q114" s="34"/>
      <c r="R114" s="33"/>
    </row>
    <row r="115" spans="2:18" x14ac:dyDescent="0.25">
      <c r="B115" s="29">
        <v>18</v>
      </c>
      <c r="C115" s="25">
        <v>0.45500000000000002</v>
      </c>
      <c r="E115" s="25">
        <f t="shared" si="36"/>
        <v>0.31</v>
      </c>
      <c r="F115" s="29">
        <f t="shared" si="37"/>
        <v>1</v>
      </c>
      <c r="G115" s="25">
        <f t="shared" si="38"/>
        <v>0.31</v>
      </c>
      <c r="H115" s="24"/>
      <c r="I115" s="29">
        <f>I114+2</f>
        <v>17</v>
      </c>
      <c r="J115" s="29">
        <f>J114</f>
        <v>-1</v>
      </c>
      <c r="K115" s="25">
        <f t="shared" si="42"/>
        <v>-1</v>
      </c>
      <c r="L115" s="29">
        <f t="shared" si="43"/>
        <v>2</v>
      </c>
      <c r="M115" s="25">
        <f t="shared" si="41"/>
        <v>-2</v>
      </c>
      <c r="N115" s="36"/>
      <c r="O115" s="36"/>
      <c r="P115" s="36"/>
      <c r="Q115" s="34"/>
      <c r="R115" s="33"/>
    </row>
    <row r="116" spans="2:18" x14ac:dyDescent="0.25">
      <c r="B116" s="29">
        <v>20</v>
      </c>
      <c r="C116" s="25">
        <v>1.885</v>
      </c>
      <c r="D116" s="25" t="s">
        <v>22</v>
      </c>
      <c r="E116" s="25">
        <f t="shared" si="36"/>
        <v>1.17</v>
      </c>
      <c r="F116" s="29">
        <f t="shared" si="37"/>
        <v>2</v>
      </c>
      <c r="G116" s="25">
        <f t="shared" si="38"/>
        <v>2.34</v>
      </c>
      <c r="H116" s="24"/>
      <c r="I116" s="29">
        <f>I115+(J116-J115)*1.5</f>
        <v>21.32</v>
      </c>
      <c r="J116" s="29">
        <v>1.88</v>
      </c>
      <c r="K116" s="25">
        <f t="shared" si="42"/>
        <v>0.43999999999999995</v>
      </c>
      <c r="L116" s="29">
        <f t="shared" si="43"/>
        <v>4.32</v>
      </c>
      <c r="M116" s="25">
        <f t="shared" si="41"/>
        <v>1.9007999999999998</v>
      </c>
      <c r="N116" s="32"/>
      <c r="O116" s="32"/>
      <c r="P116" s="32"/>
      <c r="R116" s="33"/>
    </row>
    <row r="117" spans="2:18" x14ac:dyDescent="0.25">
      <c r="B117" s="29">
        <v>25</v>
      </c>
      <c r="C117" s="25">
        <v>1.88</v>
      </c>
      <c r="D117" s="25"/>
      <c r="E117" s="25">
        <f t="shared" si="36"/>
        <v>1.8824999999999998</v>
      </c>
      <c r="F117" s="29">
        <f t="shared" si="37"/>
        <v>5</v>
      </c>
      <c r="G117" s="25">
        <f t="shared" si="38"/>
        <v>9.4124999999999996</v>
      </c>
      <c r="H117" s="24"/>
      <c r="I117" s="29">
        <v>25</v>
      </c>
      <c r="J117" s="37">
        <v>1.88</v>
      </c>
      <c r="K117" s="25">
        <f t="shared" si="42"/>
        <v>1.88</v>
      </c>
      <c r="L117" s="29">
        <f t="shared" si="43"/>
        <v>3.6799999999999997</v>
      </c>
      <c r="M117" s="25">
        <f t="shared" si="41"/>
        <v>6.9183999999999992</v>
      </c>
      <c r="N117" s="32"/>
      <c r="O117" s="32"/>
      <c r="P117" s="32"/>
      <c r="R117" s="33"/>
    </row>
    <row r="118" spans="2:18" x14ac:dyDescent="0.25">
      <c r="B118" s="29">
        <v>27</v>
      </c>
      <c r="C118" s="25">
        <v>0.17</v>
      </c>
      <c r="E118" s="25">
        <f t="shared" si="36"/>
        <v>1.0249999999999999</v>
      </c>
      <c r="F118" s="29">
        <f t="shared" si="37"/>
        <v>2</v>
      </c>
      <c r="G118" s="25">
        <f t="shared" si="38"/>
        <v>2.0499999999999998</v>
      </c>
      <c r="H118" s="24"/>
      <c r="I118" s="30">
        <v>27</v>
      </c>
      <c r="J118" s="30">
        <v>0.17</v>
      </c>
      <c r="K118" s="25">
        <f t="shared" si="42"/>
        <v>1.0249999999999999</v>
      </c>
      <c r="L118" s="29">
        <f t="shared" si="43"/>
        <v>2</v>
      </c>
      <c r="M118" s="25">
        <f t="shared" si="41"/>
        <v>2.0499999999999998</v>
      </c>
      <c r="N118" s="32"/>
      <c r="O118" s="32"/>
      <c r="P118" s="32"/>
      <c r="R118" s="33"/>
    </row>
    <row r="119" spans="2:18" x14ac:dyDescent="0.25">
      <c r="B119" s="30">
        <v>30</v>
      </c>
      <c r="C119" s="38">
        <v>-0.23599999999999999</v>
      </c>
      <c r="D119" s="38"/>
      <c r="E119" s="25">
        <f t="shared" si="36"/>
        <v>-3.2999999999999988E-2</v>
      </c>
      <c r="F119" s="29">
        <f t="shared" si="37"/>
        <v>3</v>
      </c>
      <c r="G119" s="25">
        <f t="shared" si="38"/>
        <v>-9.8999999999999963E-2</v>
      </c>
      <c r="I119" s="30">
        <v>30</v>
      </c>
      <c r="J119" s="30">
        <v>-0.23599999999999999</v>
      </c>
      <c r="K119" s="25">
        <f t="shared" si="42"/>
        <v>-3.2999999999999988E-2</v>
      </c>
      <c r="L119" s="29">
        <f t="shared" si="43"/>
        <v>3</v>
      </c>
      <c r="M119" s="25">
        <f t="shared" si="41"/>
        <v>-9.8999999999999963E-2</v>
      </c>
      <c r="N119" s="32"/>
      <c r="O119" s="32"/>
      <c r="P119" s="32"/>
      <c r="R119" s="33"/>
    </row>
    <row r="120" spans="2:18" x14ac:dyDescent="0.25">
      <c r="B120" s="30">
        <v>32</v>
      </c>
      <c r="C120" s="38">
        <v>-0.28499999999999998</v>
      </c>
      <c r="D120" s="38" t="s">
        <v>115</v>
      </c>
      <c r="E120" s="25">
        <f t="shared" si="36"/>
        <v>-0.26049999999999995</v>
      </c>
      <c r="F120" s="29">
        <f t="shared" si="37"/>
        <v>2</v>
      </c>
      <c r="G120" s="25">
        <f t="shared" si="38"/>
        <v>-0.52099999999999991</v>
      </c>
      <c r="I120" s="30">
        <v>32</v>
      </c>
      <c r="J120" s="30">
        <v>-0.28499999999999998</v>
      </c>
      <c r="K120" s="25">
        <f t="shared" si="42"/>
        <v>-0.26049999999999995</v>
      </c>
      <c r="L120" s="29">
        <f t="shared" si="43"/>
        <v>2</v>
      </c>
      <c r="M120" s="25">
        <f t="shared" si="41"/>
        <v>-0.52099999999999991</v>
      </c>
      <c r="O120" s="36"/>
      <c r="P120" s="36"/>
    </row>
    <row r="121" spans="2:18" x14ac:dyDescent="0.25">
      <c r="B121" s="30"/>
      <c r="C121" s="38"/>
      <c r="D121" s="38"/>
      <c r="E121" s="25"/>
      <c r="F121" s="29"/>
      <c r="G121" s="25"/>
      <c r="H121" s="25"/>
      <c r="I121" s="30"/>
      <c r="J121" s="30"/>
      <c r="K121" s="25"/>
      <c r="L121" s="29"/>
      <c r="M121" s="25"/>
      <c r="N121" s="26"/>
      <c r="O121" s="26"/>
      <c r="P121" s="26"/>
    </row>
    <row r="122" spans="2:18" x14ac:dyDescent="0.25">
      <c r="B122" s="30"/>
      <c r="C122" s="38"/>
      <c r="D122" s="38"/>
      <c r="E122" s="25"/>
      <c r="F122" s="29"/>
      <c r="G122" s="25"/>
      <c r="H122" s="25"/>
      <c r="I122" s="30"/>
      <c r="J122" s="30"/>
      <c r="K122" s="25"/>
      <c r="L122" s="29">
        <f>SUM(L106:L121)</f>
        <v>32</v>
      </c>
      <c r="M122" s="25">
        <f>SUM(M106:M121)</f>
        <v>16.250299999999999</v>
      </c>
      <c r="N122" s="26"/>
      <c r="O122" s="26"/>
      <c r="P122" s="26"/>
    </row>
    <row r="123" spans="2:18" x14ac:dyDescent="0.25">
      <c r="B123" s="30"/>
      <c r="C123" s="38"/>
      <c r="D123" s="38"/>
      <c r="E123" s="25"/>
      <c r="F123" s="29"/>
      <c r="G123" s="25"/>
      <c r="H123" s="25"/>
      <c r="I123" s="30"/>
      <c r="J123" s="30"/>
      <c r="K123" s="25"/>
      <c r="L123" s="29"/>
      <c r="M123" s="25"/>
      <c r="N123" s="26"/>
      <c r="O123" s="26"/>
      <c r="P123" s="26"/>
    </row>
    <row r="124" spans="2:18" ht="15.6" x14ac:dyDescent="0.25">
      <c r="B124" s="22"/>
      <c r="C124" s="23"/>
      <c r="D124" s="23"/>
      <c r="E124" s="22"/>
      <c r="F124" s="39">
        <f>SUM(F105:F123)</f>
        <v>32</v>
      </c>
      <c r="G124" s="40">
        <f>SUM(G105:G123)</f>
        <v>26.774499999999996</v>
      </c>
      <c r="H124" s="25"/>
      <c r="I124" s="25"/>
      <c r="J124" s="22"/>
      <c r="K124" s="22"/>
      <c r="L124" s="42"/>
      <c r="M124" s="23"/>
      <c r="N124" s="26"/>
      <c r="O124" s="26"/>
      <c r="P124" s="26"/>
    </row>
    <row r="125" spans="2:18" ht="15.6" x14ac:dyDescent="0.25">
      <c r="B125" s="22"/>
      <c r="C125" s="23"/>
      <c r="D125" s="23"/>
      <c r="E125" s="22"/>
      <c r="F125" s="29"/>
      <c r="G125" s="25"/>
      <c r="H125" s="47" t="s">
        <v>76</v>
      </c>
      <c r="I125" s="47"/>
      <c r="J125" s="25">
        <f>G124</f>
        <v>26.774499999999996</v>
      </c>
      <c r="K125" s="25" t="s">
        <v>77</v>
      </c>
      <c r="L125" s="29">
        <f>M122</f>
        <v>16.250299999999999</v>
      </c>
      <c r="M125" s="25">
        <f>J125-L125</f>
        <v>10.524199999999997</v>
      </c>
      <c r="N125" s="36"/>
      <c r="O125" s="26"/>
      <c r="P125" s="26"/>
    </row>
    <row r="126" spans="2:18" ht="15.6" x14ac:dyDescent="0.25">
      <c r="B126" s="24" t="s">
        <v>73</v>
      </c>
      <c r="C126" s="24"/>
      <c r="D126" s="45">
        <v>0.6</v>
      </c>
      <c r="E126" s="45"/>
      <c r="J126" s="22"/>
      <c r="K126" s="22"/>
      <c r="L126" s="22"/>
      <c r="M126" s="22"/>
      <c r="N126" s="26"/>
      <c r="O126" s="26"/>
      <c r="P126" s="26"/>
    </row>
    <row r="127" spans="2:18" x14ac:dyDescent="0.25">
      <c r="B127" s="46"/>
      <c r="C127" s="46"/>
      <c r="D127" s="46"/>
      <c r="E127" s="46"/>
      <c r="F127" s="46"/>
      <c r="G127" s="46"/>
      <c r="H127" s="21" t="s">
        <v>78</v>
      </c>
      <c r="I127" s="46" t="s">
        <v>74</v>
      </c>
      <c r="J127" s="46"/>
      <c r="K127" s="46"/>
      <c r="L127" s="46"/>
      <c r="M127" s="46"/>
      <c r="N127" s="28"/>
      <c r="O127" s="28"/>
      <c r="P127" s="32"/>
    </row>
    <row r="128" spans="2:18" x14ac:dyDescent="0.25">
      <c r="B128" s="29">
        <v>0</v>
      </c>
      <c r="C128" s="25">
        <v>2.59</v>
      </c>
      <c r="D128" s="25" t="s">
        <v>111</v>
      </c>
      <c r="E128" s="29"/>
      <c r="F128" s="29"/>
      <c r="G128" s="29"/>
      <c r="H128" s="29"/>
      <c r="I128" s="30"/>
      <c r="J128" s="31"/>
      <c r="K128" s="25"/>
      <c r="L128" s="29"/>
      <c r="M128" s="25"/>
      <c r="N128" s="32"/>
      <c r="O128" s="32"/>
      <c r="P128" s="32"/>
      <c r="R128" s="33"/>
    </row>
    <row r="129" spans="2:18" x14ac:dyDescent="0.25">
      <c r="B129" s="29">
        <v>5</v>
      </c>
      <c r="C129" s="25">
        <v>2.585</v>
      </c>
      <c r="E129" s="25">
        <f>(C128+C129)/2</f>
        <v>2.5874999999999999</v>
      </c>
      <c r="F129" s="29">
        <f>B129-B128</f>
        <v>5</v>
      </c>
      <c r="G129" s="25">
        <f>E129*F129</f>
        <v>12.9375</v>
      </c>
      <c r="H129" s="29"/>
      <c r="I129" s="29"/>
      <c r="J129" s="29"/>
      <c r="K129" s="25"/>
      <c r="L129" s="29"/>
      <c r="M129" s="25"/>
      <c r="N129" s="32"/>
      <c r="O129" s="32"/>
      <c r="P129" s="32"/>
      <c r="Q129" s="34"/>
      <c r="R129" s="33"/>
    </row>
    <row r="130" spans="2:18" x14ac:dyDescent="0.25">
      <c r="B130" s="29">
        <v>10</v>
      </c>
      <c r="C130" s="25">
        <v>2.5750000000000002</v>
      </c>
      <c r="D130" s="25" t="s">
        <v>24</v>
      </c>
      <c r="E130" s="25">
        <f t="shared" ref="E130:E142" si="44">(C129+C130)/2</f>
        <v>2.58</v>
      </c>
      <c r="F130" s="29">
        <f t="shared" ref="F130:F142" si="45">B130-B129</f>
        <v>5</v>
      </c>
      <c r="G130" s="25">
        <f t="shared" ref="G130:G142" si="46">E130*F130</f>
        <v>12.9</v>
      </c>
      <c r="H130" s="29"/>
      <c r="I130" s="29"/>
      <c r="J130" s="29"/>
      <c r="K130" s="25"/>
      <c r="L130" s="29"/>
      <c r="M130" s="25"/>
      <c r="N130" s="32"/>
      <c r="O130" s="32"/>
      <c r="P130" s="32"/>
      <c r="Q130" s="34"/>
      <c r="R130" s="33"/>
    </row>
    <row r="131" spans="2:18" x14ac:dyDescent="0.25">
      <c r="B131" s="29">
        <v>12</v>
      </c>
      <c r="C131" s="25">
        <v>0.85299999999999998</v>
      </c>
      <c r="D131" s="25"/>
      <c r="E131" s="25">
        <f t="shared" si="44"/>
        <v>1.714</v>
      </c>
      <c r="F131" s="29">
        <f t="shared" si="45"/>
        <v>2</v>
      </c>
      <c r="G131" s="25">
        <f t="shared" si="46"/>
        <v>3.4279999999999999</v>
      </c>
      <c r="H131" s="29"/>
      <c r="I131" s="29">
        <v>0</v>
      </c>
      <c r="J131" s="29">
        <v>2.59</v>
      </c>
      <c r="K131" s="25"/>
      <c r="L131" s="29"/>
      <c r="M131" s="25"/>
      <c r="N131" s="32"/>
      <c r="O131" s="32"/>
      <c r="P131" s="32"/>
      <c r="Q131" s="34"/>
      <c r="R131" s="33"/>
    </row>
    <row r="132" spans="2:18" x14ac:dyDescent="0.25">
      <c r="B132" s="29">
        <v>13</v>
      </c>
      <c r="C132" s="25">
        <v>0.51</v>
      </c>
      <c r="E132" s="25">
        <f t="shared" si="44"/>
        <v>0.68149999999999999</v>
      </c>
      <c r="F132" s="29">
        <f t="shared" si="45"/>
        <v>1</v>
      </c>
      <c r="G132" s="25">
        <f t="shared" si="46"/>
        <v>0.68149999999999999</v>
      </c>
      <c r="H132" s="29"/>
      <c r="I132" s="29">
        <v>5</v>
      </c>
      <c r="J132" s="29">
        <v>2.585</v>
      </c>
      <c r="K132" s="25">
        <f t="shared" ref="K132:K135" si="47">AVERAGE(J131,J132)</f>
        <v>2.5874999999999999</v>
      </c>
      <c r="L132" s="29">
        <f t="shared" ref="L132:L135" si="48">I132-I131</f>
        <v>5</v>
      </c>
      <c r="M132" s="25">
        <f t="shared" ref="M132:M140" si="49">L132*K132</f>
        <v>12.9375</v>
      </c>
      <c r="N132" s="32"/>
      <c r="O132" s="32"/>
      <c r="P132" s="32"/>
      <c r="Q132" s="34"/>
      <c r="R132" s="33"/>
    </row>
    <row r="133" spans="2:18" x14ac:dyDescent="0.25">
      <c r="B133" s="29">
        <v>14</v>
      </c>
      <c r="C133" s="25">
        <v>0.28499999999999998</v>
      </c>
      <c r="E133" s="25">
        <f t="shared" si="44"/>
        <v>0.39749999999999996</v>
      </c>
      <c r="F133" s="29">
        <f t="shared" si="45"/>
        <v>1</v>
      </c>
      <c r="G133" s="25">
        <f t="shared" si="46"/>
        <v>0.39749999999999996</v>
      </c>
      <c r="H133" s="29"/>
      <c r="I133" s="29">
        <f>I134-(J133-J134)*1.5</f>
        <v>7.63</v>
      </c>
      <c r="J133" s="29">
        <v>2.58</v>
      </c>
      <c r="K133" s="25">
        <f t="shared" si="47"/>
        <v>2.5825</v>
      </c>
      <c r="L133" s="29">
        <f t="shared" si="48"/>
        <v>2.63</v>
      </c>
      <c r="M133" s="25">
        <f t="shared" si="49"/>
        <v>6.7919749999999999</v>
      </c>
      <c r="N133" s="32"/>
      <c r="O133" s="32"/>
      <c r="P133" s="32"/>
      <c r="Q133" s="34"/>
      <c r="R133" s="33"/>
    </row>
    <row r="134" spans="2:18" x14ac:dyDescent="0.25">
      <c r="B134" s="29">
        <v>15</v>
      </c>
      <c r="C134" s="25">
        <v>0.22900000000000001</v>
      </c>
      <c r="D134" s="25" t="s">
        <v>23</v>
      </c>
      <c r="E134" s="25">
        <f t="shared" si="44"/>
        <v>0.25700000000000001</v>
      </c>
      <c r="F134" s="29">
        <f t="shared" si="45"/>
        <v>1</v>
      </c>
      <c r="G134" s="25">
        <f t="shared" si="46"/>
        <v>0.25700000000000001</v>
      </c>
      <c r="H134" s="29"/>
      <c r="I134" s="33">
        <f>I135-2</f>
        <v>13</v>
      </c>
      <c r="J134" s="33">
        <f>J135</f>
        <v>-1</v>
      </c>
      <c r="K134" s="25">
        <f t="shared" si="47"/>
        <v>0.79</v>
      </c>
      <c r="L134" s="29">
        <f t="shared" si="48"/>
        <v>5.37</v>
      </c>
      <c r="M134" s="25">
        <f t="shared" si="49"/>
        <v>4.2423000000000002</v>
      </c>
      <c r="N134" s="32"/>
      <c r="O134" s="32"/>
      <c r="P134" s="32"/>
      <c r="Q134" s="34"/>
      <c r="R134" s="33"/>
    </row>
    <row r="135" spans="2:18" x14ac:dyDescent="0.25">
      <c r="B135" s="29">
        <v>16</v>
      </c>
      <c r="C135" s="25">
        <v>0.28399999999999997</v>
      </c>
      <c r="D135" s="25"/>
      <c r="E135" s="25">
        <f t="shared" si="44"/>
        <v>0.25650000000000001</v>
      </c>
      <c r="F135" s="29">
        <f t="shared" si="45"/>
        <v>1</v>
      </c>
      <c r="G135" s="25">
        <f t="shared" si="46"/>
        <v>0.25650000000000001</v>
      </c>
      <c r="H135" s="29"/>
      <c r="I135" s="33">
        <v>15</v>
      </c>
      <c r="J135" s="33">
        <v>-1</v>
      </c>
      <c r="K135" s="25">
        <f t="shared" si="47"/>
        <v>-1</v>
      </c>
      <c r="L135" s="29">
        <f t="shared" si="48"/>
        <v>2</v>
      </c>
      <c r="M135" s="25">
        <f t="shared" si="49"/>
        <v>-2</v>
      </c>
      <c r="N135" s="32"/>
      <c r="O135" s="32"/>
      <c r="P135" s="32"/>
      <c r="Q135" s="34"/>
      <c r="R135" s="33"/>
    </row>
    <row r="136" spans="2:18" x14ac:dyDescent="0.25">
      <c r="B136" s="29">
        <v>17</v>
      </c>
      <c r="C136" s="25">
        <v>0.52</v>
      </c>
      <c r="D136" s="25"/>
      <c r="E136" s="25">
        <f t="shared" si="44"/>
        <v>0.40200000000000002</v>
      </c>
      <c r="F136" s="29">
        <f t="shared" si="45"/>
        <v>1</v>
      </c>
      <c r="G136" s="25">
        <f t="shared" si="46"/>
        <v>0.40200000000000002</v>
      </c>
      <c r="H136" s="29"/>
      <c r="I136" s="29">
        <f>I135+2</f>
        <v>17</v>
      </c>
      <c r="J136" s="29">
        <f>J135</f>
        <v>-1</v>
      </c>
      <c r="K136" s="25">
        <f>AVERAGE(J135,J136)</f>
        <v>-1</v>
      </c>
      <c r="L136" s="29">
        <f>I136-I135</f>
        <v>2</v>
      </c>
      <c r="M136" s="25">
        <f t="shared" si="49"/>
        <v>-2</v>
      </c>
      <c r="N136" s="36"/>
      <c r="O136" s="36"/>
      <c r="P136" s="36"/>
      <c r="Q136" s="34"/>
      <c r="R136" s="33"/>
    </row>
    <row r="137" spans="2:18" x14ac:dyDescent="0.25">
      <c r="B137" s="29">
        <v>18</v>
      </c>
      <c r="C137" s="25">
        <v>0.85</v>
      </c>
      <c r="E137" s="25">
        <f t="shared" si="44"/>
        <v>0.68500000000000005</v>
      </c>
      <c r="F137" s="29">
        <f t="shared" si="45"/>
        <v>1</v>
      </c>
      <c r="G137" s="25">
        <f t="shared" si="46"/>
        <v>0.68500000000000005</v>
      </c>
      <c r="H137" s="29"/>
      <c r="I137" s="29">
        <f>I136+(J137-J136)*1.5</f>
        <v>21.5</v>
      </c>
      <c r="J137" s="29">
        <v>2</v>
      </c>
      <c r="K137" s="25">
        <f t="shared" ref="K137:K140" si="50">AVERAGE(J136,J137)</f>
        <v>0.5</v>
      </c>
      <c r="L137" s="29">
        <f t="shared" ref="L137:L140" si="51">I137-I136</f>
        <v>4.5</v>
      </c>
      <c r="M137" s="25">
        <f t="shared" si="49"/>
        <v>2.25</v>
      </c>
      <c r="N137" s="32"/>
      <c r="O137" s="32"/>
      <c r="P137" s="32"/>
      <c r="Q137" s="34"/>
      <c r="R137" s="33"/>
    </row>
    <row r="138" spans="2:18" x14ac:dyDescent="0.25">
      <c r="B138" s="29">
        <v>20</v>
      </c>
      <c r="C138" s="25">
        <v>2.4249999999999998</v>
      </c>
      <c r="D138" s="25" t="s">
        <v>22</v>
      </c>
      <c r="E138" s="25">
        <f t="shared" si="44"/>
        <v>1.6375</v>
      </c>
      <c r="F138" s="29">
        <f t="shared" si="45"/>
        <v>2</v>
      </c>
      <c r="G138" s="25">
        <f t="shared" si="46"/>
        <v>3.2749999999999999</v>
      </c>
      <c r="H138" s="24"/>
      <c r="I138" s="33">
        <v>23</v>
      </c>
      <c r="J138" s="33">
        <v>0.92500000000000004</v>
      </c>
      <c r="K138" s="25">
        <f t="shared" si="50"/>
        <v>1.4624999999999999</v>
      </c>
      <c r="L138" s="29">
        <f t="shared" si="51"/>
        <v>1.5</v>
      </c>
      <c r="M138" s="25">
        <f t="shared" si="49"/>
        <v>2.1937499999999996</v>
      </c>
      <c r="N138" s="36"/>
      <c r="O138" s="36"/>
      <c r="P138" s="36"/>
      <c r="Q138" s="34"/>
      <c r="R138" s="33"/>
    </row>
    <row r="139" spans="2:18" x14ac:dyDescent="0.25">
      <c r="B139" s="29">
        <v>21</v>
      </c>
      <c r="C139" s="25">
        <v>2.415</v>
      </c>
      <c r="D139" s="25"/>
      <c r="E139" s="25">
        <f t="shared" si="44"/>
        <v>2.42</v>
      </c>
      <c r="F139" s="29">
        <f t="shared" si="45"/>
        <v>1</v>
      </c>
      <c r="G139" s="25">
        <f t="shared" si="46"/>
        <v>2.42</v>
      </c>
      <c r="H139" s="24"/>
      <c r="I139" s="29">
        <v>25</v>
      </c>
      <c r="J139" s="29">
        <v>0.65900000000000003</v>
      </c>
      <c r="K139" s="25">
        <f t="shared" si="50"/>
        <v>0.79200000000000004</v>
      </c>
      <c r="L139" s="29">
        <f t="shared" si="51"/>
        <v>2</v>
      </c>
      <c r="M139" s="25">
        <f t="shared" si="49"/>
        <v>1.5840000000000001</v>
      </c>
      <c r="N139" s="36"/>
      <c r="O139" s="36"/>
      <c r="P139" s="36"/>
      <c r="Q139" s="34"/>
      <c r="R139" s="33"/>
    </row>
    <row r="140" spans="2:18" x14ac:dyDescent="0.25">
      <c r="B140" s="29">
        <v>23</v>
      </c>
      <c r="C140" s="25">
        <v>0.92500000000000004</v>
      </c>
      <c r="D140" s="25"/>
      <c r="E140" s="25">
        <f t="shared" si="44"/>
        <v>1.67</v>
      </c>
      <c r="F140" s="29">
        <f t="shared" si="45"/>
        <v>2</v>
      </c>
      <c r="G140" s="25">
        <f t="shared" si="46"/>
        <v>3.34</v>
      </c>
      <c r="H140" s="24"/>
      <c r="I140" s="29">
        <v>27</v>
      </c>
      <c r="J140" s="29">
        <v>0.51500000000000001</v>
      </c>
      <c r="K140" s="25">
        <f t="shared" si="50"/>
        <v>0.58699999999999997</v>
      </c>
      <c r="L140" s="29">
        <f t="shared" si="51"/>
        <v>2</v>
      </c>
      <c r="M140" s="25">
        <f t="shared" si="49"/>
        <v>1.1739999999999999</v>
      </c>
      <c r="N140" s="32"/>
      <c r="O140" s="32"/>
      <c r="P140" s="32"/>
      <c r="R140" s="33"/>
    </row>
    <row r="141" spans="2:18" x14ac:dyDescent="0.25">
      <c r="B141" s="29">
        <v>25</v>
      </c>
      <c r="C141" s="25">
        <v>0.65900000000000003</v>
      </c>
      <c r="D141" s="25"/>
      <c r="E141" s="25">
        <f t="shared" si="44"/>
        <v>0.79200000000000004</v>
      </c>
      <c r="F141" s="29">
        <f t="shared" si="45"/>
        <v>2</v>
      </c>
      <c r="G141" s="25">
        <f t="shared" si="46"/>
        <v>1.5840000000000001</v>
      </c>
      <c r="H141" s="24"/>
      <c r="I141" s="29"/>
      <c r="J141" s="37"/>
      <c r="K141" s="25"/>
      <c r="L141" s="29"/>
      <c r="M141" s="25"/>
      <c r="N141" s="32"/>
      <c r="O141" s="32"/>
      <c r="P141" s="32"/>
      <c r="R141" s="33"/>
    </row>
    <row r="142" spans="2:18" x14ac:dyDescent="0.25">
      <c r="B142" s="29">
        <v>27</v>
      </c>
      <c r="C142" s="25">
        <v>0.51500000000000001</v>
      </c>
      <c r="D142" s="44" t="s">
        <v>113</v>
      </c>
      <c r="E142" s="25">
        <f t="shared" si="44"/>
        <v>0.58699999999999997</v>
      </c>
      <c r="F142" s="29">
        <f t="shared" si="45"/>
        <v>2</v>
      </c>
      <c r="G142" s="25">
        <f t="shared" si="46"/>
        <v>1.1739999999999999</v>
      </c>
      <c r="H142" s="24"/>
      <c r="I142" s="30"/>
      <c r="J142" s="30"/>
      <c r="K142" s="25"/>
      <c r="L142" s="29"/>
      <c r="M142" s="25"/>
      <c r="N142" s="32"/>
      <c r="O142" s="32"/>
      <c r="P142" s="32"/>
      <c r="R142" s="33"/>
    </row>
    <row r="143" spans="2:18" x14ac:dyDescent="0.25">
      <c r="B143" s="30"/>
      <c r="C143" s="38"/>
      <c r="D143" s="38"/>
      <c r="E143" s="25"/>
      <c r="F143" s="29"/>
      <c r="G143" s="25"/>
      <c r="H143" s="25"/>
      <c r="I143" s="30"/>
      <c r="J143" s="30"/>
      <c r="K143" s="25"/>
      <c r="L143" s="29">
        <f>SUM(L129:L142)</f>
        <v>27</v>
      </c>
      <c r="M143" s="25">
        <f>SUM(M130:M142)</f>
        <v>27.173525000000001</v>
      </c>
      <c r="N143" s="26"/>
      <c r="O143" s="26"/>
      <c r="P143" s="26"/>
    </row>
    <row r="144" spans="2:18" ht="15.6" x14ac:dyDescent="0.25">
      <c r="B144" s="22"/>
      <c r="C144" s="23"/>
      <c r="D144" s="23"/>
      <c r="E144" s="22"/>
      <c r="F144" s="39">
        <f>SUM(F129:F143)</f>
        <v>27</v>
      </c>
      <c r="G144" s="40">
        <f>SUM(G129:G143)</f>
        <v>43.738000000000007</v>
      </c>
      <c r="H144" s="25"/>
      <c r="I144" s="25"/>
      <c r="J144" s="22"/>
      <c r="K144" s="22"/>
      <c r="L144" s="42"/>
      <c r="M144" s="23"/>
      <c r="N144" s="26"/>
      <c r="O144" s="26"/>
      <c r="P144" s="26"/>
    </row>
    <row r="145" spans="2:18" ht="15.6" x14ac:dyDescent="0.25">
      <c r="B145" s="22"/>
      <c r="C145" s="23"/>
      <c r="D145" s="23"/>
      <c r="E145" s="22"/>
      <c r="F145" s="29"/>
      <c r="G145" s="25"/>
      <c r="H145" s="47" t="s">
        <v>76</v>
      </c>
      <c r="I145" s="47"/>
      <c r="J145" s="25">
        <f>G144</f>
        <v>43.738000000000007</v>
      </c>
      <c r="K145" s="25" t="s">
        <v>77</v>
      </c>
      <c r="L145" s="29">
        <f>M143</f>
        <v>27.173525000000001</v>
      </c>
      <c r="M145" s="25">
        <f>J145-L145</f>
        <v>16.564475000000005</v>
      </c>
      <c r="N145" s="36"/>
      <c r="O145" s="26"/>
      <c r="P145" s="26"/>
    </row>
    <row r="146" spans="2:18" ht="15.6" x14ac:dyDescent="0.25">
      <c r="B146" s="24" t="s">
        <v>73</v>
      </c>
      <c r="C146" s="24"/>
      <c r="D146" s="45">
        <v>0.71399999999999997</v>
      </c>
      <c r="E146" s="45"/>
      <c r="J146" s="22"/>
      <c r="K146" s="22"/>
      <c r="L146" s="22"/>
      <c r="M146" s="22"/>
      <c r="N146" s="26"/>
      <c r="O146" s="26"/>
      <c r="P146" s="26"/>
    </row>
    <row r="147" spans="2:18" x14ac:dyDescent="0.25">
      <c r="B147" s="46"/>
      <c r="C147" s="46"/>
      <c r="D147" s="46"/>
      <c r="E147" s="46"/>
      <c r="F147" s="46"/>
      <c r="G147" s="46"/>
      <c r="I147" s="46"/>
      <c r="J147" s="46"/>
      <c r="K147" s="46"/>
      <c r="L147" s="46"/>
      <c r="M147" s="46"/>
      <c r="N147" s="28"/>
      <c r="O147" s="28"/>
      <c r="P147" s="32"/>
    </row>
    <row r="148" spans="2:18" x14ac:dyDescent="0.25">
      <c r="B148" s="29">
        <v>0</v>
      </c>
      <c r="C148" s="25">
        <v>3.3359999999999999</v>
      </c>
      <c r="D148" s="25" t="s">
        <v>116</v>
      </c>
      <c r="E148" s="29"/>
      <c r="F148" s="29"/>
      <c r="G148" s="29"/>
      <c r="H148" s="29"/>
      <c r="I148" s="30"/>
      <c r="J148" s="31"/>
      <c r="K148" s="25"/>
      <c r="L148" s="29"/>
      <c r="M148" s="25"/>
      <c r="N148" s="32"/>
      <c r="O148" s="32"/>
      <c r="P148" s="32"/>
      <c r="R148" s="33"/>
    </row>
    <row r="149" spans="2:18" x14ac:dyDescent="0.25">
      <c r="B149" s="29">
        <v>2</v>
      </c>
      <c r="C149" s="25">
        <v>3.331</v>
      </c>
      <c r="D149" s="25" t="s">
        <v>24</v>
      </c>
      <c r="E149" s="25">
        <f>(C148+C149)/2</f>
        <v>3.3334999999999999</v>
      </c>
      <c r="F149" s="29">
        <f>B149-B148</f>
        <v>2</v>
      </c>
      <c r="G149" s="25">
        <f>E149*F149</f>
        <v>6.6669999999999998</v>
      </c>
      <c r="H149" s="29"/>
      <c r="I149" s="29"/>
      <c r="J149" s="29"/>
      <c r="K149" s="25"/>
      <c r="L149" s="29"/>
      <c r="M149" s="25"/>
      <c r="N149" s="32"/>
      <c r="O149" s="32"/>
      <c r="P149" s="32"/>
      <c r="Q149" s="34"/>
      <c r="R149" s="33"/>
    </row>
    <row r="150" spans="2:18" x14ac:dyDescent="0.25">
      <c r="B150" s="29">
        <v>4</v>
      </c>
      <c r="C150" s="25">
        <v>0.94099999999999995</v>
      </c>
      <c r="E150" s="25">
        <f t="shared" ref="E150:E162" si="52">(C149+C150)/2</f>
        <v>2.1360000000000001</v>
      </c>
      <c r="F150" s="29">
        <f t="shared" ref="F150:F162" si="53">B150-B149</f>
        <v>2</v>
      </c>
      <c r="G150" s="25">
        <f t="shared" ref="G150:G162" si="54">E150*F150</f>
        <v>4.2720000000000002</v>
      </c>
      <c r="H150" s="29"/>
      <c r="I150" s="29"/>
      <c r="J150" s="29"/>
      <c r="K150" s="25"/>
      <c r="L150" s="29"/>
      <c r="M150" s="25"/>
      <c r="N150" s="32"/>
      <c r="O150" s="32"/>
      <c r="P150" s="32"/>
      <c r="Q150" s="34"/>
      <c r="R150" s="33"/>
    </row>
    <row r="151" spans="2:18" x14ac:dyDescent="0.25">
      <c r="B151" s="29">
        <v>6</v>
      </c>
      <c r="C151" s="25">
        <v>0.74099999999999999</v>
      </c>
      <c r="D151" s="25"/>
      <c r="E151" s="25">
        <f t="shared" si="52"/>
        <v>0.84099999999999997</v>
      </c>
      <c r="F151" s="29">
        <f t="shared" si="53"/>
        <v>2</v>
      </c>
      <c r="G151" s="25">
        <f t="shared" si="54"/>
        <v>1.6819999999999999</v>
      </c>
      <c r="H151" s="29"/>
      <c r="I151" s="29"/>
      <c r="J151" s="29"/>
      <c r="K151" s="25"/>
      <c r="L151" s="29"/>
      <c r="M151" s="25"/>
      <c r="N151" s="32"/>
      <c r="O151" s="32"/>
      <c r="P151" s="32"/>
      <c r="Q151" s="34"/>
      <c r="R151" s="33"/>
    </row>
    <row r="152" spans="2:18" x14ac:dyDescent="0.25">
      <c r="B152" s="29">
        <v>8</v>
      </c>
      <c r="C152" s="25">
        <v>0.42599999999999999</v>
      </c>
      <c r="D152" s="25"/>
      <c r="E152" s="25">
        <f t="shared" si="52"/>
        <v>0.58350000000000002</v>
      </c>
      <c r="F152" s="29">
        <f t="shared" si="53"/>
        <v>2</v>
      </c>
      <c r="G152" s="25">
        <f t="shared" si="54"/>
        <v>1.167</v>
      </c>
      <c r="H152" s="29"/>
      <c r="I152" s="29">
        <v>0</v>
      </c>
      <c r="J152" s="29">
        <v>3.3359999999999999</v>
      </c>
      <c r="K152" s="25"/>
      <c r="L152" s="29"/>
      <c r="M152" s="25"/>
      <c r="N152" s="32"/>
      <c r="O152" s="32"/>
      <c r="P152" s="32"/>
      <c r="Q152" s="34"/>
      <c r="R152" s="33"/>
    </row>
    <row r="153" spans="2:18" x14ac:dyDescent="0.25">
      <c r="B153" s="29">
        <v>10</v>
      </c>
      <c r="C153" s="25">
        <v>0.18</v>
      </c>
      <c r="E153" s="25">
        <f t="shared" si="52"/>
        <v>0.30299999999999999</v>
      </c>
      <c r="F153" s="29">
        <f t="shared" si="53"/>
        <v>2</v>
      </c>
      <c r="G153" s="25">
        <f t="shared" si="54"/>
        <v>0.60599999999999998</v>
      </c>
      <c r="H153" s="29"/>
      <c r="I153" s="29">
        <v>2</v>
      </c>
      <c r="J153" s="29">
        <v>3.331</v>
      </c>
      <c r="K153" s="25">
        <f t="shared" ref="K153:K155" si="55">AVERAGE(J152,J153)</f>
        <v>3.3334999999999999</v>
      </c>
      <c r="L153" s="29">
        <f t="shared" ref="L153:L155" si="56">I153-I152</f>
        <v>2</v>
      </c>
      <c r="M153" s="25">
        <f t="shared" ref="M153:M167" si="57">L153*K153</f>
        <v>6.6669999999999998</v>
      </c>
      <c r="N153" s="32"/>
      <c r="O153" s="32"/>
      <c r="P153" s="32"/>
      <c r="Q153" s="34"/>
      <c r="R153" s="33"/>
    </row>
    <row r="154" spans="2:18" x14ac:dyDescent="0.25">
      <c r="B154" s="29">
        <v>12</v>
      </c>
      <c r="C154" s="25">
        <v>0.127</v>
      </c>
      <c r="D154" s="25" t="s">
        <v>23</v>
      </c>
      <c r="E154" s="25">
        <f t="shared" si="52"/>
        <v>0.1535</v>
      </c>
      <c r="F154" s="29">
        <f t="shared" si="53"/>
        <v>2</v>
      </c>
      <c r="G154" s="25">
        <f t="shared" si="54"/>
        <v>0.307</v>
      </c>
      <c r="H154" s="29"/>
      <c r="I154" s="29">
        <v>4</v>
      </c>
      <c r="J154" s="29">
        <v>0.94099999999999995</v>
      </c>
      <c r="K154" s="25">
        <f t="shared" si="55"/>
        <v>2.1360000000000001</v>
      </c>
      <c r="L154" s="29">
        <f t="shared" si="56"/>
        <v>2</v>
      </c>
      <c r="M154" s="25">
        <f t="shared" si="57"/>
        <v>4.2720000000000002</v>
      </c>
      <c r="N154" s="32"/>
      <c r="O154" s="32"/>
      <c r="P154" s="32"/>
      <c r="Q154" s="34"/>
      <c r="R154" s="33"/>
    </row>
    <row r="155" spans="2:18" x14ac:dyDescent="0.25">
      <c r="B155" s="29">
        <v>14</v>
      </c>
      <c r="C155" s="25">
        <v>0.183</v>
      </c>
      <c r="E155" s="25">
        <f t="shared" si="52"/>
        <v>0.155</v>
      </c>
      <c r="F155" s="29">
        <f t="shared" si="53"/>
        <v>2</v>
      </c>
      <c r="G155" s="25">
        <f t="shared" si="54"/>
        <v>0.31</v>
      </c>
      <c r="H155" s="29"/>
      <c r="I155" s="29">
        <v>6</v>
      </c>
      <c r="J155" s="29">
        <v>0.74099999999999999</v>
      </c>
      <c r="K155" s="25">
        <f t="shared" si="55"/>
        <v>0.84099999999999997</v>
      </c>
      <c r="L155" s="29">
        <f t="shared" si="56"/>
        <v>2</v>
      </c>
      <c r="M155" s="25">
        <f t="shared" si="57"/>
        <v>1.6819999999999999</v>
      </c>
      <c r="N155" s="32"/>
      <c r="O155" s="32"/>
      <c r="P155" s="32"/>
      <c r="Q155" s="34"/>
      <c r="R155" s="33"/>
    </row>
    <row r="156" spans="2:18" x14ac:dyDescent="0.25">
      <c r="B156" s="29">
        <v>16</v>
      </c>
      <c r="C156" s="25">
        <v>0.25800000000000001</v>
      </c>
      <c r="D156" s="25"/>
      <c r="E156" s="25">
        <f t="shared" si="52"/>
        <v>0.2205</v>
      </c>
      <c r="F156" s="29">
        <f t="shared" si="53"/>
        <v>2</v>
      </c>
      <c r="G156" s="25">
        <f t="shared" si="54"/>
        <v>0.441</v>
      </c>
      <c r="H156" s="29"/>
      <c r="I156" s="29">
        <f>I157-(J156-J157)*1.5</f>
        <v>7.9</v>
      </c>
      <c r="J156" s="29">
        <v>0.4</v>
      </c>
      <c r="K156" s="25">
        <f>AVERAGE(J155,J156)</f>
        <v>0.57050000000000001</v>
      </c>
      <c r="L156" s="29">
        <f>I156-I155</f>
        <v>1.9000000000000004</v>
      </c>
      <c r="M156" s="25">
        <f t="shared" si="57"/>
        <v>1.0839500000000002</v>
      </c>
      <c r="N156" s="36"/>
      <c r="O156" s="36"/>
      <c r="P156" s="36"/>
      <c r="Q156" s="34"/>
      <c r="R156" s="33"/>
    </row>
    <row r="157" spans="2:18" x14ac:dyDescent="0.25">
      <c r="B157" s="29">
        <v>18</v>
      </c>
      <c r="C157" s="25">
        <v>0.311</v>
      </c>
      <c r="D157" s="25"/>
      <c r="E157" s="25">
        <f t="shared" si="52"/>
        <v>0.28449999999999998</v>
      </c>
      <c r="F157" s="29">
        <f t="shared" si="53"/>
        <v>2</v>
      </c>
      <c r="G157" s="25">
        <f t="shared" si="54"/>
        <v>0.56899999999999995</v>
      </c>
      <c r="H157" s="29"/>
      <c r="I157" s="33">
        <f>I158-2</f>
        <v>10</v>
      </c>
      <c r="J157" s="33">
        <f>J158</f>
        <v>-1</v>
      </c>
      <c r="K157" s="25">
        <f t="shared" ref="K157:K167" si="58">AVERAGE(J156,J157)</f>
        <v>-0.3</v>
      </c>
      <c r="L157" s="29">
        <f t="shared" ref="L157:L167" si="59">I157-I156</f>
        <v>2.0999999999999996</v>
      </c>
      <c r="M157" s="25">
        <f t="shared" si="57"/>
        <v>-0.62999999999999989</v>
      </c>
      <c r="N157" s="32"/>
      <c r="O157" s="32"/>
      <c r="P157" s="32"/>
      <c r="Q157" s="34"/>
      <c r="R157" s="33"/>
    </row>
    <row r="158" spans="2:18" x14ac:dyDescent="0.25">
      <c r="B158" s="29">
        <v>20</v>
      </c>
      <c r="C158" s="25">
        <v>0.39100000000000001</v>
      </c>
      <c r="E158" s="25">
        <f t="shared" si="52"/>
        <v>0.35099999999999998</v>
      </c>
      <c r="F158" s="29">
        <f t="shared" si="53"/>
        <v>2</v>
      </c>
      <c r="G158" s="25">
        <f t="shared" si="54"/>
        <v>0.70199999999999996</v>
      </c>
      <c r="H158" s="24"/>
      <c r="I158" s="33">
        <v>12</v>
      </c>
      <c r="J158" s="33">
        <v>-1</v>
      </c>
      <c r="K158" s="25">
        <f t="shared" si="58"/>
        <v>-1</v>
      </c>
      <c r="L158" s="29">
        <f t="shared" si="59"/>
        <v>2</v>
      </c>
      <c r="M158" s="25">
        <f t="shared" si="57"/>
        <v>-2</v>
      </c>
      <c r="N158" s="36"/>
      <c r="O158" s="36"/>
      <c r="P158" s="36"/>
      <c r="Q158" s="34"/>
      <c r="R158" s="33"/>
    </row>
    <row r="159" spans="2:18" x14ac:dyDescent="0.25">
      <c r="B159" s="29">
        <v>21</v>
      </c>
      <c r="C159" s="25">
        <v>0.41099999999999998</v>
      </c>
      <c r="D159" s="25"/>
      <c r="E159" s="25">
        <f t="shared" si="52"/>
        <v>0.40100000000000002</v>
      </c>
      <c r="F159" s="29">
        <f t="shared" si="53"/>
        <v>1</v>
      </c>
      <c r="G159" s="25">
        <f t="shared" si="54"/>
        <v>0.40100000000000002</v>
      </c>
      <c r="H159" s="24"/>
      <c r="I159" s="29">
        <f>I158+2</f>
        <v>14</v>
      </c>
      <c r="J159" s="29">
        <f>J158</f>
        <v>-1</v>
      </c>
      <c r="K159" s="25">
        <f t="shared" si="58"/>
        <v>-1</v>
      </c>
      <c r="L159" s="29">
        <f t="shared" si="59"/>
        <v>2</v>
      </c>
      <c r="M159" s="25">
        <f t="shared" si="57"/>
        <v>-2</v>
      </c>
      <c r="N159" s="36"/>
      <c r="O159" s="36"/>
      <c r="P159" s="36"/>
      <c r="Q159" s="34"/>
      <c r="R159" s="33"/>
    </row>
    <row r="160" spans="2:18" x14ac:dyDescent="0.25">
      <c r="B160" s="29">
        <v>22</v>
      </c>
      <c r="C160" s="25">
        <v>0.626</v>
      </c>
      <c r="D160" s="25" t="s">
        <v>22</v>
      </c>
      <c r="E160" s="25">
        <f t="shared" si="52"/>
        <v>0.51849999999999996</v>
      </c>
      <c r="F160" s="29">
        <f t="shared" si="53"/>
        <v>1</v>
      </c>
      <c r="G160" s="25">
        <f t="shared" si="54"/>
        <v>0.51849999999999996</v>
      </c>
      <c r="H160" s="24"/>
      <c r="I160" s="29">
        <f>I159+(J160-J159)*1.5</f>
        <v>15.95</v>
      </c>
      <c r="J160" s="29">
        <v>0.3</v>
      </c>
      <c r="K160" s="25">
        <f t="shared" si="58"/>
        <v>-0.35</v>
      </c>
      <c r="L160" s="29">
        <f t="shared" si="59"/>
        <v>1.9499999999999993</v>
      </c>
      <c r="M160" s="25">
        <f t="shared" si="57"/>
        <v>-0.68249999999999966</v>
      </c>
      <c r="N160" s="32"/>
      <c r="O160" s="32"/>
      <c r="P160" s="32"/>
      <c r="R160" s="33"/>
    </row>
    <row r="161" spans="2:18" x14ac:dyDescent="0.25">
      <c r="B161" s="29">
        <v>25</v>
      </c>
      <c r="C161" s="25">
        <v>0.64500000000000002</v>
      </c>
      <c r="E161" s="25">
        <f t="shared" si="52"/>
        <v>0.63549999999999995</v>
      </c>
      <c r="F161" s="29">
        <f t="shared" si="53"/>
        <v>3</v>
      </c>
      <c r="G161" s="25">
        <f t="shared" si="54"/>
        <v>1.9064999999999999</v>
      </c>
      <c r="H161" s="24"/>
      <c r="I161" s="29">
        <v>16</v>
      </c>
      <c r="J161" s="37">
        <v>0.25800000000000001</v>
      </c>
      <c r="K161" s="25">
        <f t="shared" si="58"/>
        <v>0.27900000000000003</v>
      </c>
      <c r="L161" s="29">
        <f t="shared" si="59"/>
        <v>5.0000000000000711E-2</v>
      </c>
      <c r="M161" s="25">
        <f t="shared" si="57"/>
        <v>1.39500000000002E-2</v>
      </c>
      <c r="N161" s="32"/>
      <c r="O161" s="32"/>
      <c r="P161" s="32"/>
      <c r="R161" s="33"/>
    </row>
    <row r="162" spans="2:18" x14ac:dyDescent="0.25">
      <c r="B162" s="29">
        <v>30</v>
      </c>
      <c r="C162" s="25">
        <v>0.65600000000000003</v>
      </c>
      <c r="D162" s="25" t="s">
        <v>117</v>
      </c>
      <c r="E162" s="25">
        <f t="shared" si="52"/>
        <v>0.65050000000000008</v>
      </c>
      <c r="F162" s="29">
        <f t="shared" si="53"/>
        <v>5</v>
      </c>
      <c r="G162" s="25">
        <f t="shared" si="54"/>
        <v>3.2525000000000004</v>
      </c>
      <c r="H162" s="24"/>
      <c r="I162" s="30">
        <v>18</v>
      </c>
      <c r="J162" s="30">
        <v>0.311</v>
      </c>
      <c r="K162" s="25">
        <f t="shared" si="58"/>
        <v>0.28449999999999998</v>
      </c>
      <c r="L162" s="29">
        <f t="shared" si="59"/>
        <v>2</v>
      </c>
      <c r="M162" s="25">
        <f t="shared" si="57"/>
        <v>0.56899999999999995</v>
      </c>
      <c r="N162" s="32"/>
      <c r="O162" s="32"/>
      <c r="P162" s="32"/>
      <c r="R162" s="33"/>
    </row>
    <row r="163" spans="2:18" x14ac:dyDescent="0.25">
      <c r="B163" s="30"/>
      <c r="C163" s="38"/>
      <c r="D163" s="38"/>
      <c r="E163" s="25"/>
      <c r="F163" s="29">
        <f>SUM(F149:F162)</f>
        <v>30</v>
      </c>
      <c r="G163" s="25">
        <f>SUM(G149:G162)</f>
        <v>22.801500000000001</v>
      </c>
      <c r="I163" s="30">
        <v>20</v>
      </c>
      <c r="J163" s="30">
        <v>0.39100000000000001</v>
      </c>
      <c r="K163" s="25">
        <f t="shared" si="58"/>
        <v>0.35099999999999998</v>
      </c>
      <c r="L163" s="29">
        <f t="shared" si="59"/>
        <v>2</v>
      </c>
      <c r="M163" s="25">
        <f t="shared" si="57"/>
        <v>0.70199999999999996</v>
      </c>
      <c r="N163" s="32"/>
      <c r="O163" s="32"/>
      <c r="P163" s="32"/>
      <c r="R163" s="33"/>
    </row>
    <row r="164" spans="2:18" x14ac:dyDescent="0.25">
      <c r="B164" s="30"/>
      <c r="C164" s="38"/>
      <c r="D164" s="38"/>
      <c r="E164" s="25"/>
      <c r="F164" s="29"/>
      <c r="G164" s="25"/>
      <c r="I164" s="30">
        <v>21</v>
      </c>
      <c r="J164" s="30">
        <v>0.41099999999999998</v>
      </c>
      <c r="K164" s="25">
        <f t="shared" si="58"/>
        <v>0.40100000000000002</v>
      </c>
      <c r="L164" s="29">
        <f t="shared" si="59"/>
        <v>1</v>
      </c>
      <c r="M164" s="25">
        <f t="shared" si="57"/>
        <v>0.40100000000000002</v>
      </c>
      <c r="O164" s="36"/>
      <c r="P164" s="36"/>
    </row>
    <row r="165" spans="2:18" x14ac:dyDescent="0.25">
      <c r="B165" s="30"/>
      <c r="C165" s="38"/>
      <c r="D165" s="38"/>
      <c r="E165" s="25"/>
      <c r="F165" s="29"/>
      <c r="G165" s="25"/>
      <c r="I165" s="30">
        <v>22</v>
      </c>
      <c r="J165" s="30">
        <v>0.626</v>
      </c>
      <c r="K165" s="25">
        <f t="shared" si="58"/>
        <v>0.51849999999999996</v>
      </c>
      <c r="L165" s="29">
        <f t="shared" si="59"/>
        <v>1</v>
      </c>
      <c r="M165" s="25">
        <f t="shared" si="57"/>
        <v>0.51849999999999996</v>
      </c>
      <c r="O165" s="26"/>
      <c r="P165" s="26"/>
    </row>
    <row r="166" spans="2:18" x14ac:dyDescent="0.25">
      <c r="B166" s="30"/>
      <c r="C166" s="38"/>
      <c r="D166" s="38"/>
      <c r="E166" s="25"/>
      <c r="F166" s="29"/>
      <c r="G166" s="25"/>
      <c r="I166" s="30">
        <v>25</v>
      </c>
      <c r="J166" s="30">
        <v>0.64500000000000002</v>
      </c>
      <c r="K166" s="25">
        <f t="shared" si="58"/>
        <v>0.63549999999999995</v>
      </c>
      <c r="L166" s="29">
        <f t="shared" si="59"/>
        <v>3</v>
      </c>
      <c r="M166" s="25">
        <f t="shared" si="57"/>
        <v>1.9064999999999999</v>
      </c>
      <c r="O166" s="26"/>
      <c r="P166" s="26"/>
    </row>
    <row r="167" spans="2:18" x14ac:dyDescent="0.25">
      <c r="B167" s="30"/>
      <c r="C167" s="38"/>
      <c r="D167" s="38"/>
      <c r="E167" s="25"/>
      <c r="F167" s="29"/>
      <c r="G167" s="25"/>
      <c r="H167" s="25"/>
      <c r="I167" s="30">
        <v>30</v>
      </c>
      <c r="J167" s="30">
        <v>0.65600000000000003</v>
      </c>
      <c r="K167" s="25">
        <f t="shared" si="58"/>
        <v>0.65050000000000008</v>
      </c>
      <c r="L167" s="29">
        <f t="shared" si="59"/>
        <v>5</v>
      </c>
      <c r="M167" s="25">
        <f t="shared" si="57"/>
        <v>3.2525000000000004</v>
      </c>
      <c r="N167" s="26"/>
      <c r="O167" s="26"/>
      <c r="P167" s="26"/>
    </row>
    <row r="168" spans="2:18" x14ac:dyDescent="0.25">
      <c r="B168" s="30"/>
      <c r="C168" s="38"/>
      <c r="D168" s="38"/>
      <c r="E168" s="25"/>
      <c r="F168" s="29"/>
      <c r="G168" s="25"/>
      <c r="H168" s="25"/>
      <c r="I168" s="30"/>
      <c r="J168" s="30"/>
      <c r="K168" s="25"/>
      <c r="L168" s="29">
        <f>SUM(L153:L167)</f>
        <v>30</v>
      </c>
      <c r="M168" s="25">
        <f>SUM(M153:M167)</f>
        <v>15.7559</v>
      </c>
      <c r="N168" s="26"/>
      <c r="O168" s="26"/>
      <c r="P168" s="26"/>
    </row>
    <row r="169" spans="2:18" x14ac:dyDescent="0.25">
      <c r="B169" s="21"/>
      <c r="C169" s="21"/>
      <c r="D169" s="21"/>
      <c r="J169" s="21"/>
    </row>
    <row r="170" spans="2:18" x14ac:dyDescent="0.25">
      <c r="B170" s="21"/>
      <c r="C170" s="21"/>
      <c r="D170" s="21"/>
      <c r="J170" s="21"/>
    </row>
    <row r="171" spans="2:18" x14ac:dyDescent="0.25">
      <c r="B171" s="21"/>
      <c r="C171" s="21"/>
      <c r="D171" s="21"/>
      <c r="J171" s="21"/>
    </row>
    <row r="172" spans="2:18" x14ac:dyDescent="0.25">
      <c r="B172" s="21"/>
      <c r="C172" s="21"/>
      <c r="D172" s="21"/>
      <c r="J172" s="21"/>
    </row>
    <row r="173" spans="2:18" x14ac:dyDescent="0.25">
      <c r="B173" s="21"/>
      <c r="C173" s="21"/>
      <c r="D173" s="21"/>
      <c r="J173" s="21"/>
    </row>
    <row r="174" spans="2:18" x14ac:dyDescent="0.25">
      <c r="B174" s="21"/>
      <c r="C174" s="21"/>
      <c r="D174" s="21"/>
      <c r="J174" s="21"/>
    </row>
    <row r="175" spans="2:18" x14ac:dyDescent="0.25">
      <c r="B175" s="21"/>
      <c r="C175" s="21"/>
      <c r="D175" s="21"/>
      <c r="J175" s="21"/>
    </row>
    <row r="176" spans="2:18" x14ac:dyDescent="0.25">
      <c r="B176" s="21"/>
      <c r="C176" s="21"/>
      <c r="D176" s="21"/>
      <c r="J176" s="21"/>
    </row>
    <row r="177" s="21" customFormat="1" x14ac:dyDescent="0.25"/>
    <row r="178" s="21" customFormat="1" x14ac:dyDescent="0.25"/>
    <row r="179" s="21" customFormat="1" x14ac:dyDescent="0.25"/>
    <row r="180" s="21" customFormat="1" x14ac:dyDescent="0.25"/>
    <row r="181" s="21" customFormat="1" x14ac:dyDescent="0.25"/>
    <row r="182" s="21" customFormat="1" x14ac:dyDescent="0.25"/>
    <row r="183" s="21" customFormat="1" x14ac:dyDescent="0.25"/>
    <row r="184" s="21" customFormat="1" x14ac:dyDescent="0.25"/>
    <row r="185" s="21" customFormat="1" x14ac:dyDescent="0.25"/>
    <row r="186" s="21" customFormat="1" x14ac:dyDescent="0.25"/>
    <row r="187" s="21" customFormat="1" x14ac:dyDescent="0.25"/>
    <row r="188" s="21" customFormat="1" x14ac:dyDescent="0.25"/>
    <row r="189" s="21" customFormat="1" x14ac:dyDescent="0.25"/>
    <row r="190" s="21" customFormat="1" x14ac:dyDescent="0.25"/>
    <row r="191" s="21" customFormat="1" x14ac:dyDescent="0.25"/>
    <row r="192" s="21" customFormat="1" x14ac:dyDescent="0.25"/>
    <row r="193" s="21" customFormat="1" x14ac:dyDescent="0.25"/>
    <row r="194" s="21" customFormat="1" x14ac:dyDescent="0.25"/>
    <row r="195" s="21" customFormat="1" x14ac:dyDescent="0.25"/>
    <row r="196" s="21" customFormat="1" x14ac:dyDescent="0.25"/>
    <row r="197" s="21" customFormat="1" x14ac:dyDescent="0.25"/>
    <row r="198" s="21" customFormat="1" x14ac:dyDescent="0.25"/>
    <row r="199" s="21" customFormat="1" x14ac:dyDescent="0.25"/>
    <row r="200" s="21" customFormat="1" x14ac:dyDescent="0.25"/>
    <row r="201" s="21" customFormat="1" x14ac:dyDescent="0.25"/>
    <row r="202" s="21" customFormat="1" x14ac:dyDescent="0.25"/>
    <row r="203" s="21" customFormat="1" x14ac:dyDescent="0.25"/>
    <row r="204" s="21" customFormat="1" x14ac:dyDescent="0.25"/>
    <row r="205" s="21" customFormat="1" x14ac:dyDescent="0.25"/>
    <row r="206" s="21" customFormat="1" x14ac:dyDescent="0.25"/>
    <row r="207" s="21" customFormat="1" x14ac:dyDescent="0.25"/>
    <row r="208" s="21" customFormat="1" x14ac:dyDescent="0.25"/>
    <row r="209" s="21" customFormat="1" x14ac:dyDescent="0.25"/>
    <row r="210" s="21" customFormat="1" x14ac:dyDescent="0.25"/>
    <row r="211" s="21" customFormat="1" x14ac:dyDescent="0.25"/>
    <row r="212" s="21" customFormat="1" x14ac:dyDescent="0.25"/>
    <row r="213" s="21" customFormat="1" x14ac:dyDescent="0.25"/>
    <row r="214" s="21" customFormat="1" x14ac:dyDescent="0.25"/>
    <row r="215" s="21" customFormat="1" x14ac:dyDescent="0.25"/>
    <row r="216" s="21" customFormat="1" x14ac:dyDescent="0.25"/>
    <row r="217" s="21" customFormat="1" x14ac:dyDescent="0.25"/>
    <row r="218" s="21" customFormat="1" x14ac:dyDescent="0.25"/>
    <row r="219" s="21" customFormat="1" x14ac:dyDescent="0.25"/>
    <row r="220" s="21" customFormat="1" x14ac:dyDescent="0.25"/>
    <row r="221" s="21" customFormat="1" x14ac:dyDescent="0.25"/>
    <row r="222" s="21" customFormat="1" x14ac:dyDescent="0.25"/>
    <row r="223" s="21" customFormat="1" x14ac:dyDescent="0.25"/>
    <row r="224" s="21" customFormat="1" x14ac:dyDescent="0.25"/>
    <row r="225" s="21" customFormat="1" x14ac:dyDescent="0.25"/>
    <row r="226" s="21" customFormat="1" x14ac:dyDescent="0.25"/>
    <row r="227" s="21" customFormat="1" x14ac:dyDescent="0.25"/>
    <row r="228" s="21" customFormat="1" x14ac:dyDescent="0.25"/>
    <row r="229" s="21" customFormat="1" x14ac:dyDescent="0.25"/>
    <row r="230" s="21" customFormat="1" x14ac:dyDescent="0.25"/>
    <row r="231" s="21" customFormat="1" x14ac:dyDescent="0.25"/>
    <row r="232" s="21" customFormat="1" x14ac:dyDescent="0.25"/>
    <row r="233" s="21" customFormat="1" x14ac:dyDescent="0.25"/>
    <row r="234" s="21" customFormat="1" x14ac:dyDescent="0.25"/>
    <row r="235" s="21" customFormat="1" x14ac:dyDescent="0.25"/>
    <row r="236" s="21" customFormat="1" x14ac:dyDescent="0.25"/>
    <row r="237" s="21" customFormat="1" x14ac:dyDescent="0.25"/>
    <row r="238" s="21" customFormat="1" x14ac:dyDescent="0.25"/>
    <row r="239" s="21" customFormat="1" x14ac:dyDescent="0.25"/>
    <row r="240" s="21" customFormat="1" x14ac:dyDescent="0.25"/>
    <row r="241" s="21" customFormat="1" x14ac:dyDescent="0.25"/>
    <row r="242" s="21" customFormat="1" x14ac:dyDescent="0.25"/>
    <row r="243" s="21" customFormat="1" x14ac:dyDescent="0.25"/>
    <row r="244" s="21" customFormat="1" x14ac:dyDescent="0.25"/>
    <row r="245" s="21" customFormat="1" x14ac:dyDescent="0.25"/>
    <row r="246" s="21" customFormat="1" x14ac:dyDescent="0.25"/>
    <row r="247" s="21" customFormat="1" x14ac:dyDescent="0.25"/>
    <row r="248" s="21" customFormat="1" x14ac:dyDescent="0.25"/>
    <row r="249" s="21" customFormat="1" x14ac:dyDescent="0.25"/>
    <row r="250" s="21" customFormat="1" x14ac:dyDescent="0.25"/>
    <row r="251" s="21" customFormat="1" x14ac:dyDescent="0.25"/>
    <row r="252" s="21" customFormat="1" x14ac:dyDescent="0.25"/>
    <row r="253" s="21" customFormat="1" ht="1.5" customHeight="1" x14ac:dyDescent="0.25"/>
    <row r="254" s="21" customFormat="1" x14ac:dyDescent="0.25"/>
    <row r="255" s="21" customFormat="1" x14ac:dyDescent="0.25"/>
    <row r="256" s="21" customFormat="1" x14ac:dyDescent="0.25"/>
    <row r="257" s="21" customFormat="1" x14ac:dyDescent="0.25"/>
    <row r="258" s="21" customFormat="1" x14ac:dyDescent="0.25"/>
    <row r="259" s="21" customFormat="1" x14ac:dyDescent="0.25"/>
    <row r="260" s="21" customFormat="1" x14ac:dyDescent="0.25"/>
    <row r="261" s="21" customFormat="1" x14ac:dyDescent="0.25"/>
    <row r="262" s="21" customFormat="1" x14ac:dyDescent="0.25"/>
    <row r="263" s="21" customFormat="1" x14ac:dyDescent="0.25"/>
    <row r="264" s="21" customFormat="1" x14ac:dyDescent="0.25"/>
    <row r="265" s="21" customFormat="1" x14ac:dyDescent="0.25"/>
    <row r="266" s="21" customFormat="1" x14ac:dyDescent="0.25"/>
    <row r="267" s="21" customFormat="1" x14ac:dyDescent="0.25"/>
    <row r="268" s="21" customFormat="1" x14ac:dyDescent="0.25"/>
    <row r="269" s="21" customFormat="1" x14ac:dyDescent="0.25"/>
    <row r="270" s="21" customFormat="1" x14ac:dyDescent="0.25"/>
    <row r="271" s="21" customFormat="1" x14ac:dyDescent="0.25"/>
    <row r="272" s="21" customFormat="1" x14ac:dyDescent="0.25"/>
    <row r="273" s="21" customFormat="1" x14ac:dyDescent="0.25"/>
    <row r="274" s="21" customFormat="1" x14ac:dyDescent="0.25"/>
    <row r="275" s="21" customFormat="1" x14ac:dyDescent="0.25"/>
    <row r="276" s="21" customFormat="1" x14ac:dyDescent="0.25"/>
    <row r="277" s="21" customFormat="1" x14ac:dyDescent="0.25"/>
    <row r="278" s="21" customFormat="1" x14ac:dyDescent="0.25"/>
    <row r="279" s="21" customFormat="1" x14ac:dyDescent="0.25"/>
    <row r="280" s="21" customFormat="1" x14ac:dyDescent="0.25"/>
    <row r="281" s="21" customFormat="1" x14ac:dyDescent="0.25"/>
    <row r="282" s="21" customFormat="1" x14ac:dyDescent="0.25"/>
    <row r="283" s="21" customFormat="1" x14ac:dyDescent="0.25"/>
    <row r="284" s="21" customFormat="1" x14ac:dyDescent="0.25"/>
    <row r="285" s="21" customFormat="1" x14ac:dyDescent="0.25"/>
    <row r="286" s="21" customFormat="1" x14ac:dyDescent="0.25"/>
    <row r="287" s="21" customFormat="1" x14ac:dyDescent="0.25"/>
    <row r="288" s="21" customFormat="1" x14ac:dyDescent="0.25"/>
    <row r="289" s="21" customFormat="1" x14ac:dyDescent="0.25"/>
    <row r="290" s="21" customFormat="1" x14ac:dyDescent="0.25"/>
    <row r="291" s="21" customFormat="1" x14ac:dyDescent="0.25"/>
    <row r="292" s="21" customFormat="1" x14ac:dyDescent="0.25"/>
    <row r="293" s="21" customFormat="1" x14ac:dyDescent="0.25"/>
    <row r="294" s="21" customFormat="1" x14ac:dyDescent="0.25"/>
    <row r="295" s="21" customFormat="1" x14ac:dyDescent="0.25"/>
    <row r="296" s="21" customFormat="1" x14ac:dyDescent="0.25"/>
    <row r="297" s="21" customFormat="1" x14ac:dyDescent="0.25"/>
    <row r="298" s="21" customFormat="1" x14ac:dyDescent="0.25"/>
    <row r="299" s="21" customFormat="1" x14ac:dyDescent="0.25"/>
    <row r="300" s="21" customFormat="1" x14ac:dyDescent="0.25"/>
    <row r="301" s="21" customFormat="1" x14ac:dyDescent="0.25"/>
    <row r="302" s="21" customFormat="1" x14ac:dyDescent="0.25"/>
    <row r="303" s="21" customFormat="1" x14ac:dyDescent="0.25"/>
    <row r="304" s="21" customFormat="1" x14ac:dyDescent="0.25"/>
    <row r="305" s="21" customFormat="1" x14ac:dyDescent="0.25"/>
    <row r="306" s="21" customFormat="1" x14ac:dyDescent="0.25"/>
    <row r="307" s="21" customFormat="1" x14ac:dyDescent="0.25"/>
    <row r="308" s="21" customFormat="1" x14ac:dyDescent="0.25"/>
    <row r="309" s="21" customFormat="1" x14ac:dyDescent="0.25"/>
    <row r="310" s="21" customFormat="1" x14ac:dyDescent="0.25"/>
    <row r="311" s="21" customFormat="1" x14ac:dyDescent="0.25"/>
    <row r="312" s="21" customFormat="1" x14ac:dyDescent="0.25"/>
    <row r="313" s="21" customFormat="1" x14ac:dyDescent="0.25"/>
    <row r="314" s="21" customFormat="1" x14ac:dyDescent="0.25"/>
    <row r="315" s="21" customFormat="1" x14ac:dyDescent="0.25"/>
    <row r="316" s="21" customFormat="1" x14ac:dyDescent="0.25"/>
    <row r="317" s="21" customFormat="1" x14ac:dyDescent="0.25"/>
    <row r="318" s="21" customFormat="1" x14ac:dyDescent="0.25"/>
    <row r="319" s="21" customFormat="1" x14ac:dyDescent="0.25"/>
    <row r="320" s="21" customFormat="1" x14ac:dyDescent="0.25"/>
    <row r="321" s="21" customFormat="1" x14ac:dyDescent="0.25"/>
    <row r="322" s="21" customFormat="1" x14ac:dyDescent="0.25"/>
    <row r="323" s="21" customFormat="1" x14ac:dyDescent="0.25"/>
    <row r="324" s="21" customFormat="1" x14ac:dyDescent="0.25"/>
    <row r="325" s="21" customFormat="1" x14ac:dyDescent="0.25"/>
    <row r="326" s="21" customFormat="1" x14ac:dyDescent="0.25"/>
    <row r="327" s="21" customFormat="1" x14ac:dyDescent="0.25"/>
    <row r="328" s="21" customFormat="1" x14ac:dyDescent="0.25"/>
    <row r="329" s="21" customFormat="1" x14ac:dyDescent="0.25"/>
    <row r="330" s="21" customFormat="1" x14ac:dyDescent="0.25"/>
    <row r="331" s="21" customFormat="1" x14ac:dyDescent="0.25"/>
    <row r="332" s="21" customFormat="1" x14ac:dyDescent="0.25"/>
    <row r="333" s="21" customFormat="1" x14ac:dyDescent="0.25"/>
    <row r="334" s="21" customFormat="1" x14ac:dyDescent="0.25"/>
    <row r="335" s="21" customFormat="1" x14ac:dyDescent="0.25"/>
    <row r="336" s="21" customFormat="1" x14ac:dyDescent="0.25"/>
    <row r="337" s="21" customFormat="1" x14ac:dyDescent="0.25"/>
    <row r="338" s="21" customFormat="1" x14ac:dyDescent="0.25"/>
    <row r="339" s="21" customFormat="1" x14ac:dyDescent="0.25"/>
    <row r="340" s="21" customFormat="1" x14ac:dyDescent="0.25"/>
    <row r="341" s="21" customFormat="1" x14ac:dyDescent="0.25"/>
    <row r="342" s="21" customFormat="1" x14ac:dyDescent="0.25"/>
    <row r="343" s="21" customFormat="1" x14ac:dyDescent="0.25"/>
    <row r="344" s="21" customFormat="1" x14ac:dyDescent="0.25"/>
    <row r="345" s="21" customFormat="1" x14ac:dyDescent="0.25"/>
    <row r="346" s="21" customFormat="1" x14ac:dyDescent="0.25"/>
    <row r="347" s="21" customFormat="1" x14ac:dyDescent="0.25"/>
    <row r="348" s="21" customFormat="1" x14ac:dyDescent="0.25"/>
    <row r="349" s="21" customFormat="1" x14ac:dyDescent="0.25"/>
    <row r="350" s="21" customFormat="1" x14ac:dyDescent="0.25"/>
    <row r="351" s="21" customFormat="1" x14ac:dyDescent="0.25"/>
    <row r="352" s="21" customFormat="1" x14ac:dyDescent="0.25"/>
    <row r="353" s="21" customFormat="1" x14ac:dyDescent="0.25"/>
    <row r="354" s="21" customFormat="1" x14ac:dyDescent="0.25"/>
    <row r="355" s="21" customFormat="1" x14ac:dyDescent="0.25"/>
    <row r="356" s="21" customFormat="1" x14ac:dyDescent="0.25"/>
    <row r="357" s="21" customFormat="1" x14ac:dyDescent="0.25"/>
    <row r="358" s="21" customFormat="1" x14ac:dyDescent="0.25"/>
    <row r="359" s="21" customFormat="1" x14ac:dyDescent="0.25"/>
    <row r="360" s="21" customFormat="1" x14ac:dyDescent="0.25"/>
    <row r="361" s="21" customFormat="1" x14ac:dyDescent="0.25"/>
    <row r="362" s="21" customFormat="1" x14ac:dyDescent="0.25"/>
    <row r="363" s="21" customFormat="1" x14ac:dyDescent="0.25"/>
    <row r="364" s="21" customFormat="1" x14ac:dyDescent="0.25"/>
    <row r="365" s="21" customFormat="1" x14ac:dyDescent="0.25"/>
    <row r="366" s="21" customFormat="1" x14ac:dyDescent="0.25"/>
    <row r="367" s="21" customFormat="1" x14ac:dyDescent="0.25"/>
    <row r="368" s="21" customFormat="1" x14ac:dyDescent="0.25"/>
    <row r="369" s="21" customFormat="1" x14ac:dyDescent="0.25"/>
    <row r="370" s="21" customFormat="1" x14ac:dyDescent="0.25"/>
    <row r="371" s="21" customFormat="1" x14ac:dyDescent="0.25"/>
    <row r="372" s="21" customFormat="1" x14ac:dyDescent="0.25"/>
    <row r="373" s="21" customFormat="1" x14ac:dyDescent="0.25"/>
    <row r="374" s="21" customFormat="1" x14ac:dyDescent="0.25"/>
    <row r="375" s="21" customFormat="1" x14ac:dyDescent="0.25"/>
    <row r="376" s="21" customFormat="1" x14ac:dyDescent="0.25"/>
    <row r="377" s="21" customFormat="1" x14ac:dyDescent="0.25"/>
    <row r="378" s="21" customFormat="1" x14ac:dyDescent="0.25"/>
    <row r="379" s="21" customFormat="1" x14ac:dyDescent="0.25"/>
    <row r="380" s="21" customFormat="1" x14ac:dyDescent="0.25"/>
    <row r="381" s="21" customFormat="1" x14ac:dyDescent="0.25"/>
    <row r="382" s="21" customFormat="1" x14ac:dyDescent="0.25"/>
    <row r="383" s="21" customFormat="1" x14ac:dyDescent="0.25"/>
    <row r="384" s="21" customFormat="1" x14ac:dyDescent="0.25"/>
    <row r="385" s="21" customFormat="1" x14ac:dyDescent="0.25"/>
    <row r="386" s="21" customFormat="1" x14ac:dyDescent="0.25"/>
    <row r="387" s="21" customFormat="1" x14ac:dyDescent="0.25"/>
    <row r="388" s="21" customFormat="1" x14ac:dyDescent="0.25"/>
    <row r="389" s="21" customFormat="1" x14ac:dyDescent="0.25"/>
    <row r="390" s="21" customFormat="1" x14ac:dyDescent="0.25"/>
    <row r="391" s="21" customFormat="1" x14ac:dyDescent="0.25"/>
    <row r="392" s="21" customFormat="1" x14ac:dyDescent="0.25"/>
    <row r="393" s="21" customFormat="1" x14ac:dyDescent="0.25"/>
    <row r="394" s="21" customFormat="1" x14ac:dyDescent="0.25"/>
    <row r="395" s="21" customFormat="1" x14ac:dyDescent="0.25"/>
    <row r="396" s="21" customFormat="1" x14ac:dyDescent="0.25"/>
    <row r="397" s="21" customFormat="1" x14ac:dyDescent="0.25"/>
    <row r="398" s="21" customFormat="1" x14ac:dyDescent="0.25"/>
    <row r="399" s="21" customFormat="1" x14ac:dyDescent="0.25"/>
    <row r="400" s="21" customFormat="1" x14ac:dyDescent="0.25"/>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32">
    <mergeCell ref="A1:T1"/>
    <mergeCell ref="H24:I24"/>
    <mergeCell ref="D25:E25"/>
    <mergeCell ref="B26:G26"/>
    <mergeCell ref="I26:M26"/>
    <mergeCell ref="D3:E3"/>
    <mergeCell ref="B4:G4"/>
    <mergeCell ref="I4:M4"/>
    <mergeCell ref="H44:I44"/>
    <mergeCell ref="D45:E45"/>
    <mergeCell ref="B46:G46"/>
    <mergeCell ref="I46:M46"/>
    <mergeCell ref="H60:I60"/>
    <mergeCell ref="D62:E62"/>
    <mergeCell ref="B63:G63"/>
    <mergeCell ref="I63:M63"/>
    <mergeCell ref="H80:I80"/>
    <mergeCell ref="D82:E82"/>
    <mergeCell ref="B83:G83"/>
    <mergeCell ref="I83:M83"/>
    <mergeCell ref="H101:I101"/>
    <mergeCell ref="D102:E102"/>
    <mergeCell ref="B103:G103"/>
    <mergeCell ref="I103:M103"/>
    <mergeCell ref="D146:E146"/>
    <mergeCell ref="B147:G147"/>
    <mergeCell ref="I147:M147"/>
    <mergeCell ref="H125:I125"/>
    <mergeCell ref="D126:E126"/>
    <mergeCell ref="B127:G127"/>
    <mergeCell ref="I127:M127"/>
    <mergeCell ref="H145:I145"/>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B4" sqref="B4"/>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C1"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80</v>
      </c>
      <c r="L1" s="3" t="s">
        <v>20</v>
      </c>
      <c r="M1" s="2"/>
    </row>
    <row r="2" spans="1:13" x14ac:dyDescent="0.3">
      <c r="A2" s="3" t="s">
        <v>118</v>
      </c>
      <c r="B2" s="3">
        <v>0</v>
      </c>
      <c r="C2" s="3">
        <v>5</v>
      </c>
      <c r="D2" s="3">
        <v>20</v>
      </c>
      <c r="E2" s="3" t="s">
        <v>6</v>
      </c>
      <c r="F2" s="3" t="s">
        <v>27</v>
      </c>
      <c r="G2" s="17" t="s">
        <v>126</v>
      </c>
      <c r="H2" s="3">
        <v>0.40200000000000002</v>
      </c>
      <c r="I2" s="3">
        <v>-1.6</v>
      </c>
      <c r="J2" s="3">
        <v>0.6</v>
      </c>
      <c r="K2" s="3">
        <v>30</v>
      </c>
      <c r="L2" s="3">
        <v>1</v>
      </c>
    </row>
    <row r="3" spans="1:13" x14ac:dyDescent="0.3">
      <c r="A3" s="3" t="s">
        <v>119</v>
      </c>
      <c r="B3" s="3">
        <v>100</v>
      </c>
      <c r="C3" s="3">
        <v>27</v>
      </c>
      <c r="D3" s="3">
        <v>38</v>
      </c>
      <c r="E3" s="3" t="s">
        <v>6</v>
      </c>
      <c r="F3" s="3" t="s">
        <v>27</v>
      </c>
      <c r="G3" s="17" t="s">
        <v>126</v>
      </c>
      <c r="H3" s="3">
        <v>0.40200000000000002</v>
      </c>
      <c r="I3" s="3">
        <v>-1.6</v>
      </c>
      <c r="J3" s="3">
        <v>0.6</v>
      </c>
      <c r="K3" s="3">
        <v>30</v>
      </c>
      <c r="L3" s="3">
        <v>1</v>
      </c>
    </row>
    <row r="4" spans="1:13" x14ac:dyDescent="0.3">
      <c r="A4" s="3" t="s">
        <v>120</v>
      </c>
      <c r="B4" s="3">
        <v>200</v>
      </c>
      <c r="C4" s="3">
        <v>47</v>
      </c>
      <c r="D4" s="3">
        <v>58</v>
      </c>
      <c r="E4" s="3" t="s">
        <v>6</v>
      </c>
      <c r="F4" s="3" t="s">
        <v>27</v>
      </c>
      <c r="G4" s="17" t="s">
        <v>126</v>
      </c>
      <c r="H4" s="3">
        <v>0.40200000000000002</v>
      </c>
      <c r="I4" s="3">
        <v>-1.6</v>
      </c>
      <c r="J4" s="3">
        <v>0.6</v>
      </c>
      <c r="K4" s="3">
        <v>30</v>
      </c>
      <c r="L4" s="3">
        <v>1</v>
      </c>
    </row>
    <row r="5" spans="1:13" x14ac:dyDescent="0.3">
      <c r="A5" s="3" t="s">
        <v>121</v>
      </c>
      <c r="B5" s="3">
        <v>300</v>
      </c>
      <c r="C5" s="3">
        <v>64</v>
      </c>
      <c r="D5" s="3">
        <v>77</v>
      </c>
      <c r="E5" s="3" t="s">
        <v>6</v>
      </c>
      <c r="F5" s="3" t="s">
        <v>27</v>
      </c>
      <c r="G5" s="17" t="s">
        <v>126</v>
      </c>
      <c r="H5" s="3">
        <v>0.40200000000000002</v>
      </c>
      <c r="I5" s="3">
        <v>-1.6</v>
      </c>
      <c r="J5" s="3">
        <v>0.6</v>
      </c>
      <c r="K5" s="3">
        <v>30</v>
      </c>
      <c r="L5" s="3">
        <v>1</v>
      </c>
    </row>
    <row r="6" spans="1:13" x14ac:dyDescent="0.3">
      <c r="A6" s="3" t="s">
        <v>122</v>
      </c>
      <c r="B6" s="3">
        <v>400</v>
      </c>
      <c r="C6" s="3">
        <v>84</v>
      </c>
      <c r="D6" s="3">
        <v>98</v>
      </c>
      <c r="E6" s="3" t="s">
        <v>6</v>
      </c>
      <c r="F6" s="3" t="s">
        <v>27</v>
      </c>
      <c r="G6" s="17" t="s">
        <v>126</v>
      </c>
      <c r="H6" s="3">
        <v>0.40200000000000002</v>
      </c>
      <c r="I6" s="3">
        <v>-1.6</v>
      </c>
      <c r="J6" s="3">
        <v>0.6</v>
      </c>
      <c r="K6" s="3">
        <v>30</v>
      </c>
      <c r="L6" s="3">
        <v>1</v>
      </c>
    </row>
    <row r="7" spans="1:13" x14ac:dyDescent="0.3">
      <c r="A7" s="3" t="s">
        <v>123</v>
      </c>
      <c r="B7" s="3">
        <v>500</v>
      </c>
      <c r="C7" s="3">
        <v>104</v>
      </c>
      <c r="D7" s="3">
        <v>120</v>
      </c>
      <c r="E7" s="3" t="s">
        <v>6</v>
      </c>
      <c r="F7" s="3" t="s">
        <v>27</v>
      </c>
      <c r="G7" s="17" t="s">
        <v>126</v>
      </c>
      <c r="H7" s="3">
        <v>0.40200000000000002</v>
      </c>
      <c r="I7" s="3">
        <v>-1.6</v>
      </c>
      <c r="J7" s="3">
        <v>0.6</v>
      </c>
      <c r="K7" s="3">
        <v>30</v>
      </c>
      <c r="L7" s="3">
        <v>1</v>
      </c>
    </row>
    <row r="8" spans="1:13" x14ac:dyDescent="0.3">
      <c r="A8" s="3" t="s">
        <v>124</v>
      </c>
      <c r="B8" s="3">
        <v>600</v>
      </c>
      <c r="C8" s="3">
        <v>128</v>
      </c>
      <c r="D8" s="3">
        <v>142</v>
      </c>
      <c r="E8" s="3" t="s">
        <v>6</v>
      </c>
      <c r="F8" s="3" t="s">
        <v>27</v>
      </c>
      <c r="G8" s="17" t="s">
        <v>126</v>
      </c>
      <c r="H8" s="3">
        <v>0.40200000000000002</v>
      </c>
      <c r="I8" s="3">
        <v>-1.6</v>
      </c>
      <c r="J8" s="3">
        <v>0.6</v>
      </c>
      <c r="K8" s="3">
        <v>30</v>
      </c>
      <c r="L8" s="3">
        <v>1</v>
      </c>
    </row>
    <row r="9" spans="1:13" x14ac:dyDescent="0.3">
      <c r="A9" s="3" t="s">
        <v>125</v>
      </c>
      <c r="B9" s="3">
        <v>714</v>
      </c>
      <c r="C9" s="3">
        <v>148</v>
      </c>
      <c r="D9" s="3">
        <v>162</v>
      </c>
      <c r="E9" s="3" t="s">
        <v>6</v>
      </c>
      <c r="F9" s="3" t="s">
        <v>27</v>
      </c>
      <c r="G9" s="17" t="s">
        <v>126</v>
      </c>
      <c r="H9" s="3">
        <v>0.40200000000000002</v>
      </c>
      <c r="I9" s="3">
        <v>-1.6</v>
      </c>
      <c r="J9" s="3">
        <v>0.6</v>
      </c>
      <c r="K9" s="3">
        <v>30</v>
      </c>
      <c r="L9" s="3">
        <v>1</v>
      </c>
    </row>
    <row r="10" spans="1:13" x14ac:dyDescent="0.3">
      <c r="F10"/>
    </row>
    <row r="11" spans="1:13" x14ac:dyDescent="0.3">
      <c r="F11"/>
    </row>
    <row r="12" spans="1:13" x14ac:dyDescent="0.3">
      <c r="F12"/>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F4" sqref="F4"/>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109</v>
      </c>
      <c r="E1" s="5" t="s">
        <v>12</v>
      </c>
      <c r="F1" s="5" t="s">
        <v>13</v>
      </c>
      <c r="G1" s="5" t="s">
        <v>14</v>
      </c>
      <c r="H1" s="5" t="s">
        <v>15</v>
      </c>
    </row>
    <row r="2" spans="1:8" ht="14.4" x14ac:dyDescent="0.3">
      <c r="A2" s="17" t="s">
        <v>126</v>
      </c>
      <c r="B2" s="6">
        <v>-1</v>
      </c>
      <c r="C2" s="7">
        <v>4</v>
      </c>
      <c r="D2" s="7">
        <v>2</v>
      </c>
      <c r="E2" s="7">
        <v>5</v>
      </c>
      <c r="F2" s="19" t="s">
        <v>127</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90" zoomScaleNormal="190" workbookViewId="0">
      <selection activeCell="C5" sqref="C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71</v>
      </c>
    </row>
    <row r="5" spans="1:2" ht="84.6" customHeight="1" x14ac:dyDescent="0.3">
      <c r="A5" s="9" t="s">
        <v>34</v>
      </c>
      <c r="B5" s="11" t="s">
        <v>128</v>
      </c>
    </row>
    <row r="6" spans="1:2" x14ac:dyDescent="0.3">
      <c r="A6" s="9" t="s">
        <v>35</v>
      </c>
      <c r="B6" s="3" t="s">
        <v>67</v>
      </c>
    </row>
    <row r="7" spans="1:2" x14ac:dyDescent="0.3">
      <c r="A7" s="9" t="s">
        <v>36</v>
      </c>
      <c r="B7" s="3" t="s">
        <v>68</v>
      </c>
    </row>
    <row r="8" spans="1:2" x14ac:dyDescent="0.3">
      <c r="A8" s="9" t="s">
        <v>37</v>
      </c>
      <c r="B8" s="3" t="s">
        <v>69</v>
      </c>
    </row>
    <row r="9" spans="1:2" x14ac:dyDescent="0.3">
      <c r="A9" s="9" t="s">
        <v>38</v>
      </c>
      <c r="B9" s="10" t="s">
        <v>70</v>
      </c>
    </row>
    <row r="10" spans="1:2"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x14ac:dyDescent="0.3">
      <c r="A7" s="12">
        <v>5</v>
      </c>
      <c r="B7" s="12" t="s">
        <v>86</v>
      </c>
    </row>
    <row r="8" spans="1:8"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3">
      <c r="A21">
        <v>15</v>
      </c>
      <c r="B21" t="s">
        <v>100</v>
      </c>
    </row>
    <row r="22" spans="1:2" x14ac:dyDescent="0.3">
      <c r="A22">
        <v>16</v>
      </c>
      <c r="B22" t="s">
        <v>101</v>
      </c>
    </row>
    <row r="23" spans="1:2" x14ac:dyDescent="0.3">
      <c r="A23" t="s">
        <v>102</v>
      </c>
      <c r="B23" s="12" t="s">
        <v>43</v>
      </c>
    </row>
    <row r="24" spans="1:2" ht="28.8" x14ac:dyDescent="0.3">
      <c r="A24">
        <v>1</v>
      </c>
      <c r="B24" s="12" t="s">
        <v>103</v>
      </c>
    </row>
    <row r="25" spans="1:2" x14ac:dyDescent="0.3">
      <c r="A25">
        <v>2</v>
      </c>
      <c r="B25" t="s">
        <v>104</v>
      </c>
    </row>
    <row r="26" spans="1:2" ht="43.5" customHeight="1" x14ac:dyDescent="0.3">
      <c r="A26">
        <v>3</v>
      </c>
      <c r="B26" s="12" t="s">
        <v>108</v>
      </c>
    </row>
    <row r="27" spans="1:2" ht="28.8" x14ac:dyDescent="0.3">
      <c r="A27">
        <v>4</v>
      </c>
      <c r="B27" s="12" t="s">
        <v>105</v>
      </c>
    </row>
    <row r="28" spans="1:2" ht="57.6" x14ac:dyDescent="0.3">
      <c r="A28">
        <v>5</v>
      </c>
      <c r="B28" s="12" t="s">
        <v>106</v>
      </c>
    </row>
    <row r="29" spans="1:2" ht="41.25" customHeight="1" x14ac:dyDescent="0.3">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2024-12-11T19:19:46Z</dcterms:modified>
</cp:coreProperties>
</file>