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B0188FC2-CA21-461F-968A-B39D58D8463A}"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7" i="2" l="1"/>
  <c r="M177" i="2" s="1"/>
  <c r="K177" i="2"/>
  <c r="F177" i="2"/>
  <c r="E177" i="2"/>
  <c r="G177" i="2" s="1"/>
  <c r="K176" i="2"/>
  <c r="F176" i="2"/>
  <c r="E176" i="2"/>
  <c r="G176" i="2" s="1"/>
  <c r="F175" i="2"/>
  <c r="G175" i="2" s="1"/>
  <c r="E175" i="2"/>
  <c r="J174" i="2"/>
  <c r="K175" i="2" s="1"/>
  <c r="F174" i="2"/>
  <c r="E174" i="2"/>
  <c r="G174" i="2" s="1"/>
  <c r="J173" i="2"/>
  <c r="K174" i="2" s="1"/>
  <c r="I173" i="2"/>
  <c r="I174" i="2" s="1"/>
  <c r="F173" i="2"/>
  <c r="E173" i="2"/>
  <c r="G173" i="2" s="1"/>
  <c r="K172" i="2"/>
  <c r="I172" i="2"/>
  <c r="L172" i="2" s="1"/>
  <c r="M172" i="2" s="1"/>
  <c r="F172" i="2"/>
  <c r="E172" i="2"/>
  <c r="G172" i="2" s="1"/>
  <c r="L171" i="2"/>
  <c r="M171" i="2" s="1"/>
  <c r="K171" i="2"/>
  <c r="G171" i="2"/>
  <c r="F171" i="2"/>
  <c r="E171" i="2"/>
  <c r="L170" i="2"/>
  <c r="M170" i="2" s="1"/>
  <c r="K170" i="2"/>
  <c r="F170" i="2"/>
  <c r="E170" i="2"/>
  <c r="G170" i="2" s="1"/>
  <c r="F169" i="2"/>
  <c r="E169" i="2"/>
  <c r="G169" i="2" s="1"/>
  <c r="F168" i="2"/>
  <c r="E168" i="2"/>
  <c r="G168" i="2" s="1"/>
  <c r="F167" i="2"/>
  <c r="E167" i="2"/>
  <c r="G167" i="2" s="1"/>
  <c r="F166" i="2"/>
  <c r="E166" i="2"/>
  <c r="G166" i="2" s="1"/>
  <c r="F165" i="2"/>
  <c r="E165" i="2"/>
  <c r="G165" i="2" s="1"/>
  <c r="F164" i="2"/>
  <c r="E164" i="2"/>
  <c r="G164" i="2" s="1"/>
  <c r="K160" i="2"/>
  <c r="K159" i="2"/>
  <c r="F159" i="2"/>
  <c r="E159" i="2"/>
  <c r="G159" i="2" s="1"/>
  <c r="J158" i="2"/>
  <c r="F158" i="2"/>
  <c r="E158" i="2"/>
  <c r="G158" i="2" s="1"/>
  <c r="J157" i="2"/>
  <c r="K158" i="2" s="1"/>
  <c r="G157" i="2"/>
  <c r="F157" i="2"/>
  <c r="E157" i="2"/>
  <c r="K156" i="2"/>
  <c r="I156" i="2"/>
  <c r="F156" i="2"/>
  <c r="E156" i="2"/>
  <c r="G156" i="2" s="1"/>
  <c r="M155" i="2"/>
  <c r="L155" i="2"/>
  <c r="K155" i="2"/>
  <c r="F155" i="2"/>
  <c r="E155" i="2"/>
  <c r="G155" i="2" s="1"/>
  <c r="L154" i="2"/>
  <c r="K154" i="2"/>
  <c r="F154" i="2"/>
  <c r="E154" i="2"/>
  <c r="G154" i="2" s="1"/>
  <c r="F153" i="2"/>
  <c r="E153" i="2"/>
  <c r="G153" i="2" s="1"/>
  <c r="F152" i="2"/>
  <c r="E152" i="2"/>
  <c r="G152" i="2" s="1"/>
  <c r="F151" i="2"/>
  <c r="E151" i="2"/>
  <c r="G151" i="2" s="1"/>
  <c r="F150" i="2"/>
  <c r="E150" i="2"/>
  <c r="G150" i="2" s="1"/>
  <c r="F149" i="2"/>
  <c r="E149" i="2"/>
  <c r="G149" i="2" s="1"/>
  <c r="F148" i="2"/>
  <c r="E148" i="2"/>
  <c r="G148" i="2" s="1"/>
  <c r="J143" i="2"/>
  <c r="K144" i="2" s="1"/>
  <c r="I143" i="2"/>
  <c r="F143" i="2"/>
  <c r="E143" i="2"/>
  <c r="G143" i="2" s="1"/>
  <c r="L142" i="2"/>
  <c r="K142" i="2"/>
  <c r="J142" i="2"/>
  <c r="I142" i="2"/>
  <c r="F142" i="2"/>
  <c r="E142" i="2"/>
  <c r="G142" i="2" s="1"/>
  <c r="K141" i="2"/>
  <c r="I141" i="2"/>
  <c r="L141" i="2" s="1"/>
  <c r="M141" i="2" s="1"/>
  <c r="F141" i="2"/>
  <c r="E141" i="2"/>
  <c r="G141" i="2" s="1"/>
  <c r="L140" i="2"/>
  <c r="M140" i="2" s="1"/>
  <c r="K140" i="2"/>
  <c r="F140" i="2"/>
  <c r="E140" i="2"/>
  <c r="G140" i="2" s="1"/>
  <c r="L139" i="2"/>
  <c r="M139" i="2" s="1"/>
  <c r="K139" i="2"/>
  <c r="F139" i="2"/>
  <c r="E139" i="2"/>
  <c r="G139" i="2" s="1"/>
  <c r="F138" i="2"/>
  <c r="E138" i="2"/>
  <c r="G138" i="2" s="1"/>
  <c r="G137" i="2"/>
  <c r="F137" i="2"/>
  <c r="E137" i="2"/>
  <c r="F136" i="2"/>
  <c r="E136" i="2"/>
  <c r="G136" i="2" s="1"/>
  <c r="F135" i="2"/>
  <c r="E135" i="2"/>
  <c r="G135" i="2" s="1"/>
  <c r="F134" i="2"/>
  <c r="E134" i="2"/>
  <c r="F133" i="2"/>
  <c r="E133" i="2"/>
  <c r="G133" i="2" s="1"/>
  <c r="F132" i="2"/>
  <c r="E132" i="2"/>
  <c r="G132" i="2" s="1"/>
  <c r="L127" i="2"/>
  <c r="K127" i="2"/>
  <c r="L126" i="2"/>
  <c r="M126" i="2" s="1"/>
  <c r="K126" i="2"/>
  <c r="F126" i="2"/>
  <c r="E126" i="2"/>
  <c r="G126" i="2" s="1"/>
  <c r="L125" i="2"/>
  <c r="M125" i="2" s="1"/>
  <c r="K125" i="2"/>
  <c r="F125" i="2"/>
  <c r="E125" i="2"/>
  <c r="G125" i="2" s="1"/>
  <c r="L124" i="2"/>
  <c r="M124" i="2" s="1"/>
  <c r="K124" i="2"/>
  <c r="F124" i="2"/>
  <c r="E124" i="2"/>
  <c r="G124" i="2" s="1"/>
  <c r="L123" i="2"/>
  <c r="M123" i="2" s="1"/>
  <c r="K123" i="2"/>
  <c r="F123" i="2"/>
  <c r="E123" i="2"/>
  <c r="G123" i="2" s="1"/>
  <c r="L122" i="2"/>
  <c r="M122" i="2" s="1"/>
  <c r="K122" i="2"/>
  <c r="F122" i="2"/>
  <c r="E122" i="2"/>
  <c r="G122" i="2" s="1"/>
  <c r="L121" i="2"/>
  <c r="M121" i="2" s="1"/>
  <c r="K121" i="2"/>
  <c r="F121" i="2"/>
  <c r="E121" i="2"/>
  <c r="L120" i="2"/>
  <c r="M120" i="2" s="1"/>
  <c r="K120" i="2"/>
  <c r="F120" i="2"/>
  <c r="E120" i="2"/>
  <c r="G120" i="2" s="1"/>
  <c r="F119" i="2"/>
  <c r="E119" i="2"/>
  <c r="G119" i="2" s="1"/>
  <c r="F118" i="2"/>
  <c r="E118" i="2"/>
  <c r="G118" i="2" s="1"/>
  <c r="F117" i="2"/>
  <c r="G117" i="2" s="1"/>
  <c r="E117" i="2"/>
  <c r="G116" i="2"/>
  <c r="F116" i="2"/>
  <c r="E116" i="2"/>
  <c r="F115" i="2"/>
  <c r="E115" i="2"/>
  <c r="G115" i="2" s="1"/>
  <c r="F114" i="2"/>
  <c r="E114" i="2"/>
  <c r="G114" i="2" s="1"/>
  <c r="L111" i="2"/>
  <c r="J111" i="2"/>
  <c r="M111" i="2" s="1"/>
  <c r="F110" i="2"/>
  <c r="G110" i="2" s="1"/>
  <c r="E110" i="2"/>
  <c r="F109" i="2"/>
  <c r="E109" i="2"/>
  <c r="G109" i="2" s="1"/>
  <c r="F108" i="2"/>
  <c r="E108" i="2"/>
  <c r="G108" i="2" s="1"/>
  <c r="F107" i="2"/>
  <c r="E107" i="2"/>
  <c r="G107" i="2" s="1"/>
  <c r="L106" i="2"/>
  <c r="M106" i="2" s="1"/>
  <c r="K106" i="2"/>
  <c r="F106" i="2"/>
  <c r="E106" i="2"/>
  <c r="G106" i="2" s="1"/>
  <c r="K105" i="2"/>
  <c r="F105" i="2"/>
  <c r="E105" i="2"/>
  <c r="G105" i="2" s="1"/>
  <c r="K104" i="2"/>
  <c r="F104" i="2"/>
  <c r="E104" i="2"/>
  <c r="G104" i="2" s="1"/>
  <c r="J103" i="2"/>
  <c r="K103" i="2" s="1"/>
  <c r="F103" i="2"/>
  <c r="E103" i="2"/>
  <c r="G103" i="2" s="1"/>
  <c r="J102" i="2"/>
  <c r="K102" i="2" s="1"/>
  <c r="I102" i="2"/>
  <c r="F102" i="2"/>
  <c r="E102" i="2"/>
  <c r="G102" i="2" s="1"/>
  <c r="K101" i="2"/>
  <c r="I101" i="2"/>
  <c r="L101" i="2" s="1"/>
  <c r="M101" i="2" s="1"/>
  <c r="F101" i="2"/>
  <c r="E101" i="2"/>
  <c r="G101" i="2" s="1"/>
  <c r="L100" i="2"/>
  <c r="K100" i="2"/>
  <c r="G100" i="2"/>
  <c r="F100" i="2"/>
  <c r="E100" i="2"/>
  <c r="L99" i="2"/>
  <c r="M99" i="2" s="1"/>
  <c r="K99" i="2"/>
  <c r="F99" i="2"/>
  <c r="E99" i="2"/>
  <c r="G99" i="2" s="1"/>
  <c r="L96" i="2"/>
  <c r="J96" i="2"/>
  <c r="M96" i="2" s="1"/>
  <c r="F95" i="2"/>
  <c r="E95" i="2"/>
  <c r="G95" i="2" s="1"/>
  <c r="M94" i="2"/>
  <c r="L94" i="2"/>
  <c r="K94" i="2"/>
  <c r="F94" i="2"/>
  <c r="E94" i="2"/>
  <c r="G94" i="2" s="1"/>
  <c r="L93" i="2"/>
  <c r="K93" i="2"/>
  <c r="F93" i="2"/>
  <c r="E93" i="2"/>
  <c r="G93" i="2" s="1"/>
  <c r="L92" i="2"/>
  <c r="K92" i="2"/>
  <c r="F92" i="2"/>
  <c r="E92" i="2"/>
  <c r="G92" i="2" s="1"/>
  <c r="K91" i="2"/>
  <c r="F91" i="2"/>
  <c r="E91" i="2"/>
  <c r="G91" i="2" s="1"/>
  <c r="K90" i="2"/>
  <c r="F90" i="2"/>
  <c r="E90" i="2"/>
  <c r="G90" i="2" s="1"/>
  <c r="K89" i="2"/>
  <c r="J89" i="2"/>
  <c r="F89" i="2"/>
  <c r="E89" i="2"/>
  <c r="G89" i="2" s="1"/>
  <c r="J88" i="2"/>
  <c r="K88" i="2" s="1"/>
  <c r="I88" i="2"/>
  <c r="F88" i="2"/>
  <c r="E88" i="2"/>
  <c r="G88" i="2" s="1"/>
  <c r="L87" i="2"/>
  <c r="M87" i="2" s="1"/>
  <c r="K87" i="2"/>
  <c r="I87" i="2"/>
  <c r="F87" i="2"/>
  <c r="E87" i="2"/>
  <c r="G87" i="2" s="1"/>
  <c r="L86" i="2"/>
  <c r="K86" i="2"/>
  <c r="F86" i="2"/>
  <c r="E86" i="2"/>
  <c r="G86" i="2" s="1"/>
  <c r="L85" i="2"/>
  <c r="M85" i="2" s="1"/>
  <c r="K85" i="2"/>
  <c r="F85" i="2"/>
  <c r="E85" i="2"/>
  <c r="G85" i="2" s="1"/>
  <c r="L84" i="2"/>
  <c r="K84" i="2"/>
  <c r="F84" i="2"/>
  <c r="E84" i="2"/>
  <c r="G84" i="2" s="1"/>
  <c r="F83" i="2"/>
  <c r="E83" i="2"/>
  <c r="G83" i="2" s="1"/>
  <c r="F82" i="2"/>
  <c r="E82" i="2"/>
  <c r="G82" i="2" s="1"/>
  <c r="F81" i="2"/>
  <c r="E81" i="2"/>
  <c r="G81" i="2" s="1"/>
  <c r="F80" i="2"/>
  <c r="E80" i="2"/>
  <c r="G80" i="2" s="1"/>
  <c r="F76" i="2"/>
  <c r="E76" i="2"/>
  <c r="F75" i="2"/>
  <c r="E75" i="2"/>
  <c r="G75" i="2" s="1"/>
  <c r="F74" i="2"/>
  <c r="E74" i="2"/>
  <c r="G74" i="2" s="1"/>
  <c r="F73" i="2"/>
  <c r="E73" i="2"/>
  <c r="G73" i="2" s="1"/>
  <c r="L72" i="2"/>
  <c r="M72" i="2" s="1"/>
  <c r="K72" i="2"/>
  <c r="F72" i="2"/>
  <c r="E72" i="2"/>
  <c r="G72" i="2" s="1"/>
  <c r="L71" i="2"/>
  <c r="M71" i="2" s="1"/>
  <c r="K71" i="2"/>
  <c r="F71" i="2"/>
  <c r="G71" i="2" s="1"/>
  <c r="E71" i="2"/>
  <c r="F70" i="2"/>
  <c r="E70" i="2"/>
  <c r="G70" i="2" s="1"/>
  <c r="J69" i="2"/>
  <c r="K70" i="2" s="1"/>
  <c r="I69" i="2"/>
  <c r="I70" i="2" s="1"/>
  <c r="L70" i="2" s="1"/>
  <c r="M70" i="2" s="1"/>
  <c r="G69" i="2"/>
  <c r="F69" i="2"/>
  <c r="E69" i="2"/>
  <c r="J68" i="2"/>
  <c r="K68" i="2" s="1"/>
  <c r="F68" i="2"/>
  <c r="E68" i="2"/>
  <c r="G68" i="2" s="1"/>
  <c r="K67" i="2"/>
  <c r="I67" i="2"/>
  <c r="I68" i="2" s="1"/>
  <c r="L68" i="2" s="1"/>
  <c r="M68" i="2" s="1"/>
  <c r="F67" i="2"/>
  <c r="E67" i="2"/>
  <c r="G67" i="2" s="1"/>
  <c r="L66" i="2"/>
  <c r="K66" i="2"/>
  <c r="F66" i="2"/>
  <c r="E66" i="2"/>
  <c r="G66" i="2" s="1"/>
  <c r="L65" i="2"/>
  <c r="M65" i="2" s="1"/>
  <c r="K65" i="2"/>
  <c r="F65" i="2"/>
  <c r="E65" i="2"/>
  <c r="G65" i="2" s="1"/>
  <c r="L62" i="2"/>
  <c r="M62" i="2" s="1"/>
  <c r="K62" i="2"/>
  <c r="K61" i="2"/>
  <c r="K60" i="2"/>
  <c r="F60" i="2"/>
  <c r="E60" i="2"/>
  <c r="G60" i="2" s="1"/>
  <c r="K59" i="2"/>
  <c r="J59" i="2"/>
  <c r="F59" i="2"/>
  <c r="E59" i="2"/>
  <c r="G59" i="2" s="1"/>
  <c r="J58" i="2"/>
  <c r="K58" i="2" s="1"/>
  <c r="I58" i="2"/>
  <c r="F58" i="2"/>
  <c r="G58" i="2" s="1"/>
  <c r="E58" i="2"/>
  <c r="L57" i="2"/>
  <c r="M57" i="2" s="1"/>
  <c r="K57" i="2"/>
  <c r="I57" i="2"/>
  <c r="F57" i="2"/>
  <c r="E57" i="2"/>
  <c r="G57" i="2" s="1"/>
  <c r="L56" i="2"/>
  <c r="K56" i="2"/>
  <c r="F56" i="2"/>
  <c r="E56" i="2"/>
  <c r="G56" i="2" s="1"/>
  <c r="L55" i="2"/>
  <c r="M55" i="2" s="1"/>
  <c r="K55" i="2"/>
  <c r="F55" i="2"/>
  <c r="E55" i="2"/>
  <c r="G55" i="2" s="1"/>
  <c r="F54" i="2"/>
  <c r="E54" i="2"/>
  <c r="G54" i="2" s="1"/>
  <c r="F53" i="2"/>
  <c r="E53" i="2"/>
  <c r="G53" i="2" s="1"/>
  <c r="F52" i="2"/>
  <c r="G52" i="2" s="1"/>
  <c r="E52" i="2"/>
  <c r="F51" i="2"/>
  <c r="E51" i="2"/>
  <c r="G51" i="2" s="1"/>
  <c r="F50" i="2"/>
  <c r="E50" i="2"/>
  <c r="G50" i="2" s="1"/>
  <c r="F49" i="2"/>
  <c r="E49" i="2"/>
  <c r="G49" i="2" s="1"/>
  <c r="K45" i="2"/>
  <c r="F45" i="2"/>
  <c r="E45" i="2"/>
  <c r="G45" i="2" s="1"/>
  <c r="J44" i="2"/>
  <c r="F44" i="2"/>
  <c r="E44" i="2"/>
  <c r="G44" i="2" s="1"/>
  <c r="J43" i="2"/>
  <c r="I43" i="2"/>
  <c r="G43" i="2"/>
  <c r="F43" i="2"/>
  <c r="E43" i="2"/>
  <c r="K42" i="2"/>
  <c r="I42" i="2"/>
  <c r="L42" i="2" s="1"/>
  <c r="M42" i="2" s="1"/>
  <c r="F42" i="2"/>
  <c r="E42" i="2"/>
  <c r="G42" i="2" s="1"/>
  <c r="L41" i="2"/>
  <c r="M41" i="2" s="1"/>
  <c r="K41" i="2"/>
  <c r="G41" i="2"/>
  <c r="F41" i="2"/>
  <c r="E41" i="2"/>
  <c r="L40" i="2"/>
  <c r="M40" i="2" s="1"/>
  <c r="K40" i="2"/>
  <c r="F40" i="2"/>
  <c r="E40" i="2"/>
  <c r="G40" i="2" s="1"/>
  <c r="G39" i="2"/>
  <c r="F39" i="2"/>
  <c r="E39" i="2"/>
  <c r="F38" i="2"/>
  <c r="G38" i="2" s="1"/>
  <c r="E38" i="2"/>
  <c r="F37" i="2"/>
  <c r="E37" i="2"/>
  <c r="G37" i="2" s="1"/>
  <c r="F36" i="2"/>
  <c r="E36" i="2"/>
  <c r="G36" i="2" s="1"/>
  <c r="F35" i="2"/>
  <c r="E35" i="2"/>
  <c r="G35" i="2" s="1"/>
  <c r="F34" i="2"/>
  <c r="E34" i="2"/>
  <c r="G34" i="2" s="1"/>
  <c r="F30" i="2"/>
  <c r="E30" i="2"/>
  <c r="G30" i="2" s="1"/>
  <c r="F29" i="2"/>
  <c r="E29" i="2"/>
  <c r="G29" i="2" s="1"/>
  <c r="F28" i="2"/>
  <c r="E28" i="2"/>
  <c r="G28" i="2" s="1"/>
  <c r="L27" i="2"/>
  <c r="M27" i="2" s="1"/>
  <c r="K27" i="2"/>
  <c r="G27" i="2"/>
  <c r="F27" i="2"/>
  <c r="E27" i="2"/>
  <c r="K26" i="2"/>
  <c r="F26" i="2"/>
  <c r="E26" i="2"/>
  <c r="G26" i="2" s="1"/>
  <c r="K25" i="2"/>
  <c r="F25" i="2"/>
  <c r="G25" i="2" s="1"/>
  <c r="E25" i="2"/>
  <c r="J24" i="2"/>
  <c r="K24" i="2" s="1"/>
  <c r="F24" i="2"/>
  <c r="E24" i="2"/>
  <c r="G24" i="2" s="1"/>
  <c r="L23" i="2"/>
  <c r="M23" i="2" s="1"/>
  <c r="K23" i="2"/>
  <c r="J23" i="2"/>
  <c r="F23" i="2"/>
  <c r="E23" i="2"/>
  <c r="K22" i="2"/>
  <c r="I22" i="2"/>
  <c r="I23" i="2" s="1"/>
  <c r="I24" i="2" s="1"/>
  <c r="L24" i="2" s="1"/>
  <c r="M24" i="2" s="1"/>
  <c r="F22" i="2"/>
  <c r="E22" i="2"/>
  <c r="G22" i="2" s="1"/>
  <c r="L21" i="2"/>
  <c r="M21" i="2" s="1"/>
  <c r="K21" i="2"/>
  <c r="F21" i="2"/>
  <c r="G21" i="2" s="1"/>
  <c r="E21" i="2"/>
  <c r="L20" i="2"/>
  <c r="M20" i="2" s="1"/>
  <c r="K20" i="2"/>
  <c r="F20" i="2"/>
  <c r="E20" i="2"/>
  <c r="G20" i="2" s="1"/>
  <c r="F19" i="2"/>
  <c r="E19" i="2"/>
  <c r="G19" i="2" s="1"/>
  <c r="L16" i="2"/>
  <c r="M16" i="2" s="1"/>
  <c r="K16" i="2"/>
  <c r="L15" i="2"/>
  <c r="M15" i="2" s="1"/>
  <c r="K15" i="2"/>
  <c r="F15" i="2"/>
  <c r="E15" i="2"/>
  <c r="G15" i="2" s="1"/>
  <c r="L14" i="2"/>
  <c r="M14" i="2" s="1"/>
  <c r="K14" i="2"/>
  <c r="F14" i="2"/>
  <c r="G14" i="2" s="1"/>
  <c r="E14" i="2"/>
  <c r="K13" i="2"/>
  <c r="F13" i="2"/>
  <c r="E13" i="2"/>
  <c r="G13" i="2" s="1"/>
  <c r="F12" i="2"/>
  <c r="E12" i="2"/>
  <c r="G12" i="2" s="1"/>
  <c r="K11" i="2"/>
  <c r="J11" i="2"/>
  <c r="K12" i="2" s="1"/>
  <c r="F11" i="2"/>
  <c r="E11" i="2"/>
  <c r="G11" i="2" s="1"/>
  <c r="J10" i="2"/>
  <c r="K10" i="2" s="1"/>
  <c r="I10" i="2"/>
  <c r="F10" i="2"/>
  <c r="E10" i="2"/>
  <c r="G10" i="2" s="1"/>
  <c r="K9" i="2"/>
  <c r="I9" i="2"/>
  <c r="L9" i="2" s="1"/>
  <c r="M9" i="2" s="1"/>
  <c r="F9" i="2"/>
  <c r="E9" i="2"/>
  <c r="G9" i="2" s="1"/>
  <c r="L8" i="2"/>
  <c r="M8" i="2" s="1"/>
  <c r="K8" i="2"/>
  <c r="F8" i="2"/>
  <c r="E8" i="2"/>
  <c r="G8" i="2" s="1"/>
  <c r="L7" i="2"/>
  <c r="M7" i="2" s="1"/>
  <c r="K7" i="2"/>
  <c r="F7" i="2"/>
  <c r="E7" i="2"/>
  <c r="G7" i="2" s="1"/>
  <c r="L6" i="2"/>
  <c r="K6" i="2"/>
  <c r="F6" i="2"/>
  <c r="E6" i="2"/>
  <c r="G6" i="2" s="1"/>
  <c r="L5" i="2"/>
  <c r="M5" i="2" s="1"/>
  <c r="K5" i="2"/>
  <c r="F5" i="2"/>
  <c r="E5" i="2"/>
  <c r="G5" i="2" s="1"/>
  <c r="F4" i="2"/>
  <c r="E4" i="2"/>
  <c r="G4" i="2" s="1"/>
  <c r="M6" i="2" l="1"/>
  <c r="M142" i="2"/>
  <c r="I25" i="2"/>
  <c r="L58" i="2"/>
  <c r="M58" i="2" s="1"/>
  <c r="I59" i="2"/>
  <c r="K69" i="2"/>
  <c r="M92" i="2"/>
  <c r="M56" i="2"/>
  <c r="L69" i="2"/>
  <c r="M69" i="2" s="1"/>
  <c r="I144" i="2"/>
  <c r="L144" i="2" s="1"/>
  <c r="M144" i="2" s="1"/>
  <c r="L143" i="2"/>
  <c r="M143" i="2" s="1"/>
  <c r="L67" i="2"/>
  <c r="M67" i="2" s="1"/>
  <c r="L43" i="2"/>
  <c r="I44" i="2"/>
  <c r="I175" i="2"/>
  <c r="L174" i="2"/>
  <c r="M174" i="2" s="1"/>
  <c r="I11" i="2"/>
  <c r="L10" i="2"/>
  <c r="M10" i="2" s="1"/>
  <c r="K43" i="2"/>
  <c r="K44" i="2"/>
  <c r="G134" i="2"/>
  <c r="L156" i="2"/>
  <c r="M156" i="2" s="1"/>
  <c r="I157" i="2"/>
  <c r="K173" i="2"/>
  <c r="L88" i="2"/>
  <c r="M88" i="2" s="1"/>
  <c r="I89" i="2"/>
  <c r="L173" i="2"/>
  <c r="G76" i="2"/>
  <c r="L102" i="2"/>
  <c r="M102" i="2" s="1"/>
  <c r="I103" i="2"/>
  <c r="G121" i="2"/>
  <c r="M100" i="2"/>
  <c r="K143" i="2"/>
  <c r="M86" i="2"/>
  <c r="M154" i="2"/>
  <c r="M84" i="2"/>
  <c r="M127" i="2"/>
  <c r="M66" i="2"/>
  <c r="M93" i="2"/>
  <c r="L22" i="2"/>
  <c r="M22" i="2" s="1"/>
  <c r="G23" i="2"/>
  <c r="K157" i="2"/>
  <c r="I158" i="2" l="1"/>
  <c r="L157" i="2"/>
  <c r="M157" i="2" s="1"/>
  <c r="I104" i="2"/>
  <c r="L103" i="2"/>
  <c r="M103" i="2" s="1"/>
  <c r="I12" i="2"/>
  <c r="L11" i="2"/>
  <c r="M11" i="2" s="1"/>
  <c r="I60" i="2"/>
  <c r="L59" i="2"/>
  <c r="M59" i="2" s="1"/>
  <c r="M173" i="2"/>
  <c r="L175" i="2"/>
  <c r="M175" i="2" s="1"/>
  <c r="L176" i="2"/>
  <c r="M176" i="2" s="1"/>
  <c r="L26" i="2"/>
  <c r="M26" i="2" s="1"/>
  <c r="L25" i="2"/>
  <c r="M25" i="2" s="1"/>
  <c r="I90" i="2"/>
  <c r="L89" i="2"/>
  <c r="M89" i="2" s="1"/>
  <c r="I45" i="2"/>
  <c r="L45" i="2" s="1"/>
  <c r="M45" i="2" s="1"/>
  <c r="L44" i="2"/>
  <c r="M44" i="2" s="1"/>
  <c r="M43" i="2"/>
  <c r="L61" i="2" l="1"/>
  <c r="M61" i="2" s="1"/>
  <c r="L60" i="2"/>
  <c r="M60" i="2" s="1"/>
  <c r="L12" i="2"/>
  <c r="M12" i="2" s="1"/>
  <c r="L13" i="2"/>
  <c r="M13" i="2" s="1"/>
  <c r="L105" i="2"/>
  <c r="M105" i="2" s="1"/>
  <c r="L104" i="2"/>
  <c r="M104" i="2" s="1"/>
  <c r="L90" i="2"/>
  <c r="M90" i="2" s="1"/>
  <c r="L91" i="2"/>
  <c r="M91" i="2" s="1"/>
  <c r="I159" i="2"/>
  <c r="L158" i="2"/>
  <c r="M158" i="2" s="1"/>
  <c r="L160" i="2" l="1"/>
  <c r="M160" i="2" s="1"/>
  <c r="L159" i="2"/>
  <c r="M159" i="2" s="1"/>
</calcChain>
</file>

<file path=xl/sharedStrings.xml><?xml version="1.0" encoding="utf-8"?>
<sst xmlns="http://schemas.openxmlformats.org/spreadsheetml/2006/main" count="235" uniqueCount="135">
  <si>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</si>
  <si>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</si>
  <si>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</si>
  <si>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</si>
  <si>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</si>
  <si>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</si>
  <si>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</si>
  <si>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</si>
  <si>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</si>
  <si>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</si>
  <si>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</si>
  <si>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</si>
  <si>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</si>
  <si>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</si>
  <si>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</si>
  <si>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</si>
  <si>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</si>
  <si>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</si>
  <si>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</si>
  <si>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</si>
  <si>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</si>
  <si>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</si>
  <si>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</si>
  <si>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</si>
  <si>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</si>
  <si>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</si>
  <si>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</si>
  <si>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</si>
  <si>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</si>
  <si>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</si>
  <si>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</si>
  <si>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</si>
  <si>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</si>
  <si>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</si>
  <si>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</si>
  <si>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</si>
  <si>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</si>
  <si>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</si>
  <si>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</si>
  <si>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</si>
  <si>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</si>
  <si>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</si>
  <si>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</si>
  <si>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</si>
  <si>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</si>
  <si>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</si>
  <si>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</si>
  <si>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</si>
  <si>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</si>
  <si>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</si>
  <si>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</si>
  <si>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</si>
  <si>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</si>
  <si>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</si>
  <si>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</si>
  <si>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</si>
  <si>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</si>
  <si>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</si>
  <si>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</si>
  <si>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</si>
  <si>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</si>
  <si>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</si>
  <si>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</si>
  <si>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</si>
  <si>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</si>
  <si>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</si>
  <si>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</si>
  <si>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</si>
  <si>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</si>
  <si>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</si>
  <si>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</si>
  <si>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</si>
  <si>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</si>
  <si>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</si>
  <si>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</si>
  <si>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</si>
  <si>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</si>
  <si>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</si>
  <si>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</si>
  <si>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</si>
  <si>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</si>
  <si>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</si>
  <si>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</si>
  <si>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</si>
  <si>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</si>
  <si>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</si>
  <si>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</si>
  <si>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</si>
  <si>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</si>
  <si>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</si>
  <si>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</si>
  <si>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</si>
  <si>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</si>
  <si>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</si>
  <si>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</si>
  <si>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</si>
  <si>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</si>
  <si>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</si>
  <si>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</si>
  <si>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</si>
  <si>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</si>
  <si>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</si>
  <si>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DLB</t>
  </si>
  <si>
    <t>Long_Slope_Direction</t>
  </si>
  <si>
    <t>Explanation</t>
  </si>
  <si>
    <t>package_name_of_khal</t>
  </si>
  <si>
    <t>Data written vertically</t>
  </si>
  <si>
    <t>1:zero chaiange at outfall 0:zero chainage at origin</t>
  </si>
  <si>
    <t>House area</t>
  </si>
  <si>
    <t>Earthen road</t>
  </si>
  <si>
    <t>Cross Section for Re-excavation of Nawdanga khal from km. 0.000 to km. 1.002  in polder -2 in c/w Tarail-Pachuria Sub-Project under CRISP-WRM under Specialized Division. BWDB, Gopalganj during the year 2024-2025.</t>
  </si>
  <si>
    <t xml:space="preserve"> Re-excavation of Nawdanga khal from km. 0.000 to km. 1.002  in polder -2 in c/w Tarail-Pachuria Sub-Project under CRISP-WRM under Specialized Division. BWDB, Gopalganj during the year 2024-2025.</t>
  </si>
  <si>
    <t>(Md.Kamrul Hasan),EE</t>
  </si>
  <si>
    <t>X - Section at km.</t>
  </si>
  <si>
    <t xml:space="preserve">Ditch </t>
  </si>
  <si>
    <t>Net Area :</t>
  </si>
  <si>
    <t>-</t>
  </si>
  <si>
    <t xml:space="preserve">Home </t>
  </si>
  <si>
    <t>Ditch</t>
  </si>
  <si>
    <t>.</t>
  </si>
  <si>
    <t>Post-work</t>
  </si>
  <si>
    <t>Low land</t>
  </si>
  <si>
    <t>TP_KEX_19</t>
  </si>
  <si>
    <t>NWK0</t>
  </si>
  <si>
    <t>NWK1</t>
  </si>
  <si>
    <t>NWK2</t>
  </si>
  <si>
    <t>NWK3</t>
  </si>
  <si>
    <t>NWK4</t>
  </si>
  <si>
    <t>NWK5</t>
  </si>
  <si>
    <t>NWK6</t>
  </si>
  <si>
    <t>NWK7</t>
  </si>
  <si>
    <t>NWK8</t>
  </si>
  <si>
    <t>NWK9</t>
  </si>
  <si>
    <t>NWK10</t>
  </si>
  <si>
    <t>Nawdanga khal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</si>
</sst>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0" fontId="5" fillId="0" borderId="0" xfId="9" applyAlignment="1">
      <alignment horizontal="center"/>
    </xf>
    <xf numFmtId="0" fontId="10" fillId="0" borderId="0" xfId="9" applyFont="1" applyAlignment="1">
      <alignment horizontal="center" vertical="center" wrapText="1"/>
    </xf>
    <xf numFmtId="0" fontId="10" fillId="0" borderId="0" xfId="9" applyFont="1" applyAlignment="1">
      <alignment vertical="center" wrapText="1"/>
    </xf>
    <xf numFmtId="164" fontId="5" fillId="0" borderId="0" xfId="14" applyNumberFormat="1" applyFont="1" applyAlignment="1">
      <alignment horizontal="center"/>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2" fontId="14" fillId="0" borderId="0" xfId="14" applyNumberFormat="1" applyFont="1" applyAlignment="1">
      <alignment horizontal="center"/>
    </xf>
    <xf numFmtId="2" fontId="5" fillId="0" borderId="0" xfId="14" applyNumberFormat="1"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(Data)'!$B$3:$B$16</c:f>
              <c:numCache>
                <c:formatCode>General</c:formatCode>
                <c:ptCount val="14"/>
                <c:pt idx="0">
                  <c:v>0</c:v>
                </c:pt>
                <c:pt idx="1">
                  <c:v>5</c:v>
                </c:pt>
                <c:pt idx="2">
                  <c:v>10</c:v>
                </c:pt>
                <c:pt idx="3">
                  <c:v>11</c:v>
                </c:pt>
                <c:pt idx="4">
                  <c:v>13</c:v>
                </c:pt>
                <c:pt idx="5">
                  <c:v>15</c:v>
                </c:pt>
                <c:pt idx="6">
                  <c:v>16</c:v>
                </c:pt>
                <c:pt idx="7">
                  <c:v>17</c:v>
                </c:pt>
                <c:pt idx="8">
                  <c:v>19</c:v>
                </c:pt>
                <c:pt idx="9">
                  <c:v>21</c:v>
                </c:pt>
                <c:pt idx="10">
                  <c:v>22</c:v>
                </c:pt>
                <c:pt idx="11">
                  <c:v>25</c:v>
                </c:pt>
                <c:pt idx="12">
                  <c:v>30</c:v>
                </c:pt>
              </c:numCache>
            </c:numRef>
          </c:xVal>
          <c:yVal>
            <c:numRef>
              <c:f>'[1]Nawdanga khal (Data)'!$C$3:$C$16</c:f>
              <c:numCache>
                <c:formatCode>General</c:formatCode>
                <c:ptCount val="14"/>
                <c:pt idx="0">
                  <c:v>1.909</c:v>
                </c:pt>
                <c:pt idx="1">
                  <c:v>1.919</c:v>
                </c:pt>
                <c:pt idx="2">
                  <c:v>1.9390000000000001</c:v>
                </c:pt>
                <c:pt idx="3">
                  <c:v>0.48799999999999999</c:v>
                </c:pt>
                <c:pt idx="4">
                  <c:v>0.23899999999999999</c:v>
                </c:pt>
                <c:pt idx="5">
                  <c:v>7.9000000000000001E-2</c:v>
                </c:pt>
                <c:pt idx="6">
                  <c:v>1.9E-2</c:v>
                </c:pt>
                <c:pt idx="7">
                  <c:v>7.3999999999999996E-2</c:v>
                </c:pt>
                <c:pt idx="8">
                  <c:v>0.23200000000000001</c:v>
                </c:pt>
                <c:pt idx="9">
                  <c:v>0.44900000000000001</c:v>
                </c:pt>
                <c:pt idx="10">
                  <c:v>1.929</c:v>
                </c:pt>
                <c:pt idx="11">
                  <c:v>1.919</c:v>
                </c:pt>
                <c:pt idx="12">
                  <c:v>1.9039999999999999</c:v>
                </c:pt>
              </c:numCache>
            </c:numRef>
          </c:yVal>
          <c:smooth val="0"/>
          <c:extLst>
            <c:ext xmlns:c16="http://schemas.microsoft.com/office/drawing/2014/chart" uri="{C3380CC4-5D6E-409C-BE32-E72D297353CC}">
              <c16:uniqueId val="{00000000-9CF4-428E-9346-7E331977F492}"/>
            </c:ext>
          </c:extLst>
        </c:ser>
        <c:ser>
          <c:idx val="1"/>
          <c:order val="1"/>
          <c:spPr>
            <a:ln w="12700">
              <a:solidFill>
                <a:srgbClr val="FF00FF"/>
              </a:solidFill>
              <a:prstDash val="solid"/>
            </a:ln>
          </c:spPr>
          <c:marker>
            <c:symbol val="none"/>
          </c:marker>
          <c:xVal>
            <c:numRef>
              <c:f>'[1]Nawdanga khal (Data)'!$I$3:$I$16</c:f>
              <c:numCache>
                <c:formatCode>General</c:formatCode>
                <c:ptCount val="14"/>
                <c:pt idx="1">
                  <c:v>0</c:v>
                </c:pt>
                <c:pt idx="2">
                  <c:v>5</c:v>
                </c:pt>
                <c:pt idx="3">
                  <c:v>8.5</c:v>
                </c:pt>
                <c:pt idx="4">
                  <c:v>10</c:v>
                </c:pt>
                <c:pt idx="5">
                  <c:v>11</c:v>
                </c:pt>
                <c:pt idx="6">
                  <c:v>13.231999999999999</c:v>
                </c:pt>
                <c:pt idx="7">
                  <c:v>15.731999999999999</c:v>
                </c:pt>
                <c:pt idx="8">
                  <c:v>18.231999999999999</c:v>
                </c:pt>
                <c:pt idx="9">
                  <c:v>20.332000000000001</c:v>
                </c:pt>
                <c:pt idx="10">
                  <c:v>21</c:v>
                </c:pt>
                <c:pt idx="11">
                  <c:v>22</c:v>
                </c:pt>
                <c:pt idx="12">
                  <c:v>25</c:v>
                </c:pt>
                <c:pt idx="13">
                  <c:v>30</c:v>
                </c:pt>
              </c:numCache>
            </c:numRef>
          </c:xVal>
          <c:yVal>
            <c:numRef>
              <c:f>'[1]Nawdanga khal (Data)'!$J$3:$J$16</c:f>
              <c:numCache>
                <c:formatCode>General</c:formatCode>
                <c:ptCount val="14"/>
                <c:pt idx="1">
                  <c:v>1.909</c:v>
                </c:pt>
                <c:pt idx="2">
                  <c:v>1.919</c:v>
                </c:pt>
                <c:pt idx="3">
                  <c:v>1.9390000000000001</c:v>
                </c:pt>
                <c:pt idx="4">
                  <c:v>1.9390000000000001</c:v>
                </c:pt>
                <c:pt idx="5">
                  <c:v>0.48799999999999999</c:v>
                </c:pt>
                <c:pt idx="6">
                  <c:v>-1</c:v>
                </c:pt>
                <c:pt idx="7">
                  <c:v>-1</c:v>
                </c:pt>
                <c:pt idx="8">
                  <c:v>-1</c:v>
                </c:pt>
                <c:pt idx="9">
                  <c:v>0.4</c:v>
                </c:pt>
                <c:pt idx="10">
                  <c:v>0.44900000000000001</c:v>
                </c:pt>
                <c:pt idx="11">
                  <c:v>1.929</c:v>
                </c:pt>
                <c:pt idx="12">
                  <c:v>1.919</c:v>
                </c:pt>
                <c:pt idx="13">
                  <c:v>1.9039999999999999</c:v>
                </c:pt>
              </c:numCache>
            </c:numRef>
          </c:yVal>
          <c:smooth val="0"/>
          <c:extLst>
            <c:ext xmlns:c16="http://schemas.microsoft.com/office/drawing/2014/chart" uri="{C3380CC4-5D6E-409C-BE32-E72D297353CC}">
              <c16:uniqueId val="{00000001-9CF4-428E-9346-7E331977F492}"/>
            </c:ext>
          </c:extLst>
        </c:ser>
        <c:dLbls>
          <c:showLegendKey val="0"/>
          <c:showVal val="0"/>
          <c:showCatName val="0"/>
          <c:showSerName val="0"/>
          <c:showPercent val="0"/>
          <c:showBubbleSize val="0"/>
        </c:dLbls>
        <c:axId val="217031424"/>
        <c:axId val="217032960"/>
      </c:scatterChart>
      <c:valAx>
        <c:axId val="217031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32960"/>
        <c:crosses val="autoZero"/>
        <c:crossBetween val="midCat"/>
      </c:valAx>
      <c:valAx>
        <c:axId val="217032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31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(Data)'!$B$147:$B$160</c:f>
              <c:numCache>
                <c:formatCode>General</c:formatCode>
                <c:ptCount val="14"/>
                <c:pt idx="0">
                  <c:v>0</c:v>
                </c:pt>
                <c:pt idx="1">
                  <c:v>5</c:v>
                </c:pt>
                <c:pt idx="2">
                  <c:v>10</c:v>
                </c:pt>
                <c:pt idx="3">
                  <c:v>10.5</c:v>
                </c:pt>
                <c:pt idx="4">
                  <c:v>11</c:v>
                </c:pt>
                <c:pt idx="5">
                  <c:v>11.5</c:v>
                </c:pt>
                <c:pt idx="6">
                  <c:v>12</c:v>
                </c:pt>
                <c:pt idx="7">
                  <c:v>12.5</c:v>
                </c:pt>
                <c:pt idx="8">
                  <c:v>13.5</c:v>
                </c:pt>
                <c:pt idx="9">
                  <c:v>14</c:v>
                </c:pt>
                <c:pt idx="10">
                  <c:v>20</c:v>
                </c:pt>
                <c:pt idx="11">
                  <c:v>25</c:v>
                </c:pt>
                <c:pt idx="12">
                  <c:v>25</c:v>
                </c:pt>
              </c:numCache>
            </c:numRef>
          </c:xVal>
          <c:yVal>
            <c:numRef>
              <c:f>'[1]Nawdanga khal (Data)'!$C$147:$C$160</c:f>
              <c:numCache>
                <c:formatCode>General</c:formatCode>
                <c:ptCount val="14"/>
                <c:pt idx="0">
                  <c:v>0.156</c:v>
                </c:pt>
                <c:pt idx="1">
                  <c:v>0.161</c:v>
                </c:pt>
                <c:pt idx="2">
                  <c:v>0.16600000000000001</c:v>
                </c:pt>
                <c:pt idx="3">
                  <c:v>0.109</c:v>
                </c:pt>
                <c:pt idx="4">
                  <c:v>-4.9000000000000002E-2</c:v>
                </c:pt>
                <c:pt idx="5">
                  <c:v>-0.104</c:v>
                </c:pt>
                <c:pt idx="6">
                  <c:v>-0.13500000000000001</c:v>
                </c:pt>
                <c:pt idx="7">
                  <c:v>-0.106</c:v>
                </c:pt>
                <c:pt idx="8">
                  <c:v>-4.3999999999999997E-2</c:v>
                </c:pt>
                <c:pt idx="9">
                  <c:v>-9.5000000000000001E-2</c:v>
                </c:pt>
                <c:pt idx="10">
                  <c:v>0.18099999999999999</c:v>
                </c:pt>
                <c:pt idx="11">
                  <c:v>0.186</c:v>
                </c:pt>
                <c:pt idx="12">
                  <c:v>0.191</c:v>
                </c:pt>
              </c:numCache>
            </c:numRef>
          </c:yVal>
          <c:smooth val="0"/>
          <c:extLst>
            <c:ext xmlns:c16="http://schemas.microsoft.com/office/drawing/2014/chart" uri="{C3380CC4-5D6E-409C-BE32-E72D297353CC}">
              <c16:uniqueId val="{00000000-B586-438D-84C7-02388C4E7CC5}"/>
            </c:ext>
          </c:extLst>
        </c:ser>
        <c:ser>
          <c:idx val="1"/>
          <c:order val="1"/>
          <c:spPr>
            <a:ln w="12700">
              <a:solidFill>
                <a:srgbClr val="FF00FF"/>
              </a:solidFill>
              <a:prstDash val="solid"/>
            </a:ln>
          </c:spPr>
          <c:marker>
            <c:symbol val="none"/>
          </c:marker>
          <c:xVal>
            <c:numRef>
              <c:f>'[1]Nawdanga khal (Data)'!$I$147:$I$160</c:f>
              <c:numCache>
                <c:formatCode>General</c:formatCode>
                <c:ptCount val="14"/>
                <c:pt idx="6">
                  <c:v>0</c:v>
                </c:pt>
                <c:pt idx="7">
                  <c:v>5</c:v>
                </c:pt>
                <c:pt idx="8">
                  <c:v>10</c:v>
                </c:pt>
                <c:pt idx="9">
                  <c:v>11.749000000000001</c:v>
                </c:pt>
                <c:pt idx="10">
                  <c:v>14.249000000000001</c:v>
                </c:pt>
                <c:pt idx="11">
                  <c:v>16.749000000000002</c:v>
                </c:pt>
                <c:pt idx="12">
                  <c:v>18.399000000000001</c:v>
                </c:pt>
                <c:pt idx="13">
                  <c:v>20</c:v>
                </c:pt>
              </c:numCache>
            </c:numRef>
          </c:xVal>
          <c:yVal>
            <c:numRef>
              <c:f>'[1]Nawdanga khal (Data)'!$J$147:$J$160</c:f>
              <c:numCache>
                <c:formatCode>General</c:formatCode>
                <c:ptCount val="14"/>
                <c:pt idx="6">
                  <c:v>0.156</c:v>
                </c:pt>
                <c:pt idx="7">
                  <c:v>0.161</c:v>
                </c:pt>
                <c:pt idx="8">
                  <c:v>0.16600000000000001</c:v>
                </c:pt>
                <c:pt idx="9">
                  <c:v>-1</c:v>
                </c:pt>
                <c:pt idx="10">
                  <c:v>-1</c:v>
                </c:pt>
                <c:pt idx="11">
                  <c:v>-1</c:v>
                </c:pt>
                <c:pt idx="12">
                  <c:v>0.1</c:v>
                </c:pt>
                <c:pt idx="13">
                  <c:v>0.18099999999999999</c:v>
                </c:pt>
              </c:numCache>
            </c:numRef>
          </c:yVal>
          <c:smooth val="0"/>
          <c:extLst>
            <c:ext xmlns:c16="http://schemas.microsoft.com/office/drawing/2014/chart" uri="{C3380CC4-5D6E-409C-BE32-E72D297353CC}">
              <c16:uniqueId val="{00000001-B586-438D-84C7-02388C4E7CC5}"/>
            </c:ext>
          </c:extLst>
        </c:ser>
        <c:dLbls>
          <c:showLegendKey val="0"/>
          <c:showVal val="0"/>
          <c:showCatName val="0"/>
          <c:showSerName val="0"/>
          <c:showPercent val="0"/>
          <c:showBubbleSize val="0"/>
        </c:dLbls>
        <c:axId val="218589440"/>
        <c:axId val="218603520"/>
      </c:scatterChart>
      <c:valAx>
        <c:axId val="218589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03520"/>
        <c:crosses val="autoZero"/>
        <c:crossBetween val="midCat"/>
      </c:valAx>
      <c:valAx>
        <c:axId val="218603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89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(Data)'!$B$163:$B$177</c:f>
              <c:numCache>
                <c:formatCode>General</c:formatCode>
                <c:ptCount val="15"/>
                <c:pt idx="0">
                  <c:v>0</c:v>
                </c:pt>
                <c:pt idx="1">
                  <c:v>5</c:v>
                </c:pt>
                <c:pt idx="2">
                  <c:v>8.5</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'[1]Nawdanga khal (Data)'!$C$163:$C$177</c:f>
              <c:numCache>
                <c:formatCode>General</c:formatCode>
                <c:ptCount val="15"/>
                <c:pt idx="0">
                  <c:v>-7.1999999999999995E-2</c:v>
                </c:pt>
                <c:pt idx="1">
                  <c:v>-6.7000000000000004E-2</c:v>
                </c:pt>
                <c:pt idx="2">
                  <c:v>-6.2E-2</c:v>
                </c:pt>
                <c:pt idx="3">
                  <c:v>0.72</c:v>
                </c:pt>
                <c:pt idx="4">
                  <c:v>0.72799999999999998</c:v>
                </c:pt>
                <c:pt idx="5">
                  <c:v>9.6000000000000002E-2</c:v>
                </c:pt>
                <c:pt idx="6">
                  <c:v>5.6000000000000001E-2</c:v>
                </c:pt>
                <c:pt idx="7">
                  <c:v>3.2000000000000001E-2</c:v>
                </c:pt>
                <c:pt idx="8">
                  <c:v>2.8000000000000001E-2</c:v>
                </c:pt>
                <c:pt idx="9">
                  <c:v>0.03</c:v>
                </c:pt>
                <c:pt idx="10">
                  <c:v>5.7000000000000002E-2</c:v>
                </c:pt>
                <c:pt idx="11">
                  <c:v>9.2999999999999999E-2</c:v>
                </c:pt>
                <c:pt idx="12">
                  <c:v>0.218</c:v>
                </c:pt>
                <c:pt idx="13">
                  <c:v>0.223</c:v>
                </c:pt>
                <c:pt idx="14">
                  <c:v>0.22800000000000001</c:v>
                </c:pt>
              </c:numCache>
            </c:numRef>
          </c:yVal>
          <c:smooth val="0"/>
          <c:extLst>
            <c:ext xmlns:c16="http://schemas.microsoft.com/office/drawing/2014/chart" uri="{C3380CC4-5D6E-409C-BE32-E72D297353CC}">
              <c16:uniqueId val="{00000000-FEAB-4419-81A4-3A279B54A310}"/>
            </c:ext>
          </c:extLst>
        </c:ser>
        <c:ser>
          <c:idx val="1"/>
          <c:order val="1"/>
          <c:spPr>
            <a:ln w="12700">
              <a:solidFill>
                <a:srgbClr val="FF00FF"/>
              </a:solidFill>
              <a:prstDash val="solid"/>
            </a:ln>
          </c:spPr>
          <c:marker>
            <c:symbol val="none"/>
          </c:marker>
          <c:xVal>
            <c:numRef>
              <c:f>'[1]Nawdanga khal (Data)'!$I$163:$I$177</c:f>
              <c:numCache>
                <c:formatCode>General</c:formatCode>
                <c:ptCount val="15"/>
                <c:pt idx="6">
                  <c:v>0</c:v>
                </c:pt>
                <c:pt idx="7">
                  <c:v>5</c:v>
                </c:pt>
                <c:pt idx="8">
                  <c:v>7</c:v>
                </c:pt>
                <c:pt idx="9">
                  <c:v>8.407</c:v>
                </c:pt>
                <c:pt idx="10">
                  <c:v>10.907</c:v>
                </c:pt>
                <c:pt idx="11">
                  <c:v>13.407</c:v>
                </c:pt>
                <c:pt idx="12">
                  <c:v>15.2415</c:v>
                </c:pt>
                <c:pt idx="13">
                  <c:v>20</c:v>
                </c:pt>
                <c:pt idx="14">
                  <c:v>25</c:v>
                </c:pt>
              </c:numCache>
            </c:numRef>
          </c:xVal>
          <c:yVal>
            <c:numRef>
              <c:f>'[1]Nawdanga khal (Data)'!$J$163:$J$177</c:f>
              <c:numCache>
                <c:formatCode>General</c:formatCode>
                <c:ptCount val="15"/>
                <c:pt idx="6">
                  <c:v>-7.1999999999999995E-2</c:v>
                </c:pt>
                <c:pt idx="7">
                  <c:v>-6.7000000000000004E-2</c:v>
                </c:pt>
                <c:pt idx="8">
                  <c:v>-6.2E-2</c:v>
                </c:pt>
                <c:pt idx="9">
                  <c:v>-1</c:v>
                </c:pt>
                <c:pt idx="10">
                  <c:v>-1</c:v>
                </c:pt>
                <c:pt idx="11">
                  <c:v>-1</c:v>
                </c:pt>
                <c:pt idx="12">
                  <c:v>0.223</c:v>
                </c:pt>
                <c:pt idx="13">
                  <c:v>0.223</c:v>
                </c:pt>
                <c:pt idx="14">
                  <c:v>0.22800000000000001</c:v>
                </c:pt>
              </c:numCache>
            </c:numRef>
          </c:yVal>
          <c:smooth val="0"/>
          <c:extLst>
            <c:ext xmlns:c16="http://schemas.microsoft.com/office/drawing/2014/chart" uri="{C3380CC4-5D6E-409C-BE32-E72D297353CC}">
              <c16:uniqueId val="{00000001-FEAB-4419-81A4-3A279B54A310}"/>
            </c:ext>
          </c:extLst>
        </c:ser>
        <c:dLbls>
          <c:showLegendKey val="0"/>
          <c:showVal val="0"/>
          <c:showCatName val="0"/>
          <c:showSerName val="0"/>
          <c:showPercent val="0"/>
          <c:showBubbleSize val="0"/>
        </c:dLbls>
        <c:axId val="218628864"/>
        <c:axId val="218630400"/>
      </c:scatterChart>
      <c:valAx>
        <c:axId val="218628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30400"/>
        <c:crosses val="autoZero"/>
        <c:crossBetween val="midCat"/>
      </c:valAx>
      <c:valAx>
        <c:axId val="218630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28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(Data)'!$B$18:$B$31</c:f>
              <c:numCache>
                <c:formatCode>General</c:formatCode>
                <c:ptCount val="14"/>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(Data)'!$C$18:$C$31</c:f>
              <c:numCache>
                <c:formatCode>General</c:formatCode>
                <c:ptCount val="14"/>
                <c:pt idx="0">
                  <c:v>0.68500000000000005</c:v>
                </c:pt>
                <c:pt idx="1">
                  <c:v>0.69</c:v>
                </c:pt>
                <c:pt idx="2">
                  <c:v>0.69499999999999995</c:v>
                </c:pt>
                <c:pt idx="3">
                  <c:v>8.5000000000000006E-2</c:v>
                </c:pt>
                <c:pt idx="4">
                  <c:v>1.9E-2</c:v>
                </c:pt>
                <c:pt idx="5">
                  <c:v>-2.5999999999999999E-2</c:v>
                </c:pt>
                <c:pt idx="6">
                  <c:v>-5.5E-2</c:v>
                </c:pt>
                <c:pt idx="7">
                  <c:v>-2.7E-2</c:v>
                </c:pt>
                <c:pt idx="8">
                  <c:v>1.4999999999999999E-2</c:v>
                </c:pt>
                <c:pt idx="9">
                  <c:v>0.09</c:v>
                </c:pt>
                <c:pt idx="10">
                  <c:v>0.69499999999999995</c:v>
                </c:pt>
                <c:pt idx="11">
                  <c:v>0.7</c:v>
                </c:pt>
                <c:pt idx="12">
                  <c:v>0.70499999999999996</c:v>
                </c:pt>
              </c:numCache>
            </c:numRef>
          </c:yVal>
          <c:smooth val="0"/>
          <c:extLst>
            <c:ext xmlns:c16="http://schemas.microsoft.com/office/drawing/2014/chart" uri="{C3380CC4-5D6E-409C-BE32-E72D297353CC}">
              <c16:uniqueId val="{00000000-2A37-4FF2-853B-BF7DDF46E539}"/>
            </c:ext>
          </c:extLst>
        </c:ser>
        <c:ser>
          <c:idx val="1"/>
          <c:order val="1"/>
          <c:spPr>
            <a:ln w="12700">
              <a:solidFill>
                <a:srgbClr val="FF00FF"/>
              </a:solidFill>
              <a:prstDash val="solid"/>
            </a:ln>
          </c:spPr>
          <c:marker>
            <c:symbol val="none"/>
          </c:marker>
          <c:xVal>
            <c:numRef>
              <c:f>'[1]Nawdanga khal (Data)'!$I$19:$I$31</c:f>
              <c:numCache>
                <c:formatCode>General</c:formatCode>
                <c:ptCount val="13"/>
                <c:pt idx="0">
                  <c:v>0</c:v>
                </c:pt>
                <c:pt idx="1">
                  <c:v>5</c:v>
                </c:pt>
                <c:pt idx="2">
                  <c:v>7</c:v>
                </c:pt>
                <c:pt idx="3">
                  <c:v>9.5425000000000004</c:v>
                </c:pt>
                <c:pt idx="4">
                  <c:v>12.0425</c:v>
                </c:pt>
                <c:pt idx="5">
                  <c:v>14.5425</c:v>
                </c:pt>
                <c:pt idx="6">
                  <c:v>17.092500000000001</c:v>
                </c:pt>
                <c:pt idx="7">
                  <c:v>20</c:v>
                </c:pt>
                <c:pt idx="8">
                  <c:v>25</c:v>
                </c:pt>
              </c:numCache>
            </c:numRef>
          </c:xVal>
          <c:yVal>
            <c:numRef>
              <c:f>'[1]Nawdanga khal (Data)'!$J$19:$J$31</c:f>
              <c:numCache>
                <c:formatCode>General</c:formatCode>
                <c:ptCount val="13"/>
                <c:pt idx="0">
                  <c:v>0.68500000000000005</c:v>
                </c:pt>
                <c:pt idx="1">
                  <c:v>0.69</c:v>
                </c:pt>
                <c:pt idx="2">
                  <c:v>0.69499999999999995</c:v>
                </c:pt>
                <c:pt idx="3">
                  <c:v>-1</c:v>
                </c:pt>
                <c:pt idx="4">
                  <c:v>-1</c:v>
                </c:pt>
                <c:pt idx="5">
                  <c:v>-1</c:v>
                </c:pt>
                <c:pt idx="6">
                  <c:v>0.7</c:v>
                </c:pt>
                <c:pt idx="7">
                  <c:v>0.7</c:v>
                </c:pt>
                <c:pt idx="8">
                  <c:v>0.70499999999999996</c:v>
                </c:pt>
              </c:numCache>
            </c:numRef>
          </c:yVal>
          <c:smooth val="0"/>
          <c:extLst>
            <c:ext xmlns:c16="http://schemas.microsoft.com/office/drawing/2014/chart" uri="{C3380CC4-5D6E-409C-BE32-E72D297353CC}">
              <c16:uniqueId val="{00000001-2A37-4FF2-853B-BF7DDF46E539}"/>
            </c:ext>
          </c:extLst>
        </c:ser>
        <c:dLbls>
          <c:showLegendKey val="0"/>
          <c:showVal val="0"/>
          <c:showCatName val="0"/>
          <c:showSerName val="0"/>
          <c:showPercent val="0"/>
          <c:showBubbleSize val="0"/>
        </c:dLbls>
        <c:axId val="217136128"/>
        <c:axId val="217142016"/>
      </c:scatterChart>
      <c:valAx>
        <c:axId val="217136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42016"/>
        <c:crosses val="autoZero"/>
        <c:crossBetween val="midCat"/>
      </c:valAx>
      <c:valAx>
        <c:axId val="21714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36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(Data)'!$B$33:$B$45</c:f>
              <c:numCache>
                <c:formatCode>General</c:formatCode>
                <c:ptCount val="13"/>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(Data)'!$C$33:$C$45</c:f>
              <c:numCache>
                <c:formatCode>General</c:formatCode>
                <c:ptCount val="13"/>
                <c:pt idx="0">
                  <c:v>0.35499999999999998</c:v>
                </c:pt>
                <c:pt idx="1">
                  <c:v>0.36</c:v>
                </c:pt>
                <c:pt idx="2">
                  <c:v>0.36499999999999999</c:v>
                </c:pt>
                <c:pt idx="3">
                  <c:v>0.19900000000000001</c:v>
                </c:pt>
                <c:pt idx="4">
                  <c:v>8.5000000000000006E-2</c:v>
                </c:pt>
                <c:pt idx="5">
                  <c:v>2.4E-2</c:v>
                </c:pt>
                <c:pt idx="6">
                  <c:v>5.0000000000000001E-3</c:v>
                </c:pt>
                <c:pt idx="7">
                  <c:v>0.02</c:v>
                </c:pt>
                <c:pt idx="8">
                  <c:v>7.9000000000000001E-2</c:v>
                </c:pt>
                <c:pt idx="9">
                  <c:v>0.20499999999999999</c:v>
                </c:pt>
                <c:pt idx="10">
                  <c:v>0.38</c:v>
                </c:pt>
                <c:pt idx="11">
                  <c:v>0.38500000000000001</c:v>
                </c:pt>
                <c:pt idx="12">
                  <c:v>0.39</c:v>
                </c:pt>
              </c:numCache>
            </c:numRef>
          </c:yVal>
          <c:smooth val="0"/>
          <c:extLst>
            <c:ext xmlns:c16="http://schemas.microsoft.com/office/drawing/2014/chart" uri="{C3380CC4-5D6E-409C-BE32-E72D297353CC}">
              <c16:uniqueId val="{00000000-5E35-4BB0-8ACB-010A70A627F6}"/>
            </c:ext>
          </c:extLst>
        </c:ser>
        <c:ser>
          <c:idx val="1"/>
          <c:order val="1"/>
          <c:spPr>
            <a:ln w="12700">
              <a:solidFill>
                <a:srgbClr val="FF00FF"/>
              </a:solidFill>
              <a:prstDash val="solid"/>
            </a:ln>
          </c:spPr>
          <c:marker>
            <c:symbol val="none"/>
          </c:marker>
          <c:xVal>
            <c:numRef>
              <c:f>'[1]Nawdanga khal (Data)'!$I$33:$I$45</c:f>
              <c:numCache>
                <c:formatCode>General</c:formatCode>
                <c:ptCount val="13"/>
                <c:pt idx="6">
                  <c:v>0</c:v>
                </c:pt>
                <c:pt idx="7">
                  <c:v>5</c:v>
                </c:pt>
                <c:pt idx="8">
                  <c:v>7.5</c:v>
                </c:pt>
                <c:pt idx="9">
                  <c:v>9.5474999999999994</c:v>
                </c:pt>
                <c:pt idx="10">
                  <c:v>12.047499999999999</c:v>
                </c:pt>
                <c:pt idx="11">
                  <c:v>14.547499999999999</c:v>
                </c:pt>
                <c:pt idx="12">
                  <c:v>16.625</c:v>
                </c:pt>
              </c:numCache>
            </c:numRef>
          </c:xVal>
          <c:yVal>
            <c:numRef>
              <c:f>'[1]Nawdanga khal (Data)'!$J$33:$J$45</c:f>
              <c:numCache>
                <c:formatCode>General</c:formatCode>
                <c:ptCount val="13"/>
                <c:pt idx="6">
                  <c:v>0.35499999999999998</c:v>
                </c:pt>
                <c:pt idx="7">
                  <c:v>0.36</c:v>
                </c:pt>
                <c:pt idx="8">
                  <c:v>0.36499999999999999</c:v>
                </c:pt>
                <c:pt idx="9">
                  <c:v>-1</c:v>
                </c:pt>
                <c:pt idx="10">
                  <c:v>-1</c:v>
                </c:pt>
                <c:pt idx="11">
                  <c:v>-1</c:v>
                </c:pt>
                <c:pt idx="12">
                  <c:v>0.38500000000000001</c:v>
                </c:pt>
              </c:numCache>
            </c:numRef>
          </c:yVal>
          <c:smooth val="0"/>
          <c:extLst>
            <c:ext xmlns:c16="http://schemas.microsoft.com/office/drawing/2014/chart" uri="{C3380CC4-5D6E-409C-BE32-E72D297353CC}">
              <c16:uniqueId val="{00000001-5E35-4BB0-8ACB-010A70A627F6}"/>
            </c:ext>
          </c:extLst>
        </c:ser>
        <c:dLbls>
          <c:showLegendKey val="0"/>
          <c:showVal val="0"/>
          <c:showCatName val="0"/>
          <c:showSerName val="0"/>
          <c:showPercent val="0"/>
          <c:showBubbleSize val="0"/>
        </c:dLbls>
        <c:axId val="217171456"/>
        <c:axId val="217172992"/>
      </c:scatterChart>
      <c:valAx>
        <c:axId val="217171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72992"/>
        <c:crosses val="autoZero"/>
        <c:crossBetween val="midCat"/>
      </c:valAx>
      <c:valAx>
        <c:axId val="217172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71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(Data)'!$B$48:$B$62</c:f>
              <c:numCache>
                <c:formatCode>General</c:formatCode>
                <c:ptCount val="15"/>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(Data)'!$C$48:$C$62</c:f>
              <c:numCache>
                <c:formatCode>General</c:formatCode>
                <c:ptCount val="15"/>
                <c:pt idx="0">
                  <c:v>0.45</c:v>
                </c:pt>
                <c:pt idx="1">
                  <c:v>0.45500000000000002</c:v>
                </c:pt>
                <c:pt idx="2">
                  <c:v>0.45900000000000002</c:v>
                </c:pt>
                <c:pt idx="3">
                  <c:v>0.31</c:v>
                </c:pt>
                <c:pt idx="4">
                  <c:v>0.22</c:v>
                </c:pt>
                <c:pt idx="5">
                  <c:v>0.14499999999999999</c:v>
                </c:pt>
                <c:pt idx="6">
                  <c:v>0.11</c:v>
                </c:pt>
                <c:pt idx="7">
                  <c:v>0.14599999999999999</c:v>
                </c:pt>
                <c:pt idx="8">
                  <c:v>0.22500000000000001</c:v>
                </c:pt>
                <c:pt idx="9">
                  <c:v>0.32500000000000001</c:v>
                </c:pt>
                <c:pt idx="10">
                  <c:v>0.505</c:v>
                </c:pt>
                <c:pt idx="11">
                  <c:v>0.51</c:v>
                </c:pt>
                <c:pt idx="12">
                  <c:v>0.52</c:v>
                </c:pt>
              </c:numCache>
            </c:numRef>
          </c:yVal>
          <c:smooth val="0"/>
          <c:extLst>
            <c:ext xmlns:c16="http://schemas.microsoft.com/office/drawing/2014/chart" uri="{C3380CC4-5D6E-409C-BE32-E72D297353CC}">
              <c16:uniqueId val="{00000000-E536-4ACD-97FC-5EEB3B9BB0E0}"/>
            </c:ext>
          </c:extLst>
        </c:ser>
        <c:ser>
          <c:idx val="1"/>
          <c:order val="1"/>
          <c:spPr>
            <a:ln w="12700">
              <a:solidFill>
                <a:srgbClr val="FF00FF"/>
              </a:solidFill>
              <a:prstDash val="solid"/>
            </a:ln>
          </c:spPr>
          <c:marker>
            <c:symbol val="none"/>
          </c:marker>
          <c:xVal>
            <c:numRef>
              <c:f>'[1]Nawdanga khal (Data)'!$I$48:$I$62</c:f>
              <c:numCache>
                <c:formatCode>General</c:formatCode>
                <c:ptCount val="15"/>
                <c:pt idx="6">
                  <c:v>0</c:v>
                </c:pt>
                <c:pt idx="7">
                  <c:v>5</c:v>
                </c:pt>
                <c:pt idx="8">
                  <c:v>7.5</c:v>
                </c:pt>
                <c:pt idx="9">
                  <c:v>9.6885000000000012</c:v>
                </c:pt>
                <c:pt idx="10">
                  <c:v>12.188500000000001</c:v>
                </c:pt>
                <c:pt idx="11">
                  <c:v>14.688500000000001</c:v>
                </c:pt>
                <c:pt idx="12">
                  <c:v>16.953500000000002</c:v>
                </c:pt>
                <c:pt idx="13">
                  <c:v>20</c:v>
                </c:pt>
                <c:pt idx="14">
                  <c:v>25</c:v>
                </c:pt>
              </c:numCache>
            </c:numRef>
          </c:xVal>
          <c:yVal>
            <c:numRef>
              <c:f>'[1]Nawdanga khal (Data)'!$J$48:$J$62</c:f>
              <c:numCache>
                <c:formatCode>General</c:formatCode>
                <c:ptCount val="15"/>
                <c:pt idx="6">
                  <c:v>0.45</c:v>
                </c:pt>
                <c:pt idx="7">
                  <c:v>0.45500000000000002</c:v>
                </c:pt>
                <c:pt idx="8">
                  <c:v>0.45900000000000002</c:v>
                </c:pt>
                <c:pt idx="9">
                  <c:v>-1</c:v>
                </c:pt>
                <c:pt idx="10">
                  <c:v>-1</c:v>
                </c:pt>
                <c:pt idx="11">
                  <c:v>-1</c:v>
                </c:pt>
                <c:pt idx="12">
                  <c:v>0.51</c:v>
                </c:pt>
                <c:pt idx="13">
                  <c:v>0.51</c:v>
                </c:pt>
                <c:pt idx="14">
                  <c:v>0.52</c:v>
                </c:pt>
              </c:numCache>
            </c:numRef>
          </c:yVal>
          <c:smooth val="0"/>
          <c:extLst>
            <c:ext xmlns:c16="http://schemas.microsoft.com/office/drawing/2014/chart" uri="{C3380CC4-5D6E-409C-BE32-E72D297353CC}">
              <c16:uniqueId val="{00000001-E536-4ACD-97FC-5EEB3B9BB0E0}"/>
            </c:ext>
          </c:extLst>
        </c:ser>
        <c:dLbls>
          <c:showLegendKey val="0"/>
          <c:showVal val="0"/>
          <c:showCatName val="0"/>
          <c:showSerName val="0"/>
          <c:showPercent val="0"/>
          <c:showBubbleSize val="0"/>
        </c:dLbls>
        <c:axId val="217931776"/>
        <c:axId val="217933312"/>
      </c:scatterChart>
      <c:valAx>
        <c:axId val="217931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933312"/>
        <c:crosses val="autoZero"/>
        <c:crossBetween val="midCat"/>
      </c:valAx>
      <c:valAx>
        <c:axId val="217933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93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(Data)'!$B$64:$B$77</c:f>
              <c:numCache>
                <c:formatCode>General</c:formatCode>
                <c:ptCount val="14"/>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(Data)'!$C$64:$C$77</c:f>
              <c:numCache>
                <c:formatCode>General</c:formatCode>
                <c:ptCount val="14"/>
                <c:pt idx="0">
                  <c:v>0.51300000000000001</c:v>
                </c:pt>
                <c:pt idx="1">
                  <c:v>0.50800000000000001</c:v>
                </c:pt>
                <c:pt idx="2">
                  <c:v>0.503</c:v>
                </c:pt>
                <c:pt idx="3">
                  <c:v>0.28799999999999998</c:v>
                </c:pt>
                <c:pt idx="4">
                  <c:v>0.19700000000000001</c:v>
                </c:pt>
                <c:pt idx="5">
                  <c:v>6.7000000000000004E-2</c:v>
                </c:pt>
                <c:pt idx="6">
                  <c:v>8.0000000000000002E-3</c:v>
                </c:pt>
                <c:pt idx="7">
                  <c:v>5.8000000000000003E-2</c:v>
                </c:pt>
                <c:pt idx="8">
                  <c:v>0.19700000000000001</c:v>
                </c:pt>
                <c:pt idx="9">
                  <c:v>0.25800000000000001</c:v>
                </c:pt>
                <c:pt idx="10">
                  <c:v>0.36299999999999999</c:v>
                </c:pt>
                <c:pt idx="11">
                  <c:v>0.35799999999999998</c:v>
                </c:pt>
                <c:pt idx="12">
                  <c:v>-0.94199999999999995</c:v>
                </c:pt>
              </c:numCache>
            </c:numRef>
          </c:yVal>
          <c:smooth val="0"/>
          <c:extLst>
            <c:ext xmlns:c16="http://schemas.microsoft.com/office/drawing/2014/chart" uri="{C3380CC4-5D6E-409C-BE32-E72D297353CC}">
              <c16:uniqueId val="{00000000-11FA-4A80-A557-C6D908E2E0E9}"/>
            </c:ext>
          </c:extLst>
        </c:ser>
        <c:ser>
          <c:idx val="1"/>
          <c:order val="1"/>
          <c:spPr>
            <a:ln w="12700">
              <a:solidFill>
                <a:srgbClr val="FF00FF"/>
              </a:solidFill>
              <a:prstDash val="solid"/>
            </a:ln>
          </c:spPr>
          <c:marker>
            <c:symbol val="none"/>
          </c:marker>
          <c:xVal>
            <c:numRef>
              <c:f>'[1]Nawdanga khal (Data)'!$I$65:$I$77</c:f>
              <c:numCache>
                <c:formatCode>General</c:formatCode>
                <c:ptCount val="13"/>
                <c:pt idx="0">
                  <c:v>5</c:v>
                </c:pt>
                <c:pt idx="1">
                  <c:v>8</c:v>
                </c:pt>
                <c:pt idx="2">
                  <c:v>10.2545</c:v>
                </c:pt>
                <c:pt idx="3">
                  <c:v>12.7545</c:v>
                </c:pt>
                <c:pt idx="4">
                  <c:v>15.2545</c:v>
                </c:pt>
                <c:pt idx="5">
                  <c:v>17.291499999999999</c:v>
                </c:pt>
                <c:pt idx="6">
                  <c:v>20</c:v>
                </c:pt>
                <c:pt idx="7">
                  <c:v>25</c:v>
                </c:pt>
              </c:numCache>
            </c:numRef>
          </c:xVal>
          <c:yVal>
            <c:numRef>
              <c:f>'[1]Nawdanga khal (Data)'!$J$65:$J$77</c:f>
              <c:numCache>
                <c:formatCode>General</c:formatCode>
                <c:ptCount val="13"/>
                <c:pt idx="0">
                  <c:v>0.50800000000000001</c:v>
                </c:pt>
                <c:pt idx="1">
                  <c:v>0.503</c:v>
                </c:pt>
                <c:pt idx="2">
                  <c:v>-1</c:v>
                </c:pt>
                <c:pt idx="3">
                  <c:v>-1</c:v>
                </c:pt>
                <c:pt idx="4">
                  <c:v>-1</c:v>
                </c:pt>
                <c:pt idx="5">
                  <c:v>0.35799999999999998</c:v>
                </c:pt>
                <c:pt idx="6">
                  <c:v>0.35799999999999998</c:v>
                </c:pt>
                <c:pt idx="7">
                  <c:v>-0.94199999999999995</c:v>
                </c:pt>
              </c:numCache>
            </c:numRef>
          </c:yVal>
          <c:smooth val="0"/>
          <c:extLst>
            <c:ext xmlns:c16="http://schemas.microsoft.com/office/drawing/2014/chart" uri="{C3380CC4-5D6E-409C-BE32-E72D297353CC}">
              <c16:uniqueId val="{00000001-11FA-4A80-A557-C6D908E2E0E9}"/>
            </c:ext>
          </c:extLst>
        </c:ser>
        <c:dLbls>
          <c:showLegendKey val="0"/>
          <c:showVal val="0"/>
          <c:showCatName val="0"/>
          <c:showSerName val="0"/>
          <c:showPercent val="0"/>
          <c:showBubbleSize val="0"/>
        </c:dLbls>
        <c:axId val="217954560"/>
        <c:axId val="217956352"/>
      </c:scatterChart>
      <c:valAx>
        <c:axId val="21795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956352"/>
        <c:crosses val="autoZero"/>
        <c:crossBetween val="midCat"/>
      </c:valAx>
      <c:valAx>
        <c:axId val="217956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95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(Data)'!$B$79:$B$95</c:f>
              <c:numCache>
                <c:formatCode>General</c:formatCode>
                <c:ptCount val="17"/>
                <c:pt idx="0">
                  <c:v>0</c:v>
                </c:pt>
                <c:pt idx="1">
                  <c:v>2</c:v>
                </c:pt>
                <c:pt idx="2">
                  <c:v>3</c:v>
                </c:pt>
                <c:pt idx="3">
                  <c:v>5</c:v>
                </c:pt>
                <c:pt idx="4">
                  <c:v>6</c:v>
                </c:pt>
                <c:pt idx="5">
                  <c:v>7</c:v>
                </c:pt>
                <c:pt idx="6">
                  <c:v>7.5</c:v>
                </c:pt>
                <c:pt idx="7">
                  <c:v>8</c:v>
                </c:pt>
                <c:pt idx="8">
                  <c:v>8.5</c:v>
                </c:pt>
                <c:pt idx="9">
                  <c:v>9</c:v>
                </c:pt>
                <c:pt idx="10">
                  <c:v>9.5</c:v>
                </c:pt>
                <c:pt idx="11">
                  <c:v>10</c:v>
                </c:pt>
                <c:pt idx="12">
                  <c:v>11</c:v>
                </c:pt>
                <c:pt idx="13">
                  <c:v>12</c:v>
                </c:pt>
                <c:pt idx="14">
                  <c:v>15</c:v>
                </c:pt>
                <c:pt idx="15">
                  <c:v>17</c:v>
                </c:pt>
                <c:pt idx="16">
                  <c:v>19</c:v>
                </c:pt>
              </c:numCache>
            </c:numRef>
          </c:xVal>
          <c:yVal>
            <c:numRef>
              <c:f>'[1]Nawdanga khal (Data)'!$C$79:$C$95</c:f>
              <c:numCache>
                <c:formatCode>General</c:formatCode>
                <c:ptCount val="17"/>
                <c:pt idx="0">
                  <c:v>-0.66800000000000004</c:v>
                </c:pt>
                <c:pt idx="1">
                  <c:v>-0.60699999999999998</c:v>
                </c:pt>
                <c:pt idx="2">
                  <c:v>-0.307</c:v>
                </c:pt>
                <c:pt idx="3">
                  <c:v>-7.2999999999999995E-2</c:v>
                </c:pt>
                <c:pt idx="4">
                  <c:v>0.67800000000000005</c:v>
                </c:pt>
                <c:pt idx="5">
                  <c:v>0.68300000000000005</c:v>
                </c:pt>
                <c:pt idx="6">
                  <c:v>-4.2000000000000003E-2</c:v>
                </c:pt>
                <c:pt idx="7">
                  <c:v>-7.1999999999999995E-2</c:v>
                </c:pt>
                <c:pt idx="8">
                  <c:v>-9.7000000000000003E-2</c:v>
                </c:pt>
                <c:pt idx="9">
                  <c:v>-7.4999999999999997E-2</c:v>
                </c:pt>
                <c:pt idx="10">
                  <c:v>-2.1999999999999999E-2</c:v>
                </c:pt>
                <c:pt idx="11">
                  <c:v>0.67800000000000005</c:v>
                </c:pt>
                <c:pt idx="12">
                  <c:v>0.67300000000000004</c:v>
                </c:pt>
                <c:pt idx="13">
                  <c:v>-0.20699999999999999</c:v>
                </c:pt>
                <c:pt idx="14">
                  <c:v>-0.34699999999999998</c:v>
                </c:pt>
                <c:pt idx="15">
                  <c:v>-0.60699999999999998</c:v>
                </c:pt>
                <c:pt idx="16">
                  <c:v>-0.85199999999999998</c:v>
                </c:pt>
              </c:numCache>
            </c:numRef>
          </c:yVal>
          <c:smooth val="0"/>
          <c:extLst>
            <c:ext xmlns:c16="http://schemas.microsoft.com/office/drawing/2014/chart" uri="{C3380CC4-5D6E-409C-BE32-E72D297353CC}">
              <c16:uniqueId val="{00000000-B463-4BAE-8640-B7C0785DE529}"/>
            </c:ext>
          </c:extLst>
        </c:ser>
        <c:ser>
          <c:idx val="1"/>
          <c:order val="1"/>
          <c:spPr>
            <a:ln w="12700">
              <a:solidFill>
                <a:srgbClr val="FF00FF"/>
              </a:solidFill>
              <a:prstDash val="solid"/>
            </a:ln>
          </c:spPr>
          <c:marker>
            <c:symbol val="none"/>
          </c:marker>
          <c:xVal>
            <c:numRef>
              <c:f>'[1]Nawdanga khal (Data)'!$I$79:$I$95</c:f>
              <c:numCache>
                <c:formatCode>General</c:formatCode>
                <c:ptCount val="17"/>
                <c:pt idx="4">
                  <c:v>0</c:v>
                </c:pt>
                <c:pt idx="5">
                  <c:v>2</c:v>
                </c:pt>
                <c:pt idx="6">
                  <c:v>3</c:v>
                </c:pt>
                <c:pt idx="7">
                  <c:v>4.5</c:v>
                </c:pt>
                <c:pt idx="8">
                  <c:v>5.8049999999999997</c:v>
                </c:pt>
                <c:pt idx="9">
                  <c:v>8.3049999999999997</c:v>
                </c:pt>
                <c:pt idx="10">
                  <c:v>10.805</c:v>
                </c:pt>
                <c:pt idx="11">
                  <c:v>11.9945</c:v>
                </c:pt>
                <c:pt idx="12">
                  <c:v>12</c:v>
                </c:pt>
                <c:pt idx="13">
                  <c:v>15</c:v>
                </c:pt>
                <c:pt idx="14">
                  <c:v>17</c:v>
                </c:pt>
                <c:pt idx="15">
                  <c:v>19</c:v>
                </c:pt>
              </c:numCache>
            </c:numRef>
          </c:xVal>
          <c:yVal>
            <c:numRef>
              <c:f>'[1]Nawdanga khal (Data)'!$J$79:$J$95</c:f>
              <c:numCache>
                <c:formatCode>General</c:formatCode>
                <c:ptCount val="17"/>
                <c:pt idx="4">
                  <c:v>-0.66800000000000004</c:v>
                </c:pt>
                <c:pt idx="5">
                  <c:v>-0.60699999999999998</c:v>
                </c:pt>
                <c:pt idx="6">
                  <c:v>-0.307</c:v>
                </c:pt>
                <c:pt idx="7">
                  <c:v>-0.13</c:v>
                </c:pt>
                <c:pt idx="8">
                  <c:v>-1</c:v>
                </c:pt>
                <c:pt idx="9">
                  <c:v>-1</c:v>
                </c:pt>
                <c:pt idx="10">
                  <c:v>-1</c:v>
                </c:pt>
                <c:pt idx="11">
                  <c:v>-0.20699999999999999</c:v>
                </c:pt>
                <c:pt idx="12">
                  <c:v>-0.20699999999999999</c:v>
                </c:pt>
                <c:pt idx="13">
                  <c:v>-0.34699999999999998</c:v>
                </c:pt>
                <c:pt idx="14">
                  <c:v>-0.60699999999999998</c:v>
                </c:pt>
                <c:pt idx="15">
                  <c:v>-0.85199999999999998</c:v>
                </c:pt>
              </c:numCache>
            </c:numRef>
          </c:yVal>
          <c:smooth val="0"/>
          <c:extLst>
            <c:ext xmlns:c16="http://schemas.microsoft.com/office/drawing/2014/chart" uri="{C3380CC4-5D6E-409C-BE32-E72D297353CC}">
              <c16:uniqueId val="{00000001-B463-4BAE-8640-B7C0785DE529}"/>
            </c:ext>
          </c:extLst>
        </c:ser>
        <c:dLbls>
          <c:showLegendKey val="0"/>
          <c:showVal val="0"/>
          <c:showCatName val="0"/>
          <c:showSerName val="0"/>
          <c:showPercent val="0"/>
          <c:showBubbleSize val="0"/>
        </c:dLbls>
        <c:axId val="218448640"/>
        <c:axId val="218450176"/>
      </c:scatterChart>
      <c:valAx>
        <c:axId val="21844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50176"/>
        <c:crosses val="autoZero"/>
        <c:crossBetween val="midCat"/>
      </c:valAx>
      <c:valAx>
        <c:axId val="21845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4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(Data)'!$B$98:$B$110</c:f>
              <c:numCache>
                <c:formatCode>General</c:formatCode>
                <c:ptCount val="13"/>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(Data)'!$C$98:$C$110</c:f>
              <c:numCache>
                <c:formatCode>General</c:formatCode>
                <c:ptCount val="13"/>
                <c:pt idx="0">
                  <c:v>0.28299999999999997</c:v>
                </c:pt>
                <c:pt idx="1">
                  <c:v>0.28799999999999998</c:v>
                </c:pt>
                <c:pt idx="2">
                  <c:v>0.29199999999999998</c:v>
                </c:pt>
                <c:pt idx="3">
                  <c:v>0.21199999999999999</c:v>
                </c:pt>
                <c:pt idx="4">
                  <c:v>0.123</c:v>
                </c:pt>
                <c:pt idx="5">
                  <c:v>8.2000000000000003E-2</c:v>
                </c:pt>
                <c:pt idx="6">
                  <c:v>5.2999999999999999E-2</c:v>
                </c:pt>
                <c:pt idx="7">
                  <c:v>8.1000000000000003E-2</c:v>
                </c:pt>
                <c:pt idx="8">
                  <c:v>0.122</c:v>
                </c:pt>
                <c:pt idx="9">
                  <c:v>0.20499999999999999</c:v>
                </c:pt>
                <c:pt idx="10">
                  <c:v>0.32300000000000001</c:v>
                </c:pt>
                <c:pt idx="11">
                  <c:v>0.32800000000000001</c:v>
                </c:pt>
                <c:pt idx="12">
                  <c:v>0.33300000000000002</c:v>
                </c:pt>
              </c:numCache>
            </c:numRef>
          </c:yVal>
          <c:smooth val="0"/>
          <c:extLst>
            <c:ext xmlns:c16="http://schemas.microsoft.com/office/drawing/2014/chart" uri="{C3380CC4-5D6E-409C-BE32-E72D297353CC}">
              <c16:uniqueId val="{00000000-A509-4596-A7E9-08F7C9138A35}"/>
            </c:ext>
          </c:extLst>
        </c:ser>
        <c:ser>
          <c:idx val="1"/>
          <c:order val="1"/>
          <c:spPr>
            <a:ln w="12700">
              <a:solidFill>
                <a:srgbClr val="FF00FF"/>
              </a:solidFill>
              <a:prstDash val="solid"/>
            </a:ln>
          </c:spPr>
          <c:marker>
            <c:symbol val="none"/>
          </c:marker>
          <c:xVal>
            <c:numRef>
              <c:f>'[1]Nawdanga khal (Data)'!$I$99:$I$110</c:f>
              <c:numCache>
                <c:formatCode>General</c:formatCode>
                <c:ptCount val="12"/>
                <c:pt idx="0">
                  <c:v>5</c:v>
                </c:pt>
                <c:pt idx="1">
                  <c:v>8</c:v>
                </c:pt>
                <c:pt idx="2">
                  <c:v>9.9380000000000006</c:v>
                </c:pt>
                <c:pt idx="3">
                  <c:v>12.438000000000001</c:v>
                </c:pt>
                <c:pt idx="4">
                  <c:v>14.938000000000001</c:v>
                </c:pt>
                <c:pt idx="5">
                  <c:v>16.93</c:v>
                </c:pt>
                <c:pt idx="6">
                  <c:v>20</c:v>
                </c:pt>
                <c:pt idx="7">
                  <c:v>25</c:v>
                </c:pt>
              </c:numCache>
            </c:numRef>
          </c:xVal>
          <c:yVal>
            <c:numRef>
              <c:f>'[1]Nawdanga khal (Data)'!$J$99:$J$110</c:f>
              <c:numCache>
                <c:formatCode>General</c:formatCode>
                <c:ptCount val="12"/>
                <c:pt idx="0">
                  <c:v>0.28799999999999998</c:v>
                </c:pt>
                <c:pt idx="1">
                  <c:v>0.29199999999999998</c:v>
                </c:pt>
                <c:pt idx="2">
                  <c:v>-1</c:v>
                </c:pt>
                <c:pt idx="3">
                  <c:v>-1</c:v>
                </c:pt>
                <c:pt idx="4">
                  <c:v>-1</c:v>
                </c:pt>
                <c:pt idx="5">
                  <c:v>0.32800000000000001</c:v>
                </c:pt>
                <c:pt idx="6">
                  <c:v>0.32800000000000001</c:v>
                </c:pt>
                <c:pt idx="7">
                  <c:v>0.33300000000000002</c:v>
                </c:pt>
              </c:numCache>
            </c:numRef>
          </c:yVal>
          <c:smooth val="0"/>
          <c:extLst>
            <c:ext xmlns:c16="http://schemas.microsoft.com/office/drawing/2014/chart" uri="{C3380CC4-5D6E-409C-BE32-E72D297353CC}">
              <c16:uniqueId val="{00000001-A509-4596-A7E9-08F7C9138A35}"/>
            </c:ext>
          </c:extLst>
        </c:ser>
        <c:dLbls>
          <c:showLegendKey val="0"/>
          <c:showVal val="0"/>
          <c:showCatName val="0"/>
          <c:showSerName val="0"/>
          <c:showPercent val="0"/>
          <c:showBubbleSize val="0"/>
        </c:dLbls>
        <c:axId val="218475520"/>
        <c:axId val="218489600"/>
      </c:scatterChart>
      <c:valAx>
        <c:axId val="218475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89600"/>
        <c:crosses val="autoZero"/>
        <c:crossBetween val="midCat"/>
      </c:valAx>
      <c:valAx>
        <c:axId val="21848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75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(Data)'!$B$113:$B$127</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numCache>
            </c:numRef>
          </c:xVal>
          <c:yVal>
            <c:numRef>
              <c:f>'[1]Nawdanga khal (Data)'!$C$113:$C$127</c:f>
              <c:numCache>
                <c:formatCode>General</c:formatCode>
                <c:ptCount val="15"/>
                <c:pt idx="0">
                  <c:v>-2.948</c:v>
                </c:pt>
                <c:pt idx="1">
                  <c:v>-2.8879999999999999</c:v>
                </c:pt>
                <c:pt idx="2">
                  <c:v>-2.9129999999999998</c:v>
                </c:pt>
                <c:pt idx="3">
                  <c:v>-3.0350000000000001</c:v>
                </c:pt>
                <c:pt idx="4">
                  <c:v>-3.0539999999999998</c:v>
                </c:pt>
                <c:pt idx="5">
                  <c:v>-3.105</c:v>
                </c:pt>
                <c:pt idx="6">
                  <c:v>-3.133</c:v>
                </c:pt>
                <c:pt idx="7">
                  <c:v>-3.1040000000000001</c:v>
                </c:pt>
                <c:pt idx="8">
                  <c:v>-3.0550000000000002</c:v>
                </c:pt>
                <c:pt idx="9">
                  <c:v>-3.0339999999999998</c:v>
                </c:pt>
                <c:pt idx="10">
                  <c:v>-2.9129999999999998</c:v>
                </c:pt>
                <c:pt idx="11">
                  <c:v>-2.883</c:v>
                </c:pt>
                <c:pt idx="12">
                  <c:v>-2.964</c:v>
                </c:pt>
                <c:pt idx="13">
                  <c:v>-3.0790000000000002</c:v>
                </c:pt>
              </c:numCache>
            </c:numRef>
          </c:yVal>
          <c:smooth val="0"/>
          <c:extLst>
            <c:ext xmlns:c16="http://schemas.microsoft.com/office/drawing/2014/chart" uri="{C3380CC4-5D6E-409C-BE32-E72D297353CC}">
              <c16:uniqueId val="{00000000-7C8F-4B3E-AC48-5035A1972FDC}"/>
            </c:ext>
          </c:extLst>
        </c:ser>
        <c:ser>
          <c:idx val="1"/>
          <c:order val="1"/>
          <c:spPr>
            <a:ln w="12700">
              <a:solidFill>
                <a:srgbClr val="FF00FF"/>
              </a:solidFill>
              <a:prstDash val="solid"/>
            </a:ln>
          </c:spPr>
          <c:marker>
            <c:symbol val="none"/>
          </c:marker>
          <c:xVal>
            <c:numRef>
              <c:f>'[1]Nawdanga khal (Data)'!$I$113:$I$127</c:f>
              <c:numCache>
                <c:formatCode>General</c:formatCode>
                <c:ptCount val="15"/>
              </c:numCache>
            </c:numRef>
          </c:xVal>
          <c:yVal>
            <c:numRef>
              <c:f>'[1]Nawdanga khal (Data)'!$J$113:$J$127</c:f>
              <c:numCache>
                <c:formatCode>General</c:formatCode>
                <c:ptCount val="15"/>
              </c:numCache>
            </c:numRef>
          </c:yVal>
          <c:smooth val="0"/>
          <c:extLst>
            <c:ext xmlns:c16="http://schemas.microsoft.com/office/drawing/2014/chart" uri="{C3380CC4-5D6E-409C-BE32-E72D297353CC}">
              <c16:uniqueId val="{00000001-7C8F-4B3E-AC48-5035A1972FDC}"/>
            </c:ext>
          </c:extLst>
        </c:ser>
        <c:dLbls>
          <c:showLegendKey val="0"/>
          <c:showVal val="0"/>
          <c:showCatName val="0"/>
          <c:showSerName val="0"/>
          <c:showPercent val="0"/>
          <c:showBubbleSize val="0"/>
        </c:dLbls>
        <c:axId val="218535424"/>
        <c:axId val="218536960"/>
      </c:scatterChart>
      <c:valAx>
        <c:axId val="21853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36960"/>
        <c:crosses val="autoZero"/>
        <c:crossBetween val="midCat"/>
      </c:valAx>
      <c:valAx>
        <c:axId val="21853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3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'[1]Nawdanga khal (Data)'!$B$131:$B$144</c:f>
              <c:numCache>
                <c:formatCode>General</c:formatCode>
                <c:ptCount val="14"/>
                <c:pt idx="0">
                  <c:v>0</c:v>
                </c:pt>
                <c:pt idx="1">
                  <c:v>5</c:v>
                </c:pt>
                <c:pt idx="2">
                  <c:v>10</c:v>
                </c:pt>
                <c:pt idx="3">
                  <c:v>10.5</c:v>
                </c:pt>
                <c:pt idx="4">
                  <c:v>11</c:v>
                </c:pt>
                <c:pt idx="5">
                  <c:v>11.5</c:v>
                </c:pt>
                <c:pt idx="6">
                  <c:v>12</c:v>
                </c:pt>
                <c:pt idx="7">
                  <c:v>12.5</c:v>
                </c:pt>
                <c:pt idx="8">
                  <c:v>13</c:v>
                </c:pt>
                <c:pt idx="9">
                  <c:v>13.5</c:v>
                </c:pt>
                <c:pt idx="10">
                  <c:v>14</c:v>
                </c:pt>
                <c:pt idx="11">
                  <c:v>20</c:v>
                </c:pt>
                <c:pt idx="12">
                  <c:v>25</c:v>
                </c:pt>
              </c:numCache>
            </c:numRef>
          </c:xVal>
          <c:yVal>
            <c:numRef>
              <c:f>'[1]Nawdanga khal (Data)'!$C$131:$C$144</c:f>
              <c:numCache>
                <c:formatCode>General</c:formatCode>
                <c:ptCount val="14"/>
                <c:pt idx="0">
                  <c:v>0.16600000000000001</c:v>
                </c:pt>
                <c:pt idx="1">
                  <c:v>0.161</c:v>
                </c:pt>
                <c:pt idx="2">
                  <c:v>0.156</c:v>
                </c:pt>
                <c:pt idx="3">
                  <c:v>-0.11600000000000001</c:v>
                </c:pt>
                <c:pt idx="4">
                  <c:v>-0.189</c:v>
                </c:pt>
                <c:pt idx="5">
                  <c:v>-0.249</c:v>
                </c:pt>
                <c:pt idx="6">
                  <c:v>-0.184</c:v>
                </c:pt>
                <c:pt idx="7">
                  <c:v>-0.252</c:v>
                </c:pt>
                <c:pt idx="8">
                  <c:v>-0.186</c:v>
                </c:pt>
                <c:pt idx="9">
                  <c:v>-0.11899999999999999</c:v>
                </c:pt>
                <c:pt idx="10">
                  <c:v>0.17599999999999999</c:v>
                </c:pt>
                <c:pt idx="11">
                  <c:v>0.121</c:v>
                </c:pt>
                <c:pt idx="12">
                  <c:v>0.186</c:v>
                </c:pt>
              </c:numCache>
            </c:numRef>
          </c:yVal>
          <c:smooth val="0"/>
          <c:extLst>
            <c:ext xmlns:c16="http://schemas.microsoft.com/office/drawing/2014/chart" uri="{C3380CC4-5D6E-409C-BE32-E72D297353CC}">
              <c16:uniqueId val="{00000000-DDC7-4B04-A67B-05C5E79AAD3F}"/>
            </c:ext>
          </c:extLst>
        </c:ser>
        <c:ser>
          <c:idx val="1"/>
          <c:order val="1"/>
          <c:spPr>
            <a:ln w="12700">
              <a:solidFill>
                <a:srgbClr val="FF00FF"/>
              </a:solidFill>
              <a:prstDash val="solid"/>
            </a:ln>
          </c:spPr>
          <c:marker>
            <c:symbol val="none"/>
          </c:marker>
          <c:xVal>
            <c:numRef>
              <c:f>'[1]Nawdanga khal (Data)'!$I$131:$I$144</c:f>
              <c:numCache>
                <c:formatCode>General</c:formatCode>
                <c:ptCount val="14"/>
                <c:pt idx="7">
                  <c:v>0</c:v>
                </c:pt>
                <c:pt idx="8">
                  <c:v>5</c:v>
                </c:pt>
                <c:pt idx="9">
                  <c:v>8</c:v>
                </c:pt>
                <c:pt idx="10">
                  <c:v>9.734</c:v>
                </c:pt>
                <c:pt idx="11">
                  <c:v>12.234</c:v>
                </c:pt>
                <c:pt idx="12">
                  <c:v>14.734</c:v>
                </c:pt>
                <c:pt idx="13">
                  <c:v>16.459</c:v>
                </c:pt>
              </c:numCache>
            </c:numRef>
          </c:xVal>
          <c:yVal>
            <c:numRef>
              <c:f>'[1]Nawdanga khal (Data)'!$J$131:$J$144</c:f>
              <c:numCache>
                <c:formatCode>General</c:formatCode>
                <c:ptCount val="14"/>
                <c:pt idx="7">
                  <c:v>0.16600000000000001</c:v>
                </c:pt>
                <c:pt idx="8">
                  <c:v>0.161</c:v>
                </c:pt>
                <c:pt idx="9">
                  <c:v>0.156</c:v>
                </c:pt>
                <c:pt idx="10">
                  <c:v>-1</c:v>
                </c:pt>
                <c:pt idx="11">
                  <c:v>-1</c:v>
                </c:pt>
                <c:pt idx="12">
                  <c:v>-1</c:v>
                </c:pt>
                <c:pt idx="13">
                  <c:v>0.15</c:v>
                </c:pt>
              </c:numCache>
            </c:numRef>
          </c:yVal>
          <c:smooth val="0"/>
          <c:extLst>
            <c:ext xmlns:c16="http://schemas.microsoft.com/office/drawing/2014/chart" uri="{C3380CC4-5D6E-409C-BE32-E72D297353CC}">
              <c16:uniqueId val="{00000001-DDC7-4B04-A67B-05C5E79AAD3F}"/>
            </c:ext>
          </c:extLst>
        </c:ser>
        <c:dLbls>
          <c:showLegendKey val="0"/>
          <c:showVal val="0"/>
          <c:showCatName val="0"/>
          <c:showSerName val="0"/>
          <c:showPercent val="0"/>
          <c:showBubbleSize val="0"/>
        </c:dLbls>
        <c:axId val="218562560"/>
        <c:axId val="218564096"/>
      </c:scatterChart>
      <c:valAx>
        <c:axId val="218562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64096"/>
        <c:crosses val="autoZero"/>
        <c:crossBetween val="midCat"/>
      </c:valAx>
      <c:valAx>
        <c:axId val="218564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62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5" name="Chart 152">
          <a:extLst>
            <a:ext uri="{FF2B5EF4-FFF2-40B4-BE49-F238E27FC236}">
              <a16:creationId xmlns:a16="http://schemas.microsoft.com/office/drawing/2014/main" id="{57940C12-8244-437F-9F8A-42912078F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18</xdr:row>
      <xdr:rowOff>38817</xdr:rowOff>
    </xdr:from>
    <xdr:to>
      <xdr:col>19</xdr:col>
      <xdr:colOff>163973</xdr:colOff>
      <xdr:row>31</xdr:row>
      <xdr:rowOff>0</xdr:rowOff>
    </xdr:to>
    <xdr:graphicFrame macro="">
      <xdr:nvGraphicFramePr>
        <xdr:cNvPr id="6" name="Chart 152">
          <a:extLst>
            <a:ext uri="{FF2B5EF4-FFF2-40B4-BE49-F238E27FC236}">
              <a16:creationId xmlns:a16="http://schemas.microsoft.com/office/drawing/2014/main" id="{E6FA3459-8906-4526-BE75-073055387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33</xdr:row>
      <xdr:rowOff>38817</xdr:rowOff>
    </xdr:from>
    <xdr:to>
      <xdr:col>19</xdr:col>
      <xdr:colOff>163973</xdr:colOff>
      <xdr:row>45</xdr:row>
      <xdr:rowOff>0</xdr:rowOff>
    </xdr:to>
    <xdr:graphicFrame macro="">
      <xdr:nvGraphicFramePr>
        <xdr:cNvPr id="7" name="Chart 152">
          <a:extLst>
            <a:ext uri="{FF2B5EF4-FFF2-40B4-BE49-F238E27FC236}">
              <a16:creationId xmlns:a16="http://schemas.microsoft.com/office/drawing/2014/main" id="{B2F5B30C-868C-4C0C-A26C-DE98E3305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5203</xdr:colOff>
      <xdr:row>48</xdr:row>
      <xdr:rowOff>31197</xdr:rowOff>
    </xdr:from>
    <xdr:to>
      <xdr:col>19</xdr:col>
      <xdr:colOff>186833</xdr:colOff>
      <xdr:row>59</xdr:row>
      <xdr:rowOff>152759</xdr:rowOff>
    </xdr:to>
    <xdr:graphicFrame macro="">
      <xdr:nvGraphicFramePr>
        <xdr:cNvPr id="8" name="Chart 152">
          <a:extLst>
            <a:ext uri="{FF2B5EF4-FFF2-40B4-BE49-F238E27FC236}">
              <a16:creationId xmlns:a16="http://schemas.microsoft.com/office/drawing/2014/main" id="{5F7D570F-4D1C-4A3B-812F-D3B43ADF3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64</xdr:row>
      <xdr:rowOff>38817</xdr:rowOff>
    </xdr:from>
    <xdr:to>
      <xdr:col>19</xdr:col>
      <xdr:colOff>163973</xdr:colOff>
      <xdr:row>77</xdr:row>
      <xdr:rowOff>0</xdr:rowOff>
    </xdr:to>
    <xdr:graphicFrame macro="">
      <xdr:nvGraphicFramePr>
        <xdr:cNvPr id="9" name="Chart 152">
          <a:extLst>
            <a:ext uri="{FF2B5EF4-FFF2-40B4-BE49-F238E27FC236}">
              <a16:creationId xmlns:a16="http://schemas.microsoft.com/office/drawing/2014/main" id="{44D8FD0F-F989-42DA-8B14-D49834BA3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79</xdr:row>
      <xdr:rowOff>38817</xdr:rowOff>
    </xdr:from>
    <xdr:to>
      <xdr:col>19</xdr:col>
      <xdr:colOff>163973</xdr:colOff>
      <xdr:row>93</xdr:row>
      <xdr:rowOff>0</xdr:rowOff>
    </xdr:to>
    <xdr:graphicFrame macro="">
      <xdr:nvGraphicFramePr>
        <xdr:cNvPr id="10" name="Chart 152">
          <a:extLst>
            <a:ext uri="{FF2B5EF4-FFF2-40B4-BE49-F238E27FC236}">
              <a16:creationId xmlns:a16="http://schemas.microsoft.com/office/drawing/2014/main" id="{C15AC97D-9582-4ED0-8BDE-D81D178E1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110</xdr:row>
      <xdr:rowOff>0</xdr:rowOff>
    </xdr:to>
    <xdr:graphicFrame macro="">
      <xdr:nvGraphicFramePr>
        <xdr:cNvPr id="11" name="Chart 152">
          <a:extLst>
            <a:ext uri="{FF2B5EF4-FFF2-40B4-BE49-F238E27FC236}">
              <a16:creationId xmlns:a16="http://schemas.microsoft.com/office/drawing/2014/main" id="{63372E28-126D-49AC-8A51-F13811F9D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217053</xdr:colOff>
      <xdr:row>111</xdr:row>
      <xdr:rowOff>137662</xdr:rowOff>
    </xdr:from>
    <xdr:to>
      <xdr:col>19</xdr:col>
      <xdr:colOff>154987</xdr:colOff>
      <xdr:row>125</xdr:row>
      <xdr:rowOff>71887</xdr:rowOff>
    </xdr:to>
    <xdr:graphicFrame macro="">
      <xdr:nvGraphicFramePr>
        <xdr:cNvPr id="12" name="Chart 152">
          <a:extLst>
            <a:ext uri="{FF2B5EF4-FFF2-40B4-BE49-F238E27FC236}">
              <a16:creationId xmlns:a16="http://schemas.microsoft.com/office/drawing/2014/main" id="{409E3892-9178-44D1-A93E-935AEAE41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131</xdr:row>
      <xdr:rowOff>38817</xdr:rowOff>
    </xdr:from>
    <xdr:to>
      <xdr:col>19</xdr:col>
      <xdr:colOff>163973</xdr:colOff>
      <xdr:row>144</xdr:row>
      <xdr:rowOff>0</xdr:rowOff>
    </xdr:to>
    <xdr:graphicFrame macro="">
      <xdr:nvGraphicFramePr>
        <xdr:cNvPr id="13" name="Chart 152">
          <a:extLst>
            <a:ext uri="{FF2B5EF4-FFF2-40B4-BE49-F238E27FC236}">
              <a16:creationId xmlns:a16="http://schemas.microsoft.com/office/drawing/2014/main" id="{BF3F6B9E-DD30-496D-AE48-B4BA34976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147</xdr:row>
      <xdr:rowOff>38817</xdr:rowOff>
    </xdr:from>
    <xdr:to>
      <xdr:col>19</xdr:col>
      <xdr:colOff>163973</xdr:colOff>
      <xdr:row>160</xdr:row>
      <xdr:rowOff>0</xdr:rowOff>
    </xdr:to>
    <xdr:graphicFrame macro="">
      <xdr:nvGraphicFramePr>
        <xdr:cNvPr id="14" name="Chart 152">
          <a:extLst>
            <a:ext uri="{FF2B5EF4-FFF2-40B4-BE49-F238E27FC236}">
              <a16:creationId xmlns:a16="http://schemas.microsoft.com/office/drawing/2014/main" id="{BFD3BF25-3638-4222-82BF-0325300FC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163</xdr:row>
      <xdr:rowOff>38817</xdr:rowOff>
    </xdr:from>
    <xdr:to>
      <xdr:col>19</xdr:col>
      <xdr:colOff>163973</xdr:colOff>
      <xdr:row>177</xdr:row>
      <xdr:rowOff>0</xdr:rowOff>
    </xdr:to>
    <xdr:graphicFrame macro="">
      <xdr:nvGraphicFramePr>
        <xdr:cNvPr id="15" name="Chart 152">
          <a:extLst>
            <a:ext uri="{FF2B5EF4-FFF2-40B4-BE49-F238E27FC236}">
              <a16:creationId xmlns:a16="http://schemas.microsoft.com/office/drawing/2014/main" id="{D56A10FF-FF7D-4A26-96E7-3B9F403BA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19%20Nawdanga%20Khal\CS%20of%20Nawdanga%20khal.xlsx" TargetMode="External"/><Relationship Id="rId1" Type="http://schemas.openxmlformats.org/officeDocument/2006/relationships/externalLinkPath" Target="CS%20of%20Nawdang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Nawdanga khal"/>
      <sheetName val="Outfall khal"/>
      <sheetName val="Nawdanga khal"/>
      <sheetName val="Abstract of earth"/>
      <sheetName val="Nawdanga khal (Data)"/>
    </sheetNames>
    <sheetDataSet>
      <sheetData sheetId="0" refreshError="1"/>
      <sheetData sheetId="1">
        <row r="5">
          <cell r="B5">
            <v>0</v>
          </cell>
          <cell r="C5">
            <v>3.7999999999999999E-2</v>
          </cell>
        </row>
        <row r="6">
          <cell r="B6">
            <v>5</v>
          </cell>
          <cell r="C6">
            <v>2.8000000000000001E-2</v>
          </cell>
          <cell r="H6">
            <v>0</v>
          </cell>
          <cell r="I6">
            <v>2.1709999999999998</v>
          </cell>
        </row>
        <row r="7">
          <cell r="B7">
            <v>10</v>
          </cell>
          <cell r="C7">
            <v>0.02</v>
          </cell>
          <cell r="H7">
            <v>5</v>
          </cell>
          <cell r="I7">
            <v>2.1840000000000002</v>
          </cell>
        </row>
        <row r="8">
          <cell r="B8">
            <v>11</v>
          </cell>
          <cell r="C8">
            <v>1.9E-2</v>
          </cell>
          <cell r="H8">
            <v>10</v>
          </cell>
          <cell r="I8">
            <v>2.1960000000000002</v>
          </cell>
        </row>
        <row r="9">
          <cell r="B9">
            <v>13</v>
          </cell>
          <cell r="C9">
            <v>-0.02</v>
          </cell>
          <cell r="H9">
            <v>12</v>
          </cell>
          <cell r="I9">
            <v>1.306</v>
          </cell>
        </row>
        <row r="10">
          <cell r="B10">
            <v>15</v>
          </cell>
          <cell r="C10">
            <v>-2.5999999999999999E-2</v>
          </cell>
          <cell r="H10">
            <v>15</v>
          </cell>
          <cell r="I10">
            <v>0.70899999999999996</v>
          </cell>
        </row>
        <row r="11">
          <cell r="B11">
            <v>16</v>
          </cell>
          <cell r="C11">
            <v>-8.1000000000000003E-2</v>
          </cell>
          <cell r="H11">
            <v>18</v>
          </cell>
          <cell r="I11">
            <v>-0.20799999999999999</v>
          </cell>
        </row>
        <row r="12">
          <cell r="B12">
            <v>17</v>
          </cell>
          <cell r="C12">
            <v>-2.1999999999999999E-2</v>
          </cell>
          <cell r="H12">
            <v>21</v>
          </cell>
          <cell r="I12">
            <v>-0.69599999999999995</v>
          </cell>
        </row>
        <row r="13">
          <cell r="B13">
            <v>19</v>
          </cell>
          <cell r="C13">
            <v>0.14099999999999999</v>
          </cell>
          <cell r="H13">
            <v>23.2</v>
          </cell>
          <cell r="I13">
            <v>-1.1000000000000001</v>
          </cell>
        </row>
        <row r="14">
          <cell r="B14">
            <v>21</v>
          </cell>
          <cell r="C14">
            <v>0.42299999999999999</v>
          </cell>
          <cell r="H14">
            <v>27</v>
          </cell>
          <cell r="I14">
            <v>-3</v>
          </cell>
        </row>
        <row r="15">
          <cell r="B15">
            <v>22</v>
          </cell>
          <cell r="C15">
            <v>2.3839999999999999</v>
          </cell>
          <cell r="H15">
            <v>36</v>
          </cell>
          <cell r="I15">
            <v>-3</v>
          </cell>
        </row>
        <row r="16">
          <cell r="B16">
            <v>27</v>
          </cell>
          <cell r="C16">
            <v>2.3940000000000001</v>
          </cell>
          <cell r="H16">
            <v>45</v>
          </cell>
          <cell r="I16">
            <v>-3</v>
          </cell>
        </row>
        <row r="17">
          <cell r="B17">
            <v>30</v>
          </cell>
          <cell r="C17">
            <v>2.3079999999999998</v>
          </cell>
          <cell r="H17">
            <v>49</v>
          </cell>
          <cell r="I17">
            <v>-1</v>
          </cell>
        </row>
        <row r="18">
          <cell r="H18">
            <v>50</v>
          </cell>
          <cell r="I18">
            <v>-0.69399999999999995</v>
          </cell>
        </row>
        <row r="25">
          <cell r="B25">
            <v>0</v>
          </cell>
          <cell r="C25">
            <v>1.8640000000000001</v>
          </cell>
        </row>
        <row r="26">
          <cell r="B26">
            <v>2</v>
          </cell>
          <cell r="C26">
            <v>1.847</v>
          </cell>
          <cell r="H26">
            <v>0</v>
          </cell>
          <cell r="I26">
            <v>1.8839999999999999</v>
          </cell>
        </row>
        <row r="27">
          <cell r="B27">
            <v>5</v>
          </cell>
          <cell r="C27">
            <v>1.8380000000000001</v>
          </cell>
          <cell r="H27">
            <v>5</v>
          </cell>
          <cell r="I27">
            <v>1.861</v>
          </cell>
        </row>
        <row r="28">
          <cell r="B28">
            <v>7</v>
          </cell>
          <cell r="C28">
            <v>0.219</v>
          </cell>
          <cell r="H28">
            <v>10</v>
          </cell>
          <cell r="I28">
            <v>1.8089999999999999</v>
          </cell>
        </row>
        <row r="29">
          <cell r="B29">
            <v>8</v>
          </cell>
          <cell r="C29">
            <v>-1.2E-2</v>
          </cell>
          <cell r="H29">
            <v>12</v>
          </cell>
          <cell r="I29">
            <v>1.129</v>
          </cell>
        </row>
        <row r="30">
          <cell r="B30">
            <v>9</v>
          </cell>
          <cell r="C30">
            <v>-0.20200000000000001</v>
          </cell>
          <cell r="H30">
            <v>15</v>
          </cell>
          <cell r="I30">
            <v>0.308</v>
          </cell>
        </row>
        <row r="31">
          <cell r="B31">
            <v>10</v>
          </cell>
          <cell r="C31">
            <v>-0.251</v>
          </cell>
          <cell r="H31">
            <v>20</v>
          </cell>
          <cell r="I31">
            <v>-0.28100000000000003</v>
          </cell>
        </row>
        <row r="32">
          <cell r="B32">
            <v>11</v>
          </cell>
          <cell r="C32">
            <v>-0.20300000000000001</v>
          </cell>
          <cell r="H32">
            <v>25</v>
          </cell>
          <cell r="I32">
            <v>-0.95099999999999996</v>
          </cell>
        </row>
        <row r="33">
          <cell r="B33">
            <v>12</v>
          </cell>
          <cell r="C33">
            <v>-6.0999999999999999E-2</v>
          </cell>
          <cell r="H33">
            <v>25.22</v>
          </cell>
          <cell r="I33">
            <v>-1.1000000000000001</v>
          </cell>
        </row>
        <row r="34">
          <cell r="B34">
            <v>13</v>
          </cell>
          <cell r="C34">
            <v>0.224</v>
          </cell>
          <cell r="H34">
            <v>29</v>
          </cell>
          <cell r="I34">
            <v>-2.99</v>
          </cell>
        </row>
        <row r="35">
          <cell r="B35">
            <v>15</v>
          </cell>
          <cell r="C35">
            <v>2.2490000000000001</v>
          </cell>
          <cell r="H35">
            <v>38</v>
          </cell>
          <cell r="I35">
            <v>-2.99</v>
          </cell>
        </row>
        <row r="36">
          <cell r="B36">
            <v>20</v>
          </cell>
          <cell r="C36">
            <v>2.2589999999999999</v>
          </cell>
          <cell r="H36">
            <v>47</v>
          </cell>
          <cell r="I36">
            <v>-2.99</v>
          </cell>
        </row>
        <row r="37">
          <cell r="B37">
            <v>25</v>
          </cell>
          <cell r="C37">
            <v>2.2639999999999998</v>
          </cell>
          <cell r="H37">
            <v>51.38</v>
          </cell>
          <cell r="I37">
            <v>-0.8</v>
          </cell>
        </row>
        <row r="38">
          <cell r="H38">
            <v>55</v>
          </cell>
          <cell r="I38">
            <v>-0.29099999999999998</v>
          </cell>
        </row>
        <row r="39">
          <cell r="H39">
            <v>58</v>
          </cell>
          <cell r="I39">
            <v>-9.1999999999999998E-2</v>
          </cell>
        </row>
        <row r="40">
          <cell r="H40">
            <v>60</v>
          </cell>
          <cell r="I40">
            <v>0.70099999999999996</v>
          </cell>
        </row>
        <row r="41">
          <cell r="H41">
            <v>62</v>
          </cell>
          <cell r="I41">
            <v>1.4590000000000001</v>
          </cell>
        </row>
        <row r="42">
          <cell r="H42">
            <v>65</v>
          </cell>
          <cell r="I42">
            <v>1.45</v>
          </cell>
        </row>
        <row r="46">
          <cell r="B46">
            <v>0</v>
          </cell>
          <cell r="C46">
            <v>0.83899999999999997</v>
          </cell>
        </row>
        <row r="47">
          <cell r="B47">
            <v>5</v>
          </cell>
          <cell r="C47">
            <v>0.84499999999999997</v>
          </cell>
        </row>
        <row r="48">
          <cell r="B48">
            <v>6</v>
          </cell>
          <cell r="C48">
            <v>2.0350000000000001</v>
          </cell>
        </row>
        <row r="49">
          <cell r="B49">
            <v>10</v>
          </cell>
          <cell r="C49">
            <v>2.024</v>
          </cell>
        </row>
        <row r="50">
          <cell r="B50">
            <v>11</v>
          </cell>
          <cell r="C50">
            <v>0.38800000000000001</v>
          </cell>
        </row>
        <row r="51">
          <cell r="B51">
            <v>13</v>
          </cell>
          <cell r="C51">
            <v>3.9E-2</v>
          </cell>
        </row>
        <row r="52">
          <cell r="B52">
            <v>15</v>
          </cell>
          <cell r="C52">
            <v>-0.13600000000000001</v>
          </cell>
          <cell r="H52">
            <v>0</v>
          </cell>
          <cell r="I52">
            <v>1.925</v>
          </cell>
        </row>
        <row r="53">
          <cell r="B53">
            <v>16</v>
          </cell>
          <cell r="C53">
            <v>-0.121</v>
          </cell>
          <cell r="H53">
            <v>5</v>
          </cell>
          <cell r="I53">
            <v>1.9119999999999999</v>
          </cell>
        </row>
        <row r="54">
          <cell r="B54">
            <v>17</v>
          </cell>
          <cell r="C54">
            <v>-0.161</v>
          </cell>
          <cell r="H54">
            <v>6.2200000000000006</v>
          </cell>
          <cell r="I54">
            <v>1.91</v>
          </cell>
        </row>
        <row r="55">
          <cell r="B55">
            <v>19</v>
          </cell>
          <cell r="C55">
            <v>2.8000000000000001E-2</v>
          </cell>
          <cell r="H55">
            <v>16</v>
          </cell>
          <cell r="I55">
            <v>-2.98</v>
          </cell>
        </row>
        <row r="56">
          <cell r="B56">
            <v>21</v>
          </cell>
          <cell r="C56">
            <v>0.374</v>
          </cell>
          <cell r="H56">
            <v>25</v>
          </cell>
          <cell r="I56">
            <v>-2.98</v>
          </cell>
        </row>
        <row r="57">
          <cell r="B57">
            <v>22</v>
          </cell>
          <cell r="C57">
            <v>2.4990000000000001</v>
          </cell>
          <cell r="H57">
            <v>34</v>
          </cell>
          <cell r="I57">
            <v>-2.98</v>
          </cell>
        </row>
        <row r="58">
          <cell r="B58">
            <v>25</v>
          </cell>
          <cell r="C58">
            <v>2.5089999999999999</v>
          </cell>
          <cell r="H58">
            <v>44.06</v>
          </cell>
          <cell r="I58">
            <v>2.0499999999999998</v>
          </cell>
        </row>
        <row r="59">
          <cell r="H59">
            <v>45</v>
          </cell>
          <cell r="I59">
            <v>2.0379999999999998</v>
          </cell>
        </row>
        <row r="60">
          <cell r="H60">
            <v>50</v>
          </cell>
          <cell r="I60">
            <v>2.0249999999999999</v>
          </cell>
        </row>
      </sheetData>
      <sheetData sheetId="2" refreshError="1"/>
      <sheetData sheetId="3" refreshError="1"/>
      <sheetData sheetId="4">
        <row r="3">
          <cell r="B3">
            <v>0</v>
          </cell>
          <cell r="C3">
            <v>1.909</v>
          </cell>
        </row>
        <row r="4">
          <cell r="B4">
            <v>5</v>
          </cell>
          <cell r="C4">
            <v>1.919</v>
          </cell>
          <cell r="I4">
            <v>0</v>
          </cell>
          <cell r="J4">
            <v>1.909</v>
          </cell>
        </row>
        <row r="5">
          <cell r="B5">
            <v>10</v>
          </cell>
          <cell r="C5">
            <v>1.9390000000000001</v>
          </cell>
          <cell r="I5">
            <v>5</v>
          </cell>
          <cell r="J5">
            <v>1.919</v>
          </cell>
        </row>
        <row r="6">
          <cell r="B6">
            <v>11</v>
          </cell>
          <cell r="C6">
            <v>0.48799999999999999</v>
          </cell>
          <cell r="I6">
            <v>8.5</v>
          </cell>
          <cell r="J6">
            <v>1.9390000000000001</v>
          </cell>
        </row>
        <row r="7">
          <cell r="B7">
            <v>13</v>
          </cell>
          <cell r="C7">
            <v>0.23899999999999999</v>
          </cell>
          <cell r="I7">
            <v>10</v>
          </cell>
          <cell r="J7">
            <v>1.9390000000000001</v>
          </cell>
        </row>
        <row r="8">
          <cell r="B8">
            <v>15</v>
          </cell>
          <cell r="C8">
            <v>7.9000000000000001E-2</v>
          </cell>
          <cell r="I8">
            <v>11</v>
          </cell>
          <cell r="J8">
            <v>0.48799999999999999</v>
          </cell>
        </row>
        <row r="9">
          <cell r="B9">
            <v>16</v>
          </cell>
          <cell r="C9">
            <v>1.9E-2</v>
          </cell>
          <cell r="I9">
            <v>13.231999999999999</v>
          </cell>
          <cell r="J9">
            <v>-1</v>
          </cell>
        </row>
        <row r="10">
          <cell r="B10">
            <v>17</v>
          </cell>
          <cell r="C10">
            <v>7.3999999999999996E-2</v>
          </cell>
          <cell r="I10">
            <v>15.731999999999999</v>
          </cell>
          <cell r="J10">
            <v>-1</v>
          </cell>
        </row>
        <row r="11">
          <cell r="B11">
            <v>19</v>
          </cell>
          <cell r="C11">
            <v>0.23200000000000001</v>
          </cell>
          <cell r="I11">
            <v>18.231999999999999</v>
          </cell>
          <cell r="J11">
            <v>-1</v>
          </cell>
        </row>
        <row r="12">
          <cell r="B12">
            <v>21</v>
          </cell>
          <cell r="C12">
            <v>0.44900000000000001</v>
          </cell>
          <cell r="I12">
            <v>20.332000000000001</v>
          </cell>
          <cell r="J12">
            <v>0.4</v>
          </cell>
        </row>
        <row r="13">
          <cell r="B13">
            <v>22</v>
          </cell>
          <cell r="C13">
            <v>1.929</v>
          </cell>
          <cell r="I13">
            <v>21</v>
          </cell>
          <cell r="J13">
            <v>0.44900000000000001</v>
          </cell>
        </row>
        <row r="14">
          <cell r="B14">
            <v>25</v>
          </cell>
          <cell r="C14">
            <v>1.919</v>
          </cell>
          <cell r="I14">
            <v>22</v>
          </cell>
          <cell r="J14">
            <v>1.929</v>
          </cell>
        </row>
        <row r="15">
          <cell r="B15">
            <v>30</v>
          </cell>
          <cell r="C15">
            <v>1.9039999999999999</v>
          </cell>
          <cell r="I15">
            <v>25</v>
          </cell>
          <cell r="J15">
            <v>1.919</v>
          </cell>
        </row>
        <row r="16">
          <cell r="I16">
            <v>30</v>
          </cell>
          <cell r="J16">
            <v>1.9039999999999999</v>
          </cell>
        </row>
        <row r="18">
          <cell r="B18">
            <v>0</v>
          </cell>
          <cell r="C18">
            <v>0.68500000000000005</v>
          </cell>
        </row>
        <row r="19">
          <cell r="B19">
            <v>5</v>
          </cell>
          <cell r="C19">
            <v>0.69</v>
          </cell>
          <cell r="I19">
            <v>0</v>
          </cell>
          <cell r="J19">
            <v>0.68500000000000005</v>
          </cell>
        </row>
        <row r="20">
          <cell r="B20">
            <v>10</v>
          </cell>
          <cell r="C20">
            <v>0.69499999999999995</v>
          </cell>
          <cell r="I20">
            <v>5</v>
          </cell>
          <cell r="J20">
            <v>0.69</v>
          </cell>
        </row>
        <row r="21">
          <cell r="B21">
            <v>10.5</v>
          </cell>
          <cell r="C21">
            <v>8.5000000000000006E-2</v>
          </cell>
          <cell r="I21">
            <v>7</v>
          </cell>
          <cell r="J21">
            <v>0.69499999999999995</v>
          </cell>
        </row>
        <row r="22">
          <cell r="B22">
            <v>11</v>
          </cell>
          <cell r="C22">
            <v>1.9E-2</v>
          </cell>
          <cell r="I22">
            <v>9.5425000000000004</v>
          </cell>
          <cell r="J22">
            <v>-1</v>
          </cell>
        </row>
        <row r="23">
          <cell r="B23">
            <v>11.5</v>
          </cell>
          <cell r="C23">
            <v>-2.5999999999999999E-2</v>
          </cell>
          <cell r="I23">
            <v>12.0425</v>
          </cell>
          <cell r="J23">
            <v>-1</v>
          </cell>
        </row>
        <row r="24">
          <cell r="B24">
            <v>12</v>
          </cell>
          <cell r="C24">
            <v>-5.5E-2</v>
          </cell>
          <cell r="I24">
            <v>14.5425</v>
          </cell>
          <cell r="J24">
            <v>-1</v>
          </cell>
        </row>
        <row r="25">
          <cell r="B25">
            <v>12.5</v>
          </cell>
          <cell r="C25">
            <v>-2.7E-2</v>
          </cell>
          <cell r="I25">
            <v>17.092500000000001</v>
          </cell>
          <cell r="J25">
            <v>0.7</v>
          </cell>
        </row>
        <row r="26">
          <cell r="B26">
            <v>13</v>
          </cell>
          <cell r="C26">
            <v>1.4999999999999999E-2</v>
          </cell>
          <cell r="I26">
            <v>20</v>
          </cell>
          <cell r="J26">
            <v>0.7</v>
          </cell>
        </row>
        <row r="27">
          <cell r="B27">
            <v>13.5</v>
          </cell>
          <cell r="C27">
            <v>0.09</v>
          </cell>
          <cell r="I27">
            <v>25</v>
          </cell>
          <cell r="J27">
            <v>0.70499999999999996</v>
          </cell>
        </row>
        <row r="28">
          <cell r="B28">
            <v>14</v>
          </cell>
          <cell r="C28">
            <v>0.69499999999999995</v>
          </cell>
        </row>
        <row r="29">
          <cell r="B29">
            <v>20</v>
          </cell>
          <cell r="C29">
            <v>0.7</v>
          </cell>
        </row>
        <row r="30">
          <cell r="B30">
            <v>25</v>
          </cell>
          <cell r="C30">
            <v>0.70499999999999996</v>
          </cell>
        </row>
        <row r="33">
          <cell r="B33">
            <v>0</v>
          </cell>
          <cell r="C33">
            <v>0.35499999999999998</v>
          </cell>
        </row>
        <row r="34">
          <cell r="B34">
            <v>5</v>
          </cell>
          <cell r="C34">
            <v>0.36</v>
          </cell>
        </row>
        <row r="35">
          <cell r="B35">
            <v>10</v>
          </cell>
          <cell r="C35">
            <v>0.36499999999999999</v>
          </cell>
        </row>
        <row r="36">
          <cell r="B36">
            <v>10.5</v>
          </cell>
          <cell r="C36">
            <v>0.19900000000000001</v>
          </cell>
        </row>
        <row r="37">
          <cell r="B37">
            <v>11</v>
          </cell>
          <cell r="C37">
            <v>8.5000000000000006E-2</v>
          </cell>
        </row>
        <row r="38">
          <cell r="B38">
            <v>11.5</v>
          </cell>
          <cell r="C38">
            <v>2.4E-2</v>
          </cell>
        </row>
        <row r="39">
          <cell r="B39">
            <v>12</v>
          </cell>
          <cell r="C39">
            <v>5.0000000000000001E-3</v>
          </cell>
          <cell r="I39">
            <v>0</v>
          </cell>
          <cell r="J39">
            <v>0.35499999999999998</v>
          </cell>
        </row>
        <row r="40">
          <cell r="B40">
            <v>12.5</v>
          </cell>
          <cell r="C40">
            <v>0.02</v>
          </cell>
          <cell r="I40">
            <v>5</v>
          </cell>
          <cell r="J40">
            <v>0.36</v>
          </cell>
        </row>
        <row r="41">
          <cell r="B41">
            <v>13</v>
          </cell>
          <cell r="C41">
            <v>7.9000000000000001E-2</v>
          </cell>
          <cell r="I41">
            <v>7.5</v>
          </cell>
          <cell r="J41">
            <v>0.36499999999999999</v>
          </cell>
        </row>
        <row r="42">
          <cell r="B42">
            <v>13.5</v>
          </cell>
          <cell r="C42">
            <v>0.20499999999999999</v>
          </cell>
          <cell r="I42">
            <v>9.5474999999999994</v>
          </cell>
          <cell r="J42">
            <v>-1</v>
          </cell>
        </row>
        <row r="43">
          <cell r="B43">
            <v>14</v>
          </cell>
          <cell r="C43">
            <v>0.38</v>
          </cell>
          <cell r="I43">
            <v>12.047499999999999</v>
          </cell>
          <cell r="J43">
            <v>-1</v>
          </cell>
        </row>
        <row r="44">
          <cell r="B44">
            <v>20</v>
          </cell>
          <cell r="C44">
            <v>0.38500000000000001</v>
          </cell>
          <cell r="I44">
            <v>14.547499999999999</v>
          </cell>
          <cell r="J44">
            <v>-1</v>
          </cell>
        </row>
        <row r="45">
          <cell r="B45">
            <v>25</v>
          </cell>
          <cell r="C45">
            <v>0.39</v>
          </cell>
          <cell r="I45">
            <v>16.625</v>
          </cell>
          <cell r="J45">
            <v>0.38500000000000001</v>
          </cell>
        </row>
        <row r="48">
          <cell r="B48">
            <v>0</v>
          </cell>
          <cell r="C48">
            <v>0.45</v>
          </cell>
        </row>
        <row r="49">
          <cell r="B49">
            <v>5</v>
          </cell>
          <cell r="C49">
            <v>0.45500000000000002</v>
          </cell>
        </row>
        <row r="50">
          <cell r="B50">
            <v>10</v>
          </cell>
          <cell r="C50">
            <v>0.45900000000000002</v>
          </cell>
        </row>
        <row r="51">
          <cell r="B51">
            <v>10.5</v>
          </cell>
          <cell r="C51">
            <v>0.31</v>
          </cell>
        </row>
        <row r="52">
          <cell r="B52">
            <v>11</v>
          </cell>
          <cell r="C52">
            <v>0.22</v>
          </cell>
        </row>
        <row r="53">
          <cell r="B53">
            <v>11.5</v>
          </cell>
          <cell r="C53">
            <v>0.14499999999999999</v>
          </cell>
        </row>
        <row r="54">
          <cell r="B54">
            <v>12</v>
          </cell>
          <cell r="C54">
            <v>0.11</v>
          </cell>
          <cell r="I54">
            <v>0</v>
          </cell>
          <cell r="J54">
            <v>0.45</v>
          </cell>
        </row>
        <row r="55">
          <cell r="B55">
            <v>12.5</v>
          </cell>
          <cell r="C55">
            <v>0.14599999999999999</v>
          </cell>
          <cell r="I55">
            <v>5</v>
          </cell>
          <cell r="J55">
            <v>0.45500000000000002</v>
          </cell>
        </row>
        <row r="56">
          <cell r="B56">
            <v>13</v>
          </cell>
          <cell r="C56">
            <v>0.22500000000000001</v>
          </cell>
          <cell r="I56">
            <v>7.5</v>
          </cell>
          <cell r="J56">
            <v>0.45900000000000002</v>
          </cell>
        </row>
        <row r="57">
          <cell r="B57">
            <v>13.5</v>
          </cell>
          <cell r="C57">
            <v>0.32500000000000001</v>
          </cell>
          <cell r="I57">
            <v>9.6885000000000012</v>
          </cell>
          <cell r="J57">
            <v>-1</v>
          </cell>
        </row>
        <row r="58">
          <cell r="B58">
            <v>14</v>
          </cell>
          <cell r="C58">
            <v>0.505</v>
          </cell>
          <cell r="I58">
            <v>12.188500000000001</v>
          </cell>
          <cell r="J58">
            <v>-1</v>
          </cell>
        </row>
        <row r="59">
          <cell r="B59">
            <v>20</v>
          </cell>
          <cell r="C59">
            <v>0.51</v>
          </cell>
          <cell r="I59">
            <v>14.688500000000001</v>
          </cell>
          <cell r="J59">
            <v>-1</v>
          </cell>
        </row>
        <row r="60">
          <cell r="B60">
            <v>25</v>
          </cell>
          <cell r="C60">
            <v>0.52</v>
          </cell>
          <cell r="I60">
            <v>16.953500000000002</v>
          </cell>
          <cell r="J60">
            <v>0.51</v>
          </cell>
        </row>
        <row r="61">
          <cell r="I61">
            <v>20</v>
          </cell>
          <cell r="J61">
            <v>0.51</v>
          </cell>
        </row>
        <row r="62">
          <cell r="I62">
            <v>25</v>
          </cell>
          <cell r="J62">
            <v>0.52</v>
          </cell>
        </row>
        <row r="64">
          <cell r="B64">
            <v>0</v>
          </cell>
          <cell r="C64">
            <v>0.51300000000000001</v>
          </cell>
        </row>
        <row r="65">
          <cell r="B65">
            <v>5</v>
          </cell>
          <cell r="C65">
            <v>0.50800000000000001</v>
          </cell>
          <cell r="I65">
            <v>5</v>
          </cell>
          <cell r="J65">
            <v>0.50800000000000001</v>
          </cell>
        </row>
        <row r="66">
          <cell r="B66">
            <v>10</v>
          </cell>
          <cell r="C66">
            <v>0.503</v>
          </cell>
          <cell r="I66">
            <v>8</v>
          </cell>
          <cell r="J66">
            <v>0.503</v>
          </cell>
        </row>
        <row r="67">
          <cell r="B67">
            <v>10.5</v>
          </cell>
          <cell r="C67">
            <v>0.28799999999999998</v>
          </cell>
          <cell r="I67">
            <v>10.2545</v>
          </cell>
          <cell r="J67">
            <v>-1</v>
          </cell>
        </row>
        <row r="68">
          <cell r="B68">
            <v>11</v>
          </cell>
          <cell r="C68">
            <v>0.19700000000000001</v>
          </cell>
          <cell r="I68">
            <v>12.7545</v>
          </cell>
          <cell r="J68">
            <v>-1</v>
          </cell>
        </row>
        <row r="69">
          <cell r="B69">
            <v>11.5</v>
          </cell>
          <cell r="C69">
            <v>6.7000000000000004E-2</v>
          </cell>
          <cell r="I69">
            <v>15.2545</v>
          </cell>
          <cell r="J69">
            <v>-1</v>
          </cell>
        </row>
        <row r="70">
          <cell r="B70">
            <v>12</v>
          </cell>
          <cell r="C70">
            <v>8.0000000000000002E-3</v>
          </cell>
          <cell r="I70">
            <v>17.291499999999999</v>
          </cell>
          <cell r="J70">
            <v>0.35799999999999998</v>
          </cell>
        </row>
        <row r="71">
          <cell r="B71">
            <v>12.5</v>
          </cell>
          <cell r="C71">
            <v>5.8000000000000003E-2</v>
          </cell>
          <cell r="I71">
            <v>20</v>
          </cell>
          <cell r="J71">
            <v>0.35799999999999998</v>
          </cell>
        </row>
        <row r="72">
          <cell r="B72">
            <v>13</v>
          </cell>
          <cell r="C72">
            <v>0.19700000000000001</v>
          </cell>
          <cell r="I72">
            <v>25</v>
          </cell>
          <cell r="J72">
            <v>-0.94199999999999995</v>
          </cell>
        </row>
        <row r="73">
          <cell r="B73">
            <v>13.5</v>
          </cell>
          <cell r="C73">
            <v>0.25800000000000001</v>
          </cell>
        </row>
        <row r="74">
          <cell r="B74">
            <v>14</v>
          </cell>
          <cell r="C74">
            <v>0.36299999999999999</v>
          </cell>
        </row>
        <row r="75">
          <cell r="B75">
            <v>20</v>
          </cell>
          <cell r="C75">
            <v>0.35799999999999998</v>
          </cell>
        </row>
        <row r="76">
          <cell r="B76">
            <v>25</v>
          </cell>
          <cell r="C76">
            <v>-0.94199999999999995</v>
          </cell>
        </row>
        <row r="79">
          <cell r="B79">
            <v>0</v>
          </cell>
          <cell r="C79">
            <v>-0.66800000000000004</v>
          </cell>
        </row>
        <row r="80">
          <cell r="B80">
            <v>2</v>
          </cell>
          <cell r="C80">
            <v>-0.60699999999999998</v>
          </cell>
        </row>
        <row r="81">
          <cell r="B81">
            <v>3</v>
          </cell>
          <cell r="C81">
            <v>-0.307</v>
          </cell>
        </row>
        <row r="82">
          <cell r="B82">
            <v>5</v>
          </cell>
          <cell r="C82">
            <v>-7.2999999999999995E-2</v>
          </cell>
        </row>
        <row r="83">
          <cell r="B83">
            <v>6</v>
          </cell>
          <cell r="C83">
            <v>0.67800000000000005</v>
          </cell>
          <cell r="I83">
            <v>0</v>
          </cell>
          <cell r="J83">
            <v>-0.66800000000000004</v>
          </cell>
        </row>
        <row r="84">
          <cell r="B84">
            <v>7</v>
          </cell>
          <cell r="C84">
            <v>0.68300000000000005</v>
          </cell>
          <cell r="I84">
            <v>2</v>
          </cell>
          <cell r="J84">
            <v>-0.60699999999999998</v>
          </cell>
        </row>
        <row r="85">
          <cell r="B85">
            <v>7.5</v>
          </cell>
          <cell r="C85">
            <v>-4.2000000000000003E-2</v>
          </cell>
          <cell r="I85">
            <v>3</v>
          </cell>
          <cell r="J85">
            <v>-0.307</v>
          </cell>
        </row>
        <row r="86">
          <cell r="B86">
            <v>8</v>
          </cell>
          <cell r="C86">
            <v>-7.1999999999999995E-2</v>
          </cell>
          <cell r="I86">
            <v>4.5</v>
          </cell>
          <cell r="J86">
            <v>-0.13</v>
          </cell>
        </row>
        <row r="87">
          <cell r="B87">
            <v>8.5</v>
          </cell>
          <cell r="C87">
            <v>-9.7000000000000003E-2</v>
          </cell>
          <cell r="I87">
            <v>5.8049999999999997</v>
          </cell>
          <cell r="J87">
            <v>-1</v>
          </cell>
        </row>
        <row r="88">
          <cell r="B88">
            <v>9</v>
          </cell>
          <cell r="C88">
            <v>-7.4999999999999997E-2</v>
          </cell>
          <cell r="I88">
            <v>8.3049999999999997</v>
          </cell>
          <cell r="J88">
            <v>-1</v>
          </cell>
        </row>
        <row r="89">
          <cell r="B89">
            <v>9.5</v>
          </cell>
          <cell r="C89">
            <v>-2.1999999999999999E-2</v>
          </cell>
          <cell r="I89">
            <v>10.805</v>
          </cell>
          <cell r="J89">
            <v>-1</v>
          </cell>
        </row>
        <row r="90">
          <cell r="B90">
            <v>10</v>
          </cell>
          <cell r="C90">
            <v>0.67800000000000005</v>
          </cell>
          <cell r="I90">
            <v>11.9945</v>
          </cell>
          <cell r="J90">
            <v>-0.20699999999999999</v>
          </cell>
        </row>
        <row r="91">
          <cell r="B91">
            <v>11</v>
          </cell>
          <cell r="C91">
            <v>0.67300000000000004</v>
          </cell>
          <cell r="I91">
            <v>12</v>
          </cell>
          <cell r="J91">
            <v>-0.20699999999999999</v>
          </cell>
        </row>
        <row r="92">
          <cell r="B92">
            <v>12</v>
          </cell>
          <cell r="C92">
            <v>-0.20699999999999999</v>
          </cell>
          <cell r="I92">
            <v>15</v>
          </cell>
          <cell r="J92">
            <v>-0.34699999999999998</v>
          </cell>
        </row>
        <row r="93">
          <cell r="B93">
            <v>15</v>
          </cell>
          <cell r="C93">
            <v>-0.34699999999999998</v>
          </cell>
          <cell r="I93">
            <v>17</v>
          </cell>
          <cell r="J93">
            <v>-0.60699999999999998</v>
          </cell>
        </row>
        <row r="94">
          <cell r="B94">
            <v>17</v>
          </cell>
          <cell r="C94">
            <v>-0.60699999999999998</v>
          </cell>
          <cell r="I94">
            <v>19</v>
          </cell>
          <cell r="J94">
            <v>-0.85199999999999998</v>
          </cell>
        </row>
        <row r="95">
          <cell r="B95">
            <v>19</v>
          </cell>
          <cell r="C95">
            <v>-0.85199999999999998</v>
          </cell>
        </row>
        <row r="98">
          <cell r="B98">
            <v>0</v>
          </cell>
          <cell r="C98">
            <v>0.28299999999999997</v>
          </cell>
        </row>
        <row r="99">
          <cell r="B99">
            <v>5</v>
          </cell>
          <cell r="C99">
            <v>0.28799999999999998</v>
          </cell>
          <cell r="I99">
            <v>5</v>
          </cell>
          <cell r="J99">
            <v>0.28799999999999998</v>
          </cell>
        </row>
        <row r="100">
          <cell r="B100">
            <v>10</v>
          </cell>
          <cell r="C100">
            <v>0.29199999999999998</v>
          </cell>
          <cell r="I100">
            <v>8</v>
          </cell>
          <cell r="J100">
            <v>0.29199999999999998</v>
          </cell>
        </row>
        <row r="101">
          <cell r="B101">
            <v>10.5</v>
          </cell>
          <cell r="C101">
            <v>0.21199999999999999</v>
          </cell>
          <cell r="I101">
            <v>9.9380000000000006</v>
          </cell>
          <cell r="J101">
            <v>-1</v>
          </cell>
        </row>
        <row r="102">
          <cell r="B102">
            <v>11</v>
          </cell>
          <cell r="C102">
            <v>0.123</v>
          </cell>
          <cell r="I102">
            <v>12.438000000000001</v>
          </cell>
          <cell r="J102">
            <v>-1</v>
          </cell>
        </row>
        <row r="103">
          <cell r="B103">
            <v>11.5</v>
          </cell>
          <cell r="C103">
            <v>8.2000000000000003E-2</v>
          </cell>
          <cell r="I103">
            <v>14.938000000000001</v>
          </cell>
          <cell r="J103">
            <v>-1</v>
          </cell>
        </row>
        <row r="104">
          <cell r="B104">
            <v>12</v>
          </cell>
          <cell r="C104">
            <v>5.2999999999999999E-2</v>
          </cell>
          <cell r="I104">
            <v>16.93</v>
          </cell>
          <cell r="J104">
            <v>0.32800000000000001</v>
          </cell>
        </row>
        <row r="105">
          <cell r="B105">
            <v>12.5</v>
          </cell>
          <cell r="C105">
            <v>8.1000000000000003E-2</v>
          </cell>
          <cell r="I105">
            <v>20</v>
          </cell>
          <cell r="J105">
            <v>0.32800000000000001</v>
          </cell>
        </row>
        <row r="106">
          <cell r="B106">
            <v>13</v>
          </cell>
          <cell r="C106">
            <v>0.122</v>
          </cell>
          <cell r="I106">
            <v>25</v>
          </cell>
          <cell r="J106">
            <v>0.33300000000000002</v>
          </cell>
        </row>
        <row r="107">
          <cell r="B107">
            <v>13.5</v>
          </cell>
          <cell r="C107">
            <v>0.20499999999999999</v>
          </cell>
        </row>
        <row r="108">
          <cell r="B108">
            <v>14</v>
          </cell>
          <cell r="C108">
            <v>0.32300000000000001</v>
          </cell>
        </row>
        <row r="109">
          <cell r="B109">
            <v>20</v>
          </cell>
          <cell r="C109">
            <v>0.32800000000000001</v>
          </cell>
        </row>
        <row r="110">
          <cell r="B110">
            <v>25</v>
          </cell>
          <cell r="C110">
            <v>0.33300000000000002</v>
          </cell>
        </row>
        <row r="113">
          <cell r="B113">
            <v>0</v>
          </cell>
          <cell r="C113">
            <v>-2.948</v>
          </cell>
        </row>
        <row r="114">
          <cell r="B114">
            <v>5</v>
          </cell>
          <cell r="C114">
            <v>-2.8879999999999999</v>
          </cell>
        </row>
        <row r="115">
          <cell r="B115">
            <v>10</v>
          </cell>
          <cell r="C115">
            <v>-2.9129999999999998</v>
          </cell>
        </row>
        <row r="116">
          <cell r="B116">
            <v>11</v>
          </cell>
          <cell r="C116">
            <v>-3.0350000000000001</v>
          </cell>
        </row>
        <row r="117">
          <cell r="B117">
            <v>12</v>
          </cell>
          <cell r="C117">
            <v>-3.0539999999999998</v>
          </cell>
        </row>
        <row r="118">
          <cell r="B118">
            <v>13</v>
          </cell>
          <cell r="C118">
            <v>-3.105</v>
          </cell>
        </row>
        <row r="119">
          <cell r="B119">
            <v>14</v>
          </cell>
          <cell r="C119">
            <v>-3.133</v>
          </cell>
        </row>
        <row r="120">
          <cell r="B120">
            <v>15</v>
          </cell>
          <cell r="C120">
            <v>-3.1040000000000001</v>
          </cell>
        </row>
        <row r="121">
          <cell r="B121">
            <v>16</v>
          </cell>
          <cell r="C121">
            <v>-3.0550000000000002</v>
          </cell>
        </row>
        <row r="122">
          <cell r="B122">
            <v>17</v>
          </cell>
          <cell r="C122">
            <v>-3.0339999999999998</v>
          </cell>
        </row>
        <row r="123">
          <cell r="B123">
            <v>18</v>
          </cell>
          <cell r="C123">
            <v>-2.9129999999999998</v>
          </cell>
        </row>
        <row r="124">
          <cell r="B124">
            <v>20</v>
          </cell>
          <cell r="C124">
            <v>-2.883</v>
          </cell>
        </row>
        <row r="125">
          <cell r="B125">
            <v>22</v>
          </cell>
          <cell r="C125">
            <v>-2.964</v>
          </cell>
        </row>
        <row r="126">
          <cell r="B126">
            <v>24</v>
          </cell>
          <cell r="C126">
            <v>-3.0790000000000002</v>
          </cell>
        </row>
        <row r="131">
          <cell r="B131">
            <v>0</v>
          </cell>
          <cell r="C131">
            <v>0.16600000000000001</v>
          </cell>
        </row>
        <row r="132">
          <cell r="B132">
            <v>5</v>
          </cell>
          <cell r="C132">
            <v>0.161</v>
          </cell>
        </row>
        <row r="133">
          <cell r="B133">
            <v>10</v>
          </cell>
          <cell r="C133">
            <v>0.156</v>
          </cell>
        </row>
        <row r="134">
          <cell r="B134">
            <v>10.5</v>
          </cell>
          <cell r="C134">
            <v>-0.11600000000000001</v>
          </cell>
        </row>
        <row r="135">
          <cell r="B135">
            <v>11</v>
          </cell>
          <cell r="C135">
            <v>-0.189</v>
          </cell>
        </row>
        <row r="136">
          <cell r="B136">
            <v>11.5</v>
          </cell>
          <cell r="C136">
            <v>-0.249</v>
          </cell>
        </row>
        <row r="137">
          <cell r="B137">
            <v>12</v>
          </cell>
          <cell r="C137">
            <v>-0.184</v>
          </cell>
        </row>
        <row r="138">
          <cell r="B138">
            <v>12.5</v>
          </cell>
          <cell r="C138">
            <v>-0.252</v>
          </cell>
          <cell r="I138">
            <v>0</v>
          </cell>
          <cell r="J138">
            <v>0.16600000000000001</v>
          </cell>
        </row>
        <row r="139">
          <cell r="B139">
            <v>13</v>
          </cell>
          <cell r="C139">
            <v>-0.186</v>
          </cell>
          <cell r="I139">
            <v>5</v>
          </cell>
          <cell r="J139">
            <v>0.161</v>
          </cell>
        </row>
        <row r="140">
          <cell r="B140">
            <v>13.5</v>
          </cell>
          <cell r="C140">
            <v>-0.11899999999999999</v>
          </cell>
          <cell r="I140">
            <v>8</v>
          </cell>
          <cell r="J140">
            <v>0.156</v>
          </cell>
        </row>
        <row r="141">
          <cell r="B141">
            <v>14</v>
          </cell>
          <cell r="C141">
            <v>0.17599999999999999</v>
          </cell>
          <cell r="I141">
            <v>9.734</v>
          </cell>
          <cell r="J141">
            <v>-1</v>
          </cell>
        </row>
        <row r="142">
          <cell r="B142">
            <v>20</v>
          </cell>
          <cell r="C142">
            <v>0.121</v>
          </cell>
          <cell r="I142">
            <v>12.234</v>
          </cell>
          <cell r="J142">
            <v>-1</v>
          </cell>
        </row>
        <row r="143">
          <cell r="B143">
            <v>25</v>
          </cell>
          <cell r="C143">
            <v>0.186</v>
          </cell>
          <cell r="I143">
            <v>14.734</v>
          </cell>
          <cell r="J143">
            <v>-1</v>
          </cell>
        </row>
        <row r="144">
          <cell r="I144">
            <v>16.459</v>
          </cell>
          <cell r="J144">
            <v>0.15</v>
          </cell>
        </row>
        <row r="147">
          <cell r="B147">
            <v>0</v>
          </cell>
          <cell r="C147">
            <v>0.156</v>
          </cell>
        </row>
        <row r="148">
          <cell r="B148">
            <v>5</v>
          </cell>
          <cell r="C148">
            <v>0.161</v>
          </cell>
        </row>
        <row r="149">
          <cell r="B149">
            <v>10</v>
          </cell>
          <cell r="C149">
            <v>0.16600000000000001</v>
          </cell>
        </row>
        <row r="150">
          <cell r="B150">
            <v>10.5</v>
          </cell>
          <cell r="C150">
            <v>0.109</v>
          </cell>
        </row>
        <row r="151">
          <cell r="B151">
            <v>11</v>
          </cell>
          <cell r="C151">
            <v>-4.9000000000000002E-2</v>
          </cell>
        </row>
        <row r="152">
          <cell r="B152">
            <v>11.5</v>
          </cell>
          <cell r="C152">
            <v>-0.104</v>
          </cell>
        </row>
        <row r="153">
          <cell r="B153">
            <v>12</v>
          </cell>
          <cell r="C153">
            <v>-0.13500000000000001</v>
          </cell>
          <cell r="I153">
            <v>0</v>
          </cell>
          <cell r="J153">
            <v>0.156</v>
          </cell>
        </row>
        <row r="154">
          <cell r="B154">
            <v>12.5</v>
          </cell>
          <cell r="C154">
            <v>-0.106</v>
          </cell>
          <cell r="I154">
            <v>5</v>
          </cell>
          <cell r="J154">
            <v>0.161</v>
          </cell>
        </row>
        <row r="155">
          <cell r="B155">
            <v>13.5</v>
          </cell>
          <cell r="C155">
            <v>-4.3999999999999997E-2</v>
          </cell>
          <cell r="I155">
            <v>10</v>
          </cell>
          <cell r="J155">
            <v>0.16600000000000001</v>
          </cell>
        </row>
        <row r="156">
          <cell r="B156">
            <v>14</v>
          </cell>
          <cell r="C156">
            <v>-9.5000000000000001E-2</v>
          </cell>
          <cell r="I156">
            <v>11.749000000000001</v>
          </cell>
          <cell r="J156">
            <v>-1</v>
          </cell>
        </row>
        <row r="157">
          <cell r="B157">
            <v>20</v>
          </cell>
          <cell r="C157">
            <v>0.18099999999999999</v>
          </cell>
          <cell r="I157">
            <v>14.249000000000001</v>
          </cell>
          <cell r="J157">
            <v>-1</v>
          </cell>
        </row>
        <row r="158">
          <cell r="B158">
            <v>25</v>
          </cell>
          <cell r="C158">
            <v>0.186</v>
          </cell>
          <cell r="I158">
            <v>16.749000000000002</v>
          </cell>
          <cell r="J158">
            <v>-1</v>
          </cell>
        </row>
        <row r="159">
          <cell r="B159">
            <v>25</v>
          </cell>
          <cell r="C159">
            <v>0.191</v>
          </cell>
          <cell r="I159">
            <v>18.399000000000001</v>
          </cell>
          <cell r="J159">
            <v>0.1</v>
          </cell>
        </row>
        <row r="160">
          <cell r="I160">
            <v>20</v>
          </cell>
          <cell r="J160">
            <v>0.18099999999999999</v>
          </cell>
        </row>
        <row r="163">
          <cell r="B163">
            <v>0</v>
          </cell>
          <cell r="C163">
            <v>-7.1999999999999995E-2</v>
          </cell>
        </row>
        <row r="164">
          <cell r="B164">
            <v>5</v>
          </cell>
          <cell r="C164">
            <v>-6.7000000000000004E-2</v>
          </cell>
        </row>
        <row r="165">
          <cell r="B165">
            <v>8.5</v>
          </cell>
          <cell r="C165">
            <v>-6.2E-2</v>
          </cell>
        </row>
        <row r="166">
          <cell r="B166">
            <v>9</v>
          </cell>
          <cell r="C166">
            <v>0.72</v>
          </cell>
        </row>
        <row r="167">
          <cell r="B167">
            <v>10</v>
          </cell>
          <cell r="C167">
            <v>0.72799999999999998</v>
          </cell>
        </row>
        <row r="168">
          <cell r="B168">
            <v>10.5</v>
          </cell>
          <cell r="C168">
            <v>9.6000000000000002E-2</v>
          </cell>
        </row>
        <row r="169">
          <cell r="B169">
            <v>11</v>
          </cell>
          <cell r="C169">
            <v>5.6000000000000001E-2</v>
          </cell>
          <cell r="I169">
            <v>0</v>
          </cell>
          <cell r="J169">
            <v>-7.1999999999999995E-2</v>
          </cell>
        </row>
        <row r="170">
          <cell r="B170">
            <v>11.5</v>
          </cell>
          <cell r="C170">
            <v>3.2000000000000001E-2</v>
          </cell>
          <cell r="I170">
            <v>5</v>
          </cell>
          <cell r="J170">
            <v>-6.7000000000000004E-2</v>
          </cell>
        </row>
        <row r="171">
          <cell r="B171">
            <v>12</v>
          </cell>
          <cell r="C171">
            <v>2.8000000000000001E-2</v>
          </cell>
          <cell r="I171">
            <v>7</v>
          </cell>
          <cell r="J171">
            <v>-6.2E-2</v>
          </cell>
        </row>
        <row r="172">
          <cell r="B172">
            <v>12.5</v>
          </cell>
          <cell r="C172">
            <v>0.03</v>
          </cell>
          <cell r="I172">
            <v>8.407</v>
          </cell>
          <cell r="J172">
            <v>-1</v>
          </cell>
        </row>
        <row r="173">
          <cell r="B173">
            <v>13</v>
          </cell>
          <cell r="C173">
            <v>5.7000000000000002E-2</v>
          </cell>
          <cell r="I173">
            <v>10.907</v>
          </cell>
          <cell r="J173">
            <v>-1</v>
          </cell>
        </row>
        <row r="174">
          <cell r="B174">
            <v>13.5</v>
          </cell>
          <cell r="C174">
            <v>9.2999999999999999E-2</v>
          </cell>
          <cell r="I174">
            <v>13.407</v>
          </cell>
          <cell r="J174">
            <v>-1</v>
          </cell>
        </row>
        <row r="175">
          <cell r="B175">
            <v>14</v>
          </cell>
          <cell r="C175">
            <v>0.218</v>
          </cell>
          <cell r="I175">
            <v>15.2415</v>
          </cell>
          <cell r="J175">
            <v>0.223</v>
          </cell>
        </row>
        <row r="176">
          <cell r="B176">
            <v>20</v>
          </cell>
          <cell r="C176">
            <v>0.223</v>
          </cell>
          <cell r="I176">
            <v>20</v>
          </cell>
          <cell r="J176">
            <v>0.223</v>
          </cell>
        </row>
        <row r="177">
          <cell r="B177">
            <v>25</v>
          </cell>
          <cell r="C177">
            <v>0.22800000000000001</v>
          </cell>
          <cell r="I177">
            <v>25</v>
          </cell>
          <cell r="J177">
            <v>0.22800000000000001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topLeftCell="A112" zoomScale="145" zoomScaleNormal="145" zoomScaleSheetLayoutView="70" workbookViewId="0">
      <selection activeCell="O126" sqref="O126"/>
    </sheetView>
  </sheetViews>
  <sheetFormatPr defaultRowHeight="13.2" x14ac:dyDescent="0.25"/>
  <cols>
    <col min="1" max="1" width="2.33203125" style="21" customWidth="1"/>
    <col min="2" max="2" width="8.109375" style="32" customWidth="1"/>
    <col min="3" max="3" width="8.5546875" style="33" customWidth="1"/>
    <col min="4" max="4" width="12.6640625" style="33" customWidth="1"/>
    <col min="5" max="7" width="8.109375" style="21" hidden="1" customWidth="1"/>
    <col min="8" max="8" width="7.5546875" style="21" hidden="1" customWidth="1"/>
    <col min="9" max="9" width="7.44140625" style="21" hidden="1" customWidth="1"/>
    <col min="10" max="10" width="7.44140625" style="41" hidden="1" customWidth="1"/>
    <col min="11" max="12" width="7.44140625" style="21" hidden="1" customWidth="1"/>
    <col min="13" max="13" width="8.6640625" style="21" hidden="1" customWidth="1"/>
    <col min="14" max="14" width="3.44140625" style="21" customWidth="1"/>
    <col min="15" max="16" width="10.109375" style="21" customWidth="1"/>
    <col min="17" max="17" width="8.6640625" style="21" customWidth="1"/>
    <col min="18" max="18" width="14.88671875" style="21" customWidth="1"/>
    <col min="19" max="19" width="23" style="21" customWidth="1"/>
    <col min="20" max="20" width="3.5546875" style="21" customWidth="1"/>
    <col min="21" max="258" width="8.886718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8.886718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8.886718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8.886718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8.886718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8.886718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8.886718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8.886718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8.886718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8.886718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8.886718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8.886718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8.886718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8.886718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8.886718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8.886718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8.886718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8.886718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8.886718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8.886718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8.886718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8.886718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8.886718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8.886718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8.886718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8.886718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8.886718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8.886718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8.886718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8.886718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8.886718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8.886718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8.886718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8.886718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8.886718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8.886718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8.886718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8.886718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8.886718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8.886718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8.886718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8.886718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8.886718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8.886718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8.886718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8.886718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8.886718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8.886718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8.886718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8.886718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8.886718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8.886718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8.886718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8.886718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8.886718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8.886718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8.886718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8.886718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8.886718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8.886718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8.886718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8.886718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8.886718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8.88671875" style="21"/>
  </cols>
  <sheetData>
    <row r="1" spans="1:22" ht="49.95" customHeight="1" x14ac:dyDescent="0.25">
      <c r="A1" s="43" t="s">
        <v>110</v>
      </c>
      <c r="B1" s="43"/>
      <c r="C1" s="43"/>
      <c r="D1" s="43"/>
      <c r="E1" s="43"/>
      <c r="F1" s="43"/>
      <c r="G1" s="43"/>
      <c r="H1" s="43"/>
      <c r="I1" s="43"/>
      <c r="J1" s="43"/>
      <c r="K1" s="43"/>
      <c r="L1" s="43"/>
      <c r="M1" s="43"/>
      <c r="N1" s="43"/>
      <c r="O1" s="43"/>
      <c r="P1" s="43"/>
      <c r="Q1" s="43"/>
      <c r="R1" s="43"/>
      <c r="S1" s="44"/>
      <c r="T1" s="44"/>
      <c r="U1" s="20"/>
      <c r="V1" s="20"/>
    </row>
    <row r="2" spans="1:22" ht="15" x14ac:dyDescent="0.25">
      <c r="B2" s="23" t="s">
        <v>113</v>
      </c>
      <c r="C2" s="23"/>
      <c r="D2" s="45">
        <v>0</v>
      </c>
      <c r="E2" s="45"/>
      <c r="J2" s="40"/>
      <c r="K2" s="40"/>
      <c r="L2" s="40"/>
      <c r="M2" s="40"/>
      <c r="N2" s="24"/>
      <c r="O2" s="24"/>
      <c r="P2" s="24"/>
    </row>
    <row r="3" spans="1:22" x14ac:dyDescent="0.25">
      <c r="B3" s="26">
        <v>0</v>
      </c>
      <c r="C3" s="27">
        <v>1.909</v>
      </c>
      <c r="D3" s="27" t="s">
        <v>108</v>
      </c>
      <c r="E3" s="38"/>
      <c r="F3" s="38"/>
      <c r="G3" s="38"/>
      <c r="H3" s="38"/>
      <c r="I3" s="28"/>
      <c r="J3" s="29"/>
      <c r="K3" s="39"/>
      <c r="L3" s="38"/>
      <c r="M3" s="39"/>
      <c r="N3" s="30"/>
      <c r="O3" s="30"/>
      <c r="P3" s="30"/>
      <c r="R3" s="31"/>
    </row>
    <row r="4" spans="1:22" x14ac:dyDescent="0.25">
      <c r="B4" s="26">
        <v>5</v>
      </c>
      <c r="C4" s="27">
        <v>1.919</v>
      </c>
      <c r="D4" s="27"/>
      <c r="E4" s="39">
        <f>(C3+C4)/2</f>
        <v>1.9140000000000001</v>
      </c>
      <c r="F4" s="38">
        <f>B4-B3</f>
        <v>5</v>
      </c>
      <c r="G4" s="39">
        <f>E4*F4</f>
        <v>9.57</v>
      </c>
      <c r="H4" s="38"/>
      <c r="I4" s="26">
        <v>0</v>
      </c>
      <c r="J4" s="27">
        <v>1.909</v>
      </c>
      <c r="K4" s="39"/>
      <c r="L4" s="38"/>
      <c r="M4" s="39"/>
      <c r="N4" s="30"/>
      <c r="O4" s="30"/>
      <c r="P4" s="30"/>
      <c r="Q4" s="32"/>
      <c r="R4" s="31"/>
    </row>
    <row r="5" spans="1:22" x14ac:dyDescent="0.25">
      <c r="B5" s="26">
        <v>10</v>
      </c>
      <c r="C5" s="27">
        <v>1.9390000000000001</v>
      </c>
      <c r="D5" s="27" t="s">
        <v>24</v>
      </c>
      <c r="E5" s="39">
        <f t="shared" ref="E5:E15" si="0">(C4+C5)/2</f>
        <v>1.929</v>
      </c>
      <c r="F5" s="38">
        <f t="shared" ref="F5:F15" si="1">B5-B4</f>
        <v>5</v>
      </c>
      <c r="G5" s="39">
        <f t="shared" ref="G5:G15" si="2">E5*F5</f>
        <v>9.6449999999999996</v>
      </c>
      <c r="H5" s="38"/>
      <c r="I5" s="26">
        <v>5</v>
      </c>
      <c r="J5" s="27">
        <v>1.919</v>
      </c>
      <c r="K5" s="39">
        <f t="shared" ref="K5:K10" si="3">AVERAGE(J4,J5)</f>
        <v>1.9140000000000001</v>
      </c>
      <c r="L5" s="38">
        <f t="shared" ref="L5:L10" si="4">I5-I4</f>
        <v>5</v>
      </c>
      <c r="M5" s="39">
        <f t="shared" ref="M5:M16" si="5">L5*K5</f>
        <v>9.57</v>
      </c>
      <c r="N5" s="30"/>
      <c r="O5" s="30"/>
      <c r="P5" s="30"/>
      <c r="Q5" s="32"/>
      <c r="R5" s="31"/>
    </row>
    <row r="6" spans="1:22" x14ac:dyDescent="0.25">
      <c r="B6" s="26">
        <v>11</v>
      </c>
      <c r="C6" s="27">
        <v>0.48799999999999999</v>
      </c>
      <c r="D6" s="27"/>
      <c r="E6" s="39">
        <f t="shared" si="0"/>
        <v>1.2135</v>
      </c>
      <c r="F6" s="38">
        <f t="shared" si="1"/>
        <v>1</v>
      </c>
      <c r="G6" s="39">
        <f t="shared" si="2"/>
        <v>1.2135</v>
      </c>
      <c r="H6" s="38"/>
      <c r="I6" s="26">
        <v>8.5</v>
      </c>
      <c r="J6" s="27">
        <v>1.9390000000000001</v>
      </c>
      <c r="K6" s="39">
        <f t="shared" si="3"/>
        <v>1.929</v>
      </c>
      <c r="L6" s="38">
        <f t="shared" si="4"/>
        <v>3.5</v>
      </c>
      <c r="M6" s="39">
        <f t="shared" si="5"/>
        <v>6.7515000000000001</v>
      </c>
      <c r="N6" s="30"/>
      <c r="O6" s="30"/>
      <c r="P6" s="30"/>
      <c r="Q6" s="32"/>
      <c r="R6" s="31"/>
    </row>
    <row r="7" spans="1:22" x14ac:dyDescent="0.25">
      <c r="B7" s="26">
        <v>13</v>
      </c>
      <c r="C7" s="27">
        <v>0.23899999999999999</v>
      </c>
      <c r="D7" s="27"/>
      <c r="E7" s="39">
        <f t="shared" si="0"/>
        <v>0.36349999999999999</v>
      </c>
      <c r="F7" s="38">
        <f t="shared" si="1"/>
        <v>2</v>
      </c>
      <c r="G7" s="39">
        <f t="shared" si="2"/>
        <v>0.72699999999999998</v>
      </c>
      <c r="H7" s="38"/>
      <c r="I7" s="26">
        <v>10</v>
      </c>
      <c r="J7" s="27">
        <v>1.9390000000000001</v>
      </c>
      <c r="K7" s="39">
        <f t="shared" si="3"/>
        <v>1.9390000000000001</v>
      </c>
      <c r="L7" s="38">
        <f t="shared" si="4"/>
        <v>1.5</v>
      </c>
      <c r="M7" s="39">
        <f t="shared" si="5"/>
        <v>2.9085000000000001</v>
      </c>
      <c r="N7" s="30"/>
      <c r="O7" s="30"/>
      <c r="P7" s="30"/>
      <c r="Q7" s="32"/>
      <c r="R7" s="31"/>
    </row>
    <row r="8" spans="1:22" x14ac:dyDescent="0.25">
      <c r="B8" s="26">
        <v>15</v>
      </c>
      <c r="C8" s="27">
        <v>7.9000000000000001E-2</v>
      </c>
      <c r="D8" s="27"/>
      <c r="E8" s="39">
        <f t="shared" si="0"/>
        <v>0.159</v>
      </c>
      <c r="F8" s="38">
        <f t="shared" si="1"/>
        <v>2</v>
      </c>
      <c r="G8" s="39">
        <f t="shared" si="2"/>
        <v>0.318</v>
      </c>
      <c r="H8" s="38"/>
      <c r="I8" s="26">
        <v>11</v>
      </c>
      <c r="J8" s="27">
        <v>0.48799999999999999</v>
      </c>
      <c r="K8" s="39">
        <f t="shared" si="3"/>
        <v>1.2135</v>
      </c>
      <c r="L8" s="38">
        <f t="shared" si="4"/>
        <v>1</v>
      </c>
      <c r="M8" s="39">
        <f t="shared" si="5"/>
        <v>1.2135</v>
      </c>
      <c r="N8" s="30"/>
      <c r="O8" s="30"/>
      <c r="P8" s="30"/>
      <c r="Q8" s="32"/>
      <c r="R8" s="31"/>
    </row>
    <row r="9" spans="1:22" x14ac:dyDescent="0.25">
      <c r="B9" s="26">
        <v>16</v>
      </c>
      <c r="C9" s="27">
        <v>1.9E-2</v>
      </c>
      <c r="D9" s="27" t="s">
        <v>23</v>
      </c>
      <c r="E9" s="39">
        <f t="shared" si="0"/>
        <v>4.9000000000000002E-2</v>
      </c>
      <c r="F9" s="38">
        <f t="shared" si="1"/>
        <v>1</v>
      </c>
      <c r="G9" s="39">
        <f t="shared" si="2"/>
        <v>4.9000000000000002E-2</v>
      </c>
      <c r="H9" s="38"/>
      <c r="I9" s="46">
        <f>I8+(J8-J9)*1.5</f>
        <v>13.231999999999999</v>
      </c>
      <c r="J9" s="47">
        <v>-1</v>
      </c>
      <c r="K9" s="39">
        <f t="shared" si="3"/>
        <v>-0.25600000000000001</v>
      </c>
      <c r="L9" s="38">
        <f t="shared" si="4"/>
        <v>2.2319999999999993</v>
      </c>
      <c r="M9" s="39">
        <f t="shared" si="5"/>
        <v>-0.57139199999999979</v>
      </c>
      <c r="N9" s="30"/>
      <c r="O9" s="30"/>
      <c r="P9" s="30"/>
      <c r="Q9" s="32"/>
      <c r="R9" s="31"/>
    </row>
    <row r="10" spans="1:22" x14ac:dyDescent="0.25">
      <c r="B10" s="26">
        <v>17</v>
      </c>
      <c r="C10" s="27">
        <v>7.3999999999999996E-2</v>
      </c>
      <c r="E10" s="39">
        <f t="shared" si="0"/>
        <v>4.65E-2</v>
      </c>
      <c r="F10" s="38">
        <f t="shared" si="1"/>
        <v>1</v>
      </c>
      <c r="G10" s="39">
        <f t="shared" si="2"/>
        <v>4.65E-2</v>
      </c>
      <c r="H10" s="38"/>
      <c r="I10" s="48">
        <f>I9+2.5</f>
        <v>15.731999999999999</v>
      </c>
      <c r="J10" s="49">
        <f>J9</f>
        <v>-1</v>
      </c>
      <c r="K10" s="39">
        <f t="shared" si="3"/>
        <v>-1</v>
      </c>
      <c r="L10" s="38">
        <f t="shared" si="4"/>
        <v>2.5</v>
      </c>
      <c r="M10" s="39">
        <f t="shared" si="5"/>
        <v>-2.5</v>
      </c>
      <c r="N10" s="30"/>
      <c r="O10" s="30"/>
      <c r="P10" s="30"/>
      <c r="Q10" s="32"/>
      <c r="R10" s="31"/>
    </row>
    <row r="11" spans="1:22" x14ac:dyDescent="0.25">
      <c r="B11" s="26">
        <v>19</v>
      </c>
      <c r="C11" s="27">
        <v>0.23200000000000001</v>
      </c>
      <c r="D11" s="27"/>
      <c r="E11" s="39">
        <f t="shared" si="0"/>
        <v>0.153</v>
      </c>
      <c r="F11" s="38">
        <f t="shared" si="1"/>
        <v>2</v>
      </c>
      <c r="G11" s="39">
        <f t="shared" si="2"/>
        <v>0.30599999999999999</v>
      </c>
      <c r="H11" s="38"/>
      <c r="I11" s="46">
        <f>I10+2.5</f>
        <v>18.231999999999999</v>
      </c>
      <c r="J11" s="47">
        <f>J9</f>
        <v>-1</v>
      </c>
      <c r="K11" s="39">
        <f>AVERAGE(J10,J11)</f>
        <v>-1</v>
      </c>
      <c r="L11" s="38">
        <f>I11-I10</f>
        <v>2.5</v>
      </c>
      <c r="M11" s="39">
        <f t="shared" si="5"/>
        <v>-2.5</v>
      </c>
      <c r="N11" s="34"/>
      <c r="O11" s="34"/>
      <c r="P11" s="34"/>
      <c r="Q11" s="32"/>
      <c r="R11" s="31"/>
    </row>
    <row r="12" spans="1:22" x14ac:dyDescent="0.25">
      <c r="B12" s="26">
        <v>21</v>
      </c>
      <c r="C12" s="27">
        <v>0.44900000000000001</v>
      </c>
      <c r="D12" s="27"/>
      <c r="E12" s="39">
        <f t="shared" si="0"/>
        <v>0.34050000000000002</v>
      </c>
      <c r="F12" s="38">
        <f t="shared" si="1"/>
        <v>2</v>
      </c>
      <c r="G12" s="39">
        <f t="shared" si="2"/>
        <v>0.68100000000000005</v>
      </c>
      <c r="H12" s="38"/>
      <c r="I12" s="46">
        <f>I11+(J12-J11)*1.5</f>
        <v>20.332000000000001</v>
      </c>
      <c r="J12" s="50">
        <v>0.4</v>
      </c>
      <c r="K12" s="39">
        <f t="shared" ref="K12:K16" si="6">AVERAGE(J11,J12)</f>
        <v>-0.3</v>
      </c>
      <c r="L12" s="38">
        <f t="shared" ref="L12:L16" si="7">I12-I11</f>
        <v>2.1000000000000014</v>
      </c>
      <c r="M12" s="39">
        <f t="shared" si="5"/>
        <v>-0.63000000000000045</v>
      </c>
      <c r="N12" s="30"/>
      <c r="O12" s="30"/>
      <c r="P12" s="30"/>
      <c r="Q12" s="32"/>
      <c r="R12" s="31"/>
    </row>
    <row r="13" spans="1:22" x14ac:dyDescent="0.25">
      <c r="B13" s="26">
        <v>22</v>
      </c>
      <c r="C13" s="27">
        <v>1.929</v>
      </c>
      <c r="D13" s="27" t="s">
        <v>22</v>
      </c>
      <c r="E13" s="39">
        <f t="shared" si="0"/>
        <v>1.1890000000000001</v>
      </c>
      <c r="F13" s="38">
        <f t="shared" si="1"/>
        <v>1</v>
      </c>
      <c r="G13" s="39">
        <f t="shared" si="2"/>
        <v>1.1890000000000001</v>
      </c>
      <c r="H13" s="23"/>
      <c r="I13" s="26">
        <v>21</v>
      </c>
      <c r="J13" s="27">
        <v>0.44900000000000001</v>
      </c>
      <c r="K13" s="39">
        <f t="shared" si="6"/>
        <v>0.42449999999999999</v>
      </c>
      <c r="L13" s="38">
        <f t="shared" si="7"/>
        <v>0.66799999999999926</v>
      </c>
      <c r="M13" s="39">
        <f t="shared" si="5"/>
        <v>0.28356599999999965</v>
      </c>
      <c r="N13" s="34"/>
      <c r="O13" s="34"/>
      <c r="P13" s="34"/>
      <c r="Q13" s="32"/>
      <c r="R13" s="31"/>
    </row>
    <row r="14" spans="1:22" x14ac:dyDescent="0.25">
      <c r="B14" s="26">
        <v>25</v>
      </c>
      <c r="C14" s="27">
        <v>1.919</v>
      </c>
      <c r="D14" s="27"/>
      <c r="E14" s="39">
        <f t="shared" si="0"/>
        <v>1.9239999999999999</v>
      </c>
      <c r="F14" s="38">
        <f t="shared" si="1"/>
        <v>3</v>
      </c>
      <c r="G14" s="39">
        <f t="shared" si="2"/>
        <v>5.7720000000000002</v>
      </c>
      <c r="H14" s="23"/>
      <c r="I14" s="26">
        <v>22</v>
      </c>
      <c r="J14" s="27">
        <v>1.929</v>
      </c>
      <c r="K14" s="39">
        <f t="shared" si="6"/>
        <v>1.1890000000000001</v>
      </c>
      <c r="L14" s="38">
        <f t="shared" si="7"/>
        <v>1</v>
      </c>
      <c r="M14" s="39">
        <f t="shared" si="5"/>
        <v>1.1890000000000001</v>
      </c>
      <c r="N14" s="34"/>
      <c r="O14" s="34"/>
      <c r="P14" s="34"/>
      <c r="Q14" s="32"/>
      <c r="R14" s="31"/>
    </row>
    <row r="15" spans="1:22" x14ac:dyDescent="0.25">
      <c r="B15" s="26">
        <v>30</v>
      </c>
      <c r="C15" s="27">
        <v>1.9039999999999999</v>
      </c>
      <c r="D15" s="27" t="s">
        <v>109</v>
      </c>
      <c r="E15" s="39">
        <f t="shared" si="0"/>
        <v>1.9115</v>
      </c>
      <c r="F15" s="38">
        <f t="shared" si="1"/>
        <v>5</v>
      </c>
      <c r="G15" s="39">
        <f t="shared" si="2"/>
        <v>9.5574999999999992</v>
      </c>
      <c r="H15" s="23"/>
      <c r="I15" s="26">
        <v>25</v>
      </c>
      <c r="J15" s="27">
        <v>1.919</v>
      </c>
      <c r="K15" s="39">
        <f t="shared" si="6"/>
        <v>1.9239999999999999</v>
      </c>
      <c r="L15" s="38">
        <f t="shared" si="7"/>
        <v>3</v>
      </c>
      <c r="M15" s="39">
        <f t="shared" si="5"/>
        <v>5.7720000000000002</v>
      </c>
      <c r="N15" s="30"/>
      <c r="O15" s="30"/>
      <c r="P15" s="30"/>
      <c r="R15" s="31"/>
    </row>
    <row r="16" spans="1:22" x14ac:dyDescent="0.25">
      <c r="B16" s="26"/>
      <c r="C16" s="27"/>
      <c r="D16" s="27"/>
      <c r="E16" s="39"/>
      <c r="F16" s="38"/>
      <c r="G16" s="39"/>
      <c r="H16" s="23"/>
      <c r="I16" s="26">
        <v>30</v>
      </c>
      <c r="J16" s="27">
        <v>1.9039999999999999</v>
      </c>
      <c r="K16" s="39">
        <f t="shared" si="6"/>
        <v>1.9115</v>
      </c>
      <c r="L16" s="38">
        <f t="shared" si="7"/>
        <v>5</v>
      </c>
      <c r="M16" s="39">
        <f t="shared" si="5"/>
        <v>9.5574999999999992</v>
      </c>
      <c r="N16" s="30"/>
      <c r="O16" s="30"/>
      <c r="P16" s="30"/>
      <c r="R16" s="31"/>
    </row>
    <row r="17" spans="2:18" ht="15" x14ac:dyDescent="0.25">
      <c r="B17" s="23" t="s">
        <v>113</v>
      </c>
      <c r="C17" s="23"/>
      <c r="D17" s="45">
        <v>0.1</v>
      </c>
      <c r="E17" s="45"/>
      <c r="J17" s="40"/>
      <c r="K17" s="40"/>
      <c r="L17" s="40"/>
      <c r="M17" s="40"/>
      <c r="N17" s="24"/>
      <c r="O17" s="24"/>
      <c r="P17" s="24"/>
    </row>
    <row r="18" spans="2:18" x14ac:dyDescent="0.25">
      <c r="B18" s="26">
        <v>0</v>
      </c>
      <c r="C18" s="27">
        <v>0.68500000000000005</v>
      </c>
      <c r="D18" s="27" t="s">
        <v>71</v>
      </c>
      <c r="E18" s="38"/>
      <c r="F18" s="38"/>
      <c r="G18" s="38"/>
      <c r="H18" s="38"/>
      <c r="I18" s="28"/>
      <c r="J18" s="29"/>
      <c r="K18" s="39"/>
      <c r="L18" s="38"/>
      <c r="M18" s="39"/>
      <c r="N18" s="30"/>
      <c r="O18" s="30"/>
      <c r="P18" s="30"/>
      <c r="R18" s="31"/>
    </row>
    <row r="19" spans="2:18" x14ac:dyDescent="0.25">
      <c r="B19" s="26">
        <v>5</v>
      </c>
      <c r="C19" s="27">
        <v>0.69</v>
      </c>
      <c r="D19" s="27"/>
      <c r="E19" s="39">
        <f>(C18+C19)/2</f>
        <v>0.6875</v>
      </c>
      <c r="F19" s="38">
        <f>B19-B18</f>
        <v>5</v>
      </c>
      <c r="G19" s="39">
        <f>E19*F19</f>
        <v>3.4375</v>
      </c>
      <c r="H19" s="38"/>
      <c r="I19" s="26">
        <v>0</v>
      </c>
      <c r="J19" s="27">
        <v>0.68500000000000005</v>
      </c>
      <c r="K19" s="39"/>
      <c r="L19" s="38"/>
      <c r="M19" s="39"/>
      <c r="N19" s="30"/>
      <c r="O19" s="30"/>
      <c r="P19" s="30"/>
      <c r="Q19" s="32"/>
      <c r="R19" s="31"/>
    </row>
    <row r="20" spans="2:18" x14ac:dyDescent="0.25">
      <c r="B20" s="26">
        <v>10</v>
      </c>
      <c r="C20" s="27">
        <v>0.69499999999999995</v>
      </c>
      <c r="D20" s="27" t="s">
        <v>24</v>
      </c>
      <c r="E20" s="39">
        <f t="shared" ref="E20:E30" si="8">(C19+C20)/2</f>
        <v>0.69249999999999989</v>
      </c>
      <c r="F20" s="38">
        <f t="shared" ref="F20:F30" si="9">B20-B19</f>
        <v>5</v>
      </c>
      <c r="G20" s="39">
        <f t="shared" ref="G20:G30" si="10">E20*F20</f>
        <v>3.4624999999999995</v>
      </c>
      <c r="H20" s="38"/>
      <c r="I20" s="26">
        <v>5</v>
      </c>
      <c r="J20" s="27">
        <v>0.69</v>
      </c>
      <c r="K20" s="39">
        <f t="shared" ref="K20:K25" si="11">AVERAGE(J19,J20)</f>
        <v>0.6875</v>
      </c>
      <c r="L20" s="38">
        <f t="shared" ref="L20:L25" si="12">I20-I19</f>
        <v>5</v>
      </c>
      <c r="M20" s="39">
        <f t="shared" ref="M20:M27" si="13">L20*K20</f>
        <v>3.4375</v>
      </c>
      <c r="N20" s="30"/>
      <c r="O20" s="30"/>
      <c r="P20" s="30"/>
      <c r="Q20" s="32"/>
      <c r="R20" s="31"/>
    </row>
    <row r="21" spans="2:18" x14ac:dyDescent="0.25">
      <c r="B21" s="26">
        <v>10.5</v>
      </c>
      <c r="C21" s="27">
        <v>8.5000000000000006E-2</v>
      </c>
      <c r="D21" s="27"/>
      <c r="E21" s="39">
        <f t="shared" si="8"/>
        <v>0.38999999999999996</v>
      </c>
      <c r="F21" s="38">
        <f t="shared" si="9"/>
        <v>0.5</v>
      </c>
      <c r="G21" s="39">
        <f t="shared" si="10"/>
        <v>0.19499999999999998</v>
      </c>
      <c r="H21" s="38"/>
      <c r="I21" s="26">
        <v>7</v>
      </c>
      <c r="J21" s="27">
        <v>0.69499999999999995</v>
      </c>
      <c r="K21" s="39">
        <f t="shared" si="11"/>
        <v>0.69249999999999989</v>
      </c>
      <c r="L21" s="38">
        <f t="shared" si="12"/>
        <v>2</v>
      </c>
      <c r="M21" s="39">
        <f t="shared" si="13"/>
        <v>1.3849999999999998</v>
      </c>
      <c r="N21" s="30"/>
      <c r="O21" s="30"/>
      <c r="P21" s="30"/>
      <c r="Q21" s="32"/>
      <c r="R21" s="31"/>
    </row>
    <row r="22" spans="2:18" x14ac:dyDescent="0.25">
      <c r="B22" s="26">
        <v>11</v>
      </c>
      <c r="C22" s="27">
        <v>1.9E-2</v>
      </c>
      <c r="D22" s="27"/>
      <c r="E22" s="39">
        <f t="shared" si="8"/>
        <v>5.2000000000000005E-2</v>
      </c>
      <c r="F22" s="38">
        <f t="shared" si="9"/>
        <v>0.5</v>
      </c>
      <c r="G22" s="39">
        <f t="shared" si="10"/>
        <v>2.6000000000000002E-2</v>
      </c>
      <c r="H22" s="38"/>
      <c r="I22" s="46">
        <f>I21+(J21-J22)*1.5</f>
        <v>9.5425000000000004</v>
      </c>
      <c r="J22" s="47">
        <v>-1</v>
      </c>
      <c r="K22" s="39">
        <f t="shared" si="11"/>
        <v>-0.15250000000000002</v>
      </c>
      <c r="L22" s="38">
        <f t="shared" si="12"/>
        <v>2.5425000000000004</v>
      </c>
      <c r="M22" s="39">
        <f t="shared" si="13"/>
        <v>-0.38773125000000014</v>
      </c>
      <c r="N22" s="30"/>
      <c r="O22" s="30"/>
      <c r="P22" s="30"/>
      <c r="Q22" s="32"/>
      <c r="R22" s="31"/>
    </row>
    <row r="23" spans="2:18" x14ac:dyDescent="0.25">
      <c r="B23" s="26">
        <v>11.5</v>
      </c>
      <c r="C23" s="27">
        <v>-2.5999999999999999E-2</v>
      </c>
      <c r="D23" s="27"/>
      <c r="E23" s="39">
        <f t="shared" si="8"/>
        <v>-3.4999999999999996E-3</v>
      </c>
      <c r="F23" s="38">
        <f t="shared" si="9"/>
        <v>0.5</v>
      </c>
      <c r="G23" s="39">
        <f t="shared" si="10"/>
        <v>-1.7499999999999998E-3</v>
      </c>
      <c r="H23" s="38"/>
      <c r="I23" s="48">
        <f>I22+2.5</f>
        <v>12.0425</v>
      </c>
      <c r="J23" s="49">
        <f>J22</f>
        <v>-1</v>
      </c>
      <c r="K23" s="39">
        <f t="shared" si="11"/>
        <v>-1</v>
      </c>
      <c r="L23" s="38">
        <f t="shared" si="12"/>
        <v>2.5</v>
      </c>
      <c r="M23" s="39">
        <f t="shared" si="13"/>
        <v>-2.5</v>
      </c>
      <c r="N23" s="30"/>
      <c r="O23" s="30"/>
      <c r="P23" s="30"/>
      <c r="Q23" s="32"/>
      <c r="R23" s="31"/>
    </row>
    <row r="24" spans="2:18" x14ac:dyDescent="0.25">
      <c r="B24" s="26">
        <v>12</v>
      </c>
      <c r="C24" s="27">
        <v>-5.5E-2</v>
      </c>
      <c r="D24" s="27" t="s">
        <v>23</v>
      </c>
      <c r="E24" s="39">
        <f t="shared" si="8"/>
        <v>-4.0500000000000001E-2</v>
      </c>
      <c r="F24" s="38">
        <f t="shared" si="9"/>
        <v>0.5</v>
      </c>
      <c r="G24" s="39">
        <f t="shared" si="10"/>
        <v>-2.0250000000000001E-2</v>
      </c>
      <c r="H24" s="38"/>
      <c r="I24" s="46">
        <f>I23+2.5</f>
        <v>14.5425</v>
      </c>
      <c r="J24" s="47">
        <f>J22</f>
        <v>-1</v>
      </c>
      <c r="K24" s="39">
        <f t="shared" si="11"/>
        <v>-1</v>
      </c>
      <c r="L24" s="38">
        <f t="shared" si="12"/>
        <v>2.5</v>
      </c>
      <c r="M24" s="39">
        <f t="shared" si="13"/>
        <v>-2.5</v>
      </c>
      <c r="N24" s="30"/>
      <c r="O24" s="30"/>
      <c r="P24" s="30"/>
      <c r="Q24" s="32"/>
      <c r="R24" s="31"/>
    </row>
    <row r="25" spans="2:18" x14ac:dyDescent="0.25">
      <c r="B25" s="26">
        <v>12.5</v>
      </c>
      <c r="C25" s="27">
        <v>-2.7E-2</v>
      </c>
      <c r="E25" s="39">
        <f t="shared" si="8"/>
        <v>-4.1000000000000002E-2</v>
      </c>
      <c r="F25" s="38">
        <f t="shared" si="9"/>
        <v>0.5</v>
      </c>
      <c r="G25" s="39">
        <f t="shared" si="10"/>
        <v>-2.0500000000000001E-2</v>
      </c>
      <c r="H25" s="38"/>
      <c r="I25" s="46">
        <f>I24+(J25-J24)*1.5</f>
        <v>17.092500000000001</v>
      </c>
      <c r="J25" s="50">
        <v>0.7</v>
      </c>
      <c r="K25" s="39">
        <f t="shared" si="11"/>
        <v>-0.15000000000000002</v>
      </c>
      <c r="L25" s="38">
        <f t="shared" si="12"/>
        <v>2.5500000000000007</v>
      </c>
      <c r="M25" s="39">
        <f t="shared" si="13"/>
        <v>-0.38250000000000017</v>
      </c>
      <c r="N25" s="30"/>
      <c r="O25" s="30"/>
      <c r="P25" s="30"/>
      <c r="Q25" s="32"/>
      <c r="R25" s="31"/>
    </row>
    <row r="26" spans="2:18" x14ac:dyDescent="0.25">
      <c r="B26" s="26">
        <v>13</v>
      </c>
      <c r="C26" s="27">
        <v>1.4999999999999999E-2</v>
      </c>
      <c r="D26" s="27"/>
      <c r="E26" s="39">
        <f t="shared" si="8"/>
        <v>-6.0000000000000001E-3</v>
      </c>
      <c r="F26" s="38">
        <f t="shared" si="9"/>
        <v>0.5</v>
      </c>
      <c r="G26" s="39">
        <f t="shared" si="10"/>
        <v>-3.0000000000000001E-3</v>
      </c>
      <c r="H26" s="38"/>
      <c r="I26" s="26">
        <v>20</v>
      </c>
      <c r="J26" s="27">
        <v>0.7</v>
      </c>
      <c r="K26" s="39">
        <f>AVERAGE(J25,J26)</f>
        <v>0.7</v>
      </c>
      <c r="L26" s="38">
        <f>I26-I25</f>
        <v>2.9074999999999989</v>
      </c>
      <c r="M26" s="39">
        <f t="shared" si="13"/>
        <v>2.0352499999999991</v>
      </c>
      <c r="N26" s="34"/>
      <c r="O26" s="34"/>
      <c r="P26" s="34"/>
      <c r="Q26" s="32"/>
      <c r="R26" s="31"/>
    </row>
    <row r="27" spans="2:18" x14ac:dyDescent="0.25">
      <c r="B27" s="26">
        <v>13.5</v>
      </c>
      <c r="C27" s="27">
        <v>0.09</v>
      </c>
      <c r="D27" s="27"/>
      <c r="E27" s="39">
        <f t="shared" si="8"/>
        <v>5.2499999999999998E-2</v>
      </c>
      <c r="F27" s="38">
        <f t="shared" si="9"/>
        <v>0.5</v>
      </c>
      <c r="G27" s="39">
        <f t="shared" si="10"/>
        <v>2.6249999999999999E-2</v>
      </c>
      <c r="H27" s="38"/>
      <c r="I27" s="26">
        <v>25</v>
      </c>
      <c r="J27" s="27">
        <v>0.70499999999999996</v>
      </c>
      <c r="K27" s="39">
        <f t="shared" ref="K27" si="14">AVERAGE(J26,J27)</f>
        <v>0.7024999999999999</v>
      </c>
      <c r="L27" s="38">
        <f t="shared" ref="L27" si="15">I27-I26</f>
        <v>5</v>
      </c>
      <c r="M27" s="39">
        <f t="shared" si="13"/>
        <v>3.5124999999999993</v>
      </c>
      <c r="N27" s="30"/>
      <c r="O27" s="30"/>
      <c r="P27" s="30"/>
      <c r="Q27" s="32"/>
      <c r="R27" s="31"/>
    </row>
    <row r="28" spans="2:18" x14ac:dyDescent="0.25">
      <c r="B28" s="26">
        <v>14</v>
      </c>
      <c r="C28" s="27">
        <v>0.69499999999999995</v>
      </c>
      <c r="D28" s="27" t="s">
        <v>22</v>
      </c>
      <c r="E28" s="39">
        <f t="shared" si="8"/>
        <v>0.39249999999999996</v>
      </c>
      <c r="F28" s="38">
        <f t="shared" si="9"/>
        <v>0.5</v>
      </c>
      <c r="G28" s="39">
        <f t="shared" si="10"/>
        <v>0.19624999999999998</v>
      </c>
      <c r="H28" s="23"/>
      <c r="I28" s="31"/>
      <c r="J28" s="31"/>
      <c r="K28" s="39"/>
      <c r="L28" s="38"/>
      <c r="M28" s="39"/>
      <c r="N28" s="34"/>
      <c r="O28" s="34"/>
      <c r="P28" s="34"/>
      <c r="Q28" s="32"/>
      <c r="R28" s="31"/>
    </row>
    <row r="29" spans="2:18" x14ac:dyDescent="0.25">
      <c r="B29" s="26">
        <v>20</v>
      </c>
      <c r="C29" s="27">
        <v>0.7</v>
      </c>
      <c r="D29" s="27"/>
      <c r="E29" s="39">
        <f t="shared" si="8"/>
        <v>0.69750000000000001</v>
      </c>
      <c r="F29" s="38">
        <f t="shared" si="9"/>
        <v>6</v>
      </c>
      <c r="G29" s="39">
        <f t="shared" si="10"/>
        <v>4.1850000000000005</v>
      </c>
      <c r="H29" s="23"/>
      <c r="I29" s="38"/>
      <c r="J29" s="38"/>
      <c r="K29" s="39"/>
      <c r="L29" s="38"/>
      <c r="M29" s="39"/>
      <c r="N29" s="34"/>
      <c r="O29" s="34"/>
      <c r="P29" s="34"/>
      <c r="Q29" s="32"/>
      <c r="R29" s="31"/>
    </row>
    <row r="30" spans="2:18" x14ac:dyDescent="0.25">
      <c r="B30" s="26">
        <v>25</v>
      </c>
      <c r="C30" s="27">
        <v>0.70499999999999996</v>
      </c>
      <c r="D30" s="27" t="s">
        <v>71</v>
      </c>
      <c r="E30" s="39">
        <f t="shared" si="8"/>
        <v>0.7024999999999999</v>
      </c>
      <c r="F30" s="38">
        <f t="shared" si="9"/>
        <v>5</v>
      </c>
      <c r="G30" s="39">
        <f t="shared" si="10"/>
        <v>3.5124999999999993</v>
      </c>
      <c r="H30" s="23"/>
      <c r="I30" s="38"/>
      <c r="J30" s="38"/>
      <c r="K30" s="39"/>
      <c r="L30" s="38"/>
      <c r="M30" s="39"/>
      <c r="N30" s="30"/>
      <c r="O30" s="30"/>
      <c r="P30" s="30"/>
      <c r="R30" s="31"/>
    </row>
    <row r="31" spans="2:18" x14ac:dyDescent="0.25">
      <c r="B31" s="26"/>
      <c r="C31" s="27"/>
      <c r="D31" s="27"/>
      <c r="E31" s="39"/>
      <c r="F31" s="38"/>
      <c r="G31" s="39"/>
      <c r="H31" s="23"/>
      <c r="I31" s="26"/>
      <c r="J31" s="51"/>
      <c r="K31" s="39"/>
      <c r="L31" s="38"/>
      <c r="M31" s="39"/>
      <c r="N31" s="30"/>
      <c r="O31" s="30"/>
      <c r="P31" s="30"/>
      <c r="R31" s="31"/>
    </row>
    <row r="32" spans="2:18" ht="15" x14ac:dyDescent="0.25">
      <c r="B32" s="23" t="s">
        <v>113</v>
      </c>
      <c r="C32" s="23"/>
      <c r="D32" s="45">
        <v>0.2</v>
      </c>
      <c r="E32" s="45"/>
      <c r="J32" s="40"/>
      <c r="K32" s="40"/>
      <c r="L32" s="40"/>
      <c r="M32" s="40"/>
      <c r="N32" s="24"/>
      <c r="O32" s="24"/>
      <c r="P32" s="35"/>
    </row>
    <row r="33" spans="2:18" x14ac:dyDescent="0.25">
      <c r="B33" s="26">
        <v>0</v>
      </c>
      <c r="C33" s="27">
        <v>0.35499999999999998</v>
      </c>
      <c r="D33" s="27" t="s">
        <v>71</v>
      </c>
      <c r="E33" s="38"/>
      <c r="F33" s="38"/>
      <c r="G33" s="38"/>
      <c r="H33" s="38"/>
      <c r="I33" s="28"/>
      <c r="J33" s="29"/>
      <c r="K33" s="39"/>
      <c r="L33" s="38"/>
      <c r="M33" s="39"/>
      <c r="N33" s="30"/>
      <c r="O33" s="30"/>
      <c r="P33" s="30"/>
      <c r="R33" s="31"/>
    </row>
    <row r="34" spans="2:18" x14ac:dyDescent="0.25">
      <c r="B34" s="26">
        <v>5</v>
      </c>
      <c r="C34" s="27">
        <v>0.36</v>
      </c>
      <c r="E34" s="39">
        <f>(C33+C34)/2</f>
        <v>0.35749999999999998</v>
      </c>
      <c r="F34" s="38">
        <f>B34-B33</f>
        <v>5</v>
      </c>
      <c r="G34" s="39">
        <f>E34*F34</f>
        <v>1.7874999999999999</v>
      </c>
      <c r="H34" s="38"/>
      <c r="I34" s="26"/>
      <c r="J34" s="26"/>
      <c r="K34" s="39"/>
      <c r="L34" s="38"/>
      <c r="M34" s="39"/>
      <c r="N34" s="30"/>
      <c r="O34" s="30"/>
      <c r="P34" s="30"/>
      <c r="Q34" s="32"/>
      <c r="R34" s="31"/>
    </row>
    <row r="35" spans="2:18" x14ac:dyDescent="0.25">
      <c r="B35" s="26">
        <v>10</v>
      </c>
      <c r="C35" s="27">
        <v>0.36499999999999999</v>
      </c>
      <c r="D35" s="27" t="s">
        <v>24</v>
      </c>
      <c r="E35" s="39">
        <f t="shared" ref="E35:E45" si="16">(C34+C35)/2</f>
        <v>0.36249999999999999</v>
      </c>
      <c r="F35" s="38">
        <f t="shared" ref="F35:F45" si="17">B35-B34</f>
        <v>5</v>
      </c>
      <c r="G35" s="39">
        <f t="shared" ref="G35:G45" si="18">E35*F35</f>
        <v>1.8125</v>
      </c>
      <c r="H35" s="38"/>
      <c r="I35" s="26"/>
      <c r="J35" s="26"/>
      <c r="K35" s="39"/>
      <c r="L35" s="38"/>
      <c r="M35" s="39"/>
      <c r="N35" s="30"/>
      <c r="O35" s="30"/>
      <c r="P35" s="30"/>
      <c r="Q35" s="32"/>
      <c r="R35" s="31"/>
    </row>
    <row r="36" spans="2:18" x14ac:dyDescent="0.25">
      <c r="B36" s="26">
        <v>10.5</v>
      </c>
      <c r="C36" s="27">
        <v>0.19900000000000001</v>
      </c>
      <c r="D36" s="27"/>
      <c r="E36" s="39">
        <f t="shared" si="16"/>
        <v>0.28200000000000003</v>
      </c>
      <c r="F36" s="38">
        <f t="shared" si="17"/>
        <v>0.5</v>
      </c>
      <c r="G36" s="39">
        <f t="shared" si="18"/>
        <v>0.14100000000000001</v>
      </c>
      <c r="H36" s="38"/>
      <c r="I36" s="26"/>
      <c r="J36" s="26"/>
      <c r="K36" s="39"/>
      <c r="L36" s="38"/>
      <c r="M36" s="39"/>
      <c r="N36" s="30"/>
      <c r="O36" s="30"/>
      <c r="P36" s="30"/>
      <c r="Q36" s="32"/>
      <c r="R36" s="31"/>
    </row>
    <row r="37" spans="2:18" x14ac:dyDescent="0.25">
      <c r="B37" s="26">
        <v>11</v>
      </c>
      <c r="C37" s="27">
        <v>8.5000000000000006E-2</v>
      </c>
      <c r="D37" s="27"/>
      <c r="E37" s="39">
        <f t="shared" si="16"/>
        <v>0.14200000000000002</v>
      </c>
      <c r="F37" s="38">
        <f t="shared" si="17"/>
        <v>0.5</v>
      </c>
      <c r="G37" s="39">
        <f t="shared" si="18"/>
        <v>7.1000000000000008E-2</v>
      </c>
      <c r="H37" s="38"/>
      <c r="I37" s="26"/>
      <c r="J37" s="26"/>
      <c r="K37" s="39"/>
      <c r="L37" s="38"/>
      <c r="M37" s="39"/>
      <c r="N37" s="30"/>
      <c r="O37" s="30"/>
      <c r="P37" s="30"/>
      <c r="Q37" s="32"/>
      <c r="R37" s="31"/>
    </row>
    <row r="38" spans="2:18" x14ac:dyDescent="0.25">
      <c r="B38" s="26">
        <v>11.5</v>
      </c>
      <c r="C38" s="27">
        <v>2.4E-2</v>
      </c>
      <c r="E38" s="39">
        <f t="shared" si="16"/>
        <v>5.4500000000000007E-2</v>
      </c>
      <c r="F38" s="38">
        <f t="shared" si="17"/>
        <v>0.5</v>
      </c>
      <c r="G38" s="39">
        <f t="shared" si="18"/>
        <v>2.7250000000000003E-2</v>
      </c>
      <c r="H38" s="38"/>
      <c r="I38" s="26"/>
      <c r="J38" s="26"/>
      <c r="K38" s="39"/>
      <c r="L38" s="38"/>
      <c r="M38" s="39"/>
      <c r="N38" s="30"/>
      <c r="O38" s="30"/>
      <c r="P38" s="30"/>
      <c r="Q38" s="32"/>
      <c r="R38" s="31"/>
    </row>
    <row r="39" spans="2:18" x14ac:dyDescent="0.25">
      <c r="B39" s="26">
        <v>12</v>
      </c>
      <c r="C39" s="27">
        <v>5.0000000000000001E-3</v>
      </c>
      <c r="D39" s="27" t="s">
        <v>23</v>
      </c>
      <c r="E39" s="39">
        <f t="shared" si="16"/>
        <v>1.4500000000000001E-2</v>
      </c>
      <c r="F39" s="38">
        <f t="shared" si="17"/>
        <v>0.5</v>
      </c>
      <c r="G39" s="39">
        <f t="shared" si="18"/>
        <v>7.2500000000000004E-3</v>
      </c>
      <c r="H39" s="38"/>
      <c r="I39" s="26">
        <v>0</v>
      </c>
      <c r="J39" s="27">
        <v>0.35499999999999998</v>
      </c>
      <c r="K39" s="39"/>
      <c r="L39" s="38"/>
      <c r="M39" s="39"/>
      <c r="N39" s="30"/>
      <c r="O39" s="30"/>
      <c r="P39" s="30"/>
      <c r="Q39" s="32"/>
      <c r="R39" s="31"/>
    </row>
    <row r="40" spans="2:18" x14ac:dyDescent="0.25">
      <c r="B40" s="26">
        <v>12.5</v>
      </c>
      <c r="C40" s="27">
        <v>0.02</v>
      </c>
      <c r="D40" s="27"/>
      <c r="E40" s="39">
        <f t="shared" si="16"/>
        <v>1.2500000000000001E-2</v>
      </c>
      <c r="F40" s="38">
        <f t="shared" si="17"/>
        <v>0.5</v>
      </c>
      <c r="G40" s="39">
        <f t="shared" si="18"/>
        <v>6.2500000000000003E-3</v>
      </c>
      <c r="H40" s="38"/>
      <c r="I40" s="26">
        <v>5</v>
      </c>
      <c r="J40" s="27">
        <v>0.36</v>
      </c>
      <c r="K40" s="39">
        <f t="shared" ref="K40" si="19">AVERAGE(J39,J40)</f>
        <v>0.35749999999999998</v>
      </c>
      <c r="L40" s="38">
        <f t="shared" ref="L40" si="20">I40-I39</f>
        <v>5</v>
      </c>
      <c r="M40" s="39">
        <f t="shared" ref="M40:M45" si="21">L40*K40</f>
        <v>1.7874999999999999</v>
      </c>
      <c r="N40" s="30"/>
      <c r="O40" s="30"/>
      <c r="P40" s="30"/>
      <c r="Q40" s="32"/>
      <c r="R40" s="31"/>
    </row>
    <row r="41" spans="2:18" x14ac:dyDescent="0.25">
      <c r="B41" s="26">
        <v>13</v>
      </c>
      <c r="C41" s="27">
        <v>7.9000000000000001E-2</v>
      </c>
      <c r="D41" s="27"/>
      <c r="E41" s="39">
        <f t="shared" si="16"/>
        <v>4.9500000000000002E-2</v>
      </c>
      <c r="F41" s="38">
        <f t="shared" si="17"/>
        <v>0.5</v>
      </c>
      <c r="G41" s="39">
        <f t="shared" si="18"/>
        <v>2.4750000000000001E-2</v>
      </c>
      <c r="H41" s="38"/>
      <c r="I41" s="26">
        <v>7.5</v>
      </c>
      <c r="J41" s="27">
        <v>0.36499999999999999</v>
      </c>
      <c r="K41" s="39">
        <f>AVERAGE(J40,J41)</f>
        <v>0.36249999999999999</v>
      </c>
      <c r="L41" s="38">
        <f>I41-I40</f>
        <v>2.5</v>
      </c>
      <c r="M41" s="39">
        <f t="shared" si="21"/>
        <v>0.90625</v>
      </c>
      <c r="N41" s="34"/>
      <c r="O41" s="34"/>
      <c r="P41" s="34"/>
      <c r="Q41" s="32"/>
      <c r="R41" s="31"/>
    </row>
    <row r="42" spans="2:18" x14ac:dyDescent="0.25">
      <c r="B42" s="26">
        <v>13.5</v>
      </c>
      <c r="C42" s="27">
        <v>0.20499999999999999</v>
      </c>
      <c r="E42" s="39">
        <f t="shared" si="16"/>
        <v>0.14199999999999999</v>
      </c>
      <c r="F42" s="38">
        <f t="shared" si="17"/>
        <v>0.5</v>
      </c>
      <c r="G42" s="39">
        <f t="shared" si="18"/>
        <v>7.0999999999999994E-2</v>
      </c>
      <c r="H42" s="38"/>
      <c r="I42" s="46">
        <f>I41+(J41-J42)*1.5</f>
        <v>9.5474999999999994</v>
      </c>
      <c r="J42" s="47">
        <v>-1</v>
      </c>
      <c r="K42" s="39">
        <f t="shared" ref="K42:K45" si="22">AVERAGE(J41,J42)</f>
        <v>-0.3175</v>
      </c>
      <c r="L42" s="38">
        <f t="shared" ref="L42:L45" si="23">I42-I41</f>
        <v>2.0474999999999994</v>
      </c>
      <c r="M42" s="39">
        <f t="shared" si="21"/>
        <v>-0.65008124999999983</v>
      </c>
      <c r="N42" s="30"/>
      <c r="O42" s="30"/>
      <c r="P42" s="30"/>
      <c r="Q42" s="32"/>
      <c r="R42" s="31"/>
    </row>
    <row r="43" spans="2:18" x14ac:dyDescent="0.25">
      <c r="B43" s="26">
        <v>14</v>
      </c>
      <c r="C43" s="27">
        <v>0.38</v>
      </c>
      <c r="D43" s="27" t="s">
        <v>22</v>
      </c>
      <c r="E43" s="39">
        <f t="shared" si="16"/>
        <v>0.29249999999999998</v>
      </c>
      <c r="F43" s="38">
        <f t="shared" si="17"/>
        <v>0.5</v>
      </c>
      <c r="G43" s="39">
        <f t="shared" si="18"/>
        <v>0.14624999999999999</v>
      </c>
      <c r="H43" s="23"/>
      <c r="I43" s="48">
        <f>I42+2.5</f>
        <v>12.047499999999999</v>
      </c>
      <c r="J43" s="49">
        <f>J42</f>
        <v>-1</v>
      </c>
      <c r="K43" s="39">
        <f t="shared" si="22"/>
        <v>-1</v>
      </c>
      <c r="L43" s="38">
        <f t="shared" si="23"/>
        <v>2.5</v>
      </c>
      <c r="M43" s="39">
        <f t="shared" si="21"/>
        <v>-2.5</v>
      </c>
      <c r="N43" s="34"/>
      <c r="O43" s="34"/>
      <c r="P43" s="34"/>
      <c r="Q43" s="32"/>
      <c r="R43" s="31"/>
    </row>
    <row r="44" spans="2:18" x14ac:dyDescent="0.25">
      <c r="B44" s="26">
        <v>20</v>
      </c>
      <c r="C44" s="27">
        <v>0.38500000000000001</v>
      </c>
      <c r="D44" s="27"/>
      <c r="E44" s="39">
        <f t="shared" si="16"/>
        <v>0.38250000000000001</v>
      </c>
      <c r="F44" s="38">
        <f t="shared" si="17"/>
        <v>6</v>
      </c>
      <c r="G44" s="39">
        <f t="shared" si="18"/>
        <v>2.2949999999999999</v>
      </c>
      <c r="H44" s="23"/>
      <c r="I44" s="46">
        <f>I43+2.5</f>
        <v>14.547499999999999</v>
      </c>
      <c r="J44" s="47">
        <f>J42</f>
        <v>-1</v>
      </c>
      <c r="K44" s="39">
        <f t="shared" si="22"/>
        <v>-1</v>
      </c>
      <c r="L44" s="38">
        <f t="shared" si="23"/>
        <v>2.5</v>
      </c>
      <c r="M44" s="39">
        <f t="shared" si="21"/>
        <v>-2.5</v>
      </c>
      <c r="N44" s="34"/>
      <c r="O44" s="34"/>
      <c r="P44" s="34"/>
      <c r="Q44" s="32"/>
      <c r="R44" s="31"/>
    </row>
    <row r="45" spans="2:18" x14ac:dyDescent="0.25">
      <c r="B45" s="26">
        <v>25</v>
      </c>
      <c r="C45" s="27">
        <v>0.39</v>
      </c>
      <c r="D45" s="27" t="s">
        <v>71</v>
      </c>
      <c r="E45" s="39">
        <f t="shared" si="16"/>
        <v>0.38750000000000001</v>
      </c>
      <c r="F45" s="38">
        <f t="shared" si="17"/>
        <v>5</v>
      </c>
      <c r="G45" s="39">
        <f t="shared" si="18"/>
        <v>1.9375</v>
      </c>
      <c r="H45" s="23"/>
      <c r="I45" s="46">
        <f>I44+(J45-J44)*1.5</f>
        <v>16.625</v>
      </c>
      <c r="J45" s="50">
        <v>0.38500000000000001</v>
      </c>
      <c r="K45" s="39">
        <f t="shared" si="22"/>
        <v>-0.3075</v>
      </c>
      <c r="L45" s="38">
        <f t="shared" si="23"/>
        <v>2.0775000000000006</v>
      </c>
      <c r="M45" s="39">
        <f t="shared" si="21"/>
        <v>-0.63883125000000018</v>
      </c>
      <c r="N45" s="30"/>
      <c r="O45" s="30"/>
      <c r="P45" s="30"/>
      <c r="R45" s="31"/>
    </row>
    <row r="46" spans="2:18" x14ac:dyDescent="0.25">
      <c r="B46" s="26"/>
      <c r="C46" s="27"/>
      <c r="D46" s="27"/>
      <c r="E46" s="39"/>
      <c r="F46" s="38"/>
      <c r="G46" s="39"/>
      <c r="H46" s="38"/>
      <c r="I46" s="26"/>
      <c r="J46" s="26"/>
      <c r="K46" s="39"/>
      <c r="L46" s="38"/>
      <c r="M46" s="39"/>
      <c r="N46" s="34"/>
      <c r="O46" s="34"/>
      <c r="P46" s="34"/>
      <c r="Q46" s="32"/>
      <c r="R46" s="31"/>
    </row>
    <row r="47" spans="2:18" ht="15" x14ac:dyDescent="0.25">
      <c r="B47" s="23" t="s">
        <v>113</v>
      </c>
      <c r="C47" s="23"/>
      <c r="D47" s="45">
        <v>0.3</v>
      </c>
      <c r="E47" s="45"/>
      <c r="J47" s="40"/>
      <c r="K47" s="40"/>
      <c r="L47" s="40"/>
      <c r="M47" s="40"/>
      <c r="N47" s="24"/>
      <c r="O47" s="24"/>
      <c r="P47" s="35"/>
    </row>
    <row r="48" spans="2:18" x14ac:dyDescent="0.25">
      <c r="B48" s="26">
        <v>0</v>
      </c>
      <c r="C48" s="27">
        <v>0.45</v>
      </c>
      <c r="D48" s="27" t="s">
        <v>71</v>
      </c>
      <c r="E48" s="38"/>
      <c r="F48" s="38"/>
      <c r="G48" s="38"/>
      <c r="H48" s="38"/>
      <c r="I48" s="28"/>
      <c r="J48" s="29"/>
      <c r="K48" s="39"/>
      <c r="L48" s="38"/>
      <c r="M48" s="39"/>
      <c r="N48" s="30"/>
      <c r="O48" s="30"/>
      <c r="P48" s="30"/>
      <c r="R48" s="31"/>
    </row>
    <row r="49" spans="2:18" x14ac:dyDescent="0.25">
      <c r="B49" s="26">
        <v>5</v>
      </c>
      <c r="C49" s="27">
        <v>0.45500000000000002</v>
      </c>
      <c r="D49" s="27"/>
      <c r="E49" s="39">
        <f>(C48+C49)/2</f>
        <v>0.45250000000000001</v>
      </c>
      <c r="F49" s="38">
        <f>B49-B48</f>
        <v>5</v>
      </c>
      <c r="G49" s="39">
        <f>E49*F49</f>
        <v>2.2625000000000002</v>
      </c>
      <c r="H49" s="38"/>
      <c r="I49" s="26"/>
      <c r="J49" s="26"/>
      <c r="K49" s="39"/>
      <c r="L49" s="38"/>
      <c r="M49" s="39"/>
      <c r="N49" s="30"/>
      <c r="O49" s="30"/>
      <c r="P49" s="30"/>
      <c r="Q49" s="32"/>
      <c r="R49" s="31"/>
    </row>
    <row r="50" spans="2:18" x14ac:dyDescent="0.25">
      <c r="B50" s="26">
        <v>10</v>
      </c>
      <c r="C50" s="27">
        <v>0.45900000000000002</v>
      </c>
      <c r="D50" s="27" t="s">
        <v>24</v>
      </c>
      <c r="E50" s="39">
        <f t="shared" ref="E50:E60" si="24">(C49+C50)/2</f>
        <v>0.45700000000000002</v>
      </c>
      <c r="F50" s="38">
        <f t="shared" ref="F50:F60" si="25">B50-B49</f>
        <v>5</v>
      </c>
      <c r="G50" s="39">
        <f t="shared" ref="G50:G60" si="26">E50*F50</f>
        <v>2.2850000000000001</v>
      </c>
      <c r="H50" s="38"/>
      <c r="I50" s="26"/>
      <c r="J50" s="26"/>
      <c r="K50" s="39"/>
      <c r="L50" s="38"/>
      <c r="M50" s="39"/>
      <c r="N50" s="30"/>
      <c r="O50" s="30"/>
      <c r="P50" s="30"/>
      <c r="Q50" s="32"/>
      <c r="R50" s="31"/>
    </row>
    <row r="51" spans="2:18" x14ac:dyDescent="0.25">
      <c r="B51" s="26">
        <v>10.5</v>
      </c>
      <c r="C51" s="27">
        <v>0.31</v>
      </c>
      <c r="D51" s="27"/>
      <c r="E51" s="39">
        <f t="shared" si="24"/>
        <v>0.38450000000000001</v>
      </c>
      <c r="F51" s="38">
        <f t="shared" si="25"/>
        <v>0.5</v>
      </c>
      <c r="G51" s="39">
        <f t="shared" si="26"/>
        <v>0.19225</v>
      </c>
      <c r="H51" s="38"/>
      <c r="I51" s="26"/>
      <c r="J51" s="26"/>
      <c r="K51" s="39"/>
      <c r="L51" s="38"/>
      <c r="M51" s="39"/>
      <c r="N51" s="30"/>
      <c r="O51" s="30"/>
      <c r="P51" s="30"/>
      <c r="Q51" s="32"/>
      <c r="R51" s="31"/>
    </row>
    <row r="52" spans="2:18" x14ac:dyDescent="0.25">
      <c r="B52" s="26">
        <v>11</v>
      </c>
      <c r="C52" s="27">
        <v>0.22</v>
      </c>
      <c r="D52" s="27"/>
      <c r="E52" s="39">
        <f t="shared" si="24"/>
        <v>0.26500000000000001</v>
      </c>
      <c r="F52" s="38">
        <f t="shared" si="25"/>
        <v>0.5</v>
      </c>
      <c r="G52" s="39">
        <f t="shared" si="26"/>
        <v>0.13250000000000001</v>
      </c>
      <c r="H52" s="38"/>
      <c r="I52" s="26"/>
      <c r="J52" s="26"/>
      <c r="K52" s="39"/>
      <c r="L52" s="38"/>
      <c r="M52" s="39"/>
      <c r="N52" s="30"/>
      <c r="O52" s="30"/>
      <c r="P52" s="30"/>
      <c r="Q52" s="32"/>
      <c r="R52" s="31"/>
    </row>
    <row r="53" spans="2:18" x14ac:dyDescent="0.25">
      <c r="B53" s="26">
        <v>11.5</v>
      </c>
      <c r="C53" s="27">
        <v>0.14499999999999999</v>
      </c>
      <c r="D53" s="27"/>
      <c r="E53" s="39">
        <f t="shared" si="24"/>
        <v>0.1825</v>
      </c>
      <c r="F53" s="38">
        <f t="shared" si="25"/>
        <v>0.5</v>
      </c>
      <c r="G53" s="39">
        <f t="shared" si="26"/>
        <v>9.1249999999999998E-2</v>
      </c>
      <c r="H53" s="38"/>
      <c r="I53" s="26"/>
      <c r="J53" s="26"/>
      <c r="K53" s="39"/>
      <c r="L53" s="38"/>
      <c r="M53" s="39"/>
      <c r="N53" s="30"/>
      <c r="O53" s="30"/>
      <c r="P53" s="30"/>
      <c r="Q53" s="32"/>
      <c r="R53" s="31"/>
    </row>
    <row r="54" spans="2:18" x14ac:dyDescent="0.25">
      <c r="B54" s="26">
        <v>12</v>
      </c>
      <c r="C54" s="27">
        <v>0.11</v>
      </c>
      <c r="D54" s="27" t="s">
        <v>23</v>
      </c>
      <c r="E54" s="39">
        <f t="shared" si="24"/>
        <v>0.1275</v>
      </c>
      <c r="F54" s="38">
        <f t="shared" si="25"/>
        <v>0.5</v>
      </c>
      <c r="G54" s="39">
        <f t="shared" si="26"/>
        <v>6.3750000000000001E-2</v>
      </c>
      <c r="H54" s="38"/>
      <c r="I54" s="26">
        <v>0</v>
      </c>
      <c r="J54" s="27">
        <v>0.45</v>
      </c>
      <c r="K54" s="39"/>
      <c r="L54" s="38"/>
      <c r="M54" s="39"/>
      <c r="N54" s="30"/>
      <c r="O54" s="30"/>
      <c r="P54" s="30"/>
      <c r="Q54" s="32"/>
      <c r="R54" s="31"/>
    </row>
    <row r="55" spans="2:18" x14ac:dyDescent="0.25">
      <c r="B55" s="26">
        <v>12.5</v>
      </c>
      <c r="C55" s="27">
        <v>0.14599999999999999</v>
      </c>
      <c r="E55" s="39">
        <f t="shared" si="24"/>
        <v>0.128</v>
      </c>
      <c r="F55" s="38">
        <f t="shared" si="25"/>
        <v>0.5</v>
      </c>
      <c r="G55" s="39">
        <f t="shared" si="26"/>
        <v>6.4000000000000001E-2</v>
      </c>
      <c r="H55" s="38"/>
      <c r="I55" s="26">
        <v>5</v>
      </c>
      <c r="J55" s="27">
        <v>0.45500000000000002</v>
      </c>
      <c r="K55" s="39">
        <f t="shared" ref="K55" si="27">AVERAGE(J54,J55)</f>
        <v>0.45250000000000001</v>
      </c>
      <c r="L55" s="38">
        <f t="shared" ref="L55" si="28">I55-I54</f>
        <v>5</v>
      </c>
      <c r="M55" s="39">
        <f t="shared" ref="M55:M62" si="29">L55*K55</f>
        <v>2.2625000000000002</v>
      </c>
      <c r="N55" s="30"/>
      <c r="O55" s="30"/>
      <c r="P55" s="30"/>
      <c r="Q55" s="32"/>
      <c r="R55" s="31"/>
    </row>
    <row r="56" spans="2:18" x14ac:dyDescent="0.25">
      <c r="B56" s="26">
        <v>13</v>
      </c>
      <c r="C56" s="27">
        <v>0.22500000000000001</v>
      </c>
      <c r="D56" s="27"/>
      <c r="E56" s="39">
        <f t="shared" si="24"/>
        <v>0.1855</v>
      </c>
      <c r="F56" s="38">
        <f t="shared" si="25"/>
        <v>0.5</v>
      </c>
      <c r="G56" s="39">
        <f t="shared" si="26"/>
        <v>9.2749999999999999E-2</v>
      </c>
      <c r="H56" s="38"/>
      <c r="I56" s="26">
        <v>7.5</v>
      </c>
      <c r="J56" s="27">
        <v>0.45900000000000002</v>
      </c>
      <c r="K56" s="39">
        <f>AVERAGE(J55,J56)</f>
        <v>0.45700000000000002</v>
      </c>
      <c r="L56" s="38">
        <f>I56-I55</f>
        <v>2.5</v>
      </c>
      <c r="M56" s="39">
        <f t="shared" si="29"/>
        <v>1.1425000000000001</v>
      </c>
      <c r="N56" s="34"/>
      <c r="O56" s="34"/>
      <c r="P56" s="34"/>
      <c r="Q56" s="32"/>
      <c r="R56" s="31"/>
    </row>
    <row r="57" spans="2:18" x14ac:dyDescent="0.25">
      <c r="B57" s="26">
        <v>13.5</v>
      </c>
      <c r="C57" s="27">
        <v>0.32500000000000001</v>
      </c>
      <c r="D57" s="27"/>
      <c r="E57" s="39">
        <f t="shared" si="24"/>
        <v>0.27500000000000002</v>
      </c>
      <c r="F57" s="38">
        <f t="shared" si="25"/>
        <v>0.5</v>
      </c>
      <c r="G57" s="39">
        <f t="shared" si="26"/>
        <v>0.13750000000000001</v>
      </c>
      <c r="H57" s="38"/>
      <c r="I57" s="46">
        <f>I56+(J56-J57)*1.5</f>
        <v>9.6885000000000012</v>
      </c>
      <c r="J57" s="47">
        <v>-1</v>
      </c>
      <c r="K57" s="39">
        <f t="shared" ref="K57:K62" si="30">AVERAGE(J56,J57)</f>
        <v>-0.27049999999999996</v>
      </c>
      <c r="L57" s="38">
        <f t="shared" ref="L57:L62" si="31">I57-I56</f>
        <v>2.1885000000000012</v>
      </c>
      <c r="M57" s="39">
        <f t="shared" si="29"/>
        <v>-0.59198925000000024</v>
      </c>
      <c r="N57" s="30"/>
      <c r="O57" s="30"/>
      <c r="P57" s="30"/>
      <c r="Q57" s="32"/>
      <c r="R57" s="31"/>
    </row>
    <row r="58" spans="2:18" x14ac:dyDescent="0.25">
      <c r="B58" s="26">
        <v>14</v>
      </c>
      <c r="C58" s="27">
        <v>0.505</v>
      </c>
      <c r="D58" s="27" t="s">
        <v>22</v>
      </c>
      <c r="E58" s="39">
        <f t="shared" si="24"/>
        <v>0.41500000000000004</v>
      </c>
      <c r="F58" s="38">
        <f t="shared" si="25"/>
        <v>0.5</v>
      </c>
      <c r="G58" s="39">
        <f t="shared" si="26"/>
        <v>0.20750000000000002</v>
      </c>
      <c r="H58" s="23"/>
      <c r="I58" s="48">
        <f>I57+2.5</f>
        <v>12.188500000000001</v>
      </c>
      <c r="J58" s="49">
        <f>J57</f>
        <v>-1</v>
      </c>
      <c r="K58" s="39">
        <f t="shared" si="30"/>
        <v>-1</v>
      </c>
      <c r="L58" s="38">
        <f t="shared" si="31"/>
        <v>2.5</v>
      </c>
      <c r="M58" s="39">
        <f t="shared" si="29"/>
        <v>-2.5</v>
      </c>
      <c r="N58" s="34"/>
      <c r="O58" s="34"/>
      <c r="P58" s="34"/>
      <c r="Q58" s="32"/>
      <c r="R58" s="31"/>
    </row>
    <row r="59" spans="2:18" x14ac:dyDescent="0.25">
      <c r="B59" s="26">
        <v>20</v>
      </c>
      <c r="C59" s="27">
        <v>0.51</v>
      </c>
      <c r="D59" s="27"/>
      <c r="E59" s="39">
        <f t="shared" si="24"/>
        <v>0.50750000000000006</v>
      </c>
      <c r="F59" s="38">
        <f t="shared" si="25"/>
        <v>6</v>
      </c>
      <c r="G59" s="39">
        <f t="shared" si="26"/>
        <v>3.0450000000000004</v>
      </c>
      <c r="H59" s="23"/>
      <c r="I59" s="46">
        <f>I58+2.5</f>
        <v>14.688500000000001</v>
      </c>
      <c r="J59" s="47">
        <f>J57</f>
        <v>-1</v>
      </c>
      <c r="K59" s="39">
        <f t="shared" si="30"/>
        <v>-1</v>
      </c>
      <c r="L59" s="38">
        <f t="shared" si="31"/>
        <v>2.5</v>
      </c>
      <c r="M59" s="39">
        <f t="shared" si="29"/>
        <v>-2.5</v>
      </c>
      <c r="N59" s="34"/>
      <c r="O59" s="34"/>
      <c r="P59" s="34"/>
      <c r="Q59" s="32"/>
      <c r="R59" s="31"/>
    </row>
    <row r="60" spans="2:18" x14ac:dyDescent="0.25">
      <c r="B60" s="26">
        <v>25</v>
      </c>
      <c r="C60" s="27">
        <v>0.52</v>
      </c>
      <c r="D60" s="27" t="s">
        <v>71</v>
      </c>
      <c r="E60" s="39">
        <f t="shared" si="24"/>
        <v>0.51500000000000001</v>
      </c>
      <c r="F60" s="38">
        <f t="shared" si="25"/>
        <v>5</v>
      </c>
      <c r="G60" s="39">
        <f t="shared" si="26"/>
        <v>2.5750000000000002</v>
      </c>
      <c r="H60" s="23"/>
      <c r="I60" s="46">
        <f>I59+(J60-J59)*1.5</f>
        <v>16.953500000000002</v>
      </c>
      <c r="J60" s="50">
        <v>0.51</v>
      </c>
      <c r="K60" s="39">
        <f t="shared" si="30"/>
        <v>-0.245</v>
      </c>
      <c r="L60" s="38">
        <f t="shared" si="31"/>
        <v>2.2650000000000006</v>
      </c>
      <c r="M60" s="39">
        <f t="shared" si="29"/>
        <v>-0.55492500000000011</v>
      </c>
      <c r="N60" s="30"/>
      <c r="O60" s="30"/>
      <c r="P60" s="30"/>
      <c r="R60" s="31"/>
    </row>
    <row r="61" spans="2:18" x14ac:dyDescent="0.25">
      <c r="B61" s="26"/>
      <c r="C61" s="27"/>
      <c r="E61" s="39"/>
      <c r="F61" s="38"/>
      <c r="G61" s="39"/>
      <c r="H61" s="23"/>
      <c r="I61" s="26">
        <v>20</v>
      </c>
      <c r="J61" s="27">
        <v>0.51</v>
      </c>
      <c r="K61" s="39">
        <f t="shared" si="30"/>
        <v>0.51</v>
      </c>
      <c r="L61" s="38">
        <f t="shared" si="31"/>
        <v>3.0464999999999982</v>
      </c>
      <c r="M61" s="39">
        <f t="shared" si="29"/>
        <v>1.5537149999999991</v>
      </c>
      <c r="N61" s="30"/>
      <c r="O61" s="30"/>
      <c r="P61" s="30"/>
      <c r="R61" s="31"/>
    </row>
    <row r="62" spans="2:18" x14ac:dyDescent="0.25">
      <c r="B62" s="26"/>
      <c r="C62" s="27"/>
      <c r="D62" s="27"/>
      <c r="E62" s="39"/>
      <c r="F62" s="38"/>
      <c r="G62" s="39"/>
      <c r="H62" s="23"/>
      <c r="I62" s="26">
        <v>25</v>
      </c>
      <c r="J62" s="27">
        <v>0.52</v>
      </c>
      <c r="K62" s="39">
        <f t="shared" si="30"/>
        <v>0.51500000000000001</v>
      </c>
      <c r="L62" s="38">
        <f t="shared" si="31"/>
        <v>5</v>
      </c>
      <c r="M62" s="39">
        <f t="shared" si="29"/>
        <v>2.5750000000000002</v>
      </c>
      <c r="N62" s="30"/>
      <c r="O62" s="30"/>
      <c r="P62" s="30"/>
      <c r="R62" s="31"/>
    </row>
    <row r="63" spans="2:18" ht="15" x14ac:dyDescent="0.25">
      <c r="B63" s="23" t="s">
        <v>113</v>
      </c>
      <c r="C63" s="23"/>
      <c r="D63" s="45">
        <v>0.4</v>
      </c>
      <c r="E63" s="45"/>
      <c r="J63" s="40"/>
      <c r="K63" s="40"/>
      <c r="L63" s="40"/>
      <c r="M63" s="40"/>
      <c r="N63" s="24"/>
      <c r="O63" s="24"/>
      <c r="P63" s="24"/>
    </row>
    <row r="64" spans="2:18" x14ac:dyDescent="0.25">
      <c r="B64" s="26">
        <v>0</v>
      </c>
      <c r="C64" s="27">
        <v>0.51300000000000001</v>
      </c>
      <c r="D64" s="27" t="s">
        <v>71</v>
      </c>
      <c r="E64" s="38"/>
      <c r="F64" s="38"/>
      <c r="G64" s="38"/>
      <c r="H64" s="38"/>
      <c r="I64" s="26">
        <v>0</v>
      </c>
      <c r="J64" s="27">
        <v>0.51300000000000001</v>
      </c>
      <c r="K64" s="39"/>
      <c r="L64" s="38"/>
      <c r="M64" s="39"/>
      <c r="N64" s="30"/>
      <c r="O64" s="30"/>
      <c r="P64" s="30"/>
      <c r="R64" s="31"/>
    </row>
    <row r="65" spans="2:18" x14ac:dyDescent="0.25">
      <c r="B65" s="26">
        <v>5</v>
      </c>
      <c r="C65" s="27">
        <v>0.50800000000000001</v>
      </c>
      <c r="E65" s="39">
        <f>(C64+C65)/2</f>
        <v>0.51049999999999995</v>
      </c>
      <c r="F65" s="38">
        <f>B65-B64</f>
        <v>5</v>
      </c>
      <c r="G65" s="39">
        <f>E65*F65</f>
        <v>2.5524999999999998</v>
      </c>
      <c r="H65" s="38"/>
      <c r="I65" s="26">
        <v>5</v>
      </c>
      <c r="J65" s="27">
        <v>0.50800000000000001</v>
      </c>
      <c r="K65" s="39">
        <f t="shared" ref="K65:K71" si="32">AVERAGE(J64,J65)</f>
        <v>0.51049999999999995</v>
      </c>
      <c r="L65" s="38">
        <f t="shared" ref="L65:L71" si="33">I65-I64</f>
        <v>5</v>
      </c>
      <c r="M65" s="39">
        <f t="shared" ref="M65:M72" si="34">L65*K65</f>
        <v>2.5524999999999998</v>
      </c>
      <c r="N65" s="30"/>
      <c r="O65" s="30"/>
      <c r="P65" s="30"/>
      <c r="Q65" s="32"/>
      <c r="R65" s="31"/>
    </row>
    <row r="66" spans="2:18" x14ac:dyDescent="0.25">
      <c r="B66" s="26">
        <v>10</v>
      </c>
      <c r="C66" s="27">
        <v>0.503</v>
      </c>
      <c r="D66" s="27" t="s">
        <v>24</v>
      </c>
      <c r="E66" s="39">
        <f t="shared" ref="E66:E76" si="35">(C65+C66)/2</f>
        <v>0.50550000000000006</v>
      </c>
      <c r="F66" s="38">
        <f t="shared" ref="F66:F76" si="36">B66-B65</f>
        <v>5</v>
      </c>
      <c r="G66" s="39">
        <f t="shared" ref="G66:G76" si="37">E66*F66</f>
        <v>2.5275000000000003</v>
      </c>
      <c r="H66" s="38"/>
      <c r="I66" s="26">
        <v>8</v>
      </c>
      <c r="J66" s="27">
        <v>0.503</v>
      </c>
      <c r="K66" s="39">
        <f t="shared" si="32"/>
        <v>0.50550000000000006</v>
      </c>
      <c r="L66" s="38">
        <f t="shared" si="33"/>
        <v>3</v>
      </c>
      <c r="M66" s="39">
        <f t="shared" si="34"/>
        <v>1.5165000000000002</v>
      </c>
      <c r="N66" s="30"/>
      <c r="O66" s="30"/>
      <c r="P66" s="30"/>
      <c r="Q66" s="32"/>
      <c r="R66" s="31"/>
    </row>
    <row r="67" spans="2:18" x14ac:dyDescent="0.25">
      <c r="B67" s="26">
        <v>10.5</v>
      </c>
      <c r="C67" s="27">
        <v>0.28799999999999998</v>
      </c>
      <c r="D67" s="27"/>
      <c r="E67" s="39">
        <f t="shared" si="35"/>
        <v>0.39549999999999996</v>
      </c>
      <c r="F67" s="38">
        <f t="shared" si="36"/>
        <v>0.5</v>
      </c>
      <c r="G67" s="39">
        <f t="shared" si="37"/>
        <v>0.19774999999999998</v>
      </c>
      <c r="H67" s="38"/>
      <c r="I67" s="46">
        <f>I66+(J66-J67)*1.5</f>
        <v>10.2545</v>
      </c>
      <c r="J67" s="47">
        <v>-1</v>
      </c>
      <c r="K67" s="39">
        <f t="shared" si="32"/>
        <v>-0.2485</v>
      </c>
      <c r="L67" s="38">
        <f t="shared" si="33"/>
        <v>2.2545000000000002</v>
      </c>
      <c r="M67" s="39">
        <f t="shared" si="34"/>
        <v>-0.56024325000000008</v>
      </c>
      <c r="N67" s="30"/>
      <c r="O67" s="30"/>
      <c r="P67" s="30"/>
      <c r="Q67" s="32"/>
      <c r="R67" s="31"/>
    </row>
    <row r="68" spans="2:18" x14ac:dyDescent="0.25">
      <c r="B68" s="26">
        <v>11</v>
      </c>
      <c r="C68" s="27">
        <v>0.19700000000000001</v>
      </c>
      <c r="D68" s="27"/>
      <c r="E68" s="39">
        <f t="shared" si="35"/>
        <v>0.24249999999999999</v>
      </c>
      <c r="F68" s="38">
        <f t="shared" si="36"/>
        <v>0.5</v>
      </c>
      <c r="G68" s="39">
        <f t="shared" si="37"/>
        <v>0.12125</v>
      </c>
      <c r="H68" s="38"/>
      <c r="I68" s="48">
        <f>I67+2.5</f>
        <v>12.7545</v>
      </c>
      <c r="J68" s="49">
        <f>J67</f>
        <v>-1</v>
      </c>
      <c r="K68" s="39">
        <f t="shared" si="32"/>
        <v>-1</v>
      </c>
      <c r="L68" s="38">
        <f t="shared" si="33"/>
        <v>2.5</v>
      </c>
      <c r="M68" s="39">
        <f t="shared" si="34"/>
        <v>-2.5</v>
      </c>
      <c r="N68" s="30"/>
      <c r="O68" s="30"/>
      <c r="P68" s="30"/>
      <c r="Q68" s="32"/>
      <c r="R68" s="31"/>
    </row>
    <row r="69" spans="2:18" x14ac:dyDescent="0.25">
      <c r="B69" s="26">
        <v>11.5</v>
      </c>
      <c r="C69" s="27">
        <v>6.7000000000000004E-2</v>
      </c>
      <c r="D69" s="27"/>
      <c r="E69" s="39">
        <f t="shared" si="35"/>
        <v>0.13200000000000001</v>
      </c>
      <c r="F69" s="38">
        <f t="shared" si="36"/>
        <v>0.5</v>
      </c>
      <c r="G69" s="39">
        <f t="shared" si="37"/>
        <v>6.6000000000000003E-2</v>
      </c>
      <c r="H69" s="38"/>
      <c r="I69" s="46">
        <f>I68+2.5</f>
        <v>15.2545</v>
      </c>
      <c r="J69" s="47">
        <f>J67</f>
        <v>-1</v>
      </c>
      <c r="K69" s="39">
        <f t="shared" si="32"/>
        <v>-1</v>
      </c>
      <c r="L69" s="38">
        <f t="shared" si="33"/>
        <v>2.5</v>
      </c>
      <c r="M69" s="39">
        <f t="shared" si="34"/>
        <v>-2.5</v>
      </c>
      <c r="N69" s="30"/>
      <c r="O69" s="30"/>
      <c r="P69" s="30"/>
      <c r="Q69" s="32"/>
      <c r="R69" s="31"/>
    </row>
    <row r="70" spans="2:18" x14ac:dyDescent="0.25">
      <c r="B70" s="26">
        <v>12</v>
      </c>
      <c r="C70" s="27">
        <v>8.0000000000000002E-3</v>
      </c>
      <c r="D70" s="27" t="s">
        <v>23</v>
      </c>
      <c r="E70" s="39">
        <f t="shared" si="35"/>
        <v>3.7500000000000006E-2</v>
      </c>
      <c r="F70" s="38">
        <f t="shared" si="36"/>
        <v>0.5</v>
      </c>
      <c r="G70" s="39">
        <f t="shared" si="37"/>
        <v>1.8750000000000003E-2</v>
      </c>
      <c r="H70" s="38"/>
      <c r="I70" s="46">
        <f>I69+(J70-J69)*1.5</f>
        <v>17.291499999999999</v>
      </c>
      <c r="J70" s="50">
        <v>0.35799999999999998</v>
      </c>
      <c r="K70" s="39">
        <f t="shared" si="32"/>
        <v>-0.32100000000000001</v>
      </c>
      <c r="L70" s="38">
        <f t="shared" si="33"/>
        <v>2.036999999999999</v>
      </c>
      <c r="M70" s="39">
        <f t="shared" si="34"/>
        <v>-0.65387699999999971</v>
      </c>
      <c r="N70" s="30"/>
      <c r="O70" s="30"/>
      <c r="P70" s="30"/>
      <c r="Q70" s="32"/>
      <c r="R70" s="31"/>
    </row>
    <row r="71" spans="2:18" x14ac:dyDescent="0.25">
      <c r="B71" s="26">
        <v>12.5</v>
      </c>
      <c r="C71" s="27">
        <v>5.8000000000000003E-2</v>
      </c>
      <c r="D71" s="27"/>
      <c r="E71" s="39">
        <f t="shared" si="35"/>
        <v>3.3000000000000002E-2</v>
      </c>
      <c r="F71" s="38">
        <f t="shared" si="36"/>
        <v>0.5</v>
      </c>
      <c r="G71" s="39">
        <f t="shared" si="37"/>
        <v>1.6500000000000001E-2</v>
      </c>
      <c r="H71" s="38"/>
      <c r="I71" s="26">
        <v>20</v>
      </c>
      <c r="J71" s="27">
        <v>0.35799999999999998</v>
      </c>
      <c r="K71" s="39">
        <f t="shared" si="32"/>
        <v>0.35799999999999998</v>
      </c>
      <c r="L71" s="38">
        <f t="shared" si="33"/>
        <v>2.7085000000000008</v>
      </c>
      <c r="M71" s="39">
        <f t="shared" si="34"/>
        <v>0.96964300000000025</v>
      </c>
      <c r="N71" s="30"/>
      <c r="O71" s="30"/>
      <c r="P71" s="30"/>
      <c r="Q71" s="32"/>
      <c r="R71" s="31"/>
    </row>
    <row r="72" spans="2:18" x14ac:dyDescent="0.25">
      <c r="B72" s="26">
        <v>13</v>
      </c>
      <c r="C72" s="27">
        <v>0.19700000000000001</v>
      </c>
      <c r="D72" s="27"/>
      <c r="E72" s="39">
        <f t="shared" si="35"/>
        <v>0.1275</v>
      </c>
      <c r="F72" s="38">
        <f t="shared" si="36"/>
        <v>0.5</v>
      </c>
      <c r="G72" s="39">
        <f t="shared" si="37"/>
        <v>6.3750000000000001E-2</v>
      </c>
      <c r="H72" s="38"/>
      <c r="I72" s="26">
        <v>25</v>
      </c>
      <c r="J72" s="27">
        <v>-0.94199999999999995</v>
      </c>
      <c r="K72" s="39">
        <f>AVERAGE(J71,J72)</f>
        <v>-0.29199999999999998</v>
      </c>
      <c r="L72" s="38">
        <f>I72-I71</f>
        <v>5</v>
      </c>
      <c r="M72" s="39">
        <f t="shared" si="34"/>
        <v>-1.46</v>
      </c>
      <c r="N72" s="34"/>
      <c r="O72" s="34"/>
      <c r="P72" s="34"/>
      <c r="Q72" s="32"/>
      <c r="R72" s="31"/>
    </row>
    <row r="73" spans="2:18" x14ac:dyDescent="0.25">
      <c r="B73" s="26">
        <v>13.5</v>
      </c>
      <c r="C73" s="27">
        <v>0.25800000000000001</v>
      </c>
      <c r="D73" s="27"/>
      <c r="E73" s="39">
        <f t="shared" si="35"/>
        <v>0.22750000000000001</v>
      </c>
      <c r="F73" s="38">
        <f t="shared" si="36"/>
        <v>0.5</v>
      </c>
      <c r="G73" s="39">
        <f t="shared" si="37"/>
        <v>0.11375</v>
      </c>
      <c r="H73" s="38"/>
      <c r="I73" s="31"/>
      <c r="J73" s="31"/>
      <c r="K73" s="39"/>
      <c r="L73" s="38"/>
      <c r="M73" s="39"/>
      <c r="N73" s="30"/>
      <c r="O73" s="30"/>
      <c r="P73" s="30"/>
      <c r="Q73" s="32"/>
      <c r="R73" s="31"/>
    </row>
    <row r="74" spans="2:18" x14ac:dyDescent="0.25">
      <c r="B74" s="26">
        <v>14</v>
      </c>
      <c r="C74" s="27">
        <v>0.36299999999999999</v>
      </c>
      <c r="D74" s="27" t="s">
        <v>22</v>
      </c>
      <c r="E74" s="39">
        <f t="shared" si="35"/>
        <v>0.3105</v>
      </c>
      <c r="F74" s="38">
        <f t="shared" si="36"/>
        <v>0.5</v>
      </c>
      <c r="G74" s="39">
        <f t="shared" si="37"/>
        <v>0.15525</v>
      </c>
      <c r="H74" s="23"/>
      <c r="I74" s="31"/>
      <c r="J74" s="31"/>
      <c r="K74" s="39"/>
      <c r="L74" s="38"/>
      <c r="M74" s="39"/>
      <c r="N74" s="34"/>
      <c r="O74" s="34"/>
      <c r="P74" s="34"/>
      <c r="Q74" s="32"/>
      <c r="R74" s="31"/>
    </row>
    <row r="75" spans="2:18" x14ac:dyDescent="0.25">
      <c r="B75" s="26">
        <v>20</v>
      </c>
      <c r="C75" s="27">
        <v>0.35799999999999998</v>
      </c>
      <c r="E75" s="39">
        <f t="shared" si="35"/>
        <v>0.36049999999999999</v>
      </c>
      <c r="F75" s="38">
        <f t="shared" si="36"/>
        <v>6</v>
      </c>
      <c r="G75" s="39">
        <f t="shared" si="37"/>
        <v>2.1629999999999998</v>
      </c>
      <c r="H75" s="23"/>
      <c r="I75" s="38"/>
      <c r="J75" s="38"/>
      <c r="K75" s="39"/>
      <c r="L75" s="38"/>
      <c r="M75" s="39"/>
      <c r="N75" s="34"/>
      <c r="O75" s="34"/>
      <c r="P75" s="34"/>
      <c r="Q75" s="32"/>
      <c r="R75" s="31"/>
    </row>
    <row r="76" spans="2:18" x14ac:dyDescent="0.25">
      <c r="B76" s="26">
        <v>25</v>
      </c>
      <c r="C76" s="27">
        <v>-0.94199999999999995</v>
      </c>
      <c r="D76" s="27" t="s">
        <v>71</v>
      </c>
      <c r="E76" s="39">
        <f t="shared" si="35"/>
        <v>-0.29199999999999998</v>
      </c>
      <c r="F76" s="38">
        <f t="shared" si="36"/>
        <v>5</v>
      </c>
      <c r="G76" s="39">
        <f t="shared" si="37"/>
        <v>-1.46</v>
      </c>
      <c r="H76" s="23"/>
      <c r="I76" s="38"/>
      <c r="J76" s="38"/>
      <c r="K76" s="39"/>
      <c r="L76" s="38"/>
      <c r="M76" s="39"/>
      <c r="N76" s="30"/>
      <c r="O76" s="30"/>
      <c r="P76" s="30"/>
      <c r="R76" s="31"/>
    </row>
    <row r="77" spans="2:18" x14ac:dyDescent="0.25">
      <c r="B77" s="26"/>
      <c r="C77" s="27"/>
      <c r="D77" s="27"/>
      <c r="E77" s="39"/>
      <c r="F77" s="38"/>
      <c r="G77" s="39"/>
      <c r="H77" s="23"/>
      <c r="I77" s="26"/>
      <c r="J77" s="51"/>
      <c r="K77" s="39"/>
      <c r="L77" s="38"/>
      <c r="M77" s="39"/>
      <c r="N77" s="30"/>
      <c r="O77" s="30"/>
      <c r="P77" s="30"/>
      <c r="R77" s="31"/>
    </row>
    <row r="78" spans="2:18" ht="15" x14ac:dyDescent="0.25">
      <c r="B78" s="23" t="s">
        <v>113</v>
      </c>
      <c r="C78" s="23"/>
      <c r="D78" s="45">
        <v>0.5</v>
      </c>
      <c r="E78" s="45"/>
      <c r="J78" s="40"/>
      <c r="K78" s="40"/>
      <c r="L78" s="40"/>
      <c r="M78" s="40"/>
      <c r="N78" s="24"/>
      <c r="O78" s="24"/>
      <c r="P78" s="24"/>
    </row>
    <row r="79" spans="2:18" x14ac:dyDescent="0.25">
      <c r="B79" s="26">
        <v>0</v>
      </c>
      <c r="C79" s="27">
        <v>-0.66800000000000004</v>
      </c>
      <c r="D79" s="27" t="s">
        <v>114</v>
      </c>
      <c r="E79" s="38"/>
      <c r="F79" s="38"/>
      <c r="G79" s="38"/>
      <c r="H79" s="38"/>
      <c r="I79" s="28"/>
      <c r="J79" s="29"/>
      <c r="K79" s="39"/>
      <c r="L79" s="38"/>
      <c r="M79" s="39"/>
      <c r="N79" s="30"/>
      <c r="O79" s="30"/>
      <c r="P79" s="30"/>
      <c r="R79" s="31"/>
    </row>
    <row r="80" spans="2:18" x14ac:dyDescent="0.25">
      <c r="B80" s="26">
        <v>2</v>
      </c>
      <c r="C80" s="27">
        <v>-0.60699999999999998</v>
      </c>
      <c r="D80" s="27"/>
      <c r="E80" s="39">
        <f>(C79+C80)/2</f>
        <v>-0.63749999999999996</v>
      </c>
      <c r="F80" s="38">
        <f>B80-B79</f>
        <v>2</v>
      </c>
      <c r="G80" s="39">
        <f>E80*F80</f>
        <v>-1.2749999999999999</v>
      </c>
      <c r="H80" s="38"/>
      <c r="I80" s="26"/>
      <c r="J80" s="26"/>
      <c r="K80" s="39"/>
      <c r="L80" s="38"/>
      <c r="M80" s="39"/>
      <c r="N80" s="30"/>
      <c r="O80" s="30"/>
      <c r="P80" s="30"/>
      <c r="Q80" s="32"/>
      <c r="R80" s="31"/>
    </row>
    <row r="81" spans="2:18" x14ac:dyDescent="0.25">
      <c r="B81" s="26">
        <v>3</v>
      </c>
      <c r="C81" s="27">
        <v>-0.307</v>
      </c>
      <c r="E81" s="39">
        <f t="shared" ref="E81:E95" si="38">(C80+C81)/2</f>
        <v>-0.45699999999999996</v>
      </c>
      <c r="F81" s="38">
        <f t="shared" ref="F81:F95" si="39">B81-B80</f>
        <v>1</v>
      </c>
      <c r="G81" s="39">
        <f t="shared" ref="G81:G95" si="40">E81*F81</f>
        <v>-0.45699999999999996</v>
      </c>
      <c r="H81" s="38"/>
      <c r="I81" s="26"/>
      <c r="J81" s="26"/>
      <c r="K81" s="39"/>
      <c r="L81" s="38"/>
      <c r="M81" s="39"/>
      <c r="N81" s="30"/>
      <c r="O81" s="30"/>
      <c r="P81" s="30"/>
      <c r="Q81" s="32"/>
      <c r="R81" s="31"/>
    </row>
    <row r="82" spans="2:18" x14ac:dyDescent="0.25">
      <c r="B82" s="26">
        <v>5</v>
      </c>
      <c r="C82" s="27">
        <v>-7.2999999999999995E-2</v>
      </c>
      <c r="D82" s="27"/>
      <c r="E82" s="39">
        <f t="shared" si="38"/>
        <v>-0.19</v>
      </c>
      <c r="F82" s="38">
        <f t="shared" si="39"/>
        <v>2</v>
      </c>
      <c r="G82" s="39">
        <f t="shared" si="40"/>
        <v>-0.38</v>
      </c>
      <c r="H82" s="38"/>
      <c r="I82" s="26"/>
      <c r="J82" s="26"/>
      <c r="K82" s="39"/>
      <c r="L82" s="38"/>
      <c r="M82" s="39"/>
      <c r="N82" s="30"/>
      <c r="O82" s="30"/>
      <c r="P82" s="30"/>
      <c r="Q82" s="32"/>
      <c r="R82" s="31"/>
    </row>
    <row r="83" spans="2:18" x14ac:dyDescent="0.25">
      <c r="B83" s="26">
        <v>6</v>
      </c>
      <c r="C83" s="27">
        <v>0.67800000000000005</v>
      </c>
      <c r="E83" s="39">
        <f t="shared" si="38"/>
        <v>0.30250000000000005</v>
      </c>
      <c r="F83" s="38">
        <f t="shared" si="39"/>
        <v>1</v>
      </c>
      <c r="G83" s="39">
        <f t="shared" si="40"/>
        <v>0.30250000000000005</v>
      </c>
      <c r="H83" s="38"/>
      <c r="I83" s="26">
        <v>0</v>
      </c>
      <c r="J83" s="27">
        <v>-0.66800000000000004</v>
      </c>
      <c r="K83" s="39"/>
      <c r="L83" s="38"/>
      <c r="M83" s="39"/>
      <c r="N83" s="30"/>
      <c r="O83" s="30"/>
      <c r="P83" s="30"/>
      <c r="Q83" s="32"/>
      <c r="R83" s="31"/>
    </row>
    <row r="84" spans="2:18" x14ac:dyDescent="0.25">
      <c r="B84" s="26">
        <v>7</v>
      </c>
      <c r="C84" s="27">
        <v>0.68300000000000005</v>
      </c>
      <c r="D84" s="27" t="s">
        <v>24</v>
      </c>
      <c r="E84" s="39">
        <f t="shared" si="38"/>
        <v>0.6805000000000001</v>
      </c>
      <c r="F84" s="38">
        <f t="shared" si="39"/>
        <v>1</v>
      </c>
      <c r="G84" s="39">
        <f t="shared" si="40"/>
        <v>0.6805000000000001</v>
      </c>
      <c r="H84" s="38"/>
      <c r="I84" s="26">
        <v>2</v>
      </c>
      <c r="J84" s="27">
        <v>-0.60699999999999998</v>
      </c>
      <c r="K84" s="39">
        <f t="shared" ref="K84:K86" si="41">AVERAGE(J83,J84)</f>
        <v>-0.63749999999999996</v>
      </c>
      <c r="L84" s="38">
        <f t="shared" ref="L84:L86" si="42">I84-I83</f>
        <v>2</v>
      </c>
      <c r="M84" s="39">
        <f t="shared" ref="M84:M94" si="43">L84*K84</f>
        <v>-1.2749999999999999</v>
      </c>
      <c r="N84" s="30"/>
      <c r="O84" s="30"/>
      <c r="P84" s="30"/>
      <c r="Q84" s="32"/>
      <c r="R84" s="31"/>
    </row>
    <row r="85" spans="2:18" x14ac:dyDescent="0.25">
      <c r="B85" s="26">
        <v>7.5</v>
      </c>
      <c r="C85" s="27">
        <v>-4.2000000000000003E-2</v>
      </c>
      <c r="E85" s="39">
        <f t="shared" si="38"/>
        <v>0.32050000000000001</v>
      </c>
      <c r="F85" s="38">
        <f t="shared" si="39"/>
        <v>0.5</v>
      </c>
      <c r="G85" s="39">
        <f t="shared" si="40"/>
        <v>0.16025</v>
      </c>
      <c r="H85" s="38"/>
      <c r="I85" s="26">
        <v>3</v>
      </c>
      <c r="J85" s="27">
        <v>-0.307</v>
      </c>
      <c r="K85" s="39">
        <f t="shared" si="41"/>
        <v>-0.45699999999999996</v>
      </c>
      <c r="L85" s="38">
        <f t="shared" si="42"/>
        <v>1</v>
      </c>
      <c r="M85" s="39">
        <f t="shared" si="43"/>
        <v>-0.45699999999999996</v>
      </c>
      <c r="N85" s="30"/>
      <c r="O85" s="30"/>
      <c r="P85" s="30"/>
      <c r="Q85" s="32"/>
      <c r="R85" s="31"/>
    </row>
    <row r="86" spans="2:18" x14ac:dyDescent="0.25">
      <c r="B86" s="26">
        <v>8</v>
      </c>
      <c r="C86" s="27">
        <v>-7.1999999999999995E-2</v>
      </c>
      <c r="D86" s="27"/>
      <c r="E86" s="39">
        <f t="shared" si="38"/>
        <v>-5.6999999999999995E-2</v>
      </c>
      <c r="F86" s="38">
        <f t="shared" si="39"/>
        <v>0.5</v>
      </c>
      <c r="G86" s="39">
        <f t="shared" si="40"/>
        <v>-2.8499999999999998E-2</v>
      </c>
      <c r="H86" s="38"/>
      <c r="I86" s="26">
        <v>4.5</v>
      </c>
      <c r="J86" s="27">
        <v>-0.13</v>
      </c>
      <c r="K86" s="39">
        <f t="shared" si="41"/>
        <v>-0.2185</v>
      </c>
      <c r="L86" s="38">
        <f t="shared" si="42"/>
        <v>1.5</v>
      </c>
      <c r="M86" s="39">
        <f t="shared" si="43"/>
        <v>-0.32774999999999999</v>
      </c>
      <c r="N86" s="30"/>
      <c r="O86" s="30"/>
      <c r="P86" s="30"/>
      <c r="Q86" s="32"/>
      <c r="R86" s="31"/>
    </row>
    <row r="87" spans="2:18" x14ac:dyDescent="0.25">
      <c r="B87" s="26">
        <v>8.5</v>
      </c>
      <c r="C87" s="27">
        <v>-9.7000000000000003E-2</v>
      </c>
      <c r="D87" s="27" t="s">
        <v>23</v>
      </c>
      <c r="E87" s="39">
        <f t="shared" si="38"/>
        <v>-8.4499999999999992E-2</v>
      </c>
      <c r="F87" s="38">
        <f t="shared" si="39"/>
        <v>0.5</v>
      </c>
      <c r="G87" s="39">
        <f t="shared" si="40"/>
        <v>-4.2249999999999996E-2</v>
      </c>
      <c r="H87" s="38"/>
      <c r="I87" s="46">
        <f>I86+(J86-J87)*1.5</f>
        <v>5.8049999999999997</v>
      </c>
      <c r="J87" s="47">
        <v>-1</v>
      </c>
      <c r="K87" s="39">
        <f>AVERAGE(J86,J87)</f>
        <v>-0.56499999999999995</v>
      </c>
      <c r="L87" s="38">
        <f>I87-I86</f>
        <v>1.3049999999999997</v>
      </c>
      <c r="M87" s="39">
        <f t="shared" si="43"/>
        <v>-0.73732499999999979</v>
      </c>
      <c r="N87" s="34"/>
      <c r="O87" s="34"/>
      <c r="P87" s="34"/>
      <c r="Q87" s="32"/>
      <c r="R87" s="31"/>
    </row>
    <row r="88" spans="2:18" x14ac:dyDescent="0.25">
      <c r="B88" s="26">
        <v>9</v>
      </c>
      <c r="C88" s="27">
        <v>-7.4999999999999997E-2</v>
      </c>
      <c r="D88" s="27"/>
      <c r="E88" s="39">
        <f t="shared" si="38"/>
        <v>-8.5999999999999993E-2</v>
      </c>
      <c r="F88" s="38">
        <f t="shared" si="39"/>
        <v>0.5</v>
      </c>
      <c r="G88" s="39">
        <f t="shared" si="40"/>
        <v>-4.2999999999999997E-2</v>
      </c>
      <c r="H88" s="38"/>
      <c r="I88" s="48">
        <f>I87+2.5</f>
        <v>8.3049999999999997</v>
      </c>
      <c r="J88" s="49">
        <f>J87</f>
        <v>-1</v>
      </c>
      <c r="K88" s="39">
        <f t="shared" ref="K88:K94" si="44">AVERAGE(J87,J88)</f>
        <v>-1</v>
      </c>
      <c r="L88" s="38">
        <f t="shared" ref="L88:L94" si="45">I88-I87</f>
        <v>2.5</v>
      </c>
      <c r="M88" s="39">
        <f t="shared" si="43"/>
        <v>-2.5</v>
      </c>
      <c r="N88" s="30"/>
      <c r="O88" s="30"/>
      <c r="P88" s="30"/>
      <c r="Q88" s="32"/>
      <c r="R88" s="31"/>
    </row>
    <row r="89" spans="2:18" x14ac:dyDescent="0.25">
      <c r="B89" s="26">
        <v>9.5</v>
      </c>
      <c r="C89" s="27">
        <v>-2.1999999999999999E-2</v>
      </c>
      <c r="E89" s="39">
        <f t="shared" si="38"/>
        <v>-4.8500000000000001E-2</v>
      </c>
      <c r="F89" s="38">
        <f t="shared" si="39"/>
        <v>0.5</v>
      </c>
      <c r="G89" s="39">
        <f t="shared" si="40"/>
        <v>-2.4250000000000001E-2</v>
      </c>
      <c r="H89" s="23"/>
      <c r="I89" s="46">
        <f>I88+2.5</f>
        <v>10.805</v>
      </c>
      <c r="J89" s="47">
        <f>J87</f>
        <v>-1</v>
      </c>
      <c r="K89" s="39">
        <f t="shared" si="44"/>
        <v>-1</v>
      </c>
      <c r="L89" s="38">
        <f t="shared" si="45"/>
        <v>2.5</v>
      </c>
      <c r="M89" s="39">
        <f t="shared" si="43"/>
        <v>-2.5</v>
      </c>
      <c r="N89" s="34"/>
      <c r="O89" s="34"/>
      <c r="P89" s="34"/>
      <c r="Q89" s="32"/>
      <c r="R89" s="31"/>
    </row>
    <row r="90" spans="2:18" x14ac:dyDescent="0.25">
      <c r="B90" s="26">
        <v>10</v>
      </c>
      <c r="C90" s="27">
        <v>0.67800000000000005</v>
      </c>
      <c r="D90" s="27" t="s">
        <v>22</v>
      </c>
      <c r="E90" s="39">
        <f t="shared" si="38"/>
        <v>0.32800000000000001</v>
      </c>
      <c r="F90" s="38">
        <f t="shared" si="39"/>
        <v>0.5</v>
      </c>
      <c r="G90" s="39">
        <f t="shared" si="40"/>
        <v>0.16400000000000001</v>
      </c>
      <c r="H90" s="23"/>
      <c r="I90" s="46">
        <f>I89+(J90-J89)*1.5</f>
        <v>11.9945</v>
      </c>
      <c r="J90" s="50">
        <v>-0.20699999999999999</v>
      </c>
      <c r="K90" s="39">
        <f t="shared" si="44"/>
        <v>-0.60350000000000004</v>
      </c>
      <c r="L90" s="38">
        <f t="shared" si="45"/>
        <v>1.1895000000000007</v>
      </c>
      <c r="M90" s="39">
        <f t="shared" si="43"/>
        <v>-0.7178632500000004</v>
      </c>
      <c r="N90" s="34"/>
      <c r="O90" s="34"/>
      <c r="P90" s="34"/>
      <c r="Q90" s="32"/>
      <c r="R90" s="31"/>
    </row>
    <row r="91" spans="2:18" x14ac:dyDescent="0.25">
      <c r="B91" s="26">
        <v>11</v>
      </c>
      <c r="C91" s="27">
        <v>0.67300000000000004</v>
      </c>
      <c r="E91" s="39">
        <f t="shared" si="38"/>
        <v>0.67549999999999999</v>
      </c>
      <c r="F91" s="38">
        <f t="shared" si="39"/>
        <v>1</v>
      </c>
      <c r="G91" s="39">
        <f t="shared" si="40"/>
        <v>0.67549999999999999</v>
      </c>
      <c r="H91" s="23"/>
      <c r="I91" s="26">
        <v>12</v>
      </c>
      <c r="J91" s="27">
        <v>-0.20699999999999999</v>
      </c>
      <c r="K91" s="39">
        <f t="shared" si="44"/>
        <v>-0.20699999999999999</v>
      </c>
      <c r="L91" s="38">
        <f t="shared" si="45"/>
        <v>5.4999999999996163E-3</v>
      </c>
      <c r="M91" s="39">
        <f t="shared" si="43"/>
        <v>-1.1384999999999206E-3</v>
      </c>
      <c r="N91" s="30"/>
      <c r="O91" s="30"/>
      <c r="P91" s="30"/>
      <c r="R91" s="31"/>
    </row>
    <row r="92" spans="2:18" x14ac:dyDescent="0.25">
      <c r="B92" s="26">
        <v>12</v>
      </c>
      <c r="C92" s="27">
        <v>-0.20699999999999999</v>
      </c>
      <c r="D92" s="27"/>
      <c r="E92" s="39">
        <f t="shared" si="38"/>
        <v>0.23300000000000004</v>
      </c>
      <c r="F92" s="38">
        <f t="shared" si="39"/>
        <v>1</v>
      </c>
      <c r="G92" s="39">
        <f t="shared" si="40"/>
        <v>0.23300000000000004</v>
      </c>
      <c r="H92" s="23"/>
      <c r="I92" s="26">
        <v>15</v>
      </c>
      <c r="J92" s="27">
        <v>-0.34699999999999998</v>
      </c>
      <c r="K92" s="39">
        <f t="shared" si="44"/>
        <v>-0.27699999999999997</v>
      </c>
      <c r="L92" s="38">
        <f t="shared" si="45"/>
        <v>3</v>
      </c>
      <c r="M92" s="39">
        <f t="shared" si="43"/>
        <v>-0.83099999999999996</v>
      </c>
      <c r="N92" s="30"/>
      <c r="O92" s="30"/>
      <c r="P92" s="30"/>
      <c r="R92" s="31"/>
    </row>
    <row r="93" spans="2:18" x14ac:dyDescent="0.25">
      <c r="B93" s="26">
        <v>15</v>
      </c>
      <c r="C93" s="27">
        <v>-0.34699999999999998</v>
      </c>
      <c r="D93" s="27"/>
      <c r="E93" s="39">
        <f t="shared" si="38"/>
        <v>-0.27699999999999997</v>
      </c>
      <c r="F93" s="38">
        <f t="shared" si="39"/>
        <v>3</v>
      </c>
      <c r="G93" s="39">
        <f t="shared" si="40"/>
        <v>-0.83099999999999996</v>
      </c>
      <c r="H93" s="23"/>
      <c r="I93" s="28">
        <v>17</v>
      </c>
      <c r="J93" s="36">
        <v>-0.60699999999999998</v>
      </c>
      <c r="K93" s="39">
        <f t="shared" si="44"/>
        <v>-0.47699999999999998</v>
      </c>
      <c r="L93" s="38">
        <f t="shared" si="45"/>
        <v>2</v>
      </c>
      <c r="M93" s="39">
        <f t="shared" si="43"/>
        <v>-0.95399999999999996</v>
      </c>
      <c r="N93" s="30"/>
      <c r="O93" s="30"/>
      <c r="P93" s="30"/>
      <c r="R93" s="31"/>
    </row>
    <row r="94" spans="2:18" x14ac:dyDescent="0.25">
      <c r="B94" s="28">
        <v>17</v>
      </c>
      <c r="C94" s="36">
        <v>-0.60699999999999998</v>
      </c>
      <c r="D94" s="36"/>
      <c r="E94" s="39">
        <f t="shared" si="38"/>
        <v>-0.47699999999999998</v>
      </c>
      <c r="F94" s="38">
        <f t="shared" si="39"/>
        <v>2</v>
      </c>
      <c r="G94" s="39">
        <f t="shared" si="40"/>
        <v>-0.95399999999999996</v>
      </c>
      <c r="I94" s="28">
        <v>19</v>
      </c>
      <c r="J94" s="36">
        <v>-0.85199999999999998</v>
      </c>
      <c r="K94" s="39">
        <f t="shared" si="44"/>
        <v>-0.72950000000000004</v>
      </c>
      <c r="L94" s="38">
        <f t="shared" si="45"/>
        <v>2</v>
      </c>
      <c r="M94" s="39">
        <f t="shared" si="43"/>
        <v>-1.4590000000000001</v>
      </c>
      <c r="N94" s="30"/>
      <c r="O94" s="30"/>
      <c r="P94" s="30"/>
      <c r="R94" s="31"/>
    </row>
    <row r="95" spans="2:18" x14ac:dyDescent="0.25">
      <c r="B95" s="28">
        <v>19</v>
      </c>
      <c r="C95" s="36">
        <v>-0.85199999999999998</v>
      </c>
      <c r="D95" s="36" t="s">
        <v>114</v>
      </c>
      <c r="E95" s="39">
        <f t="shared" si="38"/>
        <v>-0.72950000000000004</v>
      </c>
      <c r="F95" s="38">
        <f t="shared" si="39"/>
        <v>2</v>
      </c>
      <c r="G95" s="39">
        <f t="shared" si="40"/>
        <v>-1.4590000000000001</v>
      </c>
      <c r="I95" s="28"/>
      <c r="J95" s="28"/>
      <c r="K95" s="39"/>
      <c r="L95" s="38"/>
      <c r="M95" s="39"/>
      <c r="O95" s="34"/>
      <c r="P95" s="34"/>
    </row>
    <row r="96" spans="2:18" ht="15" x14ac:dyDescent="0.25">
      <c r="B96" s="40"/>
      <c r="C96" s="22"/>
      <c r="D96" s="22"/>
      <c r="E96" s="40"/>
      <c r="F96" s="38"/>
      <c r="G96" s="39"/>
      <c r="H96" s="52" t="s">
        <v>115</v>
      </c>
      <c r="I96" s="52"/>
      <c r="J96" s="39" t="e">
        <f>#REF!</f>
        <v>#REF!</v>
      </c>
      <c r="K96" s="39" t="s">
        <v>116</v>
      </c>
      <c r="L96" s="38" t="e">
        <f>#REF!</f>
        <v>#REF!</v>
      </c>
      <c r="M96" s="39" t="e">
        <f>J96-L96</f>
        <v>#REF!</v>
      </c>
      <c r="N96" s="34"/>
      <c r="O96" s="24"/>
      <c r="P96" s="24"/>
    </row>
    <row r="97" spans="2:18" ht="15" x14ac:dyDescent="0.25">
      <c r="B97" s="23" t="s">
        <v>113</v>
      </c>
      <c r="C97" s="23"/>
      <c r="D97" s="45">
        <v>0.6</v>
      </c>
      <c r="E97" s="45"/>
      <c r="J97" s="40"/>
      <c r="K97" s="40"/>
      <c r="L97" s="40"/>
      <c r="M97" s="40"/>
      <c r="N97" s="24"/>
      <c r="O97" s="24"/>
      <c r="P97" s="24"/>
    </row>
    <row r="98" spans="2:18" x14ac:dyDescent="0.25">
      <c r="B98" s="26">
        <v>0</v>
      </c>
      <c r="C98" s="27">
        <v>0.28299999999999997</v>
      </c>
      <c r="D98" s="27" t="s">
        <v>117</v>
      </c>
      <c r="E98" s="38"/>
      <c r="F98" s="38"/>
      <c r="G98" s="38"/>
      <c r="H98" s="38"/>
      <c r="I98" s="26">
        <v>0</v>
      </c>
      <c r="J98" s="27">
        <v>0.28299999999999997</v>
      </c>
      <c r="K98" s="39"/>
      <c r="L98" s="38"/>
      <c r="M98" s="39"/>
      <c r="N98" s="30"/>
      <c r="O98" s="30"/>
      <c r="P98" s="30"/>
      <c r="R98" s="31"/>
    </row>
    <row r="99" spans="2:18" x14ac:dyDescent="0.25">
      <c r="B99" s="26">
        <v>5</v>
      </c>
      <c r="C99" s="27">
        <v>0.28799999999999998</v>
      </c>
      <c r="E99" s="39">
        <f>(C98+C99)/2</f>
        <v>0.28549999999999998</v>
      </c>
      <c r="F99" s="38">
        <f>B99-B98</f>
        <v>5</v>
      </c>
      <c r="G99" s="39">
        <f>E99*F99</f>
        <v>1.4274999999999998</v>
      </c>
      <c r="H99" s="38"/>
      <c r="I99" s="26">
        <v>5</v>
      </c>
      <c r="J99" s="27">
        <v>0.28799999999999998</v>
      </c>
      <c r="K99" s="39">
        <f t="shared" ref="K99:K105" si="46">AVERAGE(J98,J99)</f>
        <v>0.28549999999999998</v>
      </c>
      <c r="L99" s="38">
        <f t="shared" ref="L99:L105" si="47">I99-I98</f>
        <v>5</v>
      </c>
      <c r="M99" s="39">
        <f t="shared" ref="M99:M106" si="48">L99*K99</f>
        <v>1.4274999999999998</v>
      </c>
      <c r="N99" s="30"/>
      <c r="O99" s="30"/>
      <c r="P99" s="30"/>
      <c r="Q99" s="32"/>
      <c r="R99" s="31"/>
    </row>
    <row r="100" spans="2:18" x14ac:dyDescent="0.25">
      <c r="B100" s="26">
        <v>10</v>
      </c>
      <c r="C100" s="27">
        <v>0.29199999999999998</v>
      </c>
      <c r="D100" s="27" t="s">
        <v>24</v>
      </c>
      <c r="E100" s="39">
        <f t="shared" ref="E100:E110" si="49">(C99+C100)/2</f>
        <v>0.28999999999999998</v>
      </c>
      <c r="F100" s="38">
        <f t="shared" ref="F100:F110" si="50">B100-B99</f>
        <v>5</v>
      </c>
      <c r="G100" s="39">
        <f t="shared" ref="G100:G110" si="51">E100*F100</f>
        <v>1.45</v>
      </c>
      <c r="H100" s="38"/>
      <c r="I100" s="26">
        <v>8</v>
      </c>
      <c r="J100" s="27">
        <v>0.29199999999999998</v>
      </c>
      <c r="K100" s="39">
        <f t="shared" si="46"/>
        <v>0.28999999999999998</v>
      </c>
      <c r="L100" s="38">
        <f t="shared" si="47"/>
        <v>3</v>
      </c>
      <c r="M100" s="39">
        <f t="shared" si="48"/>
        <v>0.86999999999999988</v>
      </c>
      <c r="N100" s="30"/>
      <c r="O100" s="30"/>
      <c r="P100" s="30"/>
      <c r="Q100" s="32"/>
      <c r="R100" s="31"/>
    </row>
    <row r="101" spans="2:18" x14ac:dyDescent="0.25">
      <c r="B101" s="26">
        <v>10.5</v>
      </c>
      <c r="C101" s="27">
        <v>0.21199999999999999</v>
      </c>
      <c r="D101" s="27"/>
      <c r="E101" s="39">
        <f t="shared" si="49"/>
        <v>0.252</v>
      </c>
      <c r="F101" s="38">
        <f t="shared" si="50"/>
        <v>0.5</v>
      </c>
      <c r="G101" s="39">
        <f t="shared" si="51"/>
        <v>0.126</v>
      </c>
      <c r="H101" s="38"/>
      <c r="I101" s="46">
        <f>I100+(J100-J101)*1.5</f>
        <v>9.9380000000000006</v>
      </c>
      <c r="J101" s="47">
        <v>-1</v>
      </c>
      <c r="K101" s="39">
        <f t="shared" si="46"/>
        <v>-0.35399999999999998</v>
      </c>
      <c r="L101" s="38">
        <f t="shared" si="47"/>
        <v>1.9380000000000006</v>
      </c>
      <c r="M101" s="39">
        <f t="shared" si="48"/>
        <v>-0.68605200000000022</v>
      </c>
      <c r="N101" s="30"/>
      <c r="O101" s="30"/>
      <c r="P101" s="30"/>
      <c r="Q101" s="32"/>
      <c r="R101" s="31"/>
    </row>
    <row r="102" spans="2:18" x14ac:dyDescent="0.25">
      <c r="B102" s="26">
        <v>11</v>
      </c>
      <c r="C102" s="27">
        <v>0.123</v>
      </c>
      <c r="D102" s="27"/>
      <c r="E102" s="39">
        <f t="shared" si="49"/>
        <v>0.16749999999999998</v>
      </c>
      <c r="F102" s="38">
        <f t="shared" si="50"/>
        <v>0.5</v>
      </c>
      <c r="G102" s="39">
        <f t="shared" si="51"/>
        <v>8.3749999999999991E-2</v>
      </c>
      <c r="H102" s="38"/>
      <c r="I102" s="48">
        <f>I101+2.5</f>
        <v>12.438000000000001</v>
      </c>
      <c r="J102" s="49">
        <f>J101</f>
        <v>-1</v>
      </c>
      <c r="K102" s="39">
        <f t="shared" si="46"/>
        <v>-1</v>
      </c>
      <c r="L102" s="38">
        <f t="shared" si="47"/>
        <v>2.5</v>
      </c>
      <c r="M102" s="39">
        <f t="shared" si="48"/>
        <v>-2.5</v>
      </c>
      <c r="N102" s="30"/>
      <c r="O102" s="30"/>
      <c r="P102" s="30"/>
      <c r="Q102" s="32"/>
      <c r="R102" s="31"/>
    </row>
    <row r="103" spans="2:18" x14ac:dyDescent="0.25">
      <c r="B103" s="26">
        <v>11.5</v>
      </c>
      <c r="C103" s="27">
        <v>8.2000000000000003E-2</v>
      </c>
      <c r="E103" s="39">
        <f t="shared" si="49"/>
        <v>0.10250000000000001</v>
      </c>
      <c r="F103" s="38">
        <f t="shared" si="50"/>
        <v>0.5</v>
      </c>
      <c r="G103" s="39">
        <f t="shared" si="51"/>
        <v>5.1250000000000004E-2</v>
      </c>
      <c r="H103" s="38"/>
      <c r="I103" s="46">
        <f>I102+2.5</f>
        <v>14.938000000000001</v>
      </c>
      <c r="J103" s="47">
        <f>J101</f>
        <v>-1</v>
      </c>
      <c r="K103" s="39">
        <f t="shared" si="46"/>
        <v>-1</v>
      </c>
      <c r="L103" s="38">
        <f t="shared" si="47"/>
        <v>2.5</v>
      </c>
      <c r="M103" s="39">
        <f t="shared" si="48"/>
        <v>-2.5</v>
      </c>
      <c r="N103" s="30"/>
      <c r="O103" s="30"/>
      <c r="P103" s="30"/>
      <c r="Q103" s="32"/>
      <c r="R103" s="31"/>
    </row>
    <row r="104" spans="2:18" x14ac:dyDescent="0.25">
      <c r="B104" s="26">
        <v>12</v>
      </c>
      <c r="C104" s="27">
        <v>5.2999999999999999E-2</v>
      </c>
      <c r="D104" s="27" t="s">
        <v>23</v>
      </c>
      <c r="E104" s="39">
        <f t="shared" si="49"/>
        <v>6.7500000000000004E-2</v>
      </c>
      <c r="F104" s="38">
        <f t="shared" si="50"/>
        <v>0.5</v>
      </c>
      <c r="G104" s="39">
        <f t="shared" si="51"/>
        <v>3.3750000000000002E-2</v>
      </c>
      <c r="H104" s="38"/>
      <c r="I104" s="46">
        <f>I103+(J104-J103)*1.5</f>
        <v>16.93</v>
      </c>
      <c r="J104" s="50">
        <v>0.32800000000000001</v>
      </c>
      <c r="K104" s="39">
        <f t="shared" si="46"/>
        <v>-0.33599999999999997</v>
      </c>
      <c r="L104" s="38">
        <f t="shared" si="47"/>
        <v>1.9919999999999991</v>
      </c>
      <c r="M104" s="39">
        <f t="shared" si="48"/>
        <v>-0.66931199999999968</v>
      </c>
      <c r="N104" s="30"/>
      <c r="O104" s="30"/>
      <c r="P104" s="30"/>
      <c r="Q104" s="32"/>
      <c r="R104" s="31"/>
    </row>
    <row r="105" spans="2:18" x14ac:dyDescent="0.25">
      <c r="B105" s="26">
        <v>12.5</v>
      </c>
      <c r="C105" s="27">
        <v>8.1000000000000003E-2</v>
      </c>
      <c r="D105" s="27"/>
      <c r="E105" s="39">
        <f t="shared" si="49"/>
        <v>6.7000000000000004E-2</v>
      </c>
      <c r="F105" s="38">
        <f t="shared" si="50"/>
        <v>0.5</v>
      </c>
      <c r="G105" s="39">
        <f t="shared" si="51"/>
        <v>3.3500000000000002E-2</v>
      </c>
      <c r="H105" s="38"/>
      <c r="I105" s="26">
        <v>20</v>
      </c>
      <c r="J105" s="27">
        <v>0.32800000000000001</v>
      </c>
      <c r="K105" s="39">
        <f t="shared" si="46"/>
        <v>0.32800000000000001</v>
      </c>
      <c r="L105" s="38">
        <f t="shared" si="47"/>
        <v>3.0700000000000003</v>
      </c>
      <c r="M105" s="39">
        <f t="shared" si="48"/>
        <v>1.0069600000000001</v>
      </c>
      <c r="N105" s="30"/>
      <c r="O105" s="30"/>
      <c r="P105" s="30"/>
      <c r="Q105" s="32"/>
      <c r="R105" s="31"/>
    </row>
    <row r="106" spans="2:18" x14ac:dyDescent="0.25">
      <c r="B106" s="26">
        <v>13</v>
      </c>
      <c r="C106" s="27">
        <v>0.122</v>
      </c>
      <c r="D106" s="27"/>
      <c r="E106" s="39">
        <f t="shared" si="49"/>
        <v>0.10150000000000001</v>
      </c>
      <c r="F106" s="38">
        <f t="shared" si="50"/>
        <v>0.5</v>
      </c>
      <c r="G106" s="39">
        <f t="shared" si="51"/>
        <v>5.0750000000000003E-2</v>
      </c>
      <c r="H106" s="38"/>
      <c r="I106" s="26">
        <v>25</v>
      </c>
      <c r="J106" s="27">
        <v>0.33300000000000002</v>
      </c>
      <c r="K106" s="39">
        <f>AVERAGE(J105,J106)</f>
        <v>0.33050000000000002</v>
      </c>
      <c r="L106" s="38">
        <f>I106-I105</f>
        <v>5</v>
      </c>
      <c r="M106" s="39">
        <f t="shared" si="48"/>
        <v>1.6525000000000001</v>
      </c>
      <c r="N106" s="34"/>
      <c r="O106" s="34"/>
      <c r="P106" s="34"/>
      <c r="Q106" s="32"/>
      <c r="R106" s="31"/>
    </row>
    <row r="107" spans="2:18" x14ac:dyDescent="0.25">
      <c r="B107" s="26">
        <v>13.5</v>
      </c>
      <c r="C107" s="27">
        <v>0.20499999999999999</v>
      </c>
      <c r="E107" s="39">
        <f t="shared" si="49"/>
        <v>0.16349999999999998</v>
      </c>
      <c r="F107" s="38">
        <f t="shared" si="50"/>
        <v>0.5</v>
      </c>
      <c r="G107" s="39">
        <f t="shared" si="51"/>
        <v>8.1749999999999989E-2</v>
      </c>
      <c r="H107" s="38"/>
      <c r="I107" s="31"/>
      <c r="J107" s="31"/>
      <c r="K107" s="39"/>
      <c r="L107" s="38"/>
      <c r="M107" s="39"/>
      <c r="N107" s="30"/>
      <c r="O107" s="30"/>
      <c r="P107" s="30"/>
      <c r="Q107" s="32"/>
      <c r="R107" s="31"/>
    </row>
    <row r="108" spans="2:18" x14ac:dyDescent="0.25">
      <c r="B108" s="26">
        <v>14</v>
      </c>
      <c r="C108" s="27">
        <v>0.32300000000000001</v>
      </c>
      <c r="D108" s="27" t="s">
        <v>22</v>
      </c>
      <c r="E108" s="39">
        <f t="shared" si="49"/>
        <v>0.26400000000000001</v>
      </c>
      <c r="F108" s="38">
        <f t="shared" si="50"/>
        <v>0.5</v>
      </c>
      <c r="G108" s="39">
        <f t="shared" si="51"/>
        <v>0.13200000000000001</v>
      </c>
      <c r="H108" s="23"/>
      <c r="I108" s="31"/>
      <c r="J108" s="31"/>
      <c r="K108" s="39"/>
      <c r="L108" s="38"/>
      <c r="M108" s="39"/>
      <c r="N108" s="34"/>
      <c r="O108" s="34"/>
      <c r="P108" s="34"/>
      <c r="Q108" s="32"/>
      <c r="R108" s="31"/>
    </row>
    <row r="109" spans="2:18" x14ac:dyDescent="0.25">
      <c r="B109" s="26">
        <v>20</v>
      </c>
      <c r="C109" s="27">
        <v>0.32800000000000001</v>
      </c>
      <c r="E109" s="39">
        <f t="shared" si="49"/>
        <v>0.32550000000000001</v>
      </c>
      <c r="F109" s="38">
        <f t="shared" si="50"/>
        <v>6</v>
      </c>
      <c r="G109" s="39">
        <f t="shared" si="51"/>
        <v>1.9530000000000001</v>
      </c>
      <c r="H109" s="23"/>
      <c r="I109" s="38"/>
      <c r="J109" s="38"/>
      <c r="K109" s="39"/>
      <c r="L109" s="38"/>
      <c r="M109" s="39"/>
      <c r="N109" s="34"/>
      <c r="O109" s="34"/>
      <c r="P109" s="34"/>
      <c r="Q109" s="32"/>
      <c r="R109" s="31"/>
    </row>
    <row r="110" spans="2:18" x14ac:dyDescent="0.25">
      <c r="B110" s="26">
        <v>25</v>
      </c>
      <c r="C110" s="27">
        <v>0.33300000000000002</v>
      </c>
      <c r="D110" s="27" t="s">
        <v>71</v>
      </c>
      <c r="E110" s="39">
        <f t="shared" si="49"/>
        <v>0.33050000000000002</v>
      </c>
      <c r="F110" s="38">
        <f t="shared" si="50"/>
        <v>5</v>
      </c>
      <c r="G110" s="39">
        <f t="shared" si="51"/>
        <v>1.6525000000000001</v>
      </c>
      <c r="H110" s="23"/>
      <c r="I110" s="38"/>
      <c r="J110" s="38"/>
      <c r="K110" s="39"/>
      <c r="L110" s="38"/>
      <c r="M110" s="39"/>
      <c r="N110" s="30"/>
      <c r="O110" s="30"/>
      <c r="P110" s="30"/>
      <c r="R110" s="31"/>
    </row>
    <row r="111" spans="2:18" ht="15" x14ac:dyDescent="0.25">
      <c r="B111" s="40"/>
      <c r="C111" s="22"/>
      <c r="D111" s="22"/>
      <c r="E111" s="40"/>
      <c r="F111" s="38"/>
      <c r="G111" s="39"/>
      <c r="H111" s="52" t="s">
        <v>115</v>
      </c>
      <c r="I111" s="52"/>
      <c r="J111" s="39" t="e">
        <f>#REF!</f>
        <v>#REF!</v>
      </c>
      <c r="K111" s="39" t="s">
        <v>116</v>
      </c>
      <c r="L111" s="38" t="e">
        <f>#REF!</f>
        <v>#REF!</v>
      </c>
      <c r="M111" s="39" t="e">
        <f>J111-L111</f>
        <v>#REF!</v>
      </c>
      <c r="N111" s="34"/>
      <c r="O111" s="24"/>
      <c r="P111" s="24"/>
    </row>
    <row r="112" spans="2:18" ht="15" x14ac:dyDescent="0.25">
      <c r="B112" s="23" t="s">
        <v>113</v>
      </c>
      <c r="C112" s="23"/>
      <c r="D112" s="45">
        <v>0.7</v>
      </c>
      <c r="E112" s="45"/>
      <c r="F112" s="40"/>
      <c r="K112" s="40"/>
      <c r="L112" s="40"/>
      <c r="M112" s="40"/>
      <c r="N112" s="24"/>
      <c r="O112" s="24"/>
      <c r="P112" s="24"/>
    </row>
    <row r="113" spans="2:18" x14ac:dyDescent="0.25">
      <c r="B113" s="26">
        <v>0</v>
      </c>
      <c r="C113" s="27">
        <v>-2.948</v>
      </c>
      <c r="D113" s="27" t="s">
        <v>118</v>
      </c>
      <c r="E113" s="38"/>
      <c r="F113" s="38"/>
      <c r="G113" s="38"/>
      <c r="H113" s="38"/>
      <c r="I113" s="28"/>
      <c r="J113" s="29"/>
      <c r="K113" s="39"/>
      <c r="L113" s="38"/>
      <c r="M113" s="39"/>
      <c r="N113" s="30"/>
      <c r="O113" s="30"/>
      <c r="P113" s="30"/>
      <c r="R113" s="31"/>
    </row>
    <row r="114" spans="2:18" x14ac:dyDescent="0.25">
      <c r="B114" s="26">
        <v>5</v>
      </c>
      <c r="C114" s="27">
        <v>-2.8879999999999999</v>
      </c>
      <c r="E114" s="39">
        <f>(C113+C114)/2</f>
        <v>-2.9180000000000001</v>
      </c>
      <c r="F114" s="38">
        <f>B114-B113</f>
        <v>5</v>
      </c>
      <c r="G114" s="39">
        <f>E114*F114</f>
        <v>-14.59</v>
      </c>
      <c r="H114" s="38"/>
      <c r="I114" s="26"/>
      <c r="J114" s="26"/>
      <c r="K114" s="39"/>
      <c r="L114" s="38"/>
      <c r="M114" s="39"/>
      <c r="N114" s="30"/>
      <c r="O114" s="30"/>
      <c r="P114" s="30"/>
      <c r="Q114" s="32"/>
      <c r="R114" s="31"/>
    </row>
    <row r="115" spans="2:18" x14ac:dyDescent="0.25">
      <c r="B115" s="26">
        <v>10</v>
      </c>
      <c r="C115" s="27">
        <v>-2.9129999999999998</v>
      </c>
      <c r="D115" s="27" t="s">
        <v>24</v>
      </c>
      <c r="E115" s="39">
        <f t="shared" ref="E115:E126" si="52">(C114+C115)/2</f>
        <v>-2.9005000000000001</v>
      </c>
      <c r="F115" s="38">
        <f t="shared" ref="F115:F126" si="53">B115-B114</f>
        <v>5</v>
      </c>
      <c r="G115" s="39">
        <f t="shared" ref="G115:G126" si="54">E115*F115</f>
        <v>-14.502500000000001</v>
      </c>
      <c r="H115" s="38"/>
      <c r="I115" s="26"/>
      <c r="J115" s="26"/>
      <c r="K115" s="39"/>
      <c r="L115" s="38"/>
      <c r="M115" s="39"/>
      <c r="N115" s="30"/>
      <c r="O115" s="30"/>
      <c r="P115" s="30"/>
      <c r="Q115" s="32"/>
      <c r="R115" s="31"/>
    </row>
    <row r="116" spans="2:18" x14ac:dyDescent="0.25">
      <c r="B116" s="26">
        <v>11</v>
      </c>
      <c r="C116" s="27">
        <v>-3.0350000000000001</v>
      </c>
      <c r="D116" s="27"/>
      <c r="E116" s="39">
        <f t="shared" si="52"/>
        <v>-2.9740000000000002</v>
      </c>
      <c r="F116" s="38">
        <f t="shared" si="53"/>
        <v>1</v>
      </c>
      <c r="G116" s="39">
        <f t="shared" si="54"/>
        <v>-2.9740000000000002</v>
      </c>
      <c r="H116" s="38"/>
      <c r="I116" s="26"/>
      <c r="J116" s="26"/>
      <c r="K116" s="39"/>
      <c r="L116" s="38"/>
      <c r="M116" s="39"/>
      <c r="N116" s="30"/>
      <c r="O116" s="30"/>
      <c r="P116" s="30"/>
      <c r="Q116" s="32"/>
      <c r="R116" s="31"/>
    </row>
    <row r="117" spans="2:18" x14ac:dyDescent="0.25">
      <c r="B117" s="26">
        <v>12</v>
      </c>
      <c r="C117" s="27">
        <v>-3.0539999999999998</v>
      </c>
      <c r="D117" s="27"/>
      <c r="E117" s="39">
        <f t="shared" si="52"/>
        <v>-3.0445000000000002</v>
      </c>
      <c r="F117" s="38">
        <f t="shared" si="53"/>
        <v>1</v>
      </c>
      <c r="G117" s="39">
        <f t="shared" si="54"/>
        <v>-3.0445000000000002</v>
      </c>
      <c r="H117" s="38"/>
      <c r="I117" s="26"/>
      <c r="J117" s="26"/>
      <c r="K117" s="39"/>
      <c r="L117" s="38"/>
      <c r="M117" s="39"/>
      <c r="N117" s="30"/>
      <c r="O117" s="30"/>
      <c r="P117" s="30"/>
      <c r="Q117" s="32"/>
      <c r="R117" s="31"/>
    </row>
    <row r="118" spans="2:18" x14ac:dyDescent="0.25">
      <c r="B118" s="26">
        <v>13</v>
      </c>
      <c r="C118" s="27">
        <v>-3.105</v>
      </c>
      <c r="E118" s="39">
        <f t="shared" si="52"/>
        <v>-3.0794999999999999</v>
      </c>
      <c r="F118" s="38">
        <f t="shared" si="53"/>
        <v>1</v>
      </c>
      <c r="G118" s="39">
        <f t="shared" si="54"/>
        <v>-3.0794999999999999</v>
      </c>
      <c r="H118" s="38"/>
      <c r="I118" s="26"/>
      <c r="J118" s="26"/>
      <c r="K118" s="39"/>
      <c r="L118" s="38"/>
      <c r="M118" s="39"/>
      <c r="N118" s="30"/>
      <c r="O118" s="30"/>
      <c r="P118" s="30"/>
      <c r="Q118" s="32"/>
      <c r="R118" s="31"/>
    </row>
    <row r="119" spans="2:18" x14ac:dyDescent="0.25">
      <c r="B119" s="26">
        <v>14</v>
      </c>
      <c r="C119" s="27">
        <v>-3.133</v>
      </c>
      <c r="D119" s="27" t="s">
        <v>23</v>
      </c>
      <c r="E119" s="39">
        <f t="shared" si="52"/>
        <v>-3.1189999999999998</v>
      </c>
      <c r="F119" s="38">
        <f t="shared" si="53"/>
        <v>1</v>
      </c>
      <c r="G119" s="39">
        <f t="shared" si="54"/>
        <v>-3.1189999999999998</v>
      </c>
      <c r="H119" s="38"/>
      <c r="I119" s="26"/>
      <c r="J119" s="26"/>
      <c r="K119" s="39"/>
      <c r="L119" s="38"/>
      <c r="M119" s="39"/>
      <c r="N119" s="30"/>
      <c r="O119" s="30"/>
      <c r="P119" s="30"/>
      <c r="Q119" s="32"/>
      <c r="R119" s="31"/>
    </row>
    <row r="120" spans="2:18" x14ac:dyDescent="0.25">
      <c r="B120" s="26">
        <v>15</v>
      </c>
      <c r="C120" s="27">
        <v>-3.1040000000000001</v>
      </c>
      <c r="D120" s="27"/>
      <c r="E120" s="39">
        <f t="shared" si="52"/>
        <v>-3.1185</v>
      </c>
      <c r="F120" s="38">
        <f t="shared" si="53"/>
        <v>1</v>
      </c>
      <c r="G120" s="39">
        <f t="shared" si="54"/>
        <v>-3.1185</v>
      </c>
      <c r="H120" s="38"/>
      <c r="I120" s="26"/>
      <c r="J120" s="26"/>
      <c r="K120" s="39" t="e">
        <f t="shared" ref="K120" si="55">AVERAGE(J119,J120)</f>
        <v>#DIV/0!</v>
      </c>
      <c r="L120" s="38">
        <f t="shared" ref="L120" si="56">I120-I119</f>
        <v>0</v>
      </c>
      <c r="M120" s="39" t="e">
        <f t="shared" ref="M120:M127" si="57">L120*K120</f>
        <v>#DIV/0!</v>
      </c>
      <c r="N120" s="30"/>
      <c r="O120" s="30"/>
      <c r="P120" s="30"/>
      <c r="Q120" s="32"/>
      <c r="R120" s="31"/>
    </row>
    <row r="121" spans="2:18" x14ac:dyDescent="0.25">
      <c r="B121" s="26">
        <v>16</v>
      </c>
      <c r="C121" s="27">
        <v>-3.0550000000000002</v>
      </c>
      <c r="D121" s="27"/>
      <c r="E121" s="39">
        <f t="shared" si="52"/>
        <v>-3.0795000000000003</v>
      </c>
      <c r="F121" s="38">
        <f t="shared" si="53"/>
        <v>1</v>
      </c>
      <c r="G121" s="39">
        <f t="shared" si="54"/>
        <v>-3.0795000000000003</v>
      </c>
      <c r="H121" s="38"/>
      <c r="I121" s="38"/>
      <c r="J121" s="38"/>
      <c r="K121" s="39" t="e">
        <f>AVERAGE(J120,J121)</f>
        <v>#DIV/0!</v>
      </c>
      <c r="L121" s="38">
        <f>I121-I120</f>
        <v>0</v>
      </c>
      <c r="M121" s="39" t="e">
        <f t="shared" si="57"/>
        <v>#DIV/0!</v>
      </c>
      <c r="N121" s="34"/>
      <c r="O121" s="34"/>
      <c r="P121" s="34"/>
      <c r="Q121" s="32"/>
      <c r="R121" s="31"/>
    </row>
    <row r="122" spans="2:18" x14ac:dyDescent="0.25">
      <c r="B122" s="26">
        <v>17</v>
      </c>
      <c r="C122" s="27">
        <v>-3.0339999999999998</v>
      </c>
      <c r="D122" s="27"/>
      <c r="E122" s="39">
        <f t="shared" si="52"/>
        <v>-3.0445000000000002</v>
      </c>
      <c r="F122" s="38">
        <f t="shared" si="53"/>
        <v>1</v>
      </c>
      <c r="G122" s="39">
        <f t="shared" si="54"/>
        <v>-3.0445000000000002</v>
      </c>
      <c r="H122" s="38"/>
      <c r="I122" s="31"/>
      <c r="J122" s="31"/>
      <c r="K122" s="39" t="e">
        <f t="shared" ref="K122:K127" si="58">AVERAGE(J121,J122)</f>
        <v>#DIV/0!</v>
      </c>
      <c r="L122" s="38">
        <f t="shared" ref="L122:L127" si="59">I122-I121</f>
        <v>0</v>
      </c>
      <c r="M122" s="39" t="e">
        <f t="shared" si="57"/>
        <v>#DIV/0!</v>
      </c>
      <c r="N122" s="30"/>
      <c r="O122" s="30"/>
      <c r="P122" s="30"/>
      <c r="Q122" s="32"/>
      <c r="R122" s="31"/>
    </row>
    <row r="123" spans="2:18" x14ac:dyDescent="0.25">
      <c r="B123" s="26">
        <v>18</v>
      </c>
      <c r="C123" s="27">
        <v>-2.9129999999999998</v>
      </c>
      <c r="D123" s="27" t="s">
        <v>22</v>
      </c>
      <c r="E123" s="39">
        <f t="shared" si="52"/>
        <v>-2.9734999999999996</v>
      </c>
      <c r="F123" s="38">
        <f t="shared" si="53"/>
        <v>1</v>
      </c>
      <c r="G123" s="39">
        <f t="shared" si="54"/>
        <v>-2.9734999999999996</v>
      </c>
      <c r="H123" s="23"/>
      <c r="I123" s="31"/>
      <c r="J123" s="31"/>
      <c r="K123" s="39" t="e">
        <f t="shared" si="58"/>
        <v>#DIV/0!</v>
      </c>
      <c r="L123" s="38">
        <f t="shared" si="59"/>
        <v>0</v>
      </c>
      <c r="M123" s="39" t="e">
        <f t="shared" si="57"/>
        <v>#DIV/0!</v>
      </c>
      <c r="N123" s="34"/>
      <c r="O123" s="34"/>
      <c r="P123" s="34"/>
      <c r="Q123" s="32"/>
      <c r="R123" s="31"/>
    </row>
    <row r="124" spans="2:18" x14ac:dyDescent="0.25">
      <c r="B124" s="26">
        <v>20</v>
      </c>
      <c r="C124" s="27">
        <v>-2.883</v>
      </c>
      <c r="D124" s="27"/>
      <c r="E124" s="39">
        <f t="shared" si="52"/>
        <v>-2.8979999999999997</v>
      </c>
      <c r="F124" s="38">
        <f t="shared" si="53"/>
        <v>2</v>
      </c>
      <c r="G124" s="39">
        <f t="shared" si="54"/>
        <v>-5.7959999999999994</v>
      </c>
      <c r="H124" s="23"/>
      <c r="I124" s="38"/>
      <c r="J124" s="38"/>
      <c r="K124" s="39" t="e">
        <f t="shared" si="58"/>
        <v>#DIV/0!</v>
      </c>
      <c r="L124" s="38">
        <f t="shared" si="59"/>
        <v>0</v>
      </c>
      <c r="M124" s="39" t="e">
        <f t="shared" si="57"/>
        <v>#DIV/0!</v>
      </c>
      <c r="N124" s="34"/>
      <c r="O124" s="34"/>
      <c r="P124" s="34"/>
      <c r="Q124" s="32"/>
      <c r="R124" s="31"/>
    </row>
    <row r="125" spans="2:18" x14ac:dyDescent="0.25">
      <c r="B125" s="26">
        <v>22</v>
      </c>
      <c r="C125" s="27">
        <v>-2.964</v>
      </c>
      <c r="D125" s="27"/>
      <c r="E125" s="39">
        <f t="shared" si="52"/>
        <v>-2.9234999999999998</v>
      </c>
      <c r="F125" s="38">
        <f t="shared" si="53"/>
        <v>2</v>
      </c>
      <c r="G125" s="39">
        <f t="shared" si="54"/>
        <v>-5.8469999999999995</v>
      </c>
      <c r="H125" s="23"/>
      <c r="I125" s="38"/>
      <c r="J125" s="38"/>
      <c r="K125" s="39" t="e">
        <f t="shared" si="58"/>
        <v>#DIV/0!</v>
      </c>
      <c r="L125" s="38">
        <f t="shared" si="59"/>
        <v>0</v>
      </c>
      <c r="M125" s="39" t="e">
        <f t="shared" si="57"/>
        <v>#DIV/0!</v>
      </c>
      <c r="N125" s="30"/>
      <c r="O125" s="30"/>
      <c r="P125" s="30"/>
      <c r="R125" s="31"/>
    </row>
    <row r="126" spans="2:18" x14ac:dyDescent="0.25">
      <c r="B126" s="26">
        <v>24</v>
      </c>
      <c r="C126" s="27">
        <v>-3.0790000000000002</v>
      </c>
      <c r="D126" s="27" t="s">
        <v>118</v>
      </c>
      <c r="E126" s="39">
        <f t="shared" si="52"/>
        <v>-3.0215000000000001</v>
      </c>
      <c r="F126" s="38">
        <f t="shared" si="53"/>
        <v>2</v>
      </c>
      <c r="G126" s="39">
        <f t="shared" si="54"/>
        <v>-6.0430000000000001</v>
      </c>
      <c r="H126" s="23"/>
      <c r="I126" s="26"/>
      <c r="J126" s="51"/>
      <c r="K126" s="39" t="e">
        <f t="shared" si="58"/>
        <v>#DIV/0!</v>
      </c>
      <c r="L126" s="38">
        <f t="shared" si="59"/>
        <v>0</v>
      </c>
      <c r="M126" s="39" t="e">
        <f t="shared" si="57"/>
        <v>#DIV/0!</v>
      </c>
      <c r="N126" s="30"/>
      <c r="O126" s="30"/>
      <c r="P126" s="30"/>
      <c r="R126" s="31"/>
    </row>
    <row r="127" spans="2:18" x14ac:dyDescent="0.25">
      <c r="B127" s="26"/>
      <c r="C127" s="27"/>
      <c r="E127" s="39"/>
      <c r="F127" s="38"/>
      <c r="G127" s="39"/>
      <c r="H127" s="23"/>
      <c r="I127" s="28"/>
      <c r="J127" s="28"/>
      <c r="K127" s="39" t="e">
        <f t="shared" si="58"/>
        <v>#DIV/0!</v>
      </c>
      <c r="L127" s="38">
        <f t="shared" si="59"/>
        <v>0</v>
      </c>
      <c r="M127" s="39" t="e">
        <f t="shared" si="57"/>
        <v>#DIV/0!</v>
      </c>
      <c r="N127" s="30"/>
      <c r="O127" s="30"/>
      <c r="P127" s="30"/>
      <c r="R127" s="31"/>
    </row>
    <row r="128" spans="2:18" x14ac:dyDescent="0.25">
      <c r="B128" s="29"/>
      <c r="C128" s="37"/>
      <c r="D128" s="37"/>
      <c r="E128" s="39"/>
      <c r="F128" s="38"/>
      <c r="G128" s="39"/>
      <c r="H128" s="38"/>
      <c r="I128" s="38"/>
      <c r="J128" s="39"/>
      <c r="K128" s="39"/>
      <c r="L128" s="38"/>
      <c r="M128" s="39"/>
      <c r="N128" s="34"/>
      <c r="O128" s="34"/>
      <c r="P128" s="34"/>
    </row>
    <row r="129" spans="2:18" ht="15" x14ac:dyDescent="0.25">
      <c r="B129" s="23" t="s">
        <v>113</v>
      </c>
      <c r="C129" s="23"/>
      <c r="D129" s="45">
        <v>0.8</v>
      </c>
      <c r="E129" s="45"/>
      <c r="J129" s="40"/>
      <c r="K129" s="40"/>
      <c r="L129" s="40"/>
      <c r="M129" s="40"/>
      <c r="N129" s="24"/>
      <c r="O129" s="24"/>
      <c r="P129" s="24"/>
    </row>
    <row r="130" spans="2:18" x14ac:dyDescent="0.25">
      <c r="B130" s="42"/>
      <c r="C130" s="42"/>
      <c r="D130" s="42"/>
      <c r="E130" s="42"/>
      <c r="F130" s="42"/>
      <c r="G130" s="42"/>
      <c r="H130" s="21" t="s">
        <v>119</v>
      </c>
      <c r="I130" s="42" t="s">
        <v>120</v>
      </c>
      <c r="J130" s="42"/>
      <c r="K130" s="42"/>
      <c r="L130" s="42"/>
      <c r="M130" s="42"/>
      <c r="N130" s="25"/>
      <c r="O130" s="25"/>
      <c r="P130" s="30"/>
    </row>
    <row r="131" spans="2:18" x14ac:dyDescent="0.25">
      <c r="B131" s="26">
        <v>0</v>
      </c>
      <c r="C131" s="27">
        <v>0.16600000000000001</v>
      </c>
      <c r="D131" s="27" t="s">
        <v>71</v>
      </c>
      <c r="E131" s="38"/>
      <c r="F131" s="38"/>
      <c r="G131" s="38"/>
      <c r="H131" s="38"/>
      <c r="I131" s="28"/>
      <c r="J131" s="29"/>
      <c r="K131" s="39"/>
      <c r="L131" s="38"/>
      <c r="M131" s="39"/>
      <c r="N131" s="30"/>
      <c r="O131" s="30"/>
      <c r="P131" s="30"/>
      <c r="R131" s="31"/>
    </row>
    <row r="132" spans="2:18" x14ac:dyDescent="0.25">
      <c r="B132" s="26">
        <v>5</v>
      </c>
      <c r="C132" s="27">
        <v>0.161</v>
      </c>
      <c r="D132" s="27"/>
      <c r="E132" s="39">
        <f>(C131+C132)/2</f>
        <v>0.16350000000000001</v>
      </c>
      <c r="F132" s="38">
        <f>B132-B131</f>
        <v>5</v>
      </c>
      <c r="G132" s="39">
        <f>E132*F132</f>
        <v>0.8175</v>
      </c>
      <c r="H132" s="38"/>
      <c r="I132" s="26"/>
      <c r="J132" s="26"/>
      <c r="K132" s="39"/>
      <c r="L132" s="38"/>
      <c r="M132" s="39"/>
      <c r="N132" s="30"/>
      <c r="O132" s="30"/>
      <c r="P132" s="30"/>
      <c r="Q132" s="32"/>
      <c r="R132" s="31"/>
    </row>
    <row r="133" spans="2:18" x14ac:dyDescent="0.25">
      <c r="B133" s="26">
        <v>10</v>
      </c>
      <c r="C133" s="27">
        <v>0.156</v>
      </c>
      <c r="D133" s="27" t="s">
        <v>24</v>
      </c>
      <c r="E133" s="39">
        <f t="shared" ref="E133:E143" si="60">(C132+C133)/2</f>
        <v>0.1585</v>
      </c>
      <c r="F133" s="38">
        <f t="shared" ref="F133:F143" si="61">B133-B132</f>
        <v>5</v>
      </c>
      <c r="G133" s="39">
        <f t="shared" ref="G133:G143" si="62">E133*F133</f>
        <v>0.79249999999999998</v>
      </c>
      <c r="H133" s="38"/>
      <c r="I133" s="26"/>
      <c r="J133" s="26"/>
      <c r="K133" s="39"/>
      <c r="L133" s="38"/>
      <c r="M133" s="39"/>
      <c r="N133" s="30"/>
      <c r="O133" s="30"/>
      <c r="P133" s="30"/>
      <c r="Q133" s="32"/>
      <c r="R133" s="31"/>
    </row>
    <row r="134" spans="2:18" x14ac:dyDescent="0.25">
      <c r="B134" s="26">
        <v>10.5</v>
      </c>
      <c r="C134" s="27">
        <v>-0.11600000000000001</v>
      </c>
      <c r="E134" s="39">
        <f t="shared" si="60"/>
        <v>1.9999999999999997E-2</v>
      </c>
      <c r="F134" s="38">
        <f t="shared" si="61"/>
        <v>0.5</v>
      </c>
      <c r="G134" s="39">
        <f t="shared" si="62"/>
        <v>9.9999999999999985E-3</v>
      </c>
      <c r="H134" s="38"/>
      <c r="I134" s="26"/>
      <c r="J134" s="26"/>
      <c r="K134" s="39"/>
      <c r="L134" s="38"/>
      <c r="M134" s="39"/>
      <c r="N134" s="30"/>
      <c r="O134" s="30"/>
      <c r="P134" s="30"/>
      <c r="Q134" s="32"/>
      <c r="R134" s="31"/>
    </row>
    <row r="135" spans="2:18" x14ac:dyDescent="0.25">
      <c r="B135" s="26">
        <v>11</v>
      </c>
      <c r="C135" s="27">
        <v>-0.189</v>
      </c>
      <c r="D135" s="27"/>
      <c r="E135" s="39">
        <f t="shared" si="60"/>
        <v>-0.1525</v>
      </c>
      <c r="F135" s="38">
        <f t="shared" si="61"/>
        <v>0.5</v>
      </c>
      <c r="G135" s="39">
        <f t="shared" si="62"/>
        <v>-7.6249999999999998E-2</v>
      </c>
      <c r="H135" s="38"/>
      <c r="I135" s="26"/>
      <c r="J135" s="26"/>
      <c r="K135" s="39"/>
      <c r="L135" s="38"/>
      <c r="M135" s="39"/>
      <c r="N135" s="30"/>
      <c r="O135" s="30"/>
      <c r="P135" s="30"/>
      <c r="Q135" s="32"/>
      <c r="R135" s="31"/>
    </row>
    <row r="136" spans="2:18" x14ac:dyDescent="0.25">
      <c r="B136" s="26">
        <v>11.5</v>
      </c>
      <c r="C136" s="27">
        <v>-0.249</v>
      </c>
      <c r="D136" s="27"/>
      <c r="E136" s="39">
        <f t="shared" si="60"/>
        <v>-0.219</v>
      </c>
      <c r="F136" s="38">
        <f t="shared" si="61"/>
        <v>0.5</v>
      </c>
      <c r="G136" s="39">
        <f t="shared" si="62"/>
        <v>-0.1095</v>
      </c>
      <c r="H136" s="38"/>
      <c r="I136" s="26"/>
      <c r="J136" s="26"/>
      <c r="K136" s="39"/>
      <c r="L136" s="38"/>
      <c r="M136" s="39"/>
      <c r="N136" s="30"/>
      <c r="O136" s="30"/>
      <c r="P136" s="30"/>
      <c r="Q136" s="32"/>
      <c r="R136" s="31"/>
    </row>
    <row r="137" spans="2:18" x14ac:dyDescent="0.25">
      <c r="B137" s="26">
        <v>12</v>
      </c>
      <c r="C137" s="27">
        <v>-0.184</v>
      </c>
      <c r="D137" s="27" t="s">
        <v>23</v>
      </c>
      <c r="E137" s="39">
        <f t="shared" si="60"/>
        <v>-0.2165</v>
      </c>
      <c r="F137" s="38">
        <f t="shared" si="61"/>
        <v>0.5</v>
      </c>
      <c r="G137" s="39">
        <f t="shared" si="62"/>
        <v>-0.10825</v>
      </c>
      <c r="H137" s="38"/>
      <c r="I137" s="26"/>
      <c r="J137" s="26"/>
      <c r="K137" s="39"/>
      <c r="L137" s="38"/>
      <c r="M137" s="39"/>
      <c r="N137" s="30"/>
      <c r="O137" s="30"/>
      <c r="P137" s="30"/>
      <c r="Q137" s="32"/>
      <c r="R137" s="31"/>
    </row>
    <row r="138" spans="2:18" x14ac:dyDescent="0.25">
      <c r="B138" s="26">
        <v>12.5</v>
      </c>
      <c r="C138" s="27">
        <v>-0.252</v>
      </c>
      <c r="D138" s="27"/>
      <c r="E138" s="39">
        <f t="shared" si="60"/>
        <v>-0.218</v>
      </c>
      <c r="F138" s="38">
        <f t="shared" si="61"/>
        <v>0.5</v>
      </c>
      <c r="G138" s="39">
        <f t="shared" si="62"/>
        <v>-0.109</v>
      </c>
      <c r="H138" s="38"/>
      <c r="I138" s="26">
        <v>0</v>
      </c>
      <c r="J138" s="27">
        <v>0.16600000000000001</v>
      </c>
      <c r="K138" s="39"/>
      <c r="L138" s="38"/>
      <c r="M138" s="39"/>
      <c r="N138" s="30"/>
      <c r="O138" s="30"/>
      <c r="P138" s="30"/>
      <c r="Q138" s="32"/>
      <c r="R138" s="31"/>
    </row>
    <row r="139" spans="2:18" x14ac:dyDescent="0.25">
      <c r="B139" s="26">
        <v>13</v>
      </c>
      <c r="C139" s="27">
        <v>-0.186</v>
      </c>
      <c r="E139" s="39">
        <f t="shared" si="60"/>
        <v>-0.219</v>
      </c>
      <c r="F139" s="38">
        <f t="shared" si="61"/>
        <v>0.5</v>
      </c>
      <c r="G139" s="39">
        <f t="shared" si="62"/>
        <v>-0.1095</v>
      </c>
      <c r="H139" s="38"/>
      <c r="I139" s="26">
        <v>5</v>
      </c>
      <c r="J139" s="27">
        <v>0.161</v>
      </c>
      <c r="K139" s="39">
        <f>AVERAGE(J138,J139)</f>
        <v>0.16350000000000001</v>
      </c>
      <c r="L139" s="38">
        <f>I139-I138</f>
        <v>5</v>
      </c>
      <c r="M139" s="39">
        <f t="shared" ref="M139:M144" si="63">L139*K139</f>
        <v>0.8175</v>
      </c>
      <c r="N139" s="34"/>
      <c r="O139" s="34"/>
      <c r="P139" s="34"/>
      <c r="Q139" s="32"/>
      <c r="R139" s="31"/>
    </row>
    <row r="140" spans="2:18" x14ac:dyDescent="0.25">
      <c r="B140" s="26">
        <v>13.5</v>
      </c>
      <c r="C140" s="27">
        <v>-0.11899999999999999</v>
      </c>
      <c r="D140" s="27"/>
      <c r="E140" s="39">
        <f t="shared" si="60"/>
        <v>-0.1525</v>
      </c>
      <c r="F140" s="38">
        <f t="shared" si="61"/>
        <v>0.5</v>
      </c>
      <c r="G140" s="39">
        <f t="shared" si="62"/>
        <v>-7.6249999999999998E-2</v>
      </c>
      <c r="H140" s="38"/>
      <c r="I140" s="26">
        <v>8</v>
      </c>
      <c r="J140" s="27">
        <v>0.156</v>
      </c>
      <c r="K140" s="39">
        <f t="shared" ref="K140:K144" si="64">AVERAGE(J139,J140)</f>
        <v>0.1585</v>
      </c>
      <c r="L140" s="38">
        <f t="shared" ref="L140:L144" si="65">I140-I139</f>
        <v>3</v>
      </c>
      <c r="M140" s="39">
        <f t="shared" si="63"/>
        <v>0.47550000000000003</v>
      </c>
      <c r="N140" s="30"/>
      <c r="O140" s="30"/>
      <c r="P140" s="30"/>
      <c r="Q140" s="32"/>
      <c r="R140" s="31"/>
    </row>
    <row r="141" spans="2:18" x14ac:dyDescent="0.25">
      <c r="B141" s="26">
        <v>14</v>
      </c>
      <c r="C141" s="27">
        <v>0.17599999999999999</v>
      </c>
      <c r="D141" s="27" t="s">
        <v>22</v>
      </c>
      <c r="E141" s="39">
        <f t="shared" si="60"/>
        <v>2.8499999999999998E-2</v>
      </c>
      <c r="F141" s="38">
        <f t="shared" si="61"/>
        <v>0.5</v>
      </c>
      <c r="G141" s="39">
        <f t="shared" si="62"/>
        <v>1.4249999999999999E-2</v>
      </c>
      <c r="H141" s="23"/>
      <c r="I141" s="46">
        <f>I140+(J140-J141)*1.5</f>
        <v>9.734</v>
      </c>
      <c r="J141" s="47">
        <v>-1</v>
      </c>
      <c r="K141" s="39">
        <f t="shared" si="64"/>
        <v>-0.42199999999999999</v>
      </c>
      <c r="L141" s="38">
        <f t="shared" si="65"/>
        <v>1.734</v>
      </c>
      <c r="M141" s="39">
        <f t="shared" si="63"/>
        <v>-0.73174799999999995</v>
      </c>
      <c r="N141" s="34"/>
      <c r="O141" s="34"/>
      <c r="P141" s="34"/>
      <c r="Q141" s="32"/>
      <c r="R141" s="31"/>
    </row>
    <row r="142" spans="2:18" x14ac:dyDescent="0.25">
      <c r="B142" s="26">
        <v>20</v>
      </c>
      <c r="C142" s="27">
        <v>0.121</v>
      </c>
      <c r="D142" s="27"/>
      <c r="E142" s="39">
        <f t="shared" si="60"/>
        <v>0.14849999999999999</v>
      </c>
      <c r="F142" s="38">
        <f t="shared" si="61"/>
        <v>6</v>
      </c>
      <c r="G142" s="39">
        <f t="shared" si="62"/>
        <v>0.89100000000000001</v>
      </c>
      <c r="H142" s="23"/>
      <c r="I142" s="48">
        <f>I141+2.5</f>
        <v>12.234</v>
      </c>
      <c r="J142" s="49">
        <f>J141</f>
        <v>-1</v>
      </c>
      <c r="K142" s="39">
        <f t="shared" si="64"/>
        <v>-1</v>
      </c>
      <c r="L142" s="38">
        <f t="shared" si="65"/>
        <v>2.5</v>
      </c>
      <c r="M142" s="39">
        <f t="shared" si="63"/>
        <v>-2.5</v>
      </c>
      <c r="N142" s="34"/>
      <c r="O142" s="34"/>
      <c r="P142" s="34"/>
      <c r="Q142" s="32"/>
      <c r="R142" s="31"/>
    </row>
    <row r="143" spans="2:18" x14ac:dyDescent="0.25">
      <c r="B143" s="26">
        <v>25</v>
      </c>
      <c r="C143" s="27">
        <v>0.186</v>
      </c>
      <c r="D143" s="27" t="s">
        <v>71</v>
      </c>
      <c r="E143" s="39">
        <f t="shared" si="60"/>
        <v>0.1535</v>
      </c>
      <c r="F143" s="38">
        <f t="shared" si="61"/>
        <v>5</v>
      </c>
      <c r="G143" s="39">
        <f t="shared" si="62"/>
        <v>0.76749999999999996</v>
      </c>
      <c r="H143" s="23"/>
      <c r="I143" s="46">
        <f>I142+2.5</f>
        <v>14.734</v>
      </c>
      <c r="J143" s="47">
        <f>J141</f>
        <v>-1</v>
      </c>
      <c r="K143" s="39">
        <f t="shared" si="64"/>
        <v>-1</v>
      </c>
      <c r="L143" s="38">
        <f t="shared" si="65"/>
        <v>2.5</v>
      </c>
      <c r="M143" s="39">
        <f t="shared" si="63"/>
        <v>-2.5</v>
      </c>
      <c r="N143" s="30"/>
      <c r="O143" s="30"/>
      <c r="P143" s="30"/>
      <c r="R143" s="31"/>
    </row>
    <row r="144" spans="2:18" x14ac:dyDescent="0.25">
      <c r="B144" s="26"/>
      <c r="C144" s="27"/>
      <c r="E144" s="39"/>
      <c r="F144" s="38"/>
      <c r="G144" s="39"/>
      <c r="H144" s="23"/>
      <c r="I144" s="46">
        <f>I143+(J144-J143)*1.5</f>
        <v>16.459</v>
      </c>
      <c r="J144" s="50">
        <v>0.15</v>
      </c>
      <c r="K144" s="39">
        <f t="shared" si="64"/>
        <v>-0.42499999999999999</v>
      </c>
      <c r="L144" s="38">
        <f t="shared" si="65"/>
        <v>1.7249999999999996</v>
      </c>
      <c r="M144" s="39">
        <f t="shared" si="63"/>
        <v>-0.7331249999999998</v>
      </c>
      <c r="N144" s="30"/>
      <c r="O144" s="30"/>
      <c r="P144" s="30"/>
      <c r="R144" s="31"/>
    </row>
    <row r="145" spans="2:18" ht="15" x14ac:dyDescent="0.25">
      <c r="B145" s="23" t="s">
        <v>113</v>
      </c>
      <c r="C145" s="23"/>
      <c r="D145" s="45">
        <v>0.9</v>
      </c>
      <c r="E145" s="45"/>
      <c r="J145" s="40"/>
      <c r="K145" s="40"/>
      <c r="L145" s="40"/>
      <c r="M145" s="40"/>
      <c r="N145" s="24"/>
      <c r="O145" s="24"/>
      <c r="P145" s="24"/>
    </row>
    <row r="146" spans="2:18" x14ac:dyDescent="0.25">
      <c r="B146" s="42"/>
      <c r="C146" s="42"/>
      <c r="D146" s="42"/>
      <c r="E146" s="42"/>
      <c r="F146" s="42"/>
      <c r="G146" s="42"/>
      <c r="H146" s="21" t="s">
        <v>119</v>
      </c>
      <c r="I146" s="42" t="s">
        <v>120</v>
      </c>
      <c r="J146" s="42"/>
      <c r="K146" s="42"/>
      <c r="L146" s="42"/>
      <c r="M146" s="42"/>
      <c r="N146" s="25"/>
      <c r="O146" s="25"/>
      <c r="P146" s="30"/>
    </row>
    <row r="147" spans="2:18" x14ac:dyDescent="0.25">
      <c r="B147" s="26">
        <v>0</v>
      </c>
      <c r="C147" s="27">
        <v>0.156</v>
      </c>
      <c r="D147" s="27" t="s">
        <v>71</v>
      </c>
      <c r="E147" s="38"/>
      <c r="F147" s="38"/>
      <c r="G147" s="38"/>
      <c r="H147" s="38"/>
      <c r="I147" s="28"/>
      <c r="J147" s="29"/>
      <c r="K147" s="39"/>
      <c r="L147" s="38"/>
      <c r="M147" s="39"/>
      <c r="N147" s="30"/>
      <c r="O147" s="30"/>
      <c r="P147" s="30"/>
      <c r="R147" s="31"/>
    </row>
    <row r="148" spans="2:18" x14ac:dyDescent="0.25">
      <c r="B148" s="26">
        <v>5</v>
      </c>
      <c r="C148" s="27">
        <v>0.161</v>
      </c>
      <c r="D148" s="27"/>
      <c r="E148" s="39">
        <f>(C147+C148)/2</f>
        <v>0.1585</v>
      </c>
      <c r="F148" s="38">
        <f>B148-B147</f>
        <v>5</v>
      </c>
      <c r="G148" s="39">
        <f>E148*F148</f>
        <v>0.79249999999999998</v>
      </c>
      <c r="H148" s="38"/>
      <c r="I148" s="26"/>
      <c r="J148" s="26"/>
      <c r="K148" s="39"/>
      <c r="L148" s="38"/>
      <c r="M148" s="39"/>
      <c r="N148" s="30"/>
      <c r="O148" s="30"/>
      <c r="P148" s="30"/>
      <c r="Q148" s="32"/>
      <c r="R148" s="31"/>
    </row>
    <row r="149" spans="2:18" x14ac:dyDescent="0.25">
      <c r="B149" s="26">
        <v>10</v>
      </c>
      <c r="C149" s="27">
        <v>0.16600000000000001</v>
      </c>
      <c r="D149" s="27" t="s">
        <v>24</v>
      </c>
      <c r="E149" s="39">
        <f t="shared" ref="E149:E159" si="66">(C148+C149)/2</f>
        <v>0.16350000000000001</v>
      </c>
      <c r="F149" s="38">
        <f t="shared" ref="F149:F159" si="67">B149-B148</f>
        <v>5</v>
      </c>
      <c r="G149" s="39">
        <f t="shared" ref="G149:G159" si="68">E149*F149</f>
        <v>0.8175</v>
      </c>
      <c r="H149" s="38"/>
      <c r="I149" s="26"/>
      <c r="J149" s="26"/>
      <c r="K149" s="39"/>
      <c r="L149" s="38"/>
      <c r="M149" s="39"/>
      <c r="N149" s="30"/>
      <c r="O149" s="30"/>
      <c r="P149" s="30"/>
      <c r="Q149" s="32"/>
      <c r="R149" s="31"/>
    </row>
    <row r="150" spans="2:18" x14ac:dyDescent="0.25">
      <c r="B150" s="26">
        <v>10.5</v>
      </c>
      <c r="C150" s="27">
        <v>0.109</v>
      </c>
      <c r="D150" s="27"/>
      <c r="E150" s="39">
        <f t="shared" si="66"/>
        <v>0.13750000000000001</v>
      </c>
      <c r="F150" s="38">
        <f t="shared" si="67"/>
        <v>0.5</v>
      </c>
      <c r="G150" s="39">
        <f t="shared" si="68"/>
        <v>6.8750000000000006E-2</v>
      </c>
      <c r="H150" s="38"/>
      <c r="I150" s="26"/>
      <c r="J150" s="26"/>
      <c r="K150" s="39"/>
      <c r="L150" s="38"/>
      <c r="M150" s="39"/>
      <c r="N150" s="30"/>
      <c r="O150" s="30"/>
      <c r="P150" s="30"/>
      <c r="Q150" s="32"/>
      <c r="R150" s="31"/>
    </row>
    <row r="151" spans="2:18" x14ac:dyDescent="0.25">
      <c r="B151" s="26">
        <v>11</v>
      </c>
      <c r="C151" s="27">
        <v>-4.9000000000000002E-2</v>
      </c>
      <c r="D151" s="27"/>
      <c r="E151" s="39">
        <f t="shared" si="66"/>
        <v>0.03</v>
      </c>
      <c r="F151" s="38">
        <f t="shared" si="67"/>
        <v>0.5</v>
      </c>
      <c r="G151" s="39">
        <f t="shared" si="68"/>
        <v>1.4999999999999999E-2</v>
      </c>
      <c r="H151" s="38"/>
      <c r="I151" s="26"/>
      <c r="J151" s="26"/>
      <c r="K151" s="39"/>
      <c r="L151" s="38"/>
      <c r="M151" s="39"/>
      <c r="N151" s="30"/>
      <c r="O151" s="30"/>
      <c r="P151" s="30"/>
      <c r="Q151" s="32"/>
      <c r="R151" s="31"/>
    </row>
    <row r="152" spans="2:18" x14ac:dyDescent="0.25">
      <c r="B152" s="26">
        <v>11.5</v>
      </c>
      <c r="C152" s="27">
        <v>-0.104</v>
      </c>
      <c r="E152" s="39">
        <f t="shared" si="66"/>
        <v>-7.6499999999999999E-2</v>
      </c>
      <c r="F152" s="38">
        <f t="shared" si="67"/>
        <v>0.5</v>
      </c>
      <c r="G152" s="39">
        <f t="shared" si="68"/>
        <v>-3.8249999999999999E-2</v>
      </c>
      <c r="H152" s="38"/>
      <c r="I152" s="26"/>
      <c r="J152" s="26"/>
      <c r="K152" s="39"/>
      <c r="L152" s="38"/>
      <c r="M152" s="39"/>
      <c r="N152" s="30"/>
      <c r="O152" s="30"/>
      <c r="P152" s="30"/>
      <c r="Q152" s="32"/>
      <c r="R152" s="31"/>
    </row>
    <row r="153" spans="2:18" x14ac:dyDescent="0.25">
      <c r="B153" s="26">
        <v>12</v>
      </c>
      <c r="C153" s="27">
        <v>-0.13500000000000001</v>
      </c>
      <c r="D153" s="27" t="s">
        <v>23</v>
      </c>
      <c r="E153" s="39">
        <f t="shared" si="66"/>
        <v>-0.1195</v>
      </c>
      <c r="F153" s="38">
        <f t="shared" si="67"/>
        <v>0.5</v>
      </c>
      <c r="G153" s="39">
        <f t="shared" si="68"/>
        <v>-5.9749999999999998E-2</v>
      </c>
      <c r="H153" s="38"/>
      <c r="I153" s="26">
        <v>0</v>
      </c>
      <c r="J153" s="27">
        <v>0.156</v>
      </c>
      <c r="K153" s="39"/>
      <c r="L153" s="38"/>
      <c r="M153" s="39"/>
      <c r="N153" s="30"/>
      <c r="O153" s="30"/>
      <c r="P153" s="30"/>
      <c r="Q153" s="32"/>
      <c r="R153" s="31"/>
    </row>
    <row r="154" spans="2:18" x14ac:dyDescent="0.25">
      <c r="B154" s="26">
        <v>12.5</v>
      </c>
      <c r="C154" s="27">
        <v>-0.106</v>
      </c>
      <c r="E154" s="39">
        <f t="shared" si="66"/>
        <v>-0.1205</v>
      </c>
      <c r="F154" s="38">
        <f t="shared" si="67"/>
        <v>0.5</v>
      </c>
      <c r="G154" s="39">
        <f t="shared" si="68"/>
        <v>-6.0249999999999998E-2</v>
      </c>
      <c r="H154" s="38"/>
      <c r="I154" s="26">
        <v>5</v>
      </c>
      <c r="J154" s="27">
        <v>0.161</v>
      </c>
      <c r="K154" s="39">
        <f t="shared" ref="K154:K160" si="69">AVERAGE(J153,J154)</f>
        <v>0.1585</v>
      </c>
      <c r="L154" s="38">
        <f t="shared" ref="L154:L160" si="70">I154-I153</f>
        <v>5</v>
      </c>
      <c r="M154" s="39">
        <f t="shared" ref="M154:M160" si="71">L154*K154</f>
        <v>0.79249999999999998</v>
      </c>
      <c r="N154" s="30"/>
      <c r="O154" s="30"/>
      <c r="P154" s="30"/>
      <c r="Q154" s="32"/>
      <c r="R154" s="31"/>
    </row>
    <row r="155" spans="2:18" x14ac:dyDescent="0.25">
      <c r="B155" s="26">
        <v>13.5</v>
      </c>
      <c r="C155" s="27">
        <v>-4.3999999999999997E-2</v>
      </c>
      <c r="D155" s="27"/>
      <c r="E155" s="39">
        <f t="shared" si="66"/>
        <v>-7.4999999999999997E-2</v>
      </c>
      <c r="F155" s="38">
        <f t="shared" si="67"/>
        <v>1</v>
      </c>
      <c r="G155" s="39">
        <f t="shared" si="68"/>
        <v>-7.4999999999999997E-2</v>
      </c>
      <c r="H155" s="38"/>
      <c r="I155" s="26">
        <v>10</v>
      </c>
      <c r="J155" s="27">
        <v>0.16600000000000001</v>
      </c>
      <c r="K155" s="39">
        <f t="shared" si="69"/>
        <v>0.16350000000000001</v>
      </c>
      <c r="L155" s="38">
        <f t="shared" si="70"/>
        <v>5</v>
      </c>
      <c r="M155" s="39">
        <f t="shared" si="71"/>
        <v>0.8175</v>
      </c>
      <c r="N155" s="34"/>
      <c r="O155" s="34"/>
      <c r="P155" s="34"/>
      <c r="Q155" s="32"/>
      <c r="R155" s="31"/>
    </row>
    <row r="156" spans="2:18" x14ac:dyDescent="0.25">
      <c r="B156" s="26">
        <v>14</v>
      </c>
      <c r="C156" s="27">
        <v>-9.5000000000000001E-2</v>
      </c>
      <c r="E156" s="39">
        <f t="shared" si="66"/>
        <v>-6.9500000000000006E-2</v>
      </c>
      <c r="F156" s="38">
        <f t="shared" si="67"/>
        <v>0.5</v>
      </c>
      <c r="G156" s="39">
        <f t="shared" si="68"/>
        <v>-3.4750000000000003E-2</v>
      </c>
      <c r="H156" s="38"/>
      <c r="I156" s="46">
        <f>I155+(J155-J156)*1.5</f>
        <v>11.749000000000001</v>
      </c>
      <c r="J156" s="47">
        <v>-1</v>
      </c>
      <c r="K156" s="39">
        <f t="shared" si="69"/>
        <v>-0.41699999999999998</v>
      </c>
      <c r="L156" s="38">
        <f t="shared" si="70"/>
        <v>1.7490000000000006</v>
      </c>
      <c r="M156" s="39">
        <f t="shared" si="71"/>
        <v>-0.72933300000000023</v>
      </c>
      <c r="N156" s="30"/>
      <c r="O156" s="30"/>
      <c r="P156" s="30"/>
      <c r="Q156" s="32"/>
      <c r="R156" s="31"/>
    </row>
    <row r="157" spans="2:18" x14ac:dyDescent="0.25">
      <c r="B157" s="26">
        <v>20</v>
      </c>
      <c r="C157" s="27">
        <v>0.18099999999999999</v>
      </c>
      <c r="D157" s="27" t="s">
        <v>22</v>
      </c>
      <c r="E157" s="39">
        <f t="shared" si="66"/>
        <v>4.2999999999999997E-2</v>
      </c>
      <c r="F157" s="38">
        <f t="shared" si="67"/>
        <v>6</v>
      </c>
      <c r="G157" s="39">
        <f t="shared" si="68"/>
        <v>0.25800000000000001</v>
      </c>
      <c r="H157" s="23"/>
      <c r="I157" s="48">
        <f>I156+2.5</f>
        <v>14.249000000000001</v>
      </c>
      <c r="J157" s="49">
        <f>J156</f>
        <v>-1</v>
      </c>
      <c r="K157" s="39">
        <f t="shared" si="69"/>
        <v>-1</v>
      </c>
      <c r="L157" s="38">
        <f t="shared" si="70"/>
        <v>2.5</v>
      </c>
      <c r="M157" s="39">
        <f t="shared" si="71"/>
        <v>-2.5</v>
      </c>
      <c r="N157" s="34"/>
      <c r="O157" s="34"/>
      <c r="P157" s="34"/>
      <c r="Q157" s="32"/>
      <c r="R157" s="31"/>
    </row>
    <row r="158" spans="2:18" x14ac:dyDescent="0.25">
      <c r="B158" s="26">
        <v>25</v>
      </c>
      <c r="C158" s="27">
        <v>0.186</v>
      </c>
      <c r="D158" s="27"/>
      <c r="E158" s="39">
        <f t="shared" si="66"/>
        <v>0.1835</v>
      </c>
      <c r="F158" s="38">
        <f t="shared" si="67"/>
        <v>5</v>
      </c>
      <c r="G158" s="39">
        <f t="shared" si="68"/>
        <v>0.91749999999999998</v>
      </c>
      <c r="H158" s="23"/>
      <c r="I158" s="46">
        <f>I157+2.5</f>
        <v>16.749000000000002</v>
      </c>
      <c r="J158" s="47">
        <f>J156</f>
        <v>-1</v>
      </c>
      <c r="K158" s="39">
        <f t="shared" si="69"/>
        <v>-1</v>
      </c>
      <c r="L158" s="38">
        <f t="shared" si="70"/>
        <v>2.5000000000000018</v>
      </c>
      <c r="M158" s="39">
        <f t="shared" si="71"/>
        <v>-2.5000000000000018</v>
      </c>
      <c r="N158" s="34"/>
      <c r="O158" s="34"/>
      <c r="P158" s="34"/>
      <c r="Q158" s="32"/>
      <c r="R158" s="31"/>
    </row>
    <row r="159" spans="2:18" x14ac:dyDescent="0.25">
      <c r="B159" s="26">
        <v>25</v>
      </c>
      <c r="C159" s="27">
        <v>0.191</v>
      </c>
      <c r="D159" s="33" t="s">
        <v>71</v>
      </c>
      <c r="E159" s="39">
        <f t="shared" si="66"/>
        <v>0.1885</v>
      </c>
      <c r="F159" s="38">
        <f t="shared" si="67"/>
        <v>0</v>
      </c>
      <c r="G159" s="39">
        <f t="shared" si="68"/>
        <v>0</v>
      </c>
      <c r="H159" s="23"/>
      <c r="I159" s="46">
        <f>I158+(J159-J158)*1.5</f>
        <v>18.399000000000001</v>
      </c>
      <c r="J159" s="50">
        <v>0.1</v>
      </c>
      <c r="K159" s="39">
        <f t="shared" si="69"/>
        <v>-0.45</v>
      </c>
      <c r="L159" s="38">
        <f t="shared" si="70"/>
        <v>1.6499999999999986</v>
      </c>
      <c r="M159" s="39">
        <f t="shared" si="71"/>
        <v>-0.74249999999999938</v>
      </c>
      <c r="N159" s="30"/>
      <c r="O159" s="30"/>
      <c r="P159" s="30"/>
      <c r="R159" s="31"/>
    </row>
    <row r="160" spans="2:18" x14ac:dyDescent="0.25">
      <c r="B160" s="26"/>
      <c r="C160" s="27"/>
      <c r="E160" s="39"/>
      <c r="F160" s="38"/>
      <c r="G160" s="39"/>
      <c r="H160" s="23"/>
      <c r="I160" s="26">
        <v>20</v>
      </c>
      <c r="J160" s="27">
        <v>0.18099999999999999</v>
      </c>
      <c r="K160" s="39">
        <f t="shared" si="69"/>
        <v>0.14050000000000001</v>
      </c>
      <c r="L160" s="38">
        <f t="shared" si="70"/>
        <v>1.6009999999999991</v>
      </c>
      <c r="M160" s="39">
        <f t="shared" si="71"/>
        <v>0.2249404999999999</v>
      </c>
      <c r="N160" s="30"/>
      <c r="O160" s="30"/>
      <c r="P160" s="30"/>
      <c r="R160" s="31"/>
    </row>
    <row r="161" spans="2:18" ht="15" x14ac:dyDescent="0.25">
      <c r="B161" s="23" t="s">
        <v>113</v>
      </c>
      <c r="C161" s="23"/>
      <c r="D161" s="45">
        <v>1.002</v>
      </c>
      <c r="E161" s="45"/>
      <c r="J161" s="40"/>
      <c r="K161" s="40"/>
      <c r="L161" s="40"/>
      <c r="M161" s="40"/>
      <c r="N161" s="24"/>
      <c r="O161" s="24"/>
      <c r="P161" s="24"/>
    </row>
    <row r="162" spans="2:18" x14ac:dyDescent="0.25">
      <c r="B162" s="42"/>
      <c r="C162" s="42"/>
      <c r="D162" s="42"/>
      <c r="E162" s="42"/>
      <c r="F162" s="42"/>
      <c r="G162" s="42"/>
      <c r="H162" s="21" t="s">
        <v>119</v>
      </c>
      <c r="I162" s="42" t="s">
        <v>120</v>
      </c>
      <c r="J162" s="42"/>
      <c r="K162" s="42"/>
      <c r="L162" s="42"/>
      <c r="M162" s="42"/>
      <c r="N162" s="25"/>
      <c r="O162" s="25"/>
      <c r="P162" s="30"/>
    </row>
    <row r="163" spans="2:18" x14ac:dyDescent="0.25">
      <c r="B163" s="26">
        <v>0</v>
      </c>
      <c r="C163" s="27">
        <v>-7.1999999999999995E-2</v>
      </c>
      <c r="D163" s="27" t="s">
        <v>121</v>
      </c>
      <c r="E163" s="38"/>
      <c r="F163" s="38"/>
      <c r="G163" s="38"/>
      <c r="H163" s="38"/>
      <c r="I163" s="28"/>
      <c r="J163" s="29"/>
      <c r="K163" s="39"/>
      <c r="L163" s="38"/>
      <c r="M163" s="39"/>
      <c r="N163" s="30"/>
      <c r="O163" s="30"/>
      <c r="P163" s="30"/>
      <c r="R163" s="31"/>
    </row>
    <row r="164" spans="2:18" x14ac:dyDescent="0.25">
      <c r="B164" s="26">
        <v>5</v>
      </c>
      <c r="C164" s="27">
        <v>-6.7000000000000004E-2</v>
      </c>
      <c r="D164" s="27"/>
      <c r="E164" s="39">
        <f>(C163+C164)/2</f>
        <v>-6.9500000000000006E-2</v>
      </c>
      <c r="F164" s="38">
        <f>B164-B163</f>
        <v>5</v>
      </c>
      <c r="G164" s="39">
        <f>E164*F164</f>
        <v>-0.34750000000000003</v>
      </c>
      <c r="H164" s="38"/>
      <c r="I164" s="26"/>
      <c r="J164" s="26"/>
      <c r="K164" s="39"/>
      <c r="L164" s="38"/>
      <c r="M164" s="39"/>
      <c r="N164" s="30"/>
      <c r="O164" s="30"/>
      <c r="P164" s="30"/>
      <c r="Q164" s="32"/>
      <c r="R164" s="31"/>
    </row>
    <row r="165" spans="2:18" x14ac:dyDescent="0.25">
      <c r="B165" s="26">
        <v>8.5</v>
      </c>
      <c r="C165" s="27">
        <v>-6.2E-2</v>
      </c>
      <c r="E165" s="39">
        <f t="shared" ref="E165:E177" si="72">(C164+C165)/2</f>
        <v>-6.4500000000000002E-2</v>
      </c>
      <c r="F165" s="38">
        <f t="shared" ref="F165:F177" si="73">B165-B164</f>
        <v>3.5</v>
      </c>
      <c r="G165" s="39">
        <f t="shared" ref="G165:G177" si="74">E165*F165</f>
        <v>-0.22575000000000001</v>
      </c>
      <c r="H165" s="38"/>
      <c r="I165" s="26"/>
      <c r="J165" s="26"/>
      <c r="K165" s="39"/>
      <c r="L165" s="38"/>
      <c r="M165" s="39"/>
      <c r="N165" s="30"/>
      <c r="O165" s="30"/>
      <c r="P165" s="30"/>
      <c r="Q165" s="32"/>
      <c r="R165" s="31"/>
    </row>
    <row r="166" spans="2:18" x14ac:dyDescent="0.25">
      <c r="B166" s="26">
        <v>9</v>
      </c>
      <c r="C166" s="27">
        <v>0.72</v>
      </c>
      <c r="D166" s="27"/>
      <c r="E166" s="39">
        <f t="shared" si="72"/>
        <v>0.32899999999999996</v>
      </c>
      <c r="F166" s="38">
        <f t="shared" si="73"/>
        <v>0.5</v>
      </c>
      <c r="G166" s="39">
        <f t="shared" si="74"/>
        <v>0.16449999999999998</v>
      </c>
      <c r="H166" s="38"/>
      <c r="I166" s="26"/>
      <c r="J166" s="26"/>
      <c r="K166" s="39"/>
      <c r="L166" s="38"/>
      <c r="M166" s="39"/>
      <c r="N166" s="30"/>
      <c r="O166" s="30"/>
      <c r="P166" s="30"/>
      <c r="Q166" s="32"/>
      <c r="R166" s="31"/>
    </row>
    <row r="167" spans="2:18" x14ac:dyDescent="0.25">
      <c r="B167" s="26">
        <v>10</v>
      </c>
      <c r="C167" s="27">
        <v>0.72799999999999998</v>
      </c>
      <c r="D167" s="27" t="s">
        <v>24</v>
      </c>
      <c r="E167" s="39">
        <f t="shared" si="72"/>
        <v>0.72399999999999998</v>
      </c>
      <c r="F167" s="38">
        <f t="shared" si="73"/>
        <v>1</v>
      </c>
      <c r="G167" s="39">
        <f t="shared" si="74"/>
        <v>0.72399999999999998</v>
      </c>
      <c r="H167" s="38"/>
      <c r="I167" s="26"/>
      <c r="J167" s="26"/>
      <c r="K167" s="39"/>
      <c r="L167" s="38"/>
      <c r="M167" s="39"/>
      <c r="N167" s="30"/>
      <c r="O167" s="30"/>
      <c r="P167" s="30"/>
      <c r="Q167" s="32"/>
      <c r="R167" s="31"/>
    </row>
    <row r="168" spans="2:18" x14ac:dyDescent="0.25">
      <c r="B168" s="26">
        <v>10.5</v>
      </c>
      <c r="C168" s="27">
        <v>9.6000000000000002E-2</v>
      </c>
      <c r="D168" s="27"/>
      <c r="E168" s="39">
        <f t="shared" si="72"/>
        <v>0.41199999999999998</v>
      </c>
      <c r="F168" s="38">
        <f t="shared" si="73"/>
        <v>0.5</v>
      </c>
      <c r="G168" s="39">
        <f t="shared" si="74"/>
        <v>0.20599999999999999</v>
      </c>
      <c r="H168" s="38"/>
      <c r="I168" s="26"/>
      <c r="J168" s="26"/>
      <c r="K168" s="39"/>
      <c r="L168" s="38"/>
      <c r="M168" s="39"/>
      <c r="N168" s="30"/>
      <c r="O168" s="30"/>
      <c r="P168" s="30"/>
      <c r="Q168" s="32"/>
      <c r="R168" s="31"/>
    </row>
    <row r="169" spans="2:18" x14ac:dyDescent="0.25">
      <c r="B169" s="26">
        <v>11</v>
      </c>
      <c r="C169" s="27">
        <v>5.6000000000000001E-2</v>
      </c>
      <c r="E169" s="39">
        <f t="shared" si="72"/>
        <v>7.5999999999999998E-2</v>
      </c>
      <c r="F169" s="38">
        <f t="shared" si="73"/>
        <v>0.5</v>
      </c>
      <c r="G169" s="39">
        <f t="shared" si="74"/>
        <v>3.7999999999999999E-2</v>
      </c>
      <c r="H169" s="38"/>
      <c r="I169" s="26">
        <v>0</v>
      </c>
      <c r="J169" s="27">
        <v>-7.1999999999999995E-2</v>
      </c>
      <c r="K169" s="39"/>
      <c r="L169" s="38"/>
      <c r="M169" s="39"/>
      <c r="N169" s="30"/>
      <c r="O169" s="30"/>
      <c r="P169" s="30"/>
      <c r="Q169" s="32"/>
      <c r="R169" s="31"/>
    </row>
    <row r="170" spans="2:18" x14ac:dyDescent="0.25">
      <c r="B170" s="26">
        <v>11.5</v>
      </c>
      <c r="C170" s="27">
        <v>3.2000000000000001E-2</v>
      </c>
      <c r="D170" s="27"/>
      <c r="E170" s="39">
        <f t="shared" si="72"/>
        <v>4.3999999999999997E-2</v>
      </c>
      <c r="F170" s="38">
        <f t="shared" si="73"/>
        <v>0.5</v>
      </c>
      <c r="G170" s="39">
        <f t="shared" si="74"/>
        <v>2.1999999999999999E-2</v>
      </c>
      <c r="H170" s="38"/>
      <c r="I170" s="26">
        <v>5</v>
      </c>
      <c r="J170" s="27">
        <v>-6.7000000000000004E-2</v>
      </c>
      <c r="K170" s="39">
        <f t="shared" ref="K170:K177" si="75">AVERAGE(J169,J170)</f>
        <v>-6.9500000000000006E-2</v>
      </c>
      <c r="L170" s="38">
        <f t="shared" ref="L170:L177" si="76">I170-I169</f>
        <v>5</v>
      </c>
      <c r="M170" s="39">
        <f t="shared" ref="M170:M177" si="77">L170*K170</f>
        <v>-0.34750000000000003</v>
      </c>
      <c r="N170" s="30"/>
      <c r="O170" s="30"/>
      <c r="P170" s="30"/>
      <c r="Q170" s="32"/>
      <c r="R170" s="31"/>
    </row>
    <row r="171" spans="2:18" x14ac:dyDescent="0.25">
      <c r="B171" s="26">
        <v>12</v>
      </c>
      <c r="C171" s="27">
        <v>2.8000000000000001E-2</v>
      </c>
      <c r="D171" s="27" t="s">
        <v>23</v>
      </c>
      <c r="E171" s="39">
        <f t="shared" si="72"/>
        <v>0.03</v>
      </c>
      <c r="F171" s="38">
        <f t="shared" si="73"/>
        <v>0.5</v>
      </c>
      <c r="G171" s="39">
        <f t="shared" si="74"/>
        <v>1.4999999999999999E-2</v>
      </c>
      <c r="H171" s="38"/>
      <c r="I171" s="26">
        <v>7</v>
      </c>
      <c r="J171" s="27">
        <v>-6.2E-2</v>
      </c>
      <c r="K171" s="39">
        <f t="shared" si="75"/>
        <v>-6.4500000000000002E-2</v>
      </c>
      <c r="L171" s="38">
        <f t="shared" si="76"/>
        <v>2</v>
      </c>
      <c r="M171" s="39">
        <f t="shared" si="77"/>
        <v>-0.129</v>
      </c>
      <c r="N171" s="34"/>
      <c r="O171" s="34"/>
      <c r="P171" s="34"/>
      <c r="Q171" s="32"/>
      <c r="R171" s="31"/>
    </row>
    <row r="172" spans="2:18" x14ac:dyDescent="0.25">
      <c r="B172" s="26">
        <v>12.5</v>
      </c>
      <c r="C172" s="27">
        <v>0.03</v>
      </c>
      <c r="D172" s="27"/>
      <c r="E172" s="39">
        <f t="shared" si="72"/>
        <v>2.8999999999999998E-2</v>
      </c>
      <c r="F172" s="38">
        <f t="shared" si="73"/>
        <v>0.5</v>
      </c>
      <c r="G172" s="39">
        <f t="shared" si="74"/>
        <v>1.4499999999999999E-2</v>
      </c>
      <c r="H172" s="38"/>
      <c r="I172" s="46">
        <f>I171+(J171-J172)*1.5</f>
        <v>8.407</v>
      </c>
      <c r="J172" s="47">
        <v>-1</v>
      </c>
      <c r="K172" s="39">
        <f t="shared" si="75"/>
        <v>-0.53100000000000003</v>
      </c>
      <c r="L172" s="38">
        <f t="shared" si="76"/>
        <v>1.407</v>
      </c>
      <c r="M172" s="39">
        <f t="shared" si="77"/>
        <v>-0.74711700000000003</v>
      </c>
      <c r="N172" s="30"/>
      <c r="O172" s="30"/>
      <c r="P172" s="30"/>
      <c r="Q172" s="32"/>
      <c r="R172" s="31"/>
    </row>
    <row r="173" spans="2:18" x14ac:dyDescent="0.25">
      <c r="B173" s="26">
        <v>13</v>
      </c>
      <c r="C173" s="27">
        <v>5.7000000000000002E-2</v>
      </c>
      <c r="E173" s="39">
        <f t="shared" si="72"/>
        <v>4.3499999999999997E-2</v>
      </c>
      <c r="F173" s="38">
        <f t="shared" si="73"/>
        <v>0.5</v>
      </c>
      <c r="G173" s="39">
        <f t="shared" si="74"/>
        <v>2.1749999999999999E-2</v>
      </c>
      <c r="H173" s="23"/>
      <c r="I173" s="48">
        <f>I172+2.5</f>
        <v>10.907</v>
      </c>
      <c r="J173" s="49">
        <f>J172</f>
        <v>-1</v>
      </c>
      <c r="K173" s="39">
        <f t="shared" si="75"/>
        <v>-1</v>
      </c>
      <c r="L173" s="38">
        <f t="shared" si="76"/>
        <v>2.5</v>
      </c>
      <c r="M173" s="39">
        <f t="shared" si="77"/>
        <v>-2.5</v>
      </c>
      <c r="N173" s="34"/>
      <c r="O173" s="34"/>
      <c r="P173" s="34"/>
      <c r="Q173" s="32"/>
      <c r="R173" s="31"/>
    </row>
    <row r="174" spans="2:18" x14ac:dyDescent="0.25">
      <c r="B174" s="26">
        <v>13.5</v>
      </c>
      <c r="C174" s="27">
        <v>9.2999999999999999E-2</v>
      </c>
      <c r="D174" s="27"/>
      <c r="E174" s="39">
        <f t="shared" si="72"/>
        <v>7.4999999999999997E-2</v>
      </c>
      <c r="F174" s="38">
        <f t="shared" si="73"/>
        <v>0.5</v>
      </c>
      <c r="G174" s="39">
        <f t="shared" si="74"/>
        <v>3.7499999999999999E-2</v>
      </c>
      <c r="H174" s="23"/>
      <c r="I174" s="46">
        <f>I173+2.5</f>
        <v>13.407</v>
      </c>
      <c r="J174" s="47">
        <f>J172</f>
        <v>-1</v>
      </c>
      <c r="K174" s="39">
        <f t="shared" si="75"/>
        <v>-1</v>
      </c>
      <c r="L174" s="38">
        <f t="shared" si="76"/>
        <v>2.5</v>
      </c>
      <c r="M174" s="39">
        <f t="shared" si="77"/>
        <v>-2.5</v>
      </c>
      <c r="N174" s="34"/>
      <c r="O174" s="34"/>
      <c r="P174" s="34"/>
      <c r="Q174" s="32"/>
      <c r="R174" s="31"/>
    </row>
    <row r="175" spans="2:18" x14ac:dyDescent="0.25">
      <c r="B175" s="26">
        <v>14</v>
      </c>
      <c r="C175" s="27">
        <v>0.218</v>
      </c>
      <c r="D175" s="27" t="s">
        <v>22</v>
      </c>
      <c r="E175" s="39">
        <f t="shared" si="72"/>
        <v>0.1555</v>
      </c>
      <c r="F175" s="38">
        <f t="shared" si="73"/>
        <v>0.5</v>
      </c>
      <c r="G175" s="39">
        <f t="shared" si="74"/>
        <v>7.775E-2</v>
      </c>
      <c r="H175" s="23"/>
      <c r="I175" s="46">
        <f>I174+(J175-J174)*1.5</f>
        <v>15.2415</v>
      </c>
      <c r="J175" s="50">
        <v>0.223</v>
      </c>
      <c r="K175" s="39">
        <f t="shared" si="75"/>
        <v>-0.38850000000000001</v>
      </c>
      <c r="L175" s="38">
        <f t="shared" si="76"/>
        <v>1.8345000000000002</v>
      </c>
      <c r="M175" s="39">
        <f t="shared" si="77"/>
        <v>-0.71270325000000012</v>
      </c>
      <c r="N175" s="30"/>
      <c r="O175" s="30"/>
      <c r="P175" s="30"/>
      <c r="R175" s="31"/>
    </row>
    <row r="176" spans="2:18" x14ac:dyDescent="0.25">
      <c r="B176" s="26">
        <v>20</v>
      </c>
      <c r="C176" s="27">
        <v>0.223</v>
      </c>
      <c r="D176" s="27"/>
      <c r="E176" s="39">
        <f t="shared" si="72"/>
        <v>0.2205</v>
      </c>
      <c r="F176" s="38">
        <f t="shared" si="73"/>
        <v>6</v>
      </c>
      <c r="G176" s="39">
        <f t="shared" si="74"/>
        <v>1.323</v>
      </c>
      <c r="H176" s="23"/>
      <c r="I176" s="26">
        <v>20</v>
      </c>
      <c r="J176" s="27">
        <v>0.223</v>
      </c>
      <c r="K176" s="39">
        <f t="shared" si="75"/>
        <v>0.223</v>
      </c>
      <c r="L176" s="38">
        <f t="shared" si="76"/>
        <v>4.7584999999999997</v>
      </c>
      <c r="M176" s="39">
        <f t="shared" si="77"/>
        <v>1.0611454999999999</v>
      </c>
      <c r="N176" s="30"/>
      <c r="O176" s="30"/>
      <c r="P176" s="30"/>
      <c r="R176" s="31"/>
    </row>
    <row r="177" spans="2:18" x14ac:dyDescent="0.25">
      <c r="B177" s="26">
        <v>25</v>
      </c>
      <c r="C177" s="27">
        <v>0.22800000000000001</v>
      </c>
      <c r="D177" s="33" t="s">
        <v>71</v>
      </c>
      <c r="E177" s="39">
        <f t="shared" si="72"/>
        <v>0.22550000000000001</v>
      </c>
      <c r="F177" s="38">
        <f t="shared" si="73"/>
        <v>5</v>
      </c>
      <c r="G177" s="39">
        <f t="shared" si="74"/>
        <v>1.1274999999999999</v>
      </c>
      <c r="H177" s="23"/>
      <c r="I177" s="26">
        <v>25</v>
      </c>
      <c r="J177" s="27">
        <v>0.22800000000000001</v>
      </c>
      <c r="K177" s="39">
        <f t="shared" si="75"/>
        <v>0.22550000000000001</v>
      </c>
      <c r="L177" s="38">
        <f t="shared" si="76"/>
        <v>5</v>
      </c>
      <c r="M177" s="39">
        <f t="shared" si="77"/>
        <v>1.1274999999999999</v>
      </c>
      <c r="N177" s="30"/>
      <c r="O177" s="30"/>
      <c r="P177" s="30"/>
      <c r="R177" s="31"/>
    </row>
    <row r="178" spans="2:18" x14ac:dyDescent="0.25">
      <c r="B178" s="26"/>
      <c r="C178" s="27"/>
      <c r="D178" s="27"/>
      <c r="E178" s="39"/>
      <c r="F178" s="38"/>
      <c r="G178" s="39"/>
      <c r="H178" s="38"/>
      <c r="I178" s="26"/>
      <c r="J178" s="26"/>
      <c r="K178" s="39"/>
      <c r="L178" s="38"/>
      <c r="M178" s="39"/>
      <c r="N178" s="30"/>
      <c r="O178" s="30"/>
      <c r="P178" s="30"/>
      <c r="Q178" s="32"/>
      <c r="R178" s="31"/>
    </row>
    <row r="179" spans="2:18" x14ac:dyDescent="0.25">
      <c r="B179" s="28"/>
      <c r="C179" s="36"/>
      <c r="D179" s="36"/>
      <c r="E179" s="39"/>
      <c r="F179" s="38"/>
      <c r="G179" s="39"/>
      <c r="H179" s="23"/>
      <c r="I179" s="28"/>
      <c r="J179" s="28"/>
      <c r="K179" s="39"/>
      <c r="L179" s="38"/>
      <c r="M179" s="39"/>
      <c r="O179" s="24"/>
      <c r="P179" s="24"/>
    </row>
    <row r="180" spans="2:18" x14ac:dyDescent="0.25">
      <c r="B180" s="28"/>
      <c r="C180" s="36"/>
      <c r="D180" s="36"/>
      <c r="E180" s="39"/>
      <c r="F180" s="38"/>
      <c r="G180" s="39"/>
      <c r="I180" s="28"/>
      <c r="J180" s="28"/>
      <c r="K180" s="39"/>
      <c r="L180" s="38"/>
      <c r="M180" s="39"/>
      <c r="O180" s="24"/>
      <c r="P180" s="24"/>
    </row>
    <row r="181" spans="2:18" x14ac:dyDescent="0.25">
      <c r="B181" s="28"/>
      <c r="C181" s="36"/>
      <c r="D181" s="36"/>
      <c r="E181" s="39"/>
      <c r="F181" s="38"/>
      <c r="G181" s="39"/>
      <c r="I181" s="28"/>
      <c r="J181" s="28"/>
      <c r="K181" s="39"/>
      <c r="L181" s="38"/>
      <c r="M181" s="39"/>
      <c r="N181" s="24"/>
      <c r="O181" s="24"/>
      <c r="P181" s="24"/>
    </row>
    <row r="182" spans="2:18" x14ac:dyDescent="0.25">
      <c r="B182" s="28"/>
      <c r="C182" s="36"/>
      <c r="D182" s="36"/>
      <c r="E182" s="39"/>
      <c r="F182" s="38"/>
      <c r="G182" s="39"/>
      <c r="I182" s="28"/>
      <c r="J182" s="28"/>
      <c r="K182" s="39"/>
      <c r="L182" s="38"/>
      <c r="M182" s="39"/>
      <c r="N182" s="24"/>
      <c r="O182" s="24"/>
      <c r="P182" s="24"/>
    </row>
    <row r="183" spans="2:18" x14ac:dyDescent="0.25">
      <c r="B183" s="28"/>
      <c r="C183" s="36"/>
      <c r="D183" s="36"/>
      <c r="E183" s="39"/>
      <c r="F183" s="38"/>
      <c r="G183" s="39"/>
      <c r="I183" s="28"/>
      <c r="J183" s="28"/>
      <c r="K183" s="39"/>
      <c r="L183" s="38"/>
      <c r="M183" s="39"/>
      <c r="N183" s="24"/>
      <c r="O183" s="24"/>
      <c r="P183" s="24"/>
    </row>
  </sheetData>
  <mergeCells count="20">
    <mergeCell ref="B162:G162"/>
    <mergeCell ref="I162:M162"/>
    <mergeCell ref="A1:R1"/>
    <mergeCell ref="D2:E2"/>
    <mergeCell ref="D17:E17"/>
    <mergeCell ref="D32:E32"/>
    <mergeCell ref="D47:E47"/>
    <mergeCell ref="D63:E63"/>
    <mergeCell ref="D78:E78"/>
    <mergeCell ref="H96:I96"/>
    <mergeCell ref="D97:E97"/>
    <mergeCell ref="H111:I111"/>
    <mergeCell ref="D112:E112"/>
    <mergeCell ref="D129:E129"/>
    <mergeCell ref="B130:G130"/>
    <mergeCell ref="I130:M130"/>
    <mergeCell ref="D145:E145"/>
    <mergeCell ref="B146:G146"/>
    <mergeCell ref="I146:M146"/>
    <mergeCell ref="D161:E16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C11" sqref="C11"/>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104</v>
      </c>
    </row>
    <row r="2" spans="1:3" x14ac:dyDescent="0.25">
      <c r="A2" s="4" t="s">
        <v>9</v>
      </c>
      <c r="B2" s="4" t="s">
        <v>122</v>
      </c>
      <c r="C2" s="4" t="s">
        <v>105</v>
      </c>
    </row>
    <row r="3" spans="1:3" x14ac:dyDescent="0.25">
      <c r="A3" s="4" t="s">
        <v>21</v>
      </c>
      <c r="B3" s="4" t="s">
        <v>25</v>
      </c>
      <c r="C3" s="4" t="s">
        <v>106</v>
      </c>
    </row>
    <row r="4" spans="1:3" x14ac:dyDescent="0.25">
      <c r="A4" s="4" t="s">
        <v>103</v>
      </c>
      <c r="B4" s="4">
        <v>1</v>
      </c>
      <c r="C4"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
  <sheetViews>
    <sheetView tabSelected="1" zoomScale="130" zoomScaleNormal="130" workbookViewId="0">
      <selection activeCell="K15" sqref="K15"/>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72</v>
      </c>
      <c r="L1" s="3" t="s">
        <v>20</v>
      </c>
      <c r="M1" s="2"/>
    </row>
    <row r="2" spans="1:13" x14ac:dyDescent="0.3">
      <c r="A2" s="3" t="s">
        <v>123</v>
      </c>
      <c r="B2" s="3">
        <v>0</v>
      </c>
      <c r="C2" s="3">
        <v>3</v>
      </c>
      <c r="D2" s="3">
        <v>15</v>
      </c>
      <c r="E2" s="3" t="s">
        <v>6</v>
      </c>
      <c r="F2" s="3" t="s">
        <v>26</v>
      </c>
      <c r="G2" s="17" t="s">
        <v>134</v>
      </c>
      <c r="H2" s="3">
        <v>1</v>
      </c>
      <c r="I2" s="3">
        <v>-1</v>
      </c>
      <c r="J2" s="3">
        <v>0.6</v>
      </c>
      <c r="K2" s="3">
        <v>30</v>
      </c>
      <c r="L2" s="3">
        <v>1</v>
      </c>
    </row>
    <row r="3" spans="1:13" x14ac:dyDescent="0.3">
      <c r="A3" s="3" t="s">
        <v>124</v>
      </c>
      <c r="B3" s="3">
        <v>100</v>
      </c>
      <c r="C3" s="3">
        <v>18</v>
      </c>
      <c r="D3" s="3">
        <v>30</v>
      </c>
      <c r="E3" s="3" t="s">
        <v>6</v>
      </c>
      <c r="F3" s="3" t="s">
        <v>26</v>
      </c>
      <c r="G3" s="17" t="s">
        <v>134</v>
      </c>
      <c r="H3" s="3">
        <v>1</v>
      </c>
      <c r="I3" s="3">
        <v>-1</v>
      </c>
      <c r="J3" s="3">
        <v>0.6</v>
      </c>
      <c r="K3" s="3">
        <v>30</v>
      </c>
      <c r="L3" s="3">
        <v>1</v>
      </c>
    </row>
    <row r="4" spans="1:13" x14ac:dyDescent="0.3">
      <c r="A4" s="3" t="s">
        <v>125</v>
      </c>
      <c r="B4" s="3">
        <v>200</v>
      </c>
      <c r="C4" s="3">
        <v>33</v>
      </c>
      <c r="D4" s="3">
        <v>45</v>
      </c>
      <c r="E4" s="3" t="s">
        <v>6</v>
      </c>
      <c r="F4" s="3" t="s">
        <v>26</v>
      </c>
      <c r="G4" s="17" t="s">
        <v>134</v>
      </c>
      <c r="H4" s="3">
        <v>1</v>
      </c>
      <c r="I4" s="3">
        <v>-1</v>
      </c>
      <c r="J4" s="3">
        <v>0.6</v>
      </c>
      <c r="K4" s="3">
        <v>30</v>
      </c>
      <c r="L4" s="3">
        <v>1</v>
      </c>
    </row>
    <row r="5" spans="1:13" x14ac:dyDescent="0.3">
      <c r="A5" s="3" t="s">
        <v>126</v>
      </c>
      <c r="B5" s="3">
        <v>300</v>
      </c>
      <c r="C5" s="3">
        <v>48</v>
      </c>
      <c r="D5" s="3">
        <v>60</v>
      </c>
      <c r="E5" s="3" t="s">
        <v>6</v>
      </c>
      <c r="F5" s="3" t="s">
        <v>26</v>
      </c>
      <c r="G5" s="17" t="s">
        <v>134</v>
      </c>
      <c r="H5" s="3">
        <v>1</v>
      </c>
      <c r="I5" s="3">
        <v>-1</v>
      </c>
      <c r="J5" s="3">
        <v>0.6</v>
      </c>
      <c r="K5" s="3">
        <v>30</v>
      </c>
      <c r="L5" s="3">
        <v>1</v>
      </c>
    </row>
    <row r="6" spans="1:13" x14ac:dyDescent="0.3">
      <c r="A6" s="3" t="s">
        <v>127</v>
      </c>
      <c r="B6" s="3">
        <v>400</v>
      </c>
      <c r="C6" s="3">
        <v>64</v>
      </c>
      <c r="D6" s="3">
        <v>76</v>
      </c>
      <c r="E6" s="3" t="s">
        <v>6</v>
      </c>
      <c r="F6" s="3" t="s">
        <v>26</v>
      </c>
      <c r="G6" s="17" t="s">
        <v>134</v>
      </c>
      <c r="H6" s="3">
        <v>1</v>
      </c>
      <c r="I6" s="3">
        <v>-1</v>
      </c>
      <c r="J6" s="3">
        <v>0.6</v>
      </c>
      <c r="K6" s="3">
        <v>30</v>
      </c>
      <c r="L6" s="3">
        <v>1</v>
      </c>
    </row>
    <row r="7" spans="1:13" x14ac:dyDescent="0.3">
      <c r="A7" s="3" t="s">
        <v>128</v>
      </c>
      <c r="B7" s="3">
        <v>500</v>
      </c>
      <c r="C7" s="3">
        <v>79</v>
      </c>
      <c r="D7" s="3">
        <v>95</v>
      </c>
      <c r="E7" s="3" t="s">
        <v>6</v>
      </c>
      <c r="F7" s="3" t="s">
        <v>26</v>
      </c>
      <c r="G7" s="17" t="s">
        <v>134</v>
      </c>
      <c r="H7" s="3">
        <v>1</v>
      </c>
      <c r="I7" s="3">
        <v>-1</v>
      </c>
      <c r="J7" s="3">
        <v>0.6</v>
      </c>
      <c r="K7" s="3">
        <v>30</v>
      </c>
      <c r="L7" s="3">
        <v>1</v>
      </c>
    </row>
    <row r="8" spans="1:13" x14ac:dyDescent="0.3">
      <c r="A8" s="3" t="s">
        <v>129</v>
      </c>
      <c r="B8" s="3">
        <v>600</v>
      </c>
      <c r="C8" s="3">
        <v>98</v>
      </c>
      <c r="D8" s="3">
        <v>110</v>
      </c>
      <c r="E8" s="3" t="s">
        <v>6</v>
      </c>
      <c r="F8" s="3" t="s">
        <v>26</v>
      </c>
      <c r="G8" s="17" t="s">
        <v>134</v>
      </c>
      <c r="H8" s="3">
        <v>1</v>
      </c>
      <c r="I8" s="3">
        <v>-1</v>
      </c>
      <c r="J8" s="3">
        <v>0.6</v>
      </c>
      <c r="K8" s="3">
        <v>30</v>
      </c>
      <c r="L8" s="3">
        <v>1</v>
      </c>
    </row>
    <row r="9" spans="1:13" x14ac:dyDescent="0.3">
      <c r="A9" s="3" t="s">
        <v>130</v>
      </c>
      <c r="B9" s="3">
        <v>700</v>
      </c>
      <c r="C9" s="16">
        <v>113</v>
      </c>
      <c r="D9" s="16">
        <v>126</v>
      </c>
      <c r="E9" s="3" t="s">
        <v>6</v>
      </c>
      <c r="F9" s="3" t="s">
        <v>26</v>
      </c>
      <c r="G9" s="17" t="s">
        <v>134</v>
      </c>
      <c r="H9" s="3">
        <v>1</v>
      </c>
      <c r="I9" s="3">
        <v>-1</v>
      </c>
      <c r="J9" s="3">
        <v>0.6</v>
      </c>
      <c r="K9" s="3">
        <v>30</v>
      </c>
      <c r="L9" s="3">
        <v>1</v>
      </c>
    </row>
    <row r="10" spans="1:13" x14ac:dyDescent="0.3">
      <c r="A10" s="3" t="s">
        <v>131</v>
      </c>
      <c r="B10" s="3">
        <v>800</v>
      </c>
      <c r="C10" s="16">
        <v>131</v>
      </c>
      <c r="D10" s="16">
        <v>143</v>
      </c>
      <c r="E10" s="3" t="s">
        <v>6</v>
      </c>
      <c r="F10" s="3" t="s">
        <v>26</v>
      </c>
      <c r="G10" s="17" t="s">
        <v>134</v>
      </c>
      <c r="H10" s="3">
        <v>1</v>
      </c>
      <c r="I10" s="3">
        <v>-1</v>
      </c>
      <c r="J10" s="3">
        <v>0.6</v>
      </c>
      <c r="K10" s="3">
        <v>30</v>
      </c>
      <c r="L10" s="3">
        <v>1</v>
      </c>
    </row>
    <row r="11" spans="1:13" x14ac:dyDescent="0.3">
      <c r="A11" s="3" t="s">
        <v>132</v>
      </c>
      <c r="B11" s="3">
        <v>900</v>
      </c>
      <c r="C11" s="16">
        <v>147</v>
      </c>
      <c r="D11" s="16">
        <v>159</v>
      </c>
      <c r="E11" s="3" t="s">
        <v>6</v>
      </c>
      <c r="F11" s="3" t="s">
        <v>26</v>
      </c>
      <c r="G11" s="17" t="s">
        <v>134</v>
      </c>
      <c r="H11" s="3">
        <v>1</v>
      </c>
      <c r="I11" s="3">
        <v>-1</v>
      </c>
      <c r="J11" s="3">
        <v>0.6</v>
      </c>
      <c r="K11" s="3">
        <v>30</v>
      </c>
      <c r="L11" s="3">
        <v>1</v>
      </c>
    </row>
    <row r="12" spans="1:13" x14ac:dyDescent="0.3">
      <c r="A12" s="3" t="s">
        <v>133</v>
      </c>
      <c r="B12" s="3">
        <v>1002</v>
      </c>
      <c r="C12" s="16">
        <v>163</v>
      </c>
      <c r="D12" s="16">
        <v>177</v>
      </c>
      <c r="E12" s="3" t="s">
        <v>6</v>
      </c>
      <c r="F12" s="3" t="s">
        <v>26</v>
      </c>
      <c r="G12" s="17" t="s">
        <v>134</v>
      </c>
      <c r="H12" s="3">
        <v>1</v>
      </c>
      <c r="I12" s="3">
        <v>-1</v>
      </c>
      <c r="J12" s="3">
        <v>0.6</v>
      </c>
      <c r="K12" s="3">
        <v>30</v>
      </c>
      <c r="L12" s="3">
        <v>1</v>
      </c>
    </row>
    <row r="13" spans="1:13" x14ac:dyDescent="0.3">
      <c r="F13"/>
    </row>
    <row r="14" spans="1:13" x14ac:dyDescent="0.3">
      <c r="F14"/>
    </row>
    <row r="15" spans="1:13" x14ac:dyDescent="0.3">
      <c r="F15"/>
    </row>
    <row r="16" spans="1:13" x14ac:dyDescent="0.3">
      <c r="F16"/>
    </row>
    <row r="17" spans="6:6" x14ac:dyDescent="0.3">
      <c r="F17"/>
    </row>
    <row r="18" spans="6:6" x14ac:dyDescent="0.3">
      <c r="F18"/>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B2" sqref="B2"/>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101</v>
      </c>
      <c r="E1" s="5" t="s">
        <v>12</v>
      </c>
      <c r="F1" s="5" t="s">
        <v>13</v>
      </c>
      <c r="G1" s="5" t="s">
        <v>14</v>
      </c>
      <c r="H1" s="5" t="s">
        <v>15</v>
      </c>
    </row>
    <row r="2" spans="1:8" ht="14.4" x14ac:dyDescent="0.3">
      <c r="A2" s="17" t="s">
        <v>134</v>
      </c>
      <c r="B2" s="6">
        <v>-1</v>
      </c>
      <c r="C2" s="7">
        <v>5</v>
      </c>
      <c r="D2" s="7">
        <v>2</v>
      </c>
      <c r="E2" s="7">
        <v>5</v>
      </c>
      <c r="F2" s="19" t="s">
        <v>102</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F9" sqref="F9"/>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69</v>
      </c>
    </row>
    <row r="5" spans="1:2" ht="51" customHeight="1" x14ac:dyDescent="0.3">
      <c r="A5" s="9" t="s">
        <v>33</v>
      </c>
      <c r="B5" s="11" t="s">
        <v>111</v>
      </c>
    </row>
    <row r="6" spans="1:2" x14ac:dyDescent="0.3">
      <c r="A6" s="9" t="s">
        <v>34</v>
      </c>
      <c r="B6" s="3" t="s">
        <v>66</v>
      </c>
    </row>
    <row r="7" spans="1:2" x14ac:dyDescent="0.3">
      <c r="A7" s="9" t="s">
        <v>35</v>
      </c>
      <c r="B7" s="3" t="s">
        <v>112</v>
      </c>
    </row>
    <row r="8" spans="1:2" x14ac:dyDescent="0.3">
      <c r="A8" s="9" t="s">
        <v>36</v>
      </c>
      <c r="B8" s="3" t="s">
        <v>67</v>
      </c>
    </row>
    <row r="9" spans="1:2" x14ac:dyDescent="0.3">
      <c r="A9" s="9" t="s">
        <v>37</v>
      </c>
      <c r="B9" s="10" t="s">
        <v>68</v>
      </c>
    </row>
    <row r="10" spans="1:2" x14ac:dyDescent="0.3">
      <c r="A10" s="9" t="s">
        <v>38</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x14ac:dyDescent="0.3">
      <c r="A7" s="12">
        <v>5</v>
      </c>
      <c r="B7" s="12" t="s">
        <v>78</v>
      </c>
    </row>
    <row r="8" spans="1:8"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3">
      <c r="A21">
        <v>15</v>
      </c>
      <c r="B21" t="s">
        <v>92</v>
      </c>
    </row>
    <row r="22" spans="1:2" x14ac:dyDescent="0.3">
      <c r="A22">
        <v>16</v>
      </c>
      <c r="B22" t="s">
        <v>93</v>
      </c>
    </row>
    <row r="23" spans="1:2" x14ac:dyDescent="0.3">
      <c r="A23" t="s">
        <v>94</v>
      </c>
      <c r="B23" s="12" t="s">
        <v>42</v>
      </c>
    </row>
    <row r="24" spans="1:2" ht="28.8" x14ac:dyDescent="0.3">
      <c r="A24">
        <v>1</v>
      </c>
      <c r="B24" s="12" t="s">
        <v>95</v>
      </c>
    </row>
    <row r="25" spans="1:2" x14ac:dyDescent="0.3">
      <c r="A25">
        <v>2</v>
      </c>
      <c r="B25" t="s">
        <v>96</v>
      </c>
    </row>
    <row r="26" spans="1:2" ht="43.5" customHeight="1" x14ac:dyDescent="0.3">
      <c r="A26">
        <v>3</v>
      </c>
      <c r="B26" s="12" t="s">
        <v>100</v>
      </c>
    </row>
    <row r="27" spans="1:2" ht="28.8" x14ac:dyDescent="0.3">
      <c r="A27">
        <v>4</v>
      </c>
      <c r="B27" s="12" t="s">
        <v>97</v>
      </c>
    </row>
    <row r="28" spans="1:2" ht="57.6" x14ac:dyDescent="0.3">
      <c r="A28">
        <v>5</v>
      </c>
      <c r="B28" s="12" t="s">
        <v>98</v>
      </c>
    </row>
    <row r="29" spans="1:2" ht="41.25" customHeight="1" x14ac:dyDescent="0.3">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2024-12-18T07:59:36Z</dcterms:modified>
</cp:coreProperties>
</file>